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3'!$A$1:$M$37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<sst xmlns="http://schemas.openxmlformats.org/spreadsheetml/2006/main" count="533" uniqueCount="203">
  <si>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</si>
  <si>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</si>
  <si>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</si>
  <si>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</si>
  <si>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</si>
  <si>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</si>
  <si>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</si>
  <si>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</si>
  <si>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</si>
  <si>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</si>
  <si>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</si>
  <si>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</si>
  <si>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</si>
  <si>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</si>
  <si>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</si>
  <si>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</si>
  <si>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</si>
  <si>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</si>
  <si>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</si>
  <si>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</si>
  <si>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</si>
  <si>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</si>
  <si>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</si>
  <si>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</si>
  <si>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</si>
  <si>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</si>
  <si>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</si>
  <si>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</si>
  <si>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</si>
  <si>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</si>
  <si>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</si>
  <si>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</si>
  <si>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</si>
  <si>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</si>
  <si>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</si>
  <si>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</si>
  <si>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</si>
  <si>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</si>
  <si>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</si>
  <si>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</si>
  <si>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</si>
  <si>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</si>
  <si>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</si>
  <si>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</si>
  <si>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</si>
  <si>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</si>
  <si>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</si>
  <si>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</si>
  <si>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</si>
  <si>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</si>
  <si>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</si>
  <si>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</si>
  <si>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</si>
  <si>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</si>
  <si>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</si>
  <si>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</si>
  <si>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</si>
  <si>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</si>
  <si>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</si>
  <si>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</si>
  <si>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</si>
  <si>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</si>
  <si>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</si>
  <si>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</si>
  <si>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</si>
  <si>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</si>
  <si>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</si>
  <si>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</si>
  <si>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</si>
  <si>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</si>
  <si>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</si>
  <si>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</si>
  <si>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</si>
  <si>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</si>
  <si>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</si>
  <si>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</si>
  <si>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</si>
  <si>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</si>
  <si>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</si>
  <si>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</si>
  <si>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</si>
  <si>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</si>
  <si>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</si>
  <si>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</si>
  <si>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</si>
  <si>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</si>
  <si>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</si>
  <si>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</si>
  <si>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</si>
  <si>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</si>
  <si>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</si>
  <si>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</si>
  <si>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</si>
  <si>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</si>
  <si>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</si>
  <si>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</si>
  <si>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</si>
  <si>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</si>
  <si>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</si>
  <si>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</si>
  <si>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</si>
  <si>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</si>
  <si>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</si>
  <si>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</si>
  <si>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</si>
  <si>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</si>
  <si>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</si>
  <si>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</si>
  <si>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</si>
  <si>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</si>
  <si>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</si>
  <si>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</si>
  <si>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</si>
  <si>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</si>
  <si>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</si>
  <si>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</si>
  <si>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</si>
  <si>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</si>
  <si>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</si>
  <si>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</si>
  <si>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</si>
  <si>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</si>
  <si>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</si>
  <si>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</si>
  <si>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</si>
  <si>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</si>
  <si>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</si>
  <si>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</si>
  <si>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</si>
  <si>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</si>
  <si>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</si>
  <si>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</si>
  <si>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</si>
  <si>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</si>
  <si>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</si>
  <si>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</si>
  <si>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</si>
  <si>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</si>
  <si>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</si>
  <si>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</si>
  <si>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</si>
  <si>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</si>
  <si>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</si>
  <si>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</si>
  <si>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</si>
  <si>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</si>
  <si>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</si>
  <si>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</si>
  <si>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</si>
  <si>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</si>
  <si>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</si>
  <si>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</si>
  <si>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</si>
  <si>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</si>
  <si>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</si>
  <si>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</si>
  <si>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</si>
  <si>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</si>
  <si>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</si>
  <si>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</si>
  <si>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</si>
  <si>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</si>
  <si>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</si>
  <si>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</si>
  <si>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</si>
  <si>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</si>
  <si>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</si>
  <si>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</si>
  <si>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</si>
  <si>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</si>
  <si>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</si>
  <si>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</si>
  <si>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</si>
  <si>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</si>
  <si>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</si>
  <si>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</si>
  <si>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price</t>
  </si>
  <si>
    <t>$/ bushel</t>
  </si>
  <si>
    <t>315-355</t>
  </si>
  <si>
    <t>235-275</t>
  </si>
  <si>
    <t>265-305</t>
  </si>
  <si>
    <t>210-250</t>
  </si>
  <si>
    <t>28.0-32.0</t>
  </si>
  <si>
    <t>30.0-34.0</t>
  </si>
  <si>
    <t>51.5-55.5</t>
  </si>
  <si>
    <t>35.0-39.0</t>
  </si>
  <si>
    <t>57.0-61.0</t>
  </si>
  <si>
    <t>31.0-35.0</t>
  </si>
  <si>
    <t>8.00-10.50</t>
  </si>
  <si>
    <t>United States</t>
  </si>
  <si>
    <t>Other</t>
  </si>
  <si>
    <t>Million metric tons</t>
  </si>
  <si>
    <t>China</t>
  </si>
  <si>
    <t>imports</t>
  </si>
  <si>
    <t>Central Illinois</t>
  </si>
  <si>
    <t>Gulf</t>
  </si>
  <si>
    <t>oil</t>
  </si>
  <si>
    <t>Food and other</t>
  </si>
  <si>
    <t>2018/19</t>
  </si>
  <si>
    <t>15.10-19.10</t>
  </si>
  <si>
    <t>135-175</t>
  </si>
  <si>
    <t>15.30-19.30</t>
  </si>
  <si>
    <t>155-195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</si>
</sst>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78" fontId="58" fillId="0" borderId="13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fall sharply with good crop conditions, dimmer export outlook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Gulf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Cover!$C$4:$C$216</c:f>
              <c:numCache/>
            </c:numRef>
          </c:val>
          <c:smooth val="0"/>
        </c:ser>
        <c:ser>
          <c:idx val="2"/>
          <c:order val="1"/>
          <c:tx>
            <c:strRef>
              <c:f>Cover!$B$1</c:f>
              <c:strCache>
                <c:ptCount val="1"/>
                <c:pt idx="0">
                  <c:v>Central Illinois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Cover!$B$4:$B$216</c:f>
              <c:numCache/>
            </c:numRef>
          </c:val>
          <c:smooth val="0"/>
        </c:ser>
        <c:marker val="1"/>
        <c:axId val="3361656"/>
        <c:axId val="30254905"/>
      </c:lineChart>
      <c:dateAx>
        <c:axId val="336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Prices at Illinois Country Elevators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Louisiana Gulf Bids.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490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254905"/>
        <c:scaling>
          <c:orientation val="minMax"/>
          <c:max val="12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1656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2125"/>
          <c:w val="0.169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oil use for biodiesel expected to lead the growth in demand</a:t>
            </a:r>
          </a:p>
        </c:rich>
      </c:tx>
      <c:layout>
        <c:manualLayout>
          <c:xMode val="factor"/>
          <c:yMode val="factor"/>
          <c:x val="-0.163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1'!$B$4:$B$8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1'!$C$4:$C$8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1'!$D$4:$D$8</c:f>
              <c:numCache/>
            </c:numRef>
          </c:val>
        </c:ser>
        <c:axId val="3858690"/>
        <c:axId val="34728211"/>
      </c:barChart>
      <c:cat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8211"/>
        <c:crosses val="autoZero"/>
        <c:auto val="1"/>
        <c:lblOffset val="100"/>
        <c:tickLblSkip val="1"/>
        <c:noMultiLvlLbl val="0"/>
      </c:catAx>
      <c:valAx>
        <c:axId val="34728211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690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725"/>
          <c:w val="0.303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pattern of market shares in China soybean imports to be reconfigured by price shifts </a:t>
            </a:r>
          </a:p>
        </c:rich>
      </c:tx>
      <c:layout>
        <c:manualLayout>
          <c:xMode val="factor"/>
          <c:yMode val="factor"/>
          <c:x val="-0.052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2'!$B$7:$B$36</c:f>
              <c:numCache/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2'!$C$7:$C$36</c:f>
              <c:numCache/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2'!$D$7:$D$36</c:f>
              <c:numCache/>
            </c:numRef>
          </c:val>
        </c:ser>
        <c:axId val="44118444"/>
        <c:axId val="61521677"/>
      </c:areaChart>
      <c:catAx>
        <c:axId val="4411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1677"/>
        <c:crosses val="autoZero"/>
        <c:auto val="0"/>
        <c:lblOffset val="100"/>
        <c:tickLblSkip val="3"/>
        <c:noMultiLvlLbl val="0"/>
      </c:catAx>
      <c:valAx>
        <c:axId val="61521677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1844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19025"/>
          <c:w val="0.11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13</xdr:col>
      <xdr:colOff>419100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209800" y="3810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24200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43297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5.75">
      <c r="A1" s="22" t="s">
        <v>128</v>
      </c>
      <c r="B1" s="14" t="s">
        <v>197</v>
      </c>
      <c r="C1" s="14" t="s">
        <v>98</v>
      </c>
      <c r="D1" s="14" t="s">
        <v>4</v>
      </c>
      <c r="F1" s="10"/>
      <c r="G1" s="22"/>
    </row>
    <row r="2" spans="1:4" ht="15.75">
      <c r="A2" s="10" t="s">
        <v>196</v>
      </c>
      <c r="C2" s="14"/>
      <c r="D2" s="10"/>
    </row>
    <row r="3" spans="2:4" ht="12.75">
      <c r="B3" s="10"/>
      <c r="C3" s="10" t="s">
        <v>112</v>
      </c>
      <c r="D3" s="10"/>
    </row>
    <row r="4" spans="1:7" ht="15.75">
      <c r="A4" s="14" t="s">
        <v>102</v>
      </c>
      <c r="B4" s="25">
        <f>18958.9123011434-C4</f>
        <v>13920.322301143398</v>
      </c>
      <c r="C4" s="25">
        <v>5038.59</v>
      </c>
      <c r="D4" s="25">
        <v>2014.3727820536042</v>
      </c>
      <c r="F4" s="23"/>
      <c r="G4" s="25"/>
    </row>
    <row r="5" spans="1:7" ht="15.75">
      <c r="A5" s="14" t="s">
        <v>103</v>
      </c>
      <c r="B5" s="25">
        <f>20162.2479225438-C5</f>
        <v>14492.037922543801</v>
      </c>
      <c r="C5" s="25">
        <v>5670.21</v>
      </c>
      <c r="D5" s="25">
        <v>2242.541231640738</v>
      </c>
      <c r="F5" s="23"/>
      <c r="G5" s="25"/>
    </row>
    <row r="6" spans="1:7" ht="15.75">
      <c r="A6" s="14" t="s">
        <v>120</v>
      </c>
      <c r="B6" s="25">
        <f>19862.3145349372-C6</f>
        <v>13662.0145349372</v>
      </c>
      <c r="C6" s="25">
        <v>6200.3</v>
      </c>
      <c r="D6" s="25">
        <v>2555.662232636352</v>
      </c>
      <c r="F6" s="23"/>
      <c r="G6" s="25"/>
    </row>
    <row r="7" spans="1:7" ht="15.75">
      <c r="A7" s="14" t="s">
        <v>123</v>
      </c>
      <c r="B7" s="25">
        <f>20599.954-C7</f>
        <v>13699.954000000002</v>
      </c>
      <c r="C7" s="25">
        <v>6900</v>
      </c>
      <c r="D7" s="25">
        <v>2450</v>
      </c>
      <c r="F7" s="23"/>
      <c r="G7" s="25"/>
    </row>
    <row r="8" spans="1:7" ht="15.75">
      <c r="A8" s="14" t="s">
        <v>198</v>
      </c>
      <c r="B8" s="25">
        <f>21300-C8</f>
        <v>13500</v>
      </c>
      <c r="C8" s="25">
        <v>7800</v>
      </c>
      <c r="D8" s="25">
        <v>2200</v>
      </c>
      <c r="F8" s="23"/>
      <c r="G8" s="25"/>
    </row>
    <row r="9" spans="1:7" ht="15.75">
      <c r="A9" s="14"/>
      <c r="B9" s="25"/>
      <c r="C9" s="25"/>
      <c r="D9" s="25"/>
      <c r="E9" s="25"/>
      <c r="F9" s="23"/>
      <c r="G9" s="25"/>
    </row>
    <row r="10" spans="1:7" ht="15.75">
      <c r="A10" s="14"/>
      <c r="B10" s="25"/>
      <c r="C10" s="25"/>
      <c r="D10" s="25"/>
      <c r="E10" s="25"/>
      <c r="F10" s="23"/>
      <c r="G10" s="25"/>
    </row>
    <row r="11" spans="2:6" ht="12.75">
      <c r="B11" s="25"/>
      <c r="C11" s="25"/>
      <c r="D11" s="25"/>
      <c r="E11" s="25"/>
      <c r="F11" s="23"/>
    </row>
    <row r="12" spans="2:6" ht="12.75">
      <c r="B12" s="25"/>
      <c r="C12" s="25"/>
      <c r="D12" s="25"/>
      <c r="E12" s="25"/>
      <c r="F12" s="23"/>
    </row>
    <row r="13" spans="2:6" ht="12.75">
      <c r="B13" s="25"/>
      <c r="C13" s="25"/>
      <c r="D13" s="25"/>
      <c r="E13" s="25"/>
      <c r="F13" s="23"/>
    </row>
    <row r="14" spans="2:6" ht="12.75">
      <c r="B14" s="25"/>
      <c r="C14" s="25"/>
      <c r="D14" s="25"/>
      <c r="E14" s="25"/>
      <c r="F14" s="23"/>
    </row>
    <row r="15" spans="2:5" ht="12.75">
      <c r="B15" s="25"/>
      <c r="C15" s="25"/>
      <c r="D15" s="25"/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192</v>
      </c>
    </row>
    <row r="2" spans="1:7" ht="15.75">
      <c r="A2" s="22" t="s">
        <v>128</v>
      </c>
      <c r="B2" s="144" t="s">
        <v>189</v>
      </c>
      <c r="C2" s="143" t="s">
        <v>170</v>
      </c>
      <c r="D2" s="143" t="s">
        <v>190</v>
      </c>
      <c r="E2" s="14"/>
      <c r="F2" s="10"/>
      <c r="G2" s="22"/>
    </row>
    <row r="3" spans="1:5" ht="15.75">
      <c r="A3" s="10" t="s">
        <v>193</v>
      </c>
      <c r="B3" s="14"/>
      <c r="C3" s="10"/>
      <c r="D3" s="10"/>
      <c r="E3" s="10"/>
    </row>
    <row r="4" spans="2:4" ht="12.75">
      <c r="B4" s="10" t="s">
        <v>191</v>
      </c>
      <c r="C4" s="10"/>
      <c r="D4" s="10"/>
    </row>
    <row r="5" spans="5:7" ht="12.75">
      <c r="E5" s="41"/>
      <c r="F5" s="23"/>
      <c r="G5" s="25"/>
    </row>
    <row r="6" spans="1:7" ht="12.75">
      <c r="A6" s="144"/>
      <c r="B6" s="143"/>
      <c r="C6" s="143"/>
      <c r="D6" s="143"/>
      <c r="E6" s="41"/>
      <c r="F6" s="23"/>
      <c r="G6" s="25"/>
    </row>
    <row r="7" spans="1:7" ht="12.75">
      <c r="A7" s="146">
        <v>42278</v>
      </c>
      <c r="B7" s="13">
        <v>0.512139</v>
      </c>
      <c r="C7" s="13">
        <v>3.884696</v>
      </c>
      <c r="D7" s="13">
        <v>1.134861</v>
      </c>
      <c r="E7" s="41"/>
      <c r="F7" s="23"/>
      <c r="G7" s="25"/>
    </row>
    <row r="8" spans="1:7" ht="12.75">
      <c r="A8" s="146">
        <v>42310</v>
      </c>
      <c r="B8" s="13">
        <v>4.2542</v>
      </c>
      <c r="C8" s="13">
        <v>2.138217</v>
      </c>
      <c r="D8" s="13">
        <v>1.001033</v>
      </c>
      <c r="E8" s="41"/>
      <c r="F8" s="23"/>
      <c r="G8" s="25"/>
    </row>
    <row r="9" spans="1:7" ht="12.75">
      <c r="A9" s="146">
        <v>42342</v>
      </c>
      <c r="B9" s="13">
        <v>6.646722</v>
      </c>
      <c r="C9" s="13">
        <v>1.015785</v>
      </c>
      <c r="D9" s="13">
        <v>1.457337</v>
      </c>
      <c r="E9" s="41"/>
      <c r="F9" s="23"/>
      <c r="G9" s="25"/>
    </row>
    <row r="10" spans="1:7" ht="12.75">
      <c r="A10" s="146">
        <v>42374</v>
      </c>
      <c r="B10" s="13">
        <v>4.634265</v>
      </c>
      <c r="C10" s="13">
        <v>0.620743</v>
      </c>
      <c r="D10" s="13">
        <v>0.401889</v>
      </c>
      <c r="E10" s="41"/>
      <c r="F10" s="23"/>
      <c r="G10" s="25"/>
    </row>
    <row r="11" spans="1:7" ht="12.75">
      <c r="A11" s="146">
        <v>42406</v>
      </c>
      <c r="B11" s="13">
        <v>3.888122</v>
      </c>
      <c r="C11" s="145">
        <v>0.267146</v>
      </c>
      <c r="D11" s="145">
        <v>0.3525</v>
      </c>
      <c r="E11" s="41"/>
      <c r="F11" s="23"/>
      <c r="G11" s="25"/>
    </row>
    <row r="12" spans="1:6" ht="12.75">
      <c r="A12" s="146">
        <v>42438</v>
      </c>
      <c r="B12" s="13">
        <v>4.57256</v>
      </c>
      <c r="C12" s="13">
        <v>1.259725</v>
      </c>
      <c r="D12" s="13">
        <v>0.265247</v>
      </c>
      <c r="F12" s="23"/>
    </row>
    <row r="13" spans="1:6" ht="12.75">
      <c r="A13" s="146">
        <v>42470</v>
      </c>
      <c r="B13" s="13">
        <v>2.024574</v>
      </c>
      <c r="C13" s="13">
        <v>4.815048</v>
      </c>
      <c r="D13" s="13">
        <v>0.231514</v>
      </c>
      <c r="F13" s="23"/>
    </row>
    <row r="14" spans="1:6" ht="12.75">
      <c r="A14" s="146">
        <v>42502</v>
      </c>
      <c r="B14" s="13">
        <v>0.552221</v>
      </c>
      <c r="C14" s="13">
        <v>7.016647</v>
      </c>
      <c r="D14" s="13">
        <v>0.095306</v>
      </c>
      <c r="F14" s="23"/>
    </row>
    <row r="15" spans="1:6" ht="12.75">
      <c r="A15" s="146">
        <v>42534</v>
      </c>
      <c r="B15" s="13">
        <v>0.101582</v>
      </c>
      <c r="C15" s="13">
        <v>6.87494</v>
      </c>
      <c r="D15" s="13">
        <v>0.588283</v>
      </c>
      <c r="F15" s="23"/>
    </row>
    <row r="16" spans="1:4" ht="12.75">
      <c r="A16" s="146">
        <v>42566</v>
      </c>
      <c r="B16" s="13">
        <v>0.003962</v>
      </c>
      <c r="C16" s="13">
        <v>5.97785</v>
      </c>
      <c r="D16" s="13">
        <v>1.775974</v>
      </c>
    </row>
    <row r="17" spans="1:9" ht="12.75">
      <c r="A17" s="146">
        <v>42598</v>
      </c>
      <c r="B17" s="13">
        <v>0.364003</v>
      </c>
      <c r="C17" s="145">
        <v>4.956337</v>
      </c>
      <c r="D17" s="145">
        <v>2.350761</v>
      </c>
      <c r="G17" s="21"/>
      <c r="H17" s="21"/>
      <c r="I17" s="21"/>
    </row>
    <row r="18" spans="1:8" ht="12.75">
      <c r="A18" s="146">
        <v>42630</v>
      </c>
      <c r="B18" s="13">
        <v>1.355702</v>
      </c>
      <c r="C18" s="145">
        <v>3.756358</v>
      </c>
      <c r="D18" s="145">
        <v>2.081698</v>
      </c>
      <c r="G18" s="13"/>
      <c r="H18" s="13"/>
    </row>
    <row r="19" spans="1:8" ht="12.75">
      <c r="A19" s="146">
        <v>42662</v>
      </c>
      <c r="B19" s="13">
        <v>2.430768</v>
      </c>
      <c r="C19" s="145">
        <v>1.452048</v>
      </c>
      <c r="D19" s="145">
        <v>1.330906</v>
      </c>
      <c r="E19" s="23"/>
      <c r="F19" s="23"/>
      <c r="G19" s="13"/>
      <c r="H19" s="13"/>
    </row>
    <row r="20" spans="1:8" ht="12.75">
      <c r="A20" s="146">
        <v>42694</v>
      </c>
      <c r="B20" s="13">
        <v>5.617534</v>
      </c>
      <c r="C20" s="145">
        <v>0.725002</v>
      </c>
      <c r="D20" s="145">
        <v>1.492875</v>
      </c>
      <c r="E20" s="23"/>
      <c r="F20" s="23"/>
      <c r="G20" s="13"/>
      <c r="H20" s="13"/>
    </row>
    <row r="21" spans="1:8" ht="12.75">
      <c r="A21" s="146">
        <v>42726</v>
      </c>
      <c r="B21" s="13">
        <v>8.112419</v>
      </c>
      <c r="C21" s="145">
        <v>0.314709</v>
      </c>
      <c r="D21" s="145">
        <v>0.568953</v>
      </c>
      <c r="E21" s="23"/>
      <c r="F21" s="23"/>
      <c r="G21" s="13"/>
      <c r="H21" s="13"/>
    </row>
    <row r="22" spans="1:8" ht="12.75">
      <c r="A22" s="146">
        <v>42758</v>
      </c>
      <c r="B22" s="13">
        <v>6.777647</v>
      </c>
      <c r="C22" s="145">
        <v>0.253028</v>
      </c>
      <c r="D22" s="145">
        <v>0.624387</v>
      </c>
      <c r="E22" s="23"/>
      <c r="F22" s="23"/>
      <c r="G22" s="13"/>
      <c r="H22" s="13"/>
    </row>
    <row r="23" spans="1:8" ht="12.75">
      <c r="A23" s="146">
        <v>42790</v>
      </c>
      <c r="B23" s="13">
        <v>4.426103</v>
      </c>
      <c r="C23" s="145">
        <v>0.68735</v>
      </c>
      <c r="D23" s="145">
        <v>0.424317</v>
      </c>
      <c r="E23" s="23"/>
      <c r="F23" s="23"/>
      <c r="G23" s="13"/>
      <c r="H23" s="13"/>
    </row>
    <row r="24" spans="1:8" ht="12.75">
      <c r="A24" s="146">
        <v>42822</v>
      </c>
      <c r="B24" s="13">
        <v>4.222971</v>
      </c>
      <c r="C24" s="145">
        <v>1.749323</v>
      </c>
      <c r="D24" s="145">
        <v>0.354335</v>
      </c>
      <c r="E24" s="23"/>
      <c r="F24" s="23"/>
      <c r="G24" s="13"/>
      <c r="H24" s="13"/>
    </row>
    <row r="25" spans="1:8" ht="12.75">
      <c r="A25" s="146">
        <v>42854</v>
      </c>
      <c r="B25" s="13">
        <v>1.777058</v>
      </c>
      <c r="C25" s="145">
        <v>6.150255</v>
      </c>
      <c r="D25" s="145">
        <v>0.088145</v>
      </c>
      <c r="E25" s="23"/>
      <c r="F25" s="23"/>
      <c r="G25" s="13"/>
      <c r="H25" s="13"/>
    </row>
    <row r="26" spans="1:8" ht="12.75">
      <c r="A26" s="146">
        <v>42886</v>
      </c>
      <c r="B26" s="13">
        <v>1.470025</v>
      </c>
      <c r="C26" s="145">
        <v>7.939055</v>
      </c>
      <c r="D26" s="145">
        <v>0.177509</v>
      </c>
      <c r="E26" s="23"/>
      <c r="F26" s="23"/>
      <c r="G26" s="13"/>
      <c r="H26" s="13"/>
    </row>
    <row r="27" spans="1:8" ht="12.75">
      <c r="A27" s="146">
        <v>42888</v>
      </c>
      <c r="B27" s="145">
        <v>0.387093</v>
      </c>
      <c r="C27" s="145">
        <v>6.417862</v>
      </c>
      <c r="D27" s="145">
        <v>0.881694</v>
      </c>
      <c r="E27" s="23"/>
      <c r="F27" s="23"/>
      <c r="G27" s="13"/>
      <c r="H27" s="13"/>
    </row>
    <row r="28" spans="1:8" ht="12.75">
      <c r="A28" s="146">
        <v>42919</v>
      </c>
      <c r="B28" s="145">
        <v>0.499922</v>
      </c>
      <c r="C28" s="145">
        <v>7.635939</v>
      </c>
      <c r="D28" s="145">
        <v>1.945034</v>
      </c>
      <c r="E28" s="23"/>
      <c r="F28" s="23"/>
      <c r="G28" s="13"/>
      <c r="H28" s="13"/>
    </row>
    <row r="29" spans="1:8" ht="12.75">
      <c r="A29" s="146">
        <v>42950</v>
      </c>
      <c r="B29" s="145">
        <v>0.17949</v>
      </c>
      <c r="C29" s="145">
        <v>6.079284</v>
      </c>
      <c r="D29" s="145">
        <v>2.188944</v>
      </c>
      <c r="E29" s="23"/>
      <c r="F29" s="23"/>
      <c r="G29" s="13"/>
      <c r="H29" s="13"/>
    </row>
    <row r="30" spans="1:6" ht="12.75">
      <c r="A30" s="146">
        <v>42981</v>
      </c>
      <c r="B30" s="145">
        <v>0.937262</v>
      </c>
      <c r="C30" s="145">
        <v>5.938073</v>
      </c>
      <c r="D30" s="145">
        <v>1.237342</v>
      </c>
      <c r="E30" s="23"/>
      <c r="F30" s="23"/>
    </row>
    <row r="31" spans="1:6" ht="12.75">
      <c r="A31" s="146">
        <v>43012</v>
      </c>
      <c r="B31" s="145">
        <v>1.325207</v>
      </c>
      <c r="C31" s="145">
        <v>3.376114</v>
      </c>
      <c r="D31" s="145">
        <v>1.154744</v>
      </c>
      <c r="E31" s="23"/>
      <c r="F31" s="23"/>
    </row>
    <row r="32" spans="1:6" ht="12.75">
      <c r="A32" s="146">
        <v>43043</v>
      </c>
      <c r="B32" s="145">
        <v>4.66195</v>
      </c>
      <c r="C32" s="145">
        <v>2.760485</v>
      </c>
      <c r="D32" s="145">
        <v>1.261745</v>
      </c>
      <c r="E32" s="23"/>
      <c r="F32" s="23"/>
    </row>
    <row r="33" spans="1:6" ht="12.75">
      <c r="A33" s="146">
        <v>43074</v>
      </c>
      <c r="B33" s="145">
        <v>6.18932</v>
      </c>
      <c r="C33" s="145">
        <v>1.941927</v>
      </c>
      <c r="D33" s="145">
        <v>1.415563</v>
      </c>
      <c r="E33" s="23"/>
      <c r="F33" s="23"/>
    </row>
    <row r="34" spans="1:6" ht="12.75">
      <c r="A34" s="146">
        <v>43105</v>
      </c>
      <c r="B34" s="145">
        <v>5.816287</v>
      </c>
      <c r="C34" s="145">
        <v>2.074494</v>
      </c>
      <c r="D34" s="145">
        <v>0.590055</v>
      </c>
      <c r="E34" s="23"/>
      <c r="F34" s="23"/>
    </row>
    <row r="35" spans="1:5" ht="12.75">
      <c r="A35" s="146">
        <v>43136</v>
      </c>
      <c r="B35" s="18">
        <v>3.345109</v>
      </c>
      <c r="C35" s="13">
        <v>1.746279</v>
      </c>
      <c r="D35" s="13">
        <v>0.332847</v>
      </c>
      <c r="E35" s="13"/>
    </row>
    <row r="36" spans="1:5" ht="12.75">
      <c r="A36" s="146">
        <v>43167</v>
      </c>
      <c r="B36" s="18">
        <v>3.099562</v>
      </c>
      <c r="C36" s="13">
        <v>2.332516</v>
      </c>
      <c r="D36" s="13">
        <v>0.229671</v>
      </c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0" t="s">
        <v>27</v>
      </c>
      <c r="C2" s="150"/>
      <c r="D2" s="45" t="s">
        <v>30</v>
      </c>
      <c r="E2" s="150" t="s">
        <v>92</v>
      </c>
      <c r="F2" s="150"/>
      <c r="G2" s="150"/>
      <c r="H2" s="150"/>
      <c r="I2" s="46"/>
      <c r="J2" s="150" t="s">
        <v>70</v>
      </c>
      <c r="K2" s="150"/>
      <c r="L2" s="150"/>
      <c r="M2" s="150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48" t="s">
        <v>93</v>
      </c>
      <c r="C5" s="149"/>
      <c r="D5" s="53" t="s">
        <v>75</v>
      </c>
      <c r="E5" s="148" t="s">
        <v>95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2030</v>
      </c>
      <c r="K7" s="56">
        <f>M7-J7-L7</f>
        <v>135.14800000000014</v>
      </c>
      <c r="L7" s="57">
        <v>2085</v>
      </c>
      <c r="M7" s="57">
        <f>+H7-N7</f>
        <v>4250.148</v>
      </c>
      <c r="N7" s="57">
        <v>465</v>
      </c>
    </row>
    <row r="8" spans="1:14" ht="16.5">
      <c r="A8" s="43" t="s">
        <v>172</v>
      </c>
      <c r="B8" s="54">
        <v>89.557</v>
      </c>
      <c r="C8" s="54">
        <v>88.862</v>
      </c>
      <c r="D8" s="54">
        <f>+F8/C8</f>
        <v>48.50217190700187</v>
      </c>
      <c r="E8" s="55">
        <f>N7</f>
        <v>465</v>
      </c>
      <c r="F8" s="56">
        <v>4310</v>
      </c>
      <c r="G8" s="57">
        <v>25.45</v>
      </c>
      <c r="H8" s="57">
        <f>SUM(E8:G8)</f>
        <v>4800.45</v>
      </c>
      <c r="I8" s="43"/>
      <c r="J8" s="56">
        <v>2045</v>
      </c>
      <c r="K8" s="56">
        <f>M8-J8-L8</f>
        <v>135.44999999999982</v>
      </c>
      <c r="L8" s="57">
        <v>2040</v>
      </c>
      <c r="M8" s="57">
        <f>+H8-N8</f>
        <v>4220.45</v>
      </c>
      <c r="N8" s="57">
        <v>580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4.25">
      <c r="A43" s="42" t="s">
        <v>122</v>
      </c>
      <c r="B43" s="42"/>
      <c r="C43" s="42"/>
      <c r="D43" s="42"/>
      <c r="E43" s="71"/>
      <c r="F43" s="72">
        <f>F34+F38</f>
        <v>4391.553</v>
      </c>
      <c r="G43" s="73">
        <f>G34+G38+G42</f>
        <v>17.006320948831203</v>
      </c>
      <c r="H43" s="74">
        <f>E34+F43+G43</f>
        <v>4710.154320948831</v>
      </c>
      <c r="I43" s="74"/>
      <c r="J43" s="74">
        <f>J34+J38+J42</f>
        <v>1536.8769</v>
      </c>
      <c r="K43" s="75">
        <f>K34+K38+K42</f>
        <v>191.94631756298537</v>
      </c>
      <c r="L43" s="73">
        <f>L34+L38+L42</f>
        <v>1759.830103385846</v>
      </c>
      <c r="M43" s="73">
        <f>M34+M38+M42</f>
        <v>3488.6533209488316</v>
      </c>
      <c r="N43" s="76"/>
    </row>
    <row r="44" spans="1:14" ht="16.5">
      <c r="A44" s="77" t="s">
        <v>131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78"/>
      <c r="M44" s="46"/>
      <c r="N44" s="46"/>
    </row>
    <row r="45" spans="1:14" ht="14.25">
      <c r="A45" s="43" t="s">
        <v>132</v>
      </c>
      <c r="B45" s="43"/>
      <c r="C45" s="43"/>
      <c r="D45" s="43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73" ht="14.25">
      <c r="A46" s="80" t="s">
        <v>78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4.25">
      <c r="A47" s="43" t="s">
        <v>26</v>
      </c>
      <c r="B47" s="81">
        <f ca="1">NOW()</f>
        <v>43297.368709490744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ht="12.75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49" t="s">
        <v>106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48299</v>
      </c>
      <c r="D7" s="83">
        <v>500</v>
      </c>
      <c r="E7" s="83">
        <f>+B7+C7+D7</f>
        <v>49199.63</v>
      </c>
      <c r="F7" s="83"/>
      <c r="G7" s="83">
        <f>+I7-H7</f>
        <v>35299.63</v>
      </c>
      <c r="H7" s="83">
        <v>13500</v>
      </c>
      <c r="I7" s="83">
        <f>+E7-J7</f>
        <v>48799.63</v>
      </c>
      <c r="J7" s="83">
        <v>400</v>
      </c>
    </row>
    <row r="8" spans="1:10" ht="16.5">
      <c r="A8" s="43" t="s">
        <v>172</v>
      </c>
      <c r="B8" s="82">
        <f>J7</f>
        <v>400</v>
      </c>
      <c r="C8" s="83">
        <v>48450</v>
      </c>
      <c r="D8" s="83">
        <v>350</v>
      </c>
      <c r="E8" s="83">
        <f>+B8+C8+D8</f>
        <v>49200</v>
      </c>
      <c r="F8" s="83"/>
      <c r="G8" s="83">
        <f>+I8-H8</f>
        <v>35700</v>
      </c>
      <c r="H8" s="83">
        <v>13100</v>
      </c>
      <c r="I8" s="83">
        <f>+E8-J8</f>
        <v>48800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0" ht="14.25">
      <c r="A34" s="42" t="s">
        <v>122</v>
      </c>
      <c r="B34" s="88"/>
      <c r="C34" s="73">
        <f>SUM(C26:C33)</f>
        <v>32922.154</v>
      </c>
      <c r="D34" s="73">
        <f>SUM(D26:D33)</f>
        <v>333.150366651354</v>
      </c>
      <c r="E34" s="73">
        <f>B26+C34+D34</f>
        <v>33655.93436665135</v>
      </c>
      <c r="F34" s="73"/>
      <c r="G34" s="73">
        <f>SUM(G26:G33)</f>
        <v>23633.167889088803</v>
      </c>
      <c r="H34" s="73">
        <f>SUM(H26:H33)</f>
        <v>9589.639477562549</v>
      </c>
      <c r="I34" s="73">
        <f>SUM(I26:I33)</f>
        <v>33222.80736665135</v>
      </c>
      <c r="J34" s="73"/>
    </row>
    <row r="35" spans="1:10" ht="16.5">
      <c r="A35" s="89" t="s">
        <v>133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26</v>
      </c>
      <c r="B37" s="81">
        <f ca="1">NOW()</f>
        <v>43297.368709490744</v>
      </c>
      <c r="C37" s="63"/>
      <c r="D37" s="59"/>
      <c r="E37" s="59"/>
      <c r="F37" s="59"/>
      <c r="G37" s="59"/>
      <c r="H37" s="59"/>
      <c r="I37" s="59"/>
      <c r="J37" s="59"/>
    </row>
    <row r="38" spans="1:10" ht="12.75">
      <c r="A38" s="1"/>
      <c r="B38" s="3"/>
      <c r="C38" s="4"/>
      <c r="D38" s="3"/>
      <c r="E38" s="3"/>
      <c r="F38" s="3"/>
      <c r="G38" s="3"/>
      <c r="H38" s="5"/>
      <c r="I38" s="3"/>
      <c r="J38" s="3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48" t="s">
        <v>112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23440</v>
      </c>
      <c r="D8" s="84">
        <v>315</v>
      </c>
      <c r="E8" s="84">
        <f>+B8+C8+D8</f>
        <v>25465.954</v>
      </c>
      <c r="F8" s="84"/>
      <c r="G8" s="84">
        <f>+K8-J8</f>
        <v>20699.954</v>
      </c>
      <c r="H8" s="84">
        <v>6900</v>
      </c>
      <c r="I8" s="84">
        <f>G8-H8</f>
        <v>13799.954000000002</v>
      </c>
      <c r="J8" s="84">
        <v>2450</v>
      </c>
      <c r="K8" s="84">
        <f>+E8-L8</f>
        <v>23149.954</v>
      </c>
      <c r="L8" s="84">
        <v>2316</v>
      </c>
      <c r="M8" s="17"/>
    </row>
    <row r="9" spans="1:13" ht="16.5">
      <c r="A9" s="43" t="s">
        <v>172</v>
      </c>
      <c r="B9" s="84">
        <f>+L8</f>
        <v>2316</v>
      </c>
      <c r="C9" s="84">
        <v>23620</v>
      </c>
      <c r="D9" s="84">
        <v>300</v>
      </c>
      <c r="E9" s="84">
        <f>+B9+C9+D9</f>
        <v>26236</v>
      </c>
      <c r="F9" s="84"/>
      <c r="G9" s="84">
        <f>+K9-J9</f>
        <v>21800</v>
      </c>
      <c r="H9" s="84">
        <v>7800</v>
      </c>
      <c r="I9" s="84">
        <f>G9-H9</f>
        <v>14000</v>
      </c>
      <c r="J9" s="84">
        <v>2200</v>
      </c>
      <c r="K9" s="84">
        <f>+E9-L9</f>
        <v>24000</v>
      </c>
      <c r="L9" s="84">
        <v>2236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3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 t="s">
        <v>10</v>
      </c>
      <c r="I34" s="85" t="s">
        <v>10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2" t="s">
        <v>122</v>
      </c>
      <c r="B35" s="92"/>
      <c r="C35" s="73">
        <f>SUM(C27:C34)</f>
        <v>15905.135</v>
      </c>
      <c r="D35" s="92">
        <f>SUM(D27:D34)</f>
        <v>232.53334982022602</v>
      </c>
      <c r="E35" s="73">
        <f>B27+C35+D35</f>
        <v>17848.622349820227</v>
      </c>
      <c r="F35" s="92"/>
      <c r="G35" s="73">
        <f>SUM(G27:G34)</f>
        <v>13749.820410435505</v>
      </c>
      <c r="H35" s="73">
        <f>SUM(H27:H34)</f>
        <v>3863.6400000000003</v>
      </c>
      <c r="I35" s="73">
        <f>SUM(I27:I34)</f>
        <v>8002.279835387008</v>
      </c>
      <c r="J35" s="73">
        <f>SUM(J27:J34)</f>
        <v>1724.7409393847222</v>
      </c>
      <c r="K35" s="73">
        <f>SUM(K27:K34)</f>
        <v>15474.561349820226</v>
      </c>
      <c r="L35" s="92"/>
    </row>
    <row r="36" spans="1:12" ht="16.5">
      <c r="A36" s="89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26</v>
      </c>
      <c r="B38" s="81">
        <f ca="1">NOW()</f>
        <v>43297.368709490744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0" t="s">
        <v>0</v>
      </c>
      <c r="C2" s="150"/>
      <c r="D2" s="150"/>
      <c r="E2" s="150"/>
      <c r="F2" s="93"/>
      <c r="G2" s="150" t="s">
        <v>24</v>
      </c>
      <c r="H2" s="150"/>
      <c r="I2" s="150"/>
      <c r="J2" s="150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172</v>
      </c>
      <c r="B9" s="100">
        <f>+K8</f>
        <v>450</v>
      </c>
      <c r="C9" s="100">
        <v>5800</v>
      </c>
      <c r="D9" s="101">
        <v>0</v>
      </c>
      <c r="E9" s="100">
        <f>+B9+C9+D9</f>
        <v>6250</v>
      </c>
      <c r="F9" s="102"/>
      <c r="G9" s="100">
        <v>1900</v>
      </c>
      <c r="H9" s="103">
        <v>425</v>
      </c>
      <c r="I9" s="100">
        <f>J9-G9-H9</f>
        <v>3550</v>
      </c>
      <c r="J9" s="100">
        <f>E9-K9</f>
        <v>5875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0" t="s">
        <v>0</v>
      </c>
      <c r="C15" s="150"/>
      <c r="D15" s="150"/>
      <c r="E15" s="150"/>
      <c r="F15" s="43"/>
      <c r="G15" s="150" t="s">
        <v>24</v>
      </c>
      <c r="H15" s="150"/>
      <c r="I15" s="150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172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0" t="s">
        <v>0</v>
      </c>
      <c r="C28" s="150"/>
      <c r="D28" s="150"/>
      <c r="E28" s="150"/>
      <c r="F28" s="43"/>
      <c r="G28" s="150" t="s">
        <v>24</v>
      </c>
      <c r="H28" s="150"/>
      <c r="I28" s="150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172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0" t="s">
        <v>27</v>
      </c>
      <c r="C41" s="150"/>
      <c r="D41" s="45" t="s">
        <v>30</v>
      </c>
      <c r="E41" s="150" t="s">
        <v>92</v>
      </c>
      <c r="F41" s="150"/>
      <c r="G41" s="150"/>
      <c r="H41" s="150"/>
      <c r="I41" s="43"/>
      <c r="J41" s="150" t="s">
        <v>24</v>
      </c>
      <c r="K41" s="150"/>
      <c r="L41" s="150"/>
      <c r="M41" s="150"/>
      <c r="N41" s="150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48" t="s">
        <v>94</v>
      </c>
      <c r="C44" s="149"/>
      <c r="D44" s="109" t="s">
        <v>79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3092</v>
      </c>
      <c r="K46" s="97">
        <f>1.333*659.966</f>
        <v>879.734678</v>
      </c>
      <c r="L46" s="99">
        <f>+N46-J46-K46-M46</f>
        <v>793.6284192636713</v>
      </c>
      <c r="M46" s="99">
        <v>1327.438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3172</v>
      </c>
      <c r="K47" s="97">
        <v>740</v>
      </c>
      <c r="L47" s="99">
        <f>+N47-J47-K47-M47</f>
        <v>911.1920000000009</v>
      </c>
      <c r="M47" s="99">
        <v>1300</v>
      </c>
      <c r="N47" s="97">
        <f>+H47-O47</f>
        <v>6123.192000000001</v>
      </c>
      <c r="O47" s="97">
        <v>2722</v>
      </c>
    </row>
    <row r="48" spans="1:15" ht="16.5">
      <c r="A48" s="42" t="s">
        <v>172</v>
      </c>
      <c r="B48" s="100">
        <v>1502</v>
      </c>
      <c r="C48" s="100">
        <v>1461</v>
      </c>
      <c r="D48" s="100">
        <f>F48*1000/C48</f>
        <v>4151.266255989049</v>
      </c>
      <c r="E48" s="100">
        <f>O47</f>
        <v>2722</v>
      </c>
      <c r="F48" s="100">
        <v>6065</v>
      </c>
      <c r="G48" s="103">
        <v>75</v>
      </c>
      <c r="H48" s="100">
        <f>+E48+G48+F48</f>
        <v>8862</v>
      </c>
      <c r="I48" s="100"/>
      <c r="J48" s="100">
        <v>3237</v>
      </c>
      <c r="K48" s="100">
        <v>849</v>
      </c>
      <c r="L48" s="103">
        <f>+N48-J48-K48-M48</f>
        <v>787</v>
      </c>
      <c r="M48" s="103">
        <v>1200</v>
      </c>
      <c r="N48" s="100">
        <f>+H48-O48</f>
        <v>6073</v>
      </c>
      <c r="O48" s="100">
        <v>2789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43297.368709490744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23.25</v>
      </c>
      <c r="G15" s="114">
        <v>9.5</v>
      </c>
      <c r="H15" s="1"/>
      <c r="I15" s="3"/>
      <c r="J15" s="3"/>
      <c r="K15" s="3"/>
    </row>
    <row r="16" spans="1:11" ht="16.5">
      <c r="A16" s="43" t="s">
        <v>171</v>
      </c>
      <c r="B16" s="115" t="s">
        <v>188</v>
      </c>
      <c r="C16" s="114" t="s">
        <v>200</v>
      </c>
      <c r="D16" s="115" t="s">
        <v>201</v>
      </c>
      <c r="E16" s="115" t="s">
        <v>199</v>
      </c>
      <c r="F16" s="115" t="s">
        <v>174</v>
      </c>
      <c r="G16" s="115" t="s">
        <v>173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7" ht="14.25">
      <c r="A41" s="42" t="s">
        <v>65</v>
      </c>
      <c r="B41" s="120">
        <v>9.84</v>
      </c>
      <c r="C41" s="120" t="s">
        <v>10</v>
      </c>
      <c r="D41" s="120">
        <v>17.9</v>
      </c>
      <c r="E41" s="120">
        <v>18.5</v>
      </c>
      <c r="F41" s="120">
        <v>22.8</v>
      </c>
      <c r="G41" s="120">
        <v>10.1</v>
      </c>
    </row>
    <row r="42" spans="1:7" ht="16.5">
      <c r="A42" s="43" t="s">
        <v>149</v>
      </c>
      <c r="B42" s="43"/>
      <c r="C42" s="43"/>
      <c r="D42" s="43"/>
      <c r="E42" s="43"/>
      <c r="F42" s="43"/>
      <c r="G42" s="43"/>
    </row>
    <row r="43" spans="1:7" ht="14.25">
      <c r="A43" s="43" t="s">
        <v>57</v>
      </c>
      <c r="B43" s="121"/>
      <c r="C43" s="121" t="s">
        <v>108</v>
      </c>
      <c r="D43" s="121"/>
      <c r="E43" s="121"/>
      <c r="F43" s="121"/>
      <c r="G43" s="121"/>
    </row>
    <row r="44" spans="1:7" ht="14.25">
      <c r="A44" s="43" t="s">
        <v>150</v>
      </c>
      <c r="B44" s="43"/>
      <c r="C44" s="43"/>
      <c r="D44" s="43"/>
      <c r="E44" s="43"/>
      <c r="F44" s="43"/>
      <c r="G44" s="43"/>
    </row>
    <row r="45" spans="1:7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30.25</v>
      </c>
      <c r="C15" s="114">
        <v>32</v>
      </c>
      <c r="D15" s="114">
        <v>54.5</v>
      </c>
      <c r="E15" s="114">
        <v>38</v>
      </c>
      <c r="F15" s="114">
        <v>66</v>
      </c>
      <c r="G15" s="114">
        <v>30.5</v>
      </c>
      <c r="H15" s="114">
        <v>34</v>
      </c>
      <c r="I15" s="114">
        <v>30.5</v>
      </c>
    </row>
    <row r="16" spans="1:9" ht="16.5">
      <c r="A16" s="43" t="s">
        <v>171</v>
      </c>
      <c r="B16" s="115" t="s">
        <v>182</v>
      </c>
      <c r="C16" s="115" t="s">
        <v>183</v>
      </c>
      <c r="D16" s="115" t="s">
        <v>184</v>
      </c>
      <c r="E16" s="115" t="s">
        <v>185</v>
      </c>
      <c r="F16" s="115" t="s">
        <v>186</v>
      </c>
      <c r="G16" s="115" t="s">
        <v>183</v>
      </c>
      <c r="H16" s="115" t="s">
        <v>187</v>
      </c>
      <c r="I16" s="115" t="s">
        <v>182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2" t="s">
        <v>66</v>
      </c>
      <c r="B41" s="120">
        <v>28.3</v>
      </c>
      <c r="C41" s="120">
        <v>29.9</v>
      </c>
      <c r="D41" s="120">
        <v>54</v>
      </c>
      <c r="E41" s="120">
        <v>37.75</v>
      </c>
      <c r="F41" s="120">
        <v>67.7</v>
      </c>
      <c r="G41" s="120">
        <v>29.54</v>
      </c>
      <c r="H41" s="120">
        <v>32.5</v>
      </c>
      <c r="I41" s="120">
        <v>30</v>
      </c>
    </row>
    <row r="42" spans="1:9" ht="16.5">
      <c r="A42" s="89" t="s">
        <v>167</v>
      </c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3" t="s">
        <v>168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43" t="s">
        <v>158</v>
      </c>
      <c r="B44" s="43"/>
      <c r="C44" s="43"/>
      <c r="D44" s="43"/>
      <c r="E44" s="43"/>
      <c r="F44" s="127"/>
      <c r="G44" s="43"/>
      <c r="H44" s="43"/>
      <c r="I44" s="43"/>
    </row>
    <row r="45" spans="1:9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  <c r="H45" s="43"/>
      <c r="I45" s="43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F64" s="16"/>
      <c r="H64" s="14"/>
      <c r="I64" s="14"/>
    </row>
    <row r="65" spans="6:9" ht="15.75">
      <c r="F65" s="16"/>
      <c r="H65" s="14"/>
      <c r="I65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171</v>
      </c>
      <c r="B16" s="114" t="s">
        <v>178</v>
      </c>
      <c r="C16" s="114" t="s">
        <v>179</v>
      </c>
      <c r="D16" s="114" t="s">
        <v>202</v>
      </c>
      <c r="E16" s="129" t="s">
        <v>10</v>
      </c>
      <c r="F16" s="114" t="s">
        <v>180</v>
      </c>
      <c r="G16" s="114" t="s">
        <v>181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13" ht="14.25">
      <c r="A41" s="131" t="s">
        <v>66</v>
      </c>
      <c r="B41" s="120">
        <v>355.71</v>
      </c>
      <c r="C41" s="120">
        <v>257.5</v>
      </c>
      <c r="D41" s="120">
        <v>175.63</v>
      </c>
      <c r="E41" s="132" t="s">
        <v>10</v>
      </c>
      <c r="F41" s="120">
        <v>302.75</v>
      </c>
      <c r="G41" s="120">
        <v>271.25</v>
      </c>
      <c r="I41" s="6"/>
      <c r="J41" s="6"/>
      <c r="K41" s="6"/>
      <c r="L41" s="6"/>
      <c r="M41" s="6"/>
    </row>
    <row r="42" spans="1:13" ht="16.5">
      <c r="A42" s="89" t="s">
        <v>169</v>
      </c>
      <c r="B42" s="133"/>
      <c r="C42" s="133"/>
      <c r="D42" s="133"/>
      <c r="E42" s="133"/>
      <c r="F42" s="133"/>
      <c r="G42" s="133"/>
      <c r="I42" s="11"/>
      <c r="J42" s="6"/>
      <c r="K42" s="6"/>
      <c r="L42" s="6"/>
      <c r="M42" s="6"/>
    </row>
    <row r="43" spans="1:13" ht="16.5">
      <c r="A43" s="89" t="s">
        <v>165</v>
      </c>
      <c r="B43" s="134"/>
      <c r="C43" s="134"/>
      <c r="D43" s="134"/>
      <c r="E43" s="134"/>
      <c r="F43" s="134"/>
      <c r="G43" s="134"/>
      <c r="I43" s="11"/>
      <c r="J43" s="6"/>
      <c r="K43" s="6"/>
      <c r="L43" s="6"/>
      <c r="M43" s="6"/>
    </row>
    <row r="44" spans="1:13" ht="14.25">
      <c r="A44" s="43" t="s">
        <v>90</v>
      </c>
      <c r="B44" s="134"/>
      <c r="C44" s="134"/>
      <c r="D44" s="134"/>
      <c r="E44" s="134"/>
      <c r="F44" s="134"/>
      <c r="G44" s="134"/>
      <c r="H44" s="1"/>
      <c r="I44" s="11"/>
      <c r="J44" s="6"/>
      <c r="K44" s="6"/>
      <c r="L44" s="6"/>
      <c r="M44" s="6"/>
    </row>
    <row r="45" spans="1:13" ht="14.25">
      <c r="A45" s="43" t="s">
        <v>166</v>
      </c>
      <c r="B45" s="43"/>
      <c r="C45" s="43"/>
      <c r="D45" s="43"/>
      <c r="E45" s="43"/>
      <c r="F45" s="43"/>
      <c r="G45" s="43"/>
      <c r="I45" s="11"/>
      <c r="J45" s="6"/>
      <c r="K45" s="6"/>
      <c r="L45" s="6"/>
      <c r="M45" s="6"/>
    </row>
    <row r="46" spans="1:13" ht="14.25">
      <c r="A46" s="43" t="s">
        <v>26</v>
      </c>
      <c r="B46" s="81">
        <f ca="1">NOW()</f>
        <v>43297.368709490744</v>
      </c>
      <c r="C46" s="43"/>
      <c r="D46" s="43"/>
      <c r="E46" s="43"/>
      <c r="F46" s="43"/>
      <c r="G46" s="43"/>
      <c r="I46" s="12"/>
      <c r="J46" s="8"/>
      <c r="K46" s="8"/>
      <c r="L46" s="8"/>
      <c r="M46" s="8"/>
    </row>
    <row r="47" spans="6:13" ht="15.75">
      <c r="F47" s="14"/>
      <c r="I47" s="12"/>
      <c r="J47" s="8"/>
      <c r="K47" s="8"/>
      <c r="L47" s="8"/>
      <c r="M47" s="8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5" spans="9:13" ht="12.75">
      <c r="I55" s="9"/>
      <c r="J55" s="9"/>
      <c r="K55" s="9"/>
      <c r="L55" s="9"/>
      <c r="M55" s="9"/>
    </row>
    <row r="56" spans="9:13" ht="12.75">
      <c r="I56" s="9"/>
      <c r="J56" s="9"/>
      <c r="K56" s="9"/>
      <c r="L56" s="9"/>
      <c r="M56" s="9"/>
    </row>
    <row r="57" ht="12.75">
      <c r="J57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3" ht="12.75">
      <c r="A1" s="140" t="s">
        <v>175</v>
      </c>
      <c r="B1" s="136" t="s">
        <v>194</v>
      </c>
      <c r="C1" s="136" t="s">
        <v>195</v>
      </c>
    </row>
    <row r="2" spans="1:3" ht="15.75">
      <c r="A2" s="141" t="s">
        <v>176</v>
      </c>
      <c r="B2" s="137"/>
      <c r="C2" s="137"/>
    </row>
    <row r="3" spans="2:3" ht="12.75">
      <c r="B3" s="138" t="s">
        <v>177</v>
      </c>
      <c r="C3" s="138"/>
    </row>
    <row r="4" spans="1:4" ht="15.75">
      <c r="A4" s="142">
        <v>42979</v>
      </c>
      <c r="B4" s="139">
        <v>9.2</v>
      </c>
      <c r="C4" s="139">
        <v>9.940000000000001</v>
      </c>
      <c r="D4" s="135"/>
    </row>
    <row r="5" spans="1:4" ht="15.75">
      <c r="A5" s="142">
        <v>42983</v>
      </c>
      <c r="B5" s="139">
        <v>9.37</v>
      </c>
      <c r="C5" s="139">
        <v>10.11</v>
      </c>
      <c r="D5" s="135"/>
    </row>
    <row r="6" spans="1:4" ht="15.75">
      <c r="A6" s="142">
        <v>42984</v>
      </c>
      <c r="B6" s="139">
        <v>9.36</v>
      </c>
      <c r="C6" s="139">
        <v>10.115</v>
      </c>
      <c r="D6" s="135"/>
    </row>
    <row r="7" spans="1:4" ht="15.75">
      <c r="A7" s="142">
        <v>42985</v>
      </c>
      <c r="B7" s="139">
        <v>9.34</v>
      </c>
      <c r="C7" s="139">
        <v>10.11</v>
      </c>
      <c r="D7" s="135"/>
    </row>
    <row r="8" spans="1:4" ht="15.75">
      <c r="A8" s="142">
        <v>42986</v>
      </c>
      <c r="B8" s="139">
        <v>9.28</v>
      </c>
      <c r="C8" s="139">
        <v>10.02</v>
      </c>
      <c r="D8" s="135"/>
    </row>
    <row r="9" spans="1:4" ht="15.75">
      <c r="A9" s="142">
        <v>42989</v>
      </c>
      <c r="B9" s="139">
        <v>9.29</v>
      </c>
      <c r="C9" s="139">
        <v>9.995000000000001</v>
      </c>
      <c r="D9" s="135"/>
    </row>
    <row r="10" spans="1:4" ht="15.75">
      <c r="A10" s="142">
        <v>42990</v>
      </c>
      <c r="B10" s="139">
        <v>9.21</v>
      </c>
      <c r="C10" s="139">
        <v>9.899999999999999</v>
      </c>
      <c r="D10" s="135"/>
    </row>
    <row r="11" spans="1:4" ht="15.75">
      <c r="A11" s="142">
        <v>42991</v>
      </c>
      <c r="B11" s="139">
        <v>9.32</v>
      </c>
      <c r="C11" s="139">
        <v>10.04</v>
      </c>
      <c r="D11" s="135"/>
    </row>
    <row r="12" spans="1:4" ht="15.75">
      <c r="A12" s="142">
        <v>42992</v>
      </c>
      <c r="B12" s="139">
        <v>9.46</v>
      </c>
      <c r="C12" s="139">
        <v>10.219999999999999</v>
      </c>
      <c r="D12" s="135"/>
    </row>
    <row r="13" spans="1:4" ht="15.75">
      <c r="A13" s="142">
        <v>42993</v>
      </c>
      <c r="B13" s="139">
        <v>9.42</v>
      </c>
      <c r="C13" s="139">
        <v>10.135</v>
      </c>
      <c r="D13" s="135"/>
    </row>
    <row r="14" spans="1:4" ht="15.75">
      <c r="A14" s="142">
        <v>42996</v>
      </c>
      <c r="B14" s="139">
        <v>9.4</v>
      </c>
      <c r="C14" s="139">
        <v>10.105</v>
      </c>
      <c r="D14" s="135"/>
    </row>
    <row r="15" spans="1:4" ht="15.75">
      <c r="A15" s="142">
        <v>42997</v>
      </c>
      <c r="B15" s="139">
        <v>9.36</v>
      </c>
      <c r="C15" s="139">
        <v>10.08</v>
      </c>
      <c r="D15" s="135"/>
    </row>
    <row r="16" spans="1:4" ht="15.75">
      <c r="A16" s="142">
        <v>42998</v>
      </c>
      <c r="B16" s="139">
        <v>9.4</v>
      </c>
      <c r="C16" s="139">
        <v>10.16</v>
      </c>
      <c r="D16" s="135"/>
    </row>
    <row r="17" spans="1:4" ht="15.75">
      <c r="A17" s="142">
        <v>42999</v>
      </c>
      <c r="B17" s="139">
        <v>9.42</v>
      </c>
      <c r="C17" s="139">
        <v>10.2</v>
      </c>
      <c r="D17" s="135"/>
    </row>
    <row r="18" spans="1:4" ht="15.75">
      <c r="A18" s="142">
        <v>43000</v>
      </c>
      <c r="B18" s="139">
        <v>9.54</v>
      </c>
      <c r="C18" s="139">
        <v>10.344999999999999</v>
      </c>
      <c r="D18" s="135"/>
    </row>
    <row r="19" spans="1:4" ht="15.75">
      <c r="A19" s="142">
        <v>43003</v>
      </c>
      <c r="B19" s="139">
        <v>9.34</v>
      </c>
      <c r="C19" s="139">
        <v>10.14</v>
      </c>
      <c r="D19" s="135"/>
    </row>
    <row r="20" spans="1:3" ht="12.75">
      <c r="A20" s="142">
        <v>43004</v>
      </c>
      <c r="B20" s="139">
        <v>9.26</v>
      </c>
      <c r="C20" s="139">
        <v>10.05</v>
      </c>
    </row>
    <row r="21" spans="1:3" ht="12.75">
      <c r="A21" s="142">
        <v>43005</v>
      </c>
      <c r="B21" s="139">
        <v>9.27</v>
      </c>
      <c r="C21" s="139">
        <v>10.08</v>
      </c>
    </row>
    <row r="22" spans="1:3" ht="12.75">
      <c r="A22" s="142">
        <v>43006</v>
      </c>
      <c r="B22" s="139">
        <v>9.2</v>
      </c>
      <c r="C22" s="139">
        <v>10.059999999999999</v>
      </c>
    </row>
    <row r="23" spans="1:3" ht="12.75">
      <c r="A23" s="142">
        <v>43007</v>
      </c>
      <c r="B23" s="139">
        <v>9.26</v>
      </c>
      <c r="C23" s="139">
        <v>10.145</v>
      </c>
    </row>
    <row r="24" spans="1:3" ht="12.75">
      <c r="A24" s="142">
        <v>43010</v>
      </c>
      <c r="B24" s="139">
        <v>9.15</v>
      </c>
      <c r="C24" s="139">
        <v>10.024999999999999</v>
      </c>
    </row>
    <row r="25" spans="1:3" ht="12.75">
      <c r="A25" s="142">
        <v>43011</v>
      </c>
      <c r="B25" s="139">
        <v>9.11</v>
      </c>
      <c r="C25" s="139">
        <v>10.004999999999999</v>
      </c>
    </row>
    <row r="26" spans="1:3" ht="12.75">
      <c r="A26" s="142">
        <v>43012</v>
      </c>
      <c r="B26" s="139">
        <v>9.13</v>
      </c>
      <c r="C26" s="139">
        <v>9.95</v>
      </c>
    </row>
    <row r="27" spans="1:3" ht="12.75">
      <c r="A27" s="142">
        <v>43013</v>
      </c>
      <c r="B27" s="139">
        <v>9.23</v>
      </c>
      <c r="C27" s="139">
        <v>10.05</v>
      </c>
    </row>
    <row r="28" spans="1:3" ht="12.75">
      <c r="A28" s="142">
        <v>43014</v>
      </c>
      <c r="B28" s="139">
        <v>9.27</v>
      </c>
      <c r="C28" s="139">
        <v>10.09</v>
      </c>
    </row>
    <row r="29" spans="1:3" ht="12.75">
      <c r="A29" s="142">
        <v>43018</v>
      </c>
      <c r="B29" s="139">
        <v>9.24</v>
      </c>
      <c r="C29" s="139">
        <v>10</v>
      </c>
    </row>
    <row r="30" spans="1:3" ht="12.75">
      <c r="A30" s="142">
        <v>43019</v>
      </c>
      <c r="B30" s="139">
        <v>9.22</v>
      </c>
      <c r="C30" s="139">
        <v>9.955</v>
      </c>
    </row>
    <row r="31" spans="1:3" ht="12.75">
      <c r="A31" s="142">
        <v>43020</v>
      </c>
      <c r="B31" s="139">
        <v>9.48</v>
      </c>
      <c r="C31" s="139">
        <v>10.19</v>
      </c>
    </row>
    <row r="32" spans="1:3" ht="12.75">
      <c r="A32" s="142">
        <v>43021</v>
      </c>
      <c r="B32" s="139">
        <v>9.53</v>
      </c>
      <c r="C32" s="139">
        <v>10.29</v>
      </c>
    </row>
    <row r="33" spans="1:3" ht="12.75">
      <c r="A33" s="142">
        <v>43024</v>
      </c>
      <c r="B33" s="139">
        <v>9.48</v>
      </c>
      <c r="C33" s="139">
        <v>10.23</v>
      </c>
    </row>
    <row r="34" spans="1:3" ht="12.75">
      <c r="A34" s="142">
        <v>43025</v>
      </c>
      <c r="B34" s="139">
        <v>9.43</v>
      </c>
      <c r="C34" s="139">
        <v>10.14</v>
      </c>
    </row>
    <row r="35" spans="1:3" ht="12.75">
      <c r="A35" s="142">
        <v>43026</v>
      </c>
      <c r="B35" s="139">
        <v>9.42</v>
      </c>
      <c r="C35" s="139">
        <v>10.120000000000001</v>
      </c>
    </row>
    <row r="36" spans="1:3" ht="12.75">
      <c r="A36" s="142">
        <v>43027</v>
      </c>
      <c r="B36" s="139">
        <v>9.45</v>
      </c>
      <c r="C36" s="139">
        <v>10.14</v>
      </c>
    </row>
    <row r="37" spans="1:3" ht="12.75">
      <c r="A37" s="142">
        <v>43028</v>
      </c>
      <c r="B37" s="139">
        <v>9.37</v>
      </c>
      <c r="C37" s="139">
        <v>10.045</v>
      </c>
    </row>
    <row r="38" spans="1:3" ht="12.75">
      <c r="A38" s="142">
        <v>43031</v>
      </c>
      <c r="B38" s="139">
        <v>9.36</v>
      </c>
      <c r="C38" s="139">
        <v>10.065</v>
      </c>
    </row>
    <row r="39" spans="1:3" ht="12.75">
      <c r="A39" s="142">
        <v>43032</v>
      </c>
      <c r="B39" s="139">
        <v>9.32</v>
      </c>
      <c r="C39" s="139">
        <v>10</v>
      </c>
    </row>
    <row r="40" spans="1:3" ht="12.75">
      <c r="A40" s="142">
        <v>43033</v>
      </c>
      <c r="B40" s="139">
        <v>9.33</v>
      </c>
      <c r="C40" s="139">
        <v>9.94</v>
      </c>
    </row>
    <row r="41" spans="1:3" ht="12.75">
      <c r="A41" s="142">
        <v>43034</v>
      </c>
      <c r="B41" s="139">
        <v>9.27</v>
      </c>
      <c r="C41" s="139">
        <v>9.9</v>
      </c>
    </row>
    <row r="42" spans="1:3" ht="12.75">
      <c r="A42" s="142">
        <v>43035</v>
      </c>
      <c r="B42" s="139">
        <v>9.33</v>
      </c>
      <c r="C42" s="139">
        <v>9.955</v>
      </c>
    </row>
    <row r="43" spans="1:3" ht="12.75">
      <c r="A43" s="142">
        <v>43038</v>
      </c>
      <c r="B43" s="139">
        <v>9.32</v>
      </c>
      <c r="C43" s="139">
        <v>9.945</v>
      </c>
    </row>
    <row r="44" spans="1:3" ht="12.75">
      <c r="A44" s="142">
        <v>43039</v>
      </c>
      <c r="B44" s="139">
        <v>9.32</v>
      </c>
      <c r="C44" s="139">
        <v>9.955</v>
      </c>
    </row>
    <row r="45" spans="1:3" ht="12.75">
      <c r="A45" s="142">
        <v>43040</v>
      </c>
      <c r="B45" s="139">
        <v>9.4</v>
      </c>
      <c r="C45" s="139">
        <v>10.08</v>
      </c>
    </row>
    <row r="46" spans="1:3" ht="12.75">
      <c r="A46" s="142">
        <v>43041</v>
      </c>
      <c r="B46" s="139">
        <v>9.48</v>
      </c>
      <c r="C46" s="139">
        <v>10.045</v>
      </c>
    </row>
    <row r="47" spans="1:3" ht="12.75">
      <c r="A47" s="142">
        <v>43042</v>
      </c>
      <c r="B47" s="139">
        <v>9.35</v>
      </c>
      <c r="C47" s="139">
        <v>9.934999999999999</v>
      </c>
    </row>
    <row r="48" spans="1:3" ht="12.75">
      <c r="A48" s="142">
        <v>43045</v>
      </c>
      <c r="B48" s="139">
        <v>9.47</v>
      </c>
      <c r="C48" s="139">
        <v>10</v>
      </c>
    </row>
    <row r="49" spans="1:3" ht="12.75">
      <c r="A49" s="142">
        <v>43046</v>
      </c>
      <c r="B49" s="139">
        <v>9.44</v>
      </c>
      <c r="C49" s="139">
        <v>10.059999999999999</v>
      </c>
    </row>
    <row r="50" spans="1:3" ht="12.75">
      <c r="A50" s="142">
        <v>43047</v>
      </c>
      <c r="B50" s="139">
        <v>9.49</v>
      </c>
      <c r="C50" s="139">
        <v>10.085</v>
      </c>
    </row>
    <row r="51" spans="1:3" ht="12.75">
      <c r="A51" s="142">
        <v>43048</v>
      </c>
      <c r="B51" s="139">
        <v>9.34</v>
      </c>
      <c r="C51" s="139">
        <v>9.98</v>
      </c>
    </row>
    <row r="52" spans="1:3" ht="12.75">
      <c r="A52" s="142">
        <v>43049</v>
      </c>
      <c r="B52" s="139">
        <v>9.36</v>
      </c>
      <c r="C52" s="139">
        <v>10.01</v>
      </c>
    </row>
    <row r="53" spans="1:3" ht="12.75">
      <c r="A53" s="142">
        <v>43052</v>
      </c>
      <c r="B53" s="139">
        <v>9.26</v>
      </c>
      <c r="C53" s="139">
        <v>9.92</v>
      </c>
    </row>
    <row r="54" spans="1:3" ht="12.75">
      <c r="A54" s="142">
        <v>43053</v>
      </c>
      <c r="B54" s="139">
        <v>9.18</v>
      </c>
      <c r="C54" s="139">
        <v>9.875</v>
      </c>
    </row>
    <row r="55" spans="1:3" ht="12.75">
      <c r="A55" s="142">
        <v>43054</v>
      </c>
      <c r="B55" s="139">
        <v>9.28</v>
      </c>
      <c r="C55" s="139">
        <v>10.035</v>
      </c>
    </row>
    <row r="56" spans="1:3" ht="12.75">
      <c r="A56" s="142">
        <v>43055</v>
      </c>
      <c r="B56" s="139">
        <v>9.24</v>
      </c>
      <c r="C56" s="139">
        <v>9.989999999999998</v>
      </c>
    </row>
    <row r="57" spans="1:3" ht="12.75">
      <c r="A57" s="142">
        <v>43056</v>
      </c>
      <c r="B57" s="139">
        <v>9.4</v>
      </c>
      <c r="C57" s="139">
        <v>10.16</v>
      </c>
    </row>
    <row r="58" spans="1:3" ht="12.75">
      <c r="A58" s="142">
        <v>43059</v>
      </c>
      <c r="B58" s="139">
        <v>9.4</v>
      </c>
      <c r="C58" s="139">
        <v>10.145</v>
      </c>
    </row>
    <row r="59" spans="1:3" ht="12.75">
      <c r="A59" s="142">
        <v>43060</v>
      </c>
      <c r="B59" s="139">
        <v>9.5</v>
      </c>
      <c r="C59" s="139">
        <v>10.11</v>
      </c>
    </row>
    <row r="60" spans="1:3" ht="12.75">
      <c r="A60" s="142">
        <v>43061</v>
      </c>
      <c r="B60" s="139">
        <v>9.58</v>
      </c>
      <c r="C60" s="139">
        <v>10.19</v>
      </c>
    </row>
    <row r="61" spans="1:3" ht="12.75">
      <c r="A61" s="142">
        <v>43066</v>
      </c>
      <c r="B61" s="139">
        <v>9.58</v>
      </c>
      <c r="C61" s="139">
        <v>10.18</v>
      </c>
    </row>
    <row r="62" spans="1:3" ht="12.75">
      <c r="A62" s="142">
        <v>43067</v>
      </c>
      <c r="B62" s="139">
        <v>9.55</v>
      </c>
      <c r="C62" s="139">
        <v>10.15</v>
      </c>
    </row>
    <row r="63" spans="1:3" ht="12.75">
      <c r="A63" s="142">
        <v>43068</v>
      </c>
      <c r="B63" s="139">
        <v>9.54</v>
      </c>
      <c r="C63" s="139">
        <v>10.15</v>
      </c>
    </row>
    <row r="64" spans="1:3" ht="12.75">
      <c r="A64" s="142">
        <v>43069</v>
      </c>
      <c r="B64" s="139">
        <v>9.47</v>
      </c>
      <c r="C64" s="139">
        <v>10.08</v>
      </c>
    </row>
    <row r="65" spans="1:3" ht="12.75">
      <c r="A65" s="142">
        <v>43070</v>
      </c>
      <c r="B65" s="139">
        <v>9.58</v>
      </c>
      <c r="C65" s="139">
        <v>10.235</v>
      </c>
    </row>
    <row r="66" spans="1:3" ht="12.75">
      <c r="A66" s="142">
        <v>43073</v>
      </c>
      <c r="B66" s="139">
        <v>9.62</v>
      </c>
      <c r="C66" s="139">
        <v>10.27</v>
      </c>
    </row>
    <row r="67" spans="1:3" ht="12.75">
      <c r="A67" s="142">
        <v>43074</v>
      </c>
      <c r="B67" s="139">
        <v>9.73</v>
      </c>
      <c r="C67" s="139">
        <v>10.29</v>
      </c>
    </row>
    <row r="68" spans="1:3" ht="12.75">
      <c r="A68" s="142">
        <v>43075</v>
      </c>
      <c r="B68" s="139">
        <v>9.67</v>
      </c>
      <c r="C68" s="139">
        <v>10.23</v>
      </c>
    </row>
    <row r="69" spans="1:3" ht="12.75">
      <c r="A69" s="142">
        <v>43076</v>
      </c>
      <c r="B69" s="139">
        <v>9.57</v>
      </c>
      <c r="C69" s="139">
        <v>10.120000000000001</v>
      </c>
    </row>
    <row r="70" spans="1:3" ht="12.75">
      <c r="A70" s="142">
        <v>43077</v>
      </c>
      <c r="B70" s="139">
        <v>9.54</v>
      </c>
      <c r="C70" s="139">
        <v>10.11</v>
      </c>
    </row>
    <row r="71" spans="1:3" ht="12.75">
      <c r="A71" s="142">
        <v>43080</v>
      </c>
      <c r="B71" s="139">
        <v>9.47</v>
      </c>
      <c r="C71" s="139">
        <v>10.04</v>
      </c>
    </row>
    <row r="72" spans="1:3" ht="12.75">
      <c r="A72" s="142">
        <v>43081</v>
      </c>
      <c r="B72" s="139">
        <v>9.42</v>
      </c>
      <c r="C72" s="139">
        <v>9.98</v>
      </c>
    </row>
    <row r="73" spans="1:3" ht="12.75">
      <c r="A73" s="142">
        <v>43082</v>
      </c>
      <c r="B73" s="139">
        <v>9.42</v>
      </c>
      <c r="C73" s="139">
        <v>10.025</v>
      </c>
    </row>
    <row r="74" spans="1:3" ht="12.75">
      <c r="A74" s="142">
        <v>43083</v>
      </c>
      <c r="B74" s="139">
        <v>9.34</v>
      </c>
      <c r="C74" s="139">
        <v>9.920000000000002</v>
      </c>
    </row>
    <row r="75" spans="1:3" ht="12.75">
      <c r="A75" s="142">
        <v>43084</v>
      </c>
      <c r="B75" s="139">
        <v>9.33</v>
      </c>
      <c r="C75" s="139">
        <v>9.934999999999999</v>
      </c>
    </row>
    <row r="76" spans="1:3" ht="12.75">
      <c r="A76" s="142">
        <v>43087</v>
      </c>
      <c r="B76" s="139">
        <v>9.28</v>
      </c>
      <c r="C76" s="139">
        <v>9.879999999999999</v>
      </c>
    </row>
    <row r="77" spans="1:3" ht="12.75">
      <c r="A77" s="142">
        <v>43088</v>
      </c>
      <c r="B77" s="139">
        <v>9.2</v>
      </c>
      <c r="C77" s="139">
        <v>9.84</v>
      </c>
    </row>
    <row r="78" spans="1:3" ht="12.75">
      <c r="A78" s="142">
        <v>43089</v>
      </c>
      <c r="B78" s="139">
        <v>9.2</v>
      </c>
      <c r="C78" s="139">
        <v>9.825</v>
      </c>
    </row>
    <row r="79" spans="1:3" ht="12.75">
      <c r="A79" s="142">
        <v>43090</v>
      </c>
      <c r="B79" s="139">
        <v>9.15</v>
      </c>
      <c r="C79" s="139">
        <v>9.79</v>
      </c>
    </row>
    <row r="80" spans="1:3" ht="12.75">
      <c r="A80" s="142">
        <v>43091</v>
      </c>
      <c r="B80" s="139">
        <v>9.14</v>
      </c>
      <c r="C80" s="139">
        <v>9.79</v>
      </c>
    </row>
    <row r="81" spans="1:3" ht="12.75">
      <c r="A81" s="142">
        <v>43095</v>
      </c>
      <c r="B81" s="139">
        <v>9.28</v>
      </c>
      <c r="C81" s="139">
        <v>9.905000000000001</v>
      </c>
    </row>
    <row r="82" spans="1:3" ht="12.75">
      <c r="A82" s="142">
        <v>43096</v>
      </c>
      <c r="B82" s="139">
        <v>9.23</v>
      </c>
      <c r="C82" s="139">
        <v>9.86</v>
      </c>
    </row>
    <row r="83" spans="1:3" ht="12.75">
      <c r="A83" s="142">
        <v>43097</v>
      </c>
      <c r="B83" s="139">
        <v>9.14</v>
      </c>
      <c r="C83" s="139">
        <v>9.765</v>
      </c>
    </row>
    <row r="84" spans="1:3" ht="12.75">
      <c r="A84" s="142">
        <v>43098</v>
      </c>
      <c r="B84" s="139">
        <v>9.19</v>
      </c>
      <c r="C84" s="139">
        <v>9.870000000000001</v>
      </c>
    </row>
    <row r="85" spans="1:3" ht="12.75">
      <c r="A85" s="142">
        <v>43102</v>
      </c>
      <c r="B85" s="139">
        <v>9.24</v>
      </c>
      <c r="C85" s="139">
        <v>9.9</v>
      </c>
    </row>
    <row r="86" spans="1:3" ht="12.75">
      <c r="A86" s="142">
        <v>43103</v>
      </c>
      <c r="B86" s="139">
        <v>9.28</v>
      </c>
      <c r="C86" s="139">
        <v>9.945</v>
      </c>
    </row>
    <row r="87" spans="1:3" ht="12.75">
      <c r="A87" s="142">
        <v>43104</v>
      </c>
      <c r="B87" s="139">
        <v>9.3</v>
      </c>
      <c r="C87" s="139">
        <v>10.105</v>
      </c>
    </row>
    <row r="88" spans="1:3" ht="12.75">
      <c r="A88" s="142">
        <v>43105</v>
      </c>
      <c r="B88" s="139">
        <v>9.32</v>
      </c>
      <c r="C88" s="139">
        <v>10.155000000000001</v>
      </c>
    </row>
    <row r="89" spans="1:3" ht="12.75">
      <c r="A89" s="142">
        <v>43108</v>
      </c>
      <c r="B89" s="139">
        <v>9.28</v>
      </c>
      <c r="C89" s="139">
        <v>10.120000000000001</v>
      </c>
    </row>
    <row r="90" spans="1:3" ht="12.75">
      <c r="A90" s="142">
        <v>43109</v>
      </c>
      <c r="B90" s="139">
        <v>9.3</v>
      </c>
      <c r="C90" s="139">
        <v>10.059999999999999</v>
      </c>
    </row>
    <row r="91" spans="1:3" ht="12.75">
      <c r="A91" s="142">
        <v>43110</v>
      </c>
      <c r="B91" s="139">
        <v>9.15</v>
      </c>
      <c r="C91" s="139">
        <v>9.969999999999999</v>
      </c>
    </row>
    <row r="92" spans="1:3" ht="12.75">
      <c r="A92" s="142">
        <v>43111</v>
      </c>
      <c r="B92" s="139">
        <v>9.1</v>
      </c>
      <c r="C92" s="139">
        <v>9.925</v>
      </c>
    </row>
    <row r="93" spans="1:3" ht="12.75">
      <c r="A93" s="142">
        <v>43112</v>
      </c>
      <c r="B93" s="139">
        <v>9.22</v>
      </c>
      <c r="C93" s="139">
        <v>10.05</v>
      </c>
    </row>
    <row r="94" spans="1:3" ht="12.75">
      <c r="A94" s="142">
        <v>43116</v>
      </c>
      <c r="B94" s="139">
        <v>9.29</v>
      </c>
      <c r="C94" s="139">
        <v>10.120000000000001</v>
      </c>
    </row>
    <row r="95" spans="1:3" ht="12.75">
      <c r="A95" s="142">
        <v>43117</v>
      </c>
      <c r="B95" s="139">
        <v>9.31</v>
      </c>
      <c r="C95" s="139">
        <v>10.11</v>
      </c>
    </row>
    <row r="96" spans="1:3" ht="12.75">
      <c r="A96" s="142">
        <v>43118</v>
      </c>
      <c r="B96" s="139">
        <v>9.39</v>
      </c>
      <c r="C96" s="139">
        <v>10.155000000000001</v>
      </c>
    </row>
    <row r="97" spans="1:3" ht="12.75">
      <c r="A97" s="142">
        <v>43119</v>
      </c>
      <c r="B97" s="139">
        <v>9.44</v>
      </c>
      <c r="C97" s="139">
        <v>10.190000000000001</v>
      </c>
    </row>
    <row r="98" spans="1:3" ht="12.75">
      <c r="A98" s="142">
        <v>43122</v>
      </c>
      <c r="B98" s="139">
        <v>9.51</v>
      </c>
      <c r="C98" s="139">
        <v>10.245000000000001</v>
      </c>
    </row>
    <row r="99" spans="1:3" ht="12.75">
      <c r="A99" s="142">
        <v>43123</v>
      </c>
      <c r="B99" s="139">
        <v>9.52</v>
      </c>
      <c r="C99" s="139">
        <v>10.255</v>
      </c>
    </row>
    <row r="100" spans="1:3" ht="12.75">
      <c r="A100" s="142">
        <v>43124</v>
      </c>
      <c r="B100" s="139">
        <v>9.57</v>
      </c>
      <c r="C100" s="139">
        <v>10.265</v>
      </c>
    </row>
    <row r="101" spans="1:3" ht="12.75">
      <c r="A101" s="142">
        <v>43125</v>
      </c>
      <c r="B101" s="139">
        <v>9.58</v>
      </c>
      <c r="C101" s="139">
        <v>10.275</v>
      </c>
    </row>
    <row r="102" spans="1:3" ht="12.75">
      <c r="A102" s="142">
        <v>43126</v>
      </c>
      <c r="B102" s="139">
        <v>9.5</v>
      </c>
      <c r="C102" s="139">
        <v>10.219999999999999</v>
      </c>
    </row>
    <row r="103" spans="1:3" ht="12.75">
      <c r="A103" s="142">
        <v>43129</v>
      </c>
      <c r="B103" s="139">
        <v>9.56</v>
      </c>
      <c r="C103" s="139">
        <v>10.27</v>
      </c>
    </row>
    <row r="104" spans="1:3" ht="12.75">
      <c r="A104" s="142">
        <v>43130</v>
      </c>
      <c r="B104" s="139">
        <v>9.65</v>
      </c>
      <c r="C104" s="139">
        <v>10.365</v>
      </c>
    </row>
    <row r="105" spans="1:3" ht="12.75">
      <c r="A105" s="142">
        <v>43131</v>
      </c>
      <c r="B105" s="139">
        <v>9.61</v>
      </c>
      <c r="C105" s="139">
        <v>10.325</v>
      </c>
    </row>
    <row r="106" spans="1:3" ht="12.75">
      <c r="A106" s="142">
        <v>43132</v>
      </c>
      <c r="B106" s="139">
        <v>9.5</v>
      </c>
      <c r="C106" s="139">
        <v>10.184999999999999</v>
      </c>
    </row>
    <row r="107" spans="1:3" ht="12.75">
      <c r="A107" s="142">
        <v>43133</v>
      </c>
      <c r="B107" s="139">
        <v>9.44</v>
      </c>
      <c r="C107" s="139">
        <v>10.155000000000001</v>
      </c>
    </row>
    <row r="108" spans="1:3" ht="12.75">
      <c r="A108" s="142">
        <v>43136</v>
      </c>
      <c r="B108" s="139">
        <v>9.36</v>
      </c>
      <c r="C108" s="139">
        <v>10.06</v>
      </c>
    </row>
    <row r="109" spans="1:3" ht="12.75">
      <c r="A109" s="142">
        <v>43137</v>
      </c>
      <c r="B109" s="139">
        <v>9.53</v>
      </c>
      <c r="C109" s="139">
        <v>10.215</v>
      </c>
    </row>
    <row r="110" spans="1:3" ht="12.75">
      <c r="A110" s="142">
        <v>43138</v>
      </c>
      <c r="B110" s="139">
        <v>9.48</v>
      </c>
      <c r="C110" s="139">
        <v>10.184999999999999</v>
      </c>
    </row>
    <row r="111" spans="1:3" ht="12.75">
      <c r="A111" s="142">
        <v>43139</v>
      </c>
      <c r="B111" s="139">
        <v>9.52</v>
      </c>
      <c r="C111" s="139">
        <v>10.22</v>
      </c>
    </row>
    <row r="112" spans="1:3" ht="12.75">
      <c r="A112" s="142">
        <v>43140</v>
      </c>
      <c r="B112" s="139">
        <v>9.47</v>
      </c>
      <c r="C112" s="139">
        <v>10.19</v>
      </c>
    </row>
    <row r="113" spans="1:3" ht="12.75">
      <c r="A113" s="142">
        <v>43143</v>
      </c>
      <c r="B113" s="139">
        <v>9.68</v>
      </c>
      <c r="C113" s="139">
        <v>10.375</v>
      </c>
    </row>
    <row r="114" spans="1:3" ht="12.75">
      <c r="A114" s="142">
        <v>43144</v>
      </c>
      <c r="B114" s="139">
        <v>9.83</v>
      </c>
      <c r="C114" s="139">
        <v>10.475000000000001</v>
      </c>
    </row>
    <row r="115" spans="1:3" ht="12.75">
      <c r="A115" s="142">
        <v>43145</v>
      </c>
      <c r="B115" s="139">
        <v>9.84</v>
      </c>
      <c r="C115" s="139">
        <v>10.524999999999999</v>
      </c>
    </row>
    <row r="116" spans="1:3" ht="12.75">
      <c r="A116" s="142">
        <v>43146</v>
      </c>
      <c r="B116" s="139">
        <v>9.92</v>
      </c>
      <c r="C116" s="139">
        <v>10.594999999999999</v>
      </c>
    </row>
    <row r="117" spans="1:3" ht="12.75">
      <c r="A117" s="142">
        <v>43147</v>
      </c>
      <c r="B117" s="139">
        <v>9.85</v>
      </c>
      <c r="C117" s="139">
        <v>10.54</v>
      </c>
    </row>
    <row r="118" spans="1:3" ht="12.75">
      <c r="A118" s="142">
        <v>43151</v>
      </c>
      <c r="B118" s="139">
        <v>9.9</v>
      </c>
      <c r="C118" s="139">
        <v>10.59</v>
      </c>
    </row>
    <row r="119" spans="1:3" ht="12.75">
      <c r="A119" s="142">
        <v>43152</v>
      </c>
      <c r="B119" s="139">
        <v>9.97</v>
      </c>
      <c r="C119" s="139">
        <v>10.665</v>
      </c>
    </row>
    <row r="120" spans="1:3" ht="12.75">
      <c r="A120" s="142">
        <v>43153</v>
      </c>
      <c r="B120" s="139">
        <v>9.95</v>
      </c>
      <c r="C120" s="139">
        <v>10.675</v>
      </c>
    </row>
    <row r="121" spans="1:3" ht="12.75">
      <c r="A121" s="142">
        <v>43154</v>
      </c>
      <c r="B121" s="139">
        <v>9.99</v>
      </c>
      <c r="C121" s="139">
        <v>10.715</v>
      </c>
    </row>
    <row r="122" spans="1:3" ht="12.75">
      <c r="A122" s="142">
        <v>43157</v>
      </c>
      <c r="B122" s="139">
        <v>9.95</v>
      </c>
      <c r="C122" s="139">
        <v>10.75</v>
      </c>
    </row>
    <row r="123" spans="1:3" ht="12.75">
      <c r="A123" s="142">
        <v>43158</v>
      </c>
      <c r="B123" s="139">
        <v>10.03</v>
      </c>
      <c r="C123" s="139">
        <v>10.79</v>
      </c>
    </row>
    <row r="124" spans="1:3" ht="12.75">
      <c r="A124" s="142">
        <v>43159</v>
      </c>
      <c r="B124" s="139">
        <v>10.1</v>
      </c>
      <c r="C124" s="139">
        <v>10.89</v>
      </c>
    </row>
    <row r="125" spans="1:3" ht="12.75">
      <c r="A125" s="142">
        <v>43160</v>
      </c>
      <c r="B125" s="139">
        <v>10.25</v>
      </c>
      <c r="C125" s="139">
        <v>11.01</v>
      </c>
    </row>
    <row r="126" spans="1:3" ht="12.75">
      <c r="A126" s="142">
        <v>43161</v>
      </c>
      <c r="B126" s="139">
        <v>10.27</v>
      </c>
      <c r="C126" s="139">
        <v>11.085</v>
      </c>
    </row>
    <row r="127" spans="1:3" ht="12.75">
      <c r="A127" s="142">
        <v>43164</v>
      </c>
      <c r="B127" s="139">
        <v>10.34</v>
      </c>
      <c r="C127" s="139">
        <v>11.17</v>
      </c>
    </row>
    <row r="128" spans="1:3" ht="12.75">
      <c r="A128" s="142">
        <v>43165</v>
      </c>
      <c r="B128" s="139">
        <v>10.31</v>
      </c>
      <c r="C128" s="139">
        <v>11.16</v>
      </c>
    </row>
    <row r="129" spans="1:3" ht="12.75">
      <c r="A129" s="142">
        <v>43166</v>
      </c>
      <c r="B129" s="139">
        <v>10.2</v>
      </c>
      <c r="C129" s="139">
        <v>11.065000000000001</v>
      </c>
    </row>
    <row r="130" spans="1:3" ht="12.75">
      <c r="A130" s="142">
        <v>43167</v>
      </c>
      <c r="B130" s="139">
        <v>10.19</v>
      </c>
      <c r="C130" s="139">
        <v>11.045</v>
      </c>
    </row>
    <row r="131" spans="1:3" ht="12.75">
      <c r="A131" s="142">
        <v>43168</v>
      </c>
      <c r="B131" s="139">
        <v>9.88</v>
      </c>
      <c r="C131" s="16">
        <f>C130+B131-B130</f>
        <v>10.735000000000001</v>
      </c>
    </row>
    <row r="132" spans="1:3" ht="12.75">
      <c r="A132" s="142">
        <v>43171</v>
      </c>
      <c r="B132" s="139">
        <v>9.9</v>
      </c>
      <c r="C132" s="139">
        <v>10.795</v>
      </c>
    </row>
    <row r="133" spans="1:3" ht="12.75">
      <c r="A133" s="142">
        <v>43172</v>
      </c>
      <c r="B133" s="139">
        <v>9.98</v>
      </c>
      <c r="C133" s="139">
        <v>10.870000000000001</v>
      </c>
    </row>
    <row r="134" spans="1:3" ht="12.75">
      <c r="A134" s="142">
        <v>43173</v>
      </c>
      <c r="B134" s="139">
        <v>9.81</v>
      </c>
      <c r="C134" s="139">
        <v>10.695</v>
      </c>
    </row>
    <row r="135" spans="1:3" ht="12.75">
      <c r="A135" s="142">
        <v>43174</v>
      </c>
      <c r="B135" s="139">
        <v>9.9</v>
      </c>
      <c r="C135" s="139">
        <v>10.735</v>
      </c>
    </row>
    <row r="136" spans="1:3" ht="12.75">
      <c r="A136" s="142">
        <v>43175</v>
      </c>
      <c r="B136" s="139">
        <v>9.99</v>
      </c>
      <c r="C136" s="139">
        <v>10.8</v>
      </c>
    </row>
    <row r="137" spans="1:3" ht="12.75">
      <c r="A137" s="142">
        <v>43178</v>
      </c>
      <c r="B137" s="139">
        <v>9.72</v>
      </c>
      <c r="C137" s="139">
        <v>10.57</v>
      </c>
    </row>
    <row r="138" spans="1:3" ht="12.75">
      <c r="A138" s="142">
        <v>43179</v>
      </c>
      <c r="B138" s="139">
        <v>9.76</v>
      </c>
      <c r="C138" s="139">
        <v>10.620000000000001</v>
      </c>
    </row>
    <row r="139" spans="1:3" ht="12.75">
      <c r="A139" s="142">
        <v>43180</v>
      </c>
      <c r="B139" s="139">
        <v>9.78</v>
      </c>
      <c r="C139" s="139">
        <v>10.635</v>
      </c>
    </row>
    <row r="140" spans="1:3" ht="12.75">
      <c r="A140" s="142">
        <v>43181</v>
      </c>
      <c r="B140" s="139">
        <v>9.8</v>
      </c>
      <c r="C140" s="139">
        <v>10.625</v>
      </c>
    </row>
    <row r="141" spans="1:3" ht="12.75">
      <c r="A141" s="142">
        <v>43182</v>
      </c>
      <c r="B141" s="139">
        <v>9.78</v>
      </c>
      <c r="C141" s="139">
        <v>10.605</v>
      </c>
    </row>
    <row r="142" spans="1:3" ht="12.75">
      <c r="A142" s="142">
        <v>43185</v>
      </c>
      <c r="B142" s="139">
        <v>9.72</v>
      </c>
      <c r="C142" s="139">
        <v>10.6</v>
      </c>
    </row>
    <row r="143" spans="1:3" ht="12.75">
      <c r="A143" s="142">
        <v>43186</v>
      </c>
      <c r="B143" s="139">
        <v>9.72</v>
      </c>
      <c r="C143" s="139">
        <v>10.52</v>
      </c>
    </row>
    <row r="144" spans="1:3" ht="12.75">
      <c r="A144" s="142">
        <v>43187</v>
      </c>
      <c r="B144" s="139">
        <v>9.7</v>
      </c>
      <c r="C144" s="139">
        <v>10.524999999999999</v>
      </c>
    </row>
    <row r="145" spans="1:3" ht="12.75">
      <c r="A145" s="142">
        <v>43188</v>
      </c>
      <c r="B145" s="139">
        <v>9.92</v>
      </c>
      <c r="C145" s="139">
        <v>10.82</v>
      </c>
    </row>
    <row r="146" spans="1:3" ht="12.75">
      <c r="A146" s="142">
        <v>43192</v>
      </c>
      <c r="B146" s="139">
        <v>9.86</v>
      </c>
      <c r="C146" s="139">
        <v>10.75</v>
      </c>
    </row>
    <row r="147" spans="1:3" ht="12.75">
      <c r="A147" s="142">
        <v>43193</v>
      </c>
      <c r="B147" s="139">
        <v>9.88</v>
      </c>
      <c r="C147" s="139">
        <v>10.785</v>
      </c>
    </row>
    <row r="148" spans="1:3" ht="12.75">
      <c r="A148" s="142">
        <v>43194</v>
      </c>
      <c r="B148" s="139">
        <v>9.68</v>
      </c>
      <c r="C148" s="139">
        <v>10.575</v>
      </c>
    </row>
    <row r="149" spans="1:3" ht="12.75">
      <c r="A149" s="142">
        <v>43195</v>
      </c>
      <c r="B149" s="139">
        <v>9.86</v>
      </c>
      <c r="C149" s="139">
        <v>10.75</v>
      </c>
    </row>
    <row r="150" spans="1:3" ht="12.75">
      <c r="A150" s="142">
        <v>43196</v>
      </c>
      <c r="B150" s="139">
        <v>9.92</v>
      </c>
      <c r="C150" s="139">
        <v>10.965</v>
      </c>
    </row>
    <row r="151" spans="1:3" ht="12.75">
      <c r="A151" s="142">
        <v>43199</v>
      </c>
      <c r="B151" s="139">
        <v>10.06</v>
      </c>
      <c r="C151" s="139">
        <v>11.120000000000001</v>
      </c>
    </row>
    <row r="152" spans="1:3" ht="12.75">
      <c r="A152" s="142">
        <v>43200</v>
      </c>
      <c r="B152" s="139">
        <v>10.12</v>
      </c>
      <c r="C152" s="139">
        <v>11.155000000000001</v>
      </c>
    </row>
    <row r="153" spans="1:3" ht="12.75">
      <c r="A153" s="142">
        <v>43201</v>
      </c>
      <c r="B153" s="139">
        <v>10.1</v>
      </c>
      <c r="C153" s="139">
        <v>11.125</v>
      </c>
    </row>
    <row r="154" spans="1:3" ht="12.75">
      <c r="A154" s="142">
        <v>43202</v>
      </c>
      <c r="B154" s="139">
        <v>10.21</v>
      </c>
      <c r="C154" s="139">
        <v>11.245000000000001</v>
      </c>
    </row>
    <row r="155" spans="1:3" ht="12.75">
      <c r="A155" s="142">
        <v>43203</v>
      </c>
      <c r="B155" s="139">
        <v>10.11</v>
      </c>
      <c r="C155" s="139">
        <v>11.195</v>
      </c>
    </row>
    <row r="156" spans="1:3" ht="12.75">
      <c r="A156" s="142">
        <v>43206</v>
      </c>
      <c r="B156" s="139">
        <v>10.06</v>
      </c>
      <c r="C156" s="139">
        <v>11.094999999999999</v>
      </c>
    </row>
    <row r="157" spans="1:3" ht="12.75">
      <c r="A157" s="142">
        <v>43207</v>
      </c>
      <c r="B157" s="139">
        <v>10.09</v>
      </c>
      <c r="C157" s="139">
        <v>11.135</v>
      </c>
    </row>
    <row r="158" spans="1:3" ht="12.75">
      <c r="A158" s="142">
        <v>43208</v>
      </c>
      <c r="B158" s="139">
        <v>10.04</v>
      </c>
      <c r="C158" s="16">
        <f>C157+B158-B157</f>
        <v>11.084999999999997</v>
      </c>
    </row>
    <row r="159" spans="1:3" ht="12.75">
      <c r="A159" s="142">
        <v>43209</v>
      </c>
      <c r="B159" s="139">
        <v>10</v>
      </c>
      <c r="C159" s="139">
        <v>10.995000000000001</v>
      </c>
    </row>
    <row r="160" spans="1:3" ht="12.75">
      <c r="A160" s="142">
        <v>43210</v>
      </c>
      <c r="B160" s="139">
        <v>9.94</v>
      </c>
      <c r="C160" s="139">
        <v>10.905000000000001</v>
      </c>
    </row>
    <row r="161" spans="1:3" ht="12.75">
      <c r="A161" s="142">
        <v>43213</v>
      </c>
      <c r="B161" s="139">
        <v>9.84</v>
      </c>
      <c r="C161" s="139">
        <v>10.81</v>
      </c>
    </row>
    <row r="162" spans="1:3" ht="12.75">
      <c r="A162" s="142">
        <v>43214</v>
      </c>
      <c r="B162" s="139">
        <v>9.86</v>
      </c>
      <c r="C162" s="139">
        <v>10.82</v>
      </c>
    </row>
    <row r="163" spans="1:3" ht="12.75">
      <c r="A163" s="142">
        <v>43215</v>
      </c>
      <c r="B163" s="139">
        <v>9.9</v>
      </c>
      <c r="C163" s="139">
        <v>10.91</v>
      </c>
    </row>
    <row r="164" spans="1:3" ht="12.75">
      <c r="A164" s="142">
        <v>43216</v>
      </c>
      <c r="B164" s="139">
        <v>9.92</v>
      </c>
      <c r="C164" s="139">
        <v>10.895</v>
      </c>
    </row>
    <row r="165" spans="1:3" ht="12.75">
      <c r="A165" s="142">
        <v>43217</v>
      </c>
      <c r="B165" s="139">
        <v>10.09</v>
      </c>
      <c r="C165" s="139">
        <v>11.065000000000001</v>
      </c>
    </row>
    <row r="166" spans="1:3" ht="12.75">
      <c r="A166" s="142">
        <v>43220</v>
      </c>
      <c r="B166" s="139">
        <v>10.01</v>
      </c>
      <c r="C166" s="139">
        <v>10.955</v>
      </c>
    </row>
    <row r="167" spans="1:3" ht="12.75">
      <c r="A167" s="142">
        <v>43221</v>
      </c>
      <c r="B167" s="139">
        <v>10.09</v>
      </c>
      <c r="C167" s="139">
        <v>11.02</v>
      </c>
    </row>
    <row r="168" spans="1:3" ht="12.75">
      <c r="A168" s="142">
        <v>43222</v>
      </c>
      <c r="B168" s="139">
        <v>10</v>
      </c>
      <c r="C168" s="16">
        <f>C167+B168-B167</f>
        <v>10.93</v>
      </c>
    </row>
    <row r="169" spans="1:3" ht="12.75">
      <c r="A169" s="142">
        <v>43223</v>
      </c>
      <c r="B169" s="139">
        <v>10.12</v>
      </c>
      <c r="C169" s="139">
        <v>11.004999999999999</v>
      </c>
    </row>
    <row r="170" spans="1:3" ht="12.75">
      <c r="A170" s="142">
        <v>43224</v>
      </c>
      <c r="B170" s="139">
        <v>9.96</v>
      </c>
      <c r="C170" s="139">
        <v>10.844999999999999</v>
      </c>
    </row>
    <row r="171" spans="1:3" ht="12.75">
      <c r="A171" s="142">
        <v>43227</v>
      </c>
      <c r="B171" s="139">
        <v>9.71</v>
      </c>
      <c r="C171" s="139">
        <v>10.59</v>
      </c>
    </row>
    <row r="172" spans="1:3" ht="12.75">
      <c r="A172" s="142">
        <v>43228</v>
      </c>
      <c r="B172" s="139">
        <v>9.82</v>
      </c>
      <c r="C172" s="139">
        <v>10.685</v>
      </c>
    </row>
    <row r="173" spans="1:3" ht="12.75">
      <c r="A173" s="142">
        <v>43229</v>
      </c>
      <c r="B173" s="139">
        <v>9.78</v>
      </c>
      <c r="C173" s="139">
        <v>10.665</v>
      </c>
    </row>
    <row r="174" spans="1:3" ht="12.75">
      <c r="A174" s="142">
        <v>43230</v>
      </c>
      <c r="B174" s="139">
        <v>9.85</v>
      </c>
      <c r="C174" s="139">
        <v>10.715</v>
      </c>
    </row>
    <row r="175" spans="1:3" ht="12.75">
      <c r="A175" s="142">
        <v>43231</v>
      </c>
      <c r="B175" s="139">
        <v>9.67</v>
      </c>
      <c r="C175" s="139">
        <v>10.54</v>
      </c>
    </row>
    <row r="176" spans="1:3" ht="12.75">
      <c r="A176" s="142">
        <v>43234</v>
      </c>
      <c r="B176" s="139">
        <v>9.82</v>
      </c>
      <c r="C176" s="139">
        <v>10.69</v>
      </c>
    </row>
    <row r="177" spans="1:3" ht="12.75">
      <c r="A177" s="142">
        <v>43235</v>
      </c>
      <c r="B177" s="139">
        <v>9.82</v>
      </c>
      <c r="C177" s="139">
        <v>10.7</v>
      </c>
    </row>
    <row r="178" spans="1:3" ht="12.75">
      <c r="A178" s="142">
        <v>43236</v>
      </c>
      <c r="B178" s="139">
        <v>9.64</v>
      </c>
      <c r="C178" s="139">
        <v>10.525</v>
      </c>
    </row>
    <row r="179" spans="1:3" ht="12.75">
      <c r="A179" s="142">
        <v>43237</v>
      </c>
      <c r="B179" s="139">
        <v>9.59</v>
      </c>
      <c r="C179" s="139">
        <v>10.46</v>
      </c>
    </row>
    <row r="180" spans="1:3" ht="12.75">
      <c r="A180" s="142">
        <v>43238</v>
      </c>
      <c r="B180" s="139">
        <v>9.62</v>
      </c>
      <c r="C180" s="139">
        <v>10.49</v>
      </c>
    </row>
    <row r="181" spans="1:3" ht="12.75">
      <c r="A181" s="142">
        <v>43241</v>
      </c>
      <c r="B181" s="139">
        <v>9.88</v>
      </c>
      <c r="C181" s="139">
        <v>10.754999999999999</v>
      </c>
    </row>
    <row r="182" spans="1:3" ht="12.75">
      <c r="A182" s="142">
        <v>43242</v>
      </c>
      <c r="B182" s="139">
        <v>9.93</v>
      </c>
      <c r="C182" s="139">
        <v>10.82</v>
      </c>
    </row>
    <row r="183" spans="1:3" ht="12.75">
      <c r="A183" s="142">
        <v>43243</v>
      </c>
      <c r="B183" s="139">
        <v>10.03</v>
      </c>
      <c r="C183" s="139">
        <v>10.94</v>
      </c>
    </row>
    <row r="184" spans="1:3" ht="12.75">
      <c r="A184" s="142">
        <v>43244</v>
      </c>
      <c r="B184" s="139">
        <v>10</v>
      </c>
      <c r="C184" s="139">
        <v>10.934999999999999</v>
      </c>
    </row>
    <row r="185" spans="1:3" ht="12.75">
      <c r="A185" s="142">
        <v>43245</v>
      </c>
      <c r="B185" s="139">
        <v>10.05</v>
      </c>
      <c r="C185" s="139">
        <v>10.99</v>
      </c>
    </row>
    <row r="186" spans="1:3" ht="12.75">
      <c r="A186" s="142">
        <v>43249</v>
      </c>
      <c r="B186" s="139">
        <v>9.94</v>
      </c>
      <c r="C186" s="139">
        <v>10.89</v>
      </c>
    </row>
    <row r="187" spans="1:3" ht="12.75">
      <c r="A187" s="142">
        <v>43250</v>
      </c>
      <c r="B187" s="139">
        <v>9.87</v>
      </c>
      <c r="C187" s="139">
        <v>10.815000000000001</v>
      </c>
    </row>
    <row r="188" spans="1:3" ht="12.75">
      <c r="A188" s="142">
        <v>43251</v>
      </c>
      <c r="B188" s="139">
        <v>9.82</v>
      </c>
      <c r="C188" s="139">
        <v>10.77</v>
      </c>
    </row>
    <row r="189" spans="1:3" ht="12.75">
      <c r="A189" s="142">
        <v>43252</v>
      </c>
      <c r="B189" s="139">
        <v>9.86</v>
      </c>
      <c r="C189" s="139">
        <v>10.765</v>
      </c>
    </row>
    <row r="190" spans="1:3" ht="12.75">
      <c r="A190" s="142">
        <v>43255</v>
      </c>
      <c r="B190" s="139">
        <v>9.67</v>
      </c>
      <c r="C190" s="139">
        <v>10.57</v>
      </c>
    </row>
    <row r="191" spans="1:3" ht="12.75">
      <c r="A191" s="142">
        <v>43256</v>
      </c>
      <c r="B191" s="139">
        <v>9.66</v>
      </c>
      <c r="C191" s="139">
        <v>10.56</v>
      </c>
    </row>
    <row r="192" spans="1:3" ht="12.75">
      <c r="A192" s="142">
        <v>43257</v>
      </c>
      <c r="B192" s="139">
        <v>9.59</v>
      </c>
      <c r="C192" s="139">
        <v>10.495000000000001</v>
      </c>
    </row>
    <row r="193" spans="1:3" ht="12.75">
      <c r="A193" s="142">
        <v>43258</v>
      </c>
      <c r="B193" s="139">
        <v>9.39</v>
      </c>
      <c r="C193" s="139">
        <v>10.285</v>
      </c>
    </row>
    <row r="194" spans="1:3" ht="12.75">
      <c r="A194" s="142">
        <v>43259</v>
      </c>
      <c r="B194" s="139">
        <v>9.33</v>
      </c>
      <c r="C194" s="139">
        <v>10.23</v>
      </c>
    </row>
    <row r="195" spans="1:3" ht="12.75">
      <c r="A195" s="142">
        <v>43262</v>
      </c>
      <c r="B195" s="139">
        <v>9.18</v>
      </c>
      <c r="C195" s="139">
        <v>10.08</v>
      </c>
    </row>
    <row r="196" spans="1:3" ht="12.75">
      <c r="A196" s="142">
        <v>43263</v>
      </c>
      <c r="B196" s="139">
        <v>9.19</v>
      </c>
      <c r="C196" s="139">
        <v>10.08</v>
      </c>
    </row>
    <row r="197" spans="1:3" ht="12.75">
      <c r="A197" s="142">
        <v>43264</v>
      </c>
      <c r="B197" s="139">
        <v>9.01</v>
      </c>
      <c r="C197" s="139">
        <v>9.905000000000001</v>
      </c>
    </row>
    <row r="198" spans="1:3" ht="12.75">
      <c r="A198" s="142">
        <v>43265</v>
      </c>
      <c r="B198" s="139">
        <v>8.92</v>
      </c>
      <c r="C198" s="139">
        <v>9.8</v>
      </c>
    </row>
    <row r="199" spans="1:3" ht="12.75">
      <c r="A199" s="142">
        <v>43266</v>
      </c>
      <c r="B199" s="139">
        <v>8.7</v>
      </c>
      <c r="C199" s="139">
        <v>9.59</v>
      </c>
    </row>
    <row r="200" spans="1:3" ht="12.75">
      <c r="A200" s="142">
        <v>43269</v>
      </c>
      <c r="B200" s="139">
        <v>8.78</v>
      </c>
      <c r="C200" s="139">
        <v>9.59</v>
      </c>
    </row>
    <row r="201" spans="1:3" ht="12.75">
      <c r="A201" s="142">
        <v>43270</v>
      </c>
      <c r="B201" s="139">
        <v>8.56</v>
      </c>
      <c r="C201" s="139">
        <v>9.405000000000001</v>
      </c>
    </row>
    <row r="202" spans="1:3" ht="12.75">
      <c r="A202" s="142">
        <v>43271</v>
      </c>
      <c r="B202" s="139">
        <v>8.59</v>
      </c>
      <c r="C202" s="139">
        <v>9.42</v>
      </c>
    </row>
    <row r="203" spans="1:3" ht="12.75">
      <c r="A203" s="142">
        <v>43272</v>
      </c>
      <c r="B203" s="139">
        <v>8.5</v>
      </c>
      <c r="C203" s="139">
        <v>9.33</v>
      </c>
    </row>
    <row r="204" spans="1:3" ht="12.75">
      <c r="A204" s="142">
        <v>43273</v>
      </c>
      <c r="B204" s="139">
        <v>8.64</v>
      </c>
      <c r="C204" s="139">
        <v>9.49</v>
      </c>
    </row>
    <row r="205" spans="1:3" ht="12.75">
      <c r="A205" s="142">
        <v>43276</v>
      </c>
      <c r="B205" s="139">
        <v>8.44</v>
      </c>
      <c r="C205" s="139">
        <v>9.29</v>
      </c>
    </row>
    <row r="206" spans="1:3" ht="12.75">
      <c r="A206" s="142">
        <v>43277</v>
      </c>
      <c r="B206" s="139">
        <v>8.36</v>
      </c>
      <c r="C206" s="139">
        <v>9.2</v>
      </c>
    </row>
    <row r="207" spans="1:3" ht="12.75">
      <c r="A207" s="142">
        <v>43278</v>
      </c>
      <c r="B207" s="139">
        <v>8.37</v>
      </c>
      <c r="C207" s="139">
        <v>9.21</v>
      </c>
    </row>
    <row r="208" spans="1:3" ht="12.75">
      <c r="A208" s="142">
        <v>43279</v>
      </c>
      <c r="B208" s="139">
        <v>8.31</v>
      </c>
      <c r="C208" s="139">
        <v>9.145</v>
      </c>
    </row>
    <row r="209" spans="1:3" ht="12.75">
      <c r="A209" s="142">
        <v>43280</v>
      </c>
      <c r="B209" s="139">
        <v>8.28</v>
      </c>
      <c r="C209" s="139">
        <v>9.11</v>
      </c>
    </row>
    <row r="210" spans="1:3" ht="12.75">
      <c r="A210" s="142">
        <v>43283</v>
      </c>
      <c r="B210" s="139">
        <v>8.19</v>
      </c>
      <c r="C210" s="139">
        <v>9.02</v>
      </c>
    </row>
    <row r="211" spans="1:3" ht="12.75">
      <c r="A211" s="142">
        <v>43284</v>
      </c>
      <c r="B211" s="139">
        <v>8.14</v>
      </c>
      <c r="C211" s="139">
        <v>8.995</v>
      </c>
    </row>
    <row r="212" spans="1:3" ht="12.75">
      <c r="A212" s="142">
        <v>43286</v>
      </c>
      <c r="B212" s="139">
        <v>8.04</v>
      </c>
      <c r="C212" s="139">
        <v>8.89</v>
      </c>
    </row>
    <row r="213" spans="1:3" ht="12.75">
      <c r="A213" s="147">
        <v>43287</v>
      </c>
      <c r="B213" s="16">
        <v>8.43</v>
      </c>
      <c r="C213" s="139">
        <v>9.32</v>
      </c>
    </row>
    <row r="214" spans="1:3" ht="12.75">
      <c r="A214" s="147">
        <v>43290</v>
      </c>
      <c r="B214" s="16">
        <v>8.22</v>
      </c>
      <c r="C214" s="139">
        <v>9.105</v>
      </c>
    </row>
    <row r="215" spans="1:3" ht="12.75">
      <c r="A215" s="147">
        <v>43291</v>
      </c>
      <c r="B215" s="16">
        <v>8.22</v>
      </c>
      <c r="C215" s="16">
        <v>9.11</v>
      </c>
    </row>
    <row r="216" spans="1:3" ht="12.75">
      <c r="A216" s="147">
        <v>43292</v>
      </c>
      <c r="B216" s="16">
        <v>8.03</v>
      </c>
      <c r="C216" s="16">
        <v>8.88</v>
      </c>
    </row>
    <row r="217" spans="1:3" ht="12.75">
      <c r="A217" s="147">
        <v>43293</v>
      </c>
      <c r="B217" s="16">
        <v>8</v>
      </c>
      <c r="C217" s="16">
        <v>8.87</v>
      </c>
    </row>
    <row r="218" spans="1:3" ht="12.75">
      <c r="A218" s="147">
        <v>43294</v>
      </c>
      <c r="B218" s="16">
        <v>7.84</v>
      </c>
      <c r="C218" s="16">
        <v>8.7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OCS-18g, July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2018-07-16T12:51:47Z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