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<sst xmlns="http://schemas.openxmlformats.org/spreadsheetml/2006/main" count="50" uniqueCount="41">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</sst>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166" fontId="1" fillId="0" borderId="10" xfId="42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1" t="s">
        <v>1</v>
      </c>
      <c r="C2" s="21"/>
      <c r="D2" s="21"/>
      <c r="E2" s="21"/>
      <c r="F2" s="3"/>
      <c r="G2" s="21" t="s">
        <v>15</v>
      </c>
      <c r="H2" s="21"/>
      <c r="I2" s="21"/>
      <c r="J2" s="21"/>
      <c r="K2" s="21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1" t="s">
        <v>8</v>
      </c>
      <c r="H3" s="22"/>
      <c r="I3" s="22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20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39</v>
      </c>
      <c r="B7" s="9">
        <f>B13</f>
        <v>1854.818</v>
      </c>
      <c r="C7" s="9">
        <f>C25</f>
        <v>21950.230999999996</v>
      </c>
      <c r="D7" s="9">
        <f>D25</f>
        <v>287.646080108688</v>
      </c>
      <c r="E7" s="9">
        <f>+B7+C7+D7</f>
        <v>24092.695080108682</v>
      </c>
      <c r="F7" s="9"/>
      <c r="G7" s="9">
        <f>+K7-J7</f>
        <v>20166.23491308752</v>
      </c>
      <c r="H7" s="9">
        <f>H25</f>
        <v>5670.21</v>
      </c>
      <c r="I7" s="9">
        <f>G7-H7</f>
        <v>14496.02491308752</v>
      </c>
      <c r="J7" s="9">
        <f>J25</f>
        <v>2239.6471670211663</v>
      </c>
      <c r="K7" s="9">
        <f>+E7-L7</f>
        <v>22405.882080108684</v>
      </c>
      <c r="L7" s="9">
        <f>L24</f>
        <v>1686.813</v>
      </c>
    </row>
    <row r="8" spans="1:12" ht="18.75">
      <c r="A8" s="2" t="s">
        <v>28</v>
      </c>
      <c r="B8" s="9">
        <f>+L7</f>
        <v>1686.813</v>
      </c>
      <c r="C8" s="9">
        <v>22175</v>
      </c>
      <c r="D8" s="9">
        <v>325</v>
      </c>
      <c r="E8" s="9">
        <f>+B8+C8+D8</f>
        <v>24186.813000000002</v>
      </c>
      <c r="F8" s="9"/>
      <c r="G8" s="9">
        <f>+K8-J8</f>
        <v>19899.813000000002</v>
      </c>
      <c r="H8" s="9">
        <v>6200</v>
      </c>
      <c r="I8" s="9">
        <f>G8-H8</f>
        <v>13699.813000000002</v>
      </c>
      <c r="J8" s="9">
        <v>2300</v>
      </c>
      <c r="K8" s="9">
        <f>+E8-L8</f>
        <v>22199.813000000002</v>
      </c>
      <c r="L8" s="9">
        <v>1987</v>
      </c>
    </row>
    <row r="9" spans="1:12" ht="18.75">
      <c r="A9" s="2" t="s">
        <v>40</v>
      </c>
      <c r="B9" s="9">
        <f>+L8</f>
        <v>1987</v>
      </c>
      <c r="C9" s="9">
        <v>22620</v>
      </c>
      <c r="D9" s="9">
        <v>300</v>
      </c>
      <c r="E9" s="9">
        <f>+B9+C9+D9</f>
        <v>24907</v>
      </c>
      <c r="F9" s="9"/>
      <c r="G9" s="9">
        <f>+K9-J9</f>
        <v>20450</v>
      </c>
      <c r="H9" s="9">
        <v>6450</v>
      </c>
      <c r="I9" s="9">
        <f>G9-H9</f>
        <v>14000</v>
      </c>
      <c r="J9" s="9">
        <v>2300</v>
      </c>
      <c r="K9" s="9">
        <f>+E9-L9</f>
        <v>22750</v>
      </c>
      <c r="L9" s="9">
        <v>2157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21</v>
      </c>
      <c r="B13" s="13"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24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25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26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27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29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30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31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32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33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34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35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36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20166.234913087523</v>
      </c>
      <c r="H25" s="16">
        <f>SUM(H13:H24)</f>
        <v>5670.21</v>
      </c>
      <c r="I25" s="13">
        <f>SUM(I13:I24)</f>
        <v>14496.024913087524</v>
      </c>
      <c r="J25" s="16">
        <f>SUM(J13:J24)</f>
        <v>2239.6471670211663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37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21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 aca="true" t="shared" si="5" ref="E28:E33">SUM(B28:D28)</f>
        <v>3729.272119019114</v>
      </c>
      <c r="F28" s="13"/>
      <c r="G28" s="13">
        <f aca="true" t="shared" si="6" ref="G28:G33">K28-J28</f>
        <v>1692.9790293776182</v>
      </c>
      <c r="H28" s="13">
        <v>525.96</v>
      </c>
      <c r="I28" s="13">
        <f aca="true" t="shared" si="7" ref="I28:I33">G28-H28</f>
        <v>1167.0190293776182</v>
      </c>
      <c r="J28" s="13">
        <f>(87.527672+0.238795+21.038125+0.503076)*2.204622</f>
        <v>240.98208964149597</v>
      </c>
      <c r="K28" s="13">
        <f aca="true" t="shared" si="8" ref="K28:K33">E28-L28</f>
        <v>1933.9611190191142</v>
      </c>
      <c r="L28" s="13">
        <f>1437.483+357.828</f>
        <v>1795.311</v>
      </c>
    </row>
    <row r="29" spans="1:12" ht="15.75">
      <c r="A29" s="3" t="s">
        <v>24</v>
      </c>
      <c r="B29" s="13">
        <f aca="true" t="shared" si="9" ref="B29:B34">L28</f>
        <v>1795.311</v>
      </c>
      <c r="C29" s="15">
        <v>1961.256</v>
      </c>
      <c r="D29" s="13">
        <f>(11.291133+0+6.136446+0)*2.204622</f>
        <v>38.421224070138</v>
      </c>
      <c r="E29" s="13">
        <f t="shared" si="5"/>
        <v>3794.988224070138</v>
      </c>
      <c r="F29" s="13"/>
      <c r="G29" s="13">
        <f t="shared" si="6"/>
        <v>1777.576031949668</v>
      </c>
      <c r="H29" s="13">
        <v>595.83</v>
      </c>
      <c r="I29" s="13">
        <f t="shared" si="7"/>
        <v>1181.7460319496681</v>
      </c>
      <c r="J29" s="13">
        <f>(90.24774+0.217254+16.55696+0.343931)*2.204622</f>
        <v>236.70119212046998</v>
      </c>
      <c r="K29" s="13">
        <f t="shared" si="8"/>
        <v>2014.2772240701381</v>
      </c>
      <c r="L29" s="13">
        <f>1473.201+307.51</f>
        <v>1780.711</v>
      </c>
    </row>
    <row r="30" spans="1:12" ht="15.75">
      <c r="A30" s="3" t="s">
        <v>25</v>
      </c>
      <c r="B30" s="13">
        <f t="shared" si="9"/>
        <v>1780.711</v>
      </c>
      <c r="C30" s="15">
        <v>1950.176</v>
      </c>
      <c r="D30" s="13">
        <f>(12.204046+0+9.312901+0.00046)*2.204622</f>
        <v>47.437748855154005</v>
      </c>
      <c r="E30" s="13">
        <f t="shared" si="5"/>
        <v>3778.3247488551538</v>
      </c>
      <c r="F30" s="13"/>
      <c r="G30" s="13">
        <f t="shared" si="6"/>
        <v>1670.5732329914758</v>
      </c>
      <c r="H30" s="13">
        <v>610.47</v>
      </c>
      <c r="I30" s="13">
        <f t="shared" si="7"/>
        <v>1060.1032329914758</v>
      </c>
      <c r="J30" s="13">
        <f>(89.749274+0.363189+16.49497+0.205216)*2.204622</f>
        <v>235.481515863678</v>
      </c>
      <c r="K30" s="13">
        <f t="shared" si="8"/>
        <v>1906.0547488551538</v>
      </c>
      <c r="L30" s="13">
        <f>1505.351+366.919</f>
        <v>1872.27</v>
      </c>
    </row>
    <row r="31" spans="1:12" ht="15.75">
      <c r="A31" s="3" t="s">
        <v>26</v>
      </c>
      <c r="B31" s="13">
        <f t="shared" si="9"/>
        <v>1872.27</v>
      </c>
      <c r="C31" s="15">
        <v>1977.209</v>
      </c>
      <c r="D31" s="13">
        <f>(0.465872+0+9.79584+0.02089)*2.204622</f>
        <v>22.669250586443997</v>
      </c>
      <c r="E31" s="13">
        <f t="shared" si="5"/>
        <v>3872.148250586444</v>
      </c>
      <c r="F31" s="13"/>
      <c r="G31" s="13">
        <f t="shared" si="6"/>
        <v>1500.1743835339605</v>
      </c>
      <c r="H31" s="13">
        <v>390.11</v>
      </c>
      <c r="I31" s="13">
        <f t="shared" si="7"/>
        <v>1110.0643835339606</v>
      </c>
      <c r="J31" s="13">
        <f>(93.975464+0.129304+23.105929+0.430725)*2.204622</f>
        <v>259.354867052484</v>
      </c>
      <c r="K31" s="13">
        <f t="shared" si="8"/>
        <v>1759.5292505864445</v>
      </c>
      <c r="L31" s="13">
        <f>1730.368+382.251</f>
        <v>2112.6189999999997</v>
      </c>
    </row>
    <row r="32" spans="1:12" ht="15.75">
      <c r="A32" s="3" t="s">
        <v>27</v>
      </c>
      <c r="B32" s="13">
        <f t="shared" si="9"/>
        <v>2112.6189999999997</v>
      </c>
      <c r="C32" s="15">
        <v>1752.539</v>
      </c>
      <c r="D32" s="13">
        <f>(1.000145+0+8.449661+0)*2.204622</f>
        <v>20.833250203332003</v>
      </c>
      <c r="E32" s="13">
        <f t="shared" si="5"/>
        <v>3885.9912502033317</v>
      </c>
      <c r="F32" s="13"/>
      <c r="G32" s="13">
        <f t="shared" si="6"/>
        <v>1441.3517826501654</v>
      </c>
      <c r="H32" s="13">
        <v>369.18</v>
      </c>
      <c r="I32" s="13">
        <f t="shared" si="7"/>
        <v>1072.1717826501654</v>
      </c>
      <c r="J32" s="13">
        <f>(89.650838+0.095622+18.256324+0.290369)*2.204622</f>
        <v>238.74546755316598</v>
      </c>
      <c r="K32" s="13">
        <f t="shared" si="8"/>
        <v>1680.0972502033314</v>
      </c>
      <c r="L32" s="13">
        <f>1797.556+408.338</f>
        <v>2205.8940000000002</v>
      </c>
    </row>
    <row r="33" spans="1:12" ht="15.75">
      <c r="A33" s="3" t="s">
        <v>29</v>
      </c>
      <c r="B33" s="13">
        <f t="shared" si="9"/>
        <v>2205.8940000000002</v>
      </c>
      <c r="C33" s="15">
        <v>1857.066</v>
      </c>
      <c r="D33" s="13">
        <f>(0.798167+0+11.47952+0)*2.204622</f>
        <v>27.067658869314002</v>
      </c>
      <c r="E33" s="13">
        <f t="shared" si="5"/>
        <v>4090.027658869314</v>
      </c>
      <c r="F33" s="13"/>
      <c r="G33" s="13">
        <f t="shared" si="6"/>
        <v>1442.1400142469581</v>
      </c>
      <c r="H33" s="13">
        <v>369.46</v>
      </c>
      <c r="I33" s="13">
        <f t="shared" si="7"/>
        <v>1072.680014246958</v>
      </c>
      <c r="J33" s="13">
        <f>(107.656266+0.337664+25.32694+0.276928)*2.204622</f>
        <v>294.53264462235603</v>
      </c>
      <c r="K33" s="13">
        <f t="shared" si="8"/>
        <v>1736.672658869314</v>
      </c>
      <c r="L33" s="13">
        <f>1939.367+413.988</f>
        <v>2353.355</v>
      </c>
    </row>
    <row r="34" spans="1:12" ht="15.75">
      <c r="A34" s="3" t="s">
        <v>30</v>
      </c>
      <c r="B34" s="13">
        <f t="shared" si="9"/>
        <v>2353.355</v>
      </c>
      <c r="C34" s="15">
        <v>1731.704</v>
      </c>
      <c r="D34" s="13">
        <f>(1.601678+0+13.024339+0.006804)*2.204622</f>
        <v>32.259839098662</v>
      </c>
      <c r="E34" s="13">
        <f>SUM(B34:D34)</f>
        <v>4117.3188390986625</v>
      </c>
      <c r="F34" s="13"/>
      <c r="G34" s="13">
        <f>K34-J34</f>
        <v>1625.1588195681145</v>
      </c>
      <c r="H34" s="13" t="s">
        <v>22</v>
      </c>
      <c r="I34" s="13" t="s">
        <v>22</v>
      </c>
      <c r="J34" s="13">
        <f>(89.883452+0.094891+27.024477+0.176914)*2.204622</f>
        <v>258.33701953054805</v>
      </c>
      <c r="K34" s="13">
        <f>E34-L34</f>
        <v>1883.4958390986626</v>
      </c>
      <c r="L34" s="13">
        <f>1843.95+389.873</f>
        <v>2233.823</v>
      </c>
    </row>
    <row r="35" spans="1:12" ht="15.75">
      <c r="A35" s="1" t="s">
        <v>38</v>
      </c>
      <c r="B35" s="12"/>
      <c r="C35" s="19">
        <f>SUM(C28:C34)</f>
        <v>13258.468</v>
      </c>
      <c r="D35" s="12">
        <f>SUM(D28:D34)</f>
        <v>202.630090702158</v>
      </c>
      <c r="E35" s="14">
        <f>B28+C35+D35</f>
        <v>15147.911090702159</v>
      </c>
      <c r="F35" s="12"/>
      <c r="G35" s="14">
        <f>SUM(G28:G34)</f>
        <v>11149.95329431796</v>
      </c>
      <c r="H35" s="14">
        <f>SUM(H28:H34)</f>
        <v>2861.0099999999998</v>
      </c>
      <c r="I35" s="12">
        <f>SUM(I28:I34)</f>
        <v>6663.784474749847</v>
      </c>
      <c r="J35" s="14">
        <f>SUM(J28:J34)</f>
        <v>1764.1347963841981</v>
      </c>
      <c r="K35" s="14">
        <f>SUM(K28:K34)</f>
        <v>12914.08809070216</v>
      </c>
      <c r="L35" s="12"/>
    </row>
    <row r="36" spans="1:12" ht="18.75">
      <c r="A36" s="5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 t="s">
        <v>12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 t="s">
        <v>11</v>
      </c>
      <c r="B38" s="6">
        <f ca="1">NOW()</f>
        <v>42898.387665625</v>
      </c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2017-06-12T13:18:38Z</dcterms:modified>
  <cp:category/>
  <cp:version/>
  <cp:contentType/>
  <cp:contentStatus/>
</cp:coreProperties>
</file>