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<sst xmlns="http://schemas.openxmlformats.org/spreadsheetml/2006/main" count="44" uniqueCount="37">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</sst>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35</v>
      </c>
      <c r="B6" s="19">
        <f>B11</f>
        <v>260.464</v>
      </c>
      <c r="C6" s="20">
        <f>C23</f>
        <v>44671.66199999999</v>
      </c>
      <c r="D6" s="20">
        <f>D23</f>
        <v>403.142314586949</v>
      </c>
      <c r="E6" s="20">
        <f>+B6+C6+D6</f>
        <v>45335.26831458694</v>
      </c>
      <c r="F6" s="20"/>
      <c r="G6" s="20">
        <f>+I6-H6</f>
        <v>33107.98309808928</v>
      </c>
      <c r="H6" s="20">
        <f>H23</f>
        <v>11963.399216497657</v>
      </c>
      <c r="I6" s="20">
        <f>+E6-J6</f>
        <v>45071.38231458694</v>
      </c>
      <c r="J6" s="20">
        <f>J22</f>
        <v>263.886</v>
      </c>
    </row>
    <row r="7" spans="1:10" ht="18.75">
      <c r="A7" s="2" t="s">
        <v>24</v>
      </c>
      <c r="B7" s="19">
        <f>J6</f>
        <v>263.886</v>
      </c>
      <c r="C7" s="20">
        <v>45286</v>
      </c>
      <c r="D7" s="20">
        <v>350</v>
      </c>
      <c r="E7" s="20">
        <f>+B7+C7+D7</f>
        <v>45899.886</v>
      </c>
      <c r="F7" s="20"/>
      <c r="G7" s="20">
        <f>+I7-H7</f>
        <v>33499.886</v>
      </c>
      <c r="H7" s="20">
        <v>12100</v>
      </c>
      <c r="I7" s="20">
        <f>+E7-J7</f>
        <v>45599.886</v>
      </c>
      <c r="J7" s="20">
        <v>300</v>
      </c>
    </row>
    <row r="8" spans="1:10" ht="18.75">
      <c r="A8" s="2" t="s">
        <v>36</v>
      </c>
      <c r="B8" s="19">
        <f>J7</f>
        <v>300</v>
      </c>
      <c r="C8" s="20">
        <v>46300</v>
      </c>
      <c r="D8" s="20">
        <v>300</v>
      </c>
      <c r="E8" s="20">
        <f>+B8+C8+D8</f>
        <v>46900</v>
      </c>
      <c r="F8" s="20"/>
      <c r="G8" s="20">
        <f>+I8-H8</f>
        <v>34200</v>
      </c>
      <c r="H8" s="20">
        <v>12400</v>
      </c>
      <c r="I8" s="20">
        <f>+E8-J8</f>
        <v>46600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18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19</v>
      </c>
      <c r="B11" s="21">
        <f>240.755+19.709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20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21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22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23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25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26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27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28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29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30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31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32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33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19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 aca="true" t="shared" si="4" ref="E26:E31">SUM(B26:D26)</f>
        <v>4393.823839444588</v>
      </c>
      <c r="F26" s="16"/>
      <c r="G26" s="22">
        <f aca="true" t="shared" si="5" ref="G26:G31">I26-H26</f>
        <v>3082.831684079419</v>
      </c>
      <c r="H26" s="17">
        <f>((694.282647+2.805+149.649032))*(2.204622/2)</f>
        <v>933.367155365169</v>
      </c>
      <c r="I26" s="16">
        <f aca="true" t="shared" si="6" ref="I26:I31">E26-J26</f>
        <v>4016.198839444588</v>
      </c>
      <c r="J26" s="17">
        <f>335.413+42.212</f>
        <v>377.625</v>
      </c>
    </row>
    <row r="27" spans="1:10" ht="15.75">
      <c r="A27" s="3" t="s">
        <v>20</v>
      </c>
      <c r="B27" s="21">
        <f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 t="shared" si="4"/>
        <v>4417.9573146981875</v>
      </c>
      <c r="F27" s="16"/>
      <c r="G27" s="22">
        <f t="shared" si="5"/>
        <v>3000.782290577755</v>
      </c>
      <c r="H27" s="17">
        <f>((665.571022+3.395+246.512481))*(2.204622/2)</f>
        <v>1009.142024120433</v>
      </c>
      <c r="I27" s="16">
        <f t="shared" si="6"/>
        <v>4009.9243146981876</v>
      </c>
      <c r="J27" s="17">
        <f>361.959+46.074</f>
        <v>408.033</v>
      </c>
    </row>
    <row r="28" spans="1:10" ht="15.75">
      <c r="A28" s="3" t="s">
        <v>21</v>
      </c>
      <c r="B28" s="21">
        <f>J27</f>
        <v>408.033</v>
      </c>
      <c r="C28" s="17">
        <f>3690.668+273.479</f>
        <v>3964.147</v>
      </c>
      <c r="D28" s="17">
        <f>(18996.844+4258+134.818)*2.204622/2000</f>
        <v>25.782681708882002</v>
      </c>
      <c r="E28" s="17">
        <f t="shared" si="4"/>
        <v>4397.962681708882</v>
      </c>
      <c r="F28" s="16"/>
      <c r="G28" s="22">
        <f t="shared" si="5"/>
        <v>3026.001959631474</v>
      </c>
      <c r="H28" s="17">
        <f>((650.81809+2.548+186.279638))*(2.204622/2)</f>
        <v>925.550722077408</v>
      </c>
      <c r="I28" s="16">
        <f t="shared" si="6"/>
        <v>3951.552681708882</v>
      </c>
      <c r="J28" s="17">
        <f>403.901+42.509</f>
        <v>446.41</v>
      </c>
    </row>
    <row r="29" spans="1:10" ht="15.75">
      <c r="A29" s="3" t="s">
        <v>22</v>
      </c>
      <c r="B29" s="21">
        <f>J28</f>
        <v>446.41</v>
      </c>
      <c r="C29" s="17">
        <f>3752.094+260.706</f>
        <v>4012.8</v>
      </c>
      <c r="D29" s="17">
        <f>(28002.473+4355+726.884)*2.204622/2000</f>
        <v>36.469250649027</v>
      </c>
      <c r="E29" s="17">
        <f t="shared" si="4"/>
        <v>4495.679250649027</v>
      </c>
      <c r="F29" s="16"/>
      <c r="G29" s="22">
        <f t="shared" si="5"/>
        <v>2762.716568557855</v>
      </c>
      <c r="H29" s="17">
        <f>((955.04107+3.027+227.792982))*(2.204622/2)</f>
        <v>1307.187682091172</v>
      </c>
      <c r="I29" s="16">
        <f t="shared" si="6"/>
        <v>4069.9042506490273</v>
      </c>
      <c r="J29" s="17">
        <f>387.186+38.589</f>
        <v>425.775</v>
      </c>
    </row>
    <row r="30" spans="1:10" ht="15.75">
      <c r="A30" s="3" t="s">
        <v>23</v>
      </c>
      <c r="B30" s="21">
        <f>J29</f>
        <v>425.775</v>
      </c>
      <c r="C30" s="17">
        <f>3322.036+227.357</f>
        <v>3549.393</v>
      </c>
      <c r="D30" s="17">
        <f>(28244.05+3893+387.116)*2.204622/2000</f>
        <v>35.851745947626</v>
      </c>
      <c r="E30" s="17">
        <f t="shared" si="4"/>
        <v>4011.0197459476262</v>
      </c>
      <c r="F30" s="16"/>
      <c r="G30" s="22">
        <f t="shared" si="5"/>
        <v>2561.662982516982</v>
      </c>
      <c r="H30" s="17">
        <f>((813.913628+11.508+133.305776))*(2.204622/2)</f>
        <v>1056.8157634306442</v>
      </c>
      <c r="I30" s="16">
        <f t="shared" si="6"/>
        <v>3618.478745947626</v>
      </c>
      <c r="J30" s="17">
        <f>362.627+29.914</f>
        <v>392.541</v>
      </c>
    </row>
    <row r="31" spans="1:10" ht="15.75">
      <c r="A31" s="3" t="s">
        <v>25</v>
      </c>
      <c r="B31" s="21">
        <f>J30</f>
        <v>392.541</v>
      </c>
      <c r="C31" s="17">
        <f>3511.933+243.405</f>
        <v>3755.338</v>
      </c>
      <c r="D31" s="17">
        <f>(18840.141+3912+533.996)*2.204622/2000</f>
        <v>25.668564962607</v>
      </c>
      <c r="E31" s="17">
        <f t="shared" si="4"/>
        <v>4173.547564962607</v>
      </c>
      <c r="F31" s="16"/>
      <c r="G31" s="22">
        <f t="shared" si="5"/>
        <v>2382.4983369100137</v>
      </c>
      <c r="H31" s="17">
        <f>((1035.967822+3.391+282.778241))*(2.204622/2)</f>
        <v>1457.4062280525932</v>
      </c>
      <c r="I31" s="16">
        <f t="shared" si="6"/>
        <v>3839.904564962607</v>
      </c>
      <c r="J31" s="17">
        <f>300.938+32.705</f>
        <v>333.643</v>
      </c>
    </row>
    <row r="32" spans="1:10" ht="15.75">
      <c r="A32" s="1" t="s">
        <v>34</v>
      </c>
      <c r="B32" s="23"/>
      <c r="C32" s="18">
        <f>SUM(C26:C31)</f>
        <v>23398.227</v>
      </c>
      <c r="D32" s="18">
        <f>SUM(D26:D31)</f>
        <v>177.49339741091703</v>
      </c>
      <c r="E32" s="18">
        <f>B26+C32+D32</f>
        <v>23839.606397410913</v>
      </c>
      <c r="F32" s="15">
        <f>SUM(F16:F17)</f>
        <v>0</v>
      </c>
      <c r="G32" s="18">
        <f>SUM(G26:G31)</f>
        <v>16816.4938222735</v>
      </c>
      <c r="H32" s="18">
        <f>SUM(H26:H31)</f>
        <v>6689.469575137419</v>
      </c>
      <c r="I32" s="18">
        <f>SUM(I26:I31)</f>
        <v>23505.963397410917</v>
      </c>
      <c r="J32" s="18"/>
    </row>
    <row r="33" spans="1:10" ht="18.75">
      <c r="A33" s="7" t="s">
        <v>17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 t="s">
        <v>16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 t="s">
        <v>12</v>
      </c>
      <c r="B35" s="8">
        <f ca="1">NOW()</f>
        <v>42866.43255347222</v>
      </c>
      <c r="C35" s="9"/>
      <c r="D35" s="6"/>
      <c r="E35" s="6"/>
      <c r="F35" s="6"/>
      <c r="G35" s="6"/>
      <c r="H35" s="6"/>
      <c r="I35" s="6"/>
      <c r="J35" s="6"/>
    </row>
    <row r="36" spans="8:10" ht="12.75">
      <c r="H36" s="26"/>
      <c r="I36" s="26"/>
      <c r="J36" s="26"/>
    </row>
    <row r="37" spans="1:10" ht="12.75">
      <c r="A37" s="27"/>
      <c r="B37" s="26"/>
      <c r="C37" s="28"/>
      <c r="D37" s="26"/>
      <c r="E37" s="26"/>
      <c r="F37" s="26"/>
      <c r="G37" s="26"/>
      <c r="H37" s="29"/>
      <c r="I37" s="26"/>
      <c r="J37" s="2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2017-05-11T14:23:05Z</dcterms:modified>
  <cp:category/>
  <cp:version/>
  <cp:contentType/>
  <cp:contentStatus/>
</cp:coreProperties>
</file>