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84" windowWidth="13800" windowHeight="6924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<sst xmlns="http://schemas.openxmlformats.org/spreadsheetml/2006/main" count="93" uniqueCount="78">
  <si>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</si>
  <si>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</si>
  <si>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</si>
  <si>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</si>
  <si>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</si>
  <si>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</si>
  <si>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</si>
  <si>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</si>
  <si>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</si>
  <si>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</si>
  <si>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</si>
  <si>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</si>
  <si>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</si>
  <si>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</si>
  <si>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</si>
  <si>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</si>
  <si>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</si>
  <si>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</si>
  <si>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</si>
  <si>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</si>
  <si>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</si>
  <si>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</si>
  <si>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</si>
  <si>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</si>
  <si>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</si>
  <si>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</si>
  <si>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</si>
  <si>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</si>
  <si>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</si>
  <si>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</si>
  <si>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</si>
  <si>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</si>
  <si>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</si>
  <si>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</si>
  <si>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</si>
  <si>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</si>
  <si>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</si>
  <si>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</si>
  <si>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</si>
  <si>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</si>
  <si>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</si>
  <si>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</si>
  <si>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</si>
  <si>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</si>
  <si>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</si>
  <si>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</si>
  <si>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</si>
  <si>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</si>
  <si>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</si>
  <si>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</si>
  <si>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</si>
  <si>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</si>
  <si>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</si>
  <si>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</si>
  <si>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</si>
  <si>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</si>
  <si>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</si>
  <si>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</si>
  <si>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</si>
  <si>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</si>
  <si>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</si>
  <si>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</si>
  <si>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</si>
  <si>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</si>
  <si>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</si>
  <si>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</si>
  <si>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</si>
  <si>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</si>
  <si>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</si>
  <si>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</si>
  <si>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</si>
  <si>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</si>
  <si>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</si>
  <si>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</si>
  <si>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</si>
  <si>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Mar. 30, 2017 2/</t>
  </si>
  <si>
    <t>Mar. 31, 2016 2/</t>
  </si>
  <si>
    <t>Last updated April 11, 2017.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</si>
</sst>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166" fontId="9" fillId="0" borderId="0" xfId="53" applyNumberFormat="1" applyFont="1" applyAlignment="1" applyProtection="1">
      <alignment vertical="center"/>
      <protection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right"/>
    </xf>
    <xf numFmtId="166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 quotePrefix="1">
      <alignment horizontal="right"/>
      <protection/>
    </xf>
    <xf numFmtId="37" fontId="2" fillId="33" borderId="0" xfId="0" applyFont="1" applyFill="1" applyAlignment="1" applyProtection="1" quotePrefix="1">
      <alignment horizontal="center"/>
      <protection/>
    </xf>
    <xf numFmtId="167" fontId="2" fillId="33" borderId="0" xfId="0" applyNumberFormat="1" applyFont="1" applyFill="1" applyAlignment="1" applyProtection="1">
      <alignment horizontal="right"/>
      <protection/>
    </xf>
    <xf numFmtId="167" fontId="2" fillId="33" borderId="0" xfId="0" applyNumberFormat="1" applyFont="1" applyFill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167" fontId="2" fillId="33" borderId="10" xfId="0" applyNumberFormat="1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 quotePrefix="1">
      <alignment horizontal="center"/>
      <protection/>
    </xf>
    <xf numFmtId="37" fontId="2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37" fontId="2" fillId="33" borderId="11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2" fillId="33" borderId="13" xfId="0" applyFont="1" applyFill="1" applyBorder="1" applyAlignment="1">
      <alignment/>
    </xf>
    <xf numFmtId="166" fontId="2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50390625" defaultRowHeight="12.75"/>
  <cols>
    <col min="1" max="1" width="32.75390625" style="5" customWidth="1"/>
    <col min="2" max="2" width="1.4921875" style="5" customWidth="1"/>
    <col min="3" max="3" width="11.125" style="14" customWidth="1"/>
    <col min="4" max="4" width="12.375" style="4" customWidth="1"/>
    <col min="5" max="5" width="13.125" style="5" customWidth="1"/>
    <col min="6" max="6" width="12.125" style="5" customWidth="1"/>
    <col min="7" max="7" width="11.375" style="5" customWidth="1"/>
    <col min="8" max="10" width="12.75390625" style="5" customWidth="1"/>
    <col min="11" max="12" width="13.125" style="5" customWidth="1"/>
    <col min="13" max="14" width="12.75390625" style="5" customWidth="1"/>
    <col min="15" max="15" width="13.125" style="5" customWidth="1"/>
    <col min="16" max="23" width="9.50390625" style="5" customWidth="1"/>
    <col min="24" max="24" width="12.50390625" style="5" customWidth="1"/>
    <col min="25" max="16384" width="9.50390625" style="5" customWidth="1"/>
  </cols>
  <sheetData>
    <row r="1" spans="1:23" ht="13.5" customHeight="1">
      <c r="A1" s="47" t="s">
        <v>68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2"/>
      <c r="M1" s="2"/>
      <c r="N1" s="2"/>
      <c r="O1" s="2"/>
      <c r="W1" s="3"/>
    </row>
    <row r="2" spans="1:23" ht="13.5" customHeight="1">
      <c r="A2" s="50"/>
      <c r="B2" s="51"/>
      <c r="C2" s="52"/>
      <c r="D2" s="53"/>
      <c r="E2" s="54"/>
      <c r="F2" s="54"/>
      <c r="G2" s="54"/>
      <c r="H2" s="51"/>
      <c r="I2" s="51"/>
      <c r="J2" s="51"/>
      <c r="K2" s="51"/>
      <c r="L2" s="9"/>
      <c r="M2" s="9"/>
      <c r="N2" s="9"/>
      <c r="O2" s="9"/>
      <c r="W2" s="3"/>
    </row>
    <row r="3" spans="1:23" ht="11.25">
      <c r="A3" s="55" t="s">
        <v>0</v>
      </c>
      <c r="B3" s="56"/>
      <c r="C3" s="57" t="s">
        <v>18</v>
      </c>
      <c r="D3" s="53" t="s">
        <v>20</v>
      </c>
      <c r="E3" s="53" t="s">
        <v>61</v>
      </c>
      <c r="F3" s="53" t="s">
        <v>62</v>
      </c>
      <c r="G3" s="53" t="s">
        <v>65</v>
      </c>
      <c r="H3" s="58" t="s">
        <v>66</v>
      </c>
      <c r="I3" s="58" t="s">
        <v>69</v>
      </c>
      <c r="J3" s="58" t="s">
        <v>69</v>
      </c>
      <c r="K3" s="58" t="s">
        <v>74</v>
      </c>
      <c r="L3" s="38"/>
      <c r="M3" s="38"/>
      <c r="N3" s="38"/>
      <c r="O3" s="38"/>
      <c r="W3" s="11"/>
    </row>
    <row r="4" spans="1:23" ht="11.25">
      <c r="A4" s="55" t="s">
        <v>21</v>
      </c>
      <c r="B4" s="56"/>
      <c r="C4" s="59" t="s">
        <v>14</v>
      </c>
      <c r="D4" s="59" t="s">
        <v>14</v>
      </c>
      <c r="E4" s="59" t="s">
        <v>14</v>
      </c>
      <c r="F4" s="59" t="s">
        <v>14</v>
      </c>
      <c r="G4" s="59" t="s">
        <v>14</v>
      </c>
      <c r="H4" s="60" t="s">
        <v>14</v>
      </c>
      <c r="I4" s="60" t="s">
        <v>14</v>
      </c>
      <c r="J4" s="55" t="s">
        <v>67</v>
      </c>
      <c r="K4" s="55" t="s">
        <v>67</v>
      </c>
      <c r="L4" s="11"/>
      <c r="M4" s="11"/>
      <c r="N4" s="11"/>
      <c r="O4" s="11"/>
      <c r="W4" s="11"/>
    </row>
    <row r="5" spans="1:26" ht="11.25">
      <c r="A5" s="61" t="s">
        <v>1</v>
      </c>
      <c r="B5" s="62"/>
      <c r="C5" s="63" t="s">
        <v>73</v>
      </c>
      <c r="D5" s="63" t="s">
        <v>73</v>
      </c>
      <c r="E5" s="63" t="s">
        <v>73</v>
      </c>
      <c r="F5" s="63" t="s">
        <v>73</v>
      </c>
      <c r="G5" s="63" t="s">
        <v>73</v>
      </c>
      <c r="H5" s="64" t="s">
        <v>73</v>
      </c>
      <c r="I5" s="64" t="s">
        <v>73</v>
      </c>
      <c r="J5" s="65" t="s">
        <v>76</v>
      </c>
      <c r="K5" s="65" t="s">
        <v>75</v>
      </c>
      <c r="L5" s="44"/>
      <c r="M5" s="44"/>
      <c r="N5" s="44"/>
      <c r="O5" s="44"/>
      <c r="W5" s="11"/>
      <c r="Y5" s="11"/>
      <c r="Z5" s="11"/>
    </row>
    <row r="6" spans="1:26" ht="7.5" customHeight="1">
      <c r="A6" s="55"/>
      <c r="B6" s="75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W6" s="11"/>
      <c r="Y6" s="11"/>
      <c r="Z6" s="11"/>
    </row>
    <row r="7" spans="1:23" ht="11.25">
      <c r="A7" s="56" t="s">
        <v>2</v>
      </c>
      <c r="B7" s="76"/>
      <c r="C7" s="13"/>
      <c r="D7" s="26"/>
      <c r="E7" s="38"/>
      <c r="F7" s="38" t="s">
        <v>63</v>
      </c>
      <c r="G7" s="3"/>
      <c r="H7" s="3"/>
      <c r="I7" s="3"/>
      <c r="J7" s="3"/>
      <c r="K7" s="3"/>
      <c r="L7" s="3"/>
      <c r="M7" s="3"/>
      <c r="N7" s="3"/>
      <c r="O7" s="3"/>
      <c r="W7" s="3"/>
    </row>
    <row r="8" spans="1:26" ht="6.75" customHeight="1">
      <c r="A8" s="66"/>
      <c r="B8" s="77"/>
      <c r="C8" s="4"/>
      <c r="D8" s="23"/>
      <c r="W8" s="3"/>
      <c r="Y8" s="6"/>
      <c r="Z8" s="6"/>
    </row>
    <row r="9" spans="1:23" ht="12">
      <c r="A9" s="67" t="s">
        <v>12</v>
      </c>
      <c r="B9" s="76"/>
      <c r="C9" s="32">
        <v>98.3</v>
      </c>
      <c r="D9" s="39">
        <v>101.69999999999999</v>
      </c>
      <c r="E9" s="39">
        <v>61.300000000000004</v>
      </c>
      <c r="F9" s="39">
        <v>41.7</v>
      </c>
      <c r="G9" s="39">
        <v>38.1</v>
      </c>
      <c r="H9" s="39">
        <v>30.200000000000003</v>
      </c>
      <c r="I9" s="39">
        <v>22.200000000000003</v>
      </c>
      <c r="J9" s="39">
        <f>J10+J11+J12</f>
        <v>17.900000000000002</v>
      </c>
      <c r="K9" s="39">
        <f>K10+K11+K12</f>
        <v>16.2</v>
      </c>
      <c r="L9" s="39"/>
      <c r="M9" s="39"/>
      <c r="N9" s="39"/>
      <c r="O9" s="39"/>
      <c r="W9" s="3"/>
    </row>
    <row r="10" spans="1:26" ht="11.25">
      <c r="A10" s="68" t="s">
        <v>22</v>
      </c>
      <c r="B10" s="76"/>
      <c r="C10" s="32">
        <v>88.6</v>
      </c>
      <c r="D10" s="27">
        <v>90.3</v>
      </c>
      <c r="E10" s="21">
        <v>52.2</v>
      </c>
      <c r="F10" s="21">
        <v>37.7</v>
      </c>
      <c r="G10" s="21">
        <v>30.6</v>
      </c>
      <c r="H10" s="21">
        <v>26.8</v>
      </c>
      <c r="I10" s="21">
        <v>18.6</v>
      </c>
      <c r="J10" s="21">
        <f>0.4+15.4</f>
        <v>15.8</v>
      </c>
      <c r="K10" s="21">
        <f>4.9+8</f>
        <v>12.9</v>
      </c>
      <c r="L10" s="21"/>
      <c r="M10" s="21"/>
      <c r="N10" s="21"/>
      <c r="O10" s="21"/>
      <c r="W10" s="3"/>
      <c r="Y10" s="6"/>
      <c r="Z10" s="6"/>
    </row>
    <row r="11" spans="1:26" ht="11.25">
      <c r="A11" s="68" t="s">
        <v>23</v>
      </c>
      <c r="B11" s="76"/>
      <c r="C11" s="32">
        <v>2.6</v>
      </c>
      <c r="D11" s="27">
        <v>5.3</v>
      </c>
      <c r="E11" s="21">
        <v>5.5</v>
      </c>
      <c r="F11" s="21">
        <v>1.1</v>
      </c>
      <c r="G11" s="21">
        <v>2.9</v>
      </c>
      <c r="H11" s="21">
        <v>2.3</v>
      </c>
      <c r="I11" s="21">
        <v>2.5</v>
      </c>
      <c r="J11" s="21">
        <v>1.2999999999999998</v>
      </c>
      <c r="K11" s="21">
        <v>2.5</v>
      </c>
      <c r="L11" s="21"/>
      <c r="M11" s="21"/>
      <c r="N11" s="21"/>
      <c r="O11" s="21"/>
      <c r="W11" s="3"/>
      <c r="Y11" s="6"/>
      <c r="Z11" s="6"/>
    </row>
    <row r="12" spans="1:26" ht="11.25">
      <c r="A12" s="68" t="s">
        <v>24</v>
      </c>
      <c r="B12" s="76"/>
      <c r="C12" s="32">
        <v>7.1</v>
      </c>
      <c r="D12" s="27">
        <v>6.1</v>
      </c>
      <c r="E12" s="21">
        <v>3.6</v>
      </c>
      <c r="F12" s="21">
        <v>2.9000000000000004</v>
      </c>
      <c r="G12" s="21">
        <v>4.6</v>
      </c>
      <c r="H12" s="21">
        <v>1.1</v>
      </c>
      <c r="I12" s="21">
        <v>1.1</v>
      </c>
      <c r="J12" s="21">
        <v>0.8</v>
      </c>
      <c r="K12" s="21">
        <v>0.8</v>
      </c>
      <c r="L12" s="21"/>
      <c r="M12" s="21"/>
      <c r="N12" s="21"/>
      <c r="O12" s="21"/>
      <c r="W12" s="3"/>
      <c r="Y12" s="6"/>
      <c r="Z12" s="6"/>
    </row>
    <row r="13" spans="1:26" ht="6.75" customHeight="1">
      <c r="A13" s="69"/>
      <c r="B13" s="76"/>
      <c r="C13" s="32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W13" s="3"/>
      <c r="Y13" s="6"/>
      <c r="Z13" s="6"/>
    </row>
    <row r="14" spans="1:26" ht="12">
      <c r="A14" s="67" t="s">
        <v>9</v>
      </c>
      <c r="B14" s="76"/>
      <c r="C14" s="32">
        <v>571.3</v>
      </c>
      <c r="D14" s="39">
        <v>473.6</v>
      </c>
      <c r="E14" s="39">
        <v>592.3000000000001</v>
      </c>
      <c r="F14" s="39">
        <v>561.4</v>
      </c>
      <c r="G14" s="39">
        <f>G15+G16+G17+G18</f>
        <v>474.6</v>
      </c>
      <c r="H14" s="39">
        <f>H15+H16+H17+H18</f>
        <v>464.1</v>
      </c>
      <c r="I14" s="39">
        <f>I15+I16+I17+I18</f>
        <v>608.3000000000001</v>
      </c>
      <c r="J14" s="39">
        <f>SUM(J15:J18)</f>
        <v>647</v>
      </c>
      <c r="K14" s="39">
        <f>SUM(K15:K18)</f>
        <v>667.8000000000001</v>
      </c>
      <c r="L14" s="39"/>
      <c r="M14" s="39"/>
      <c r="N14" s="39"/>
      <c r="O14" s="39"/>
      <c r="W14" s="3"/>
      <c r="Y14" s="6"/>
      <c r="Z14" s="6"/>
    </row>
    <row r="15" spans="1:26" ht="11.25">
      <c r="A15" s="69" t="s">
        <v>25</v>
      </c>
      <c r="B15" s="76"/>
      <c r="C15" s="32">
        <v>1.1</v>
      </c>
      <c r="D15" s="27">
        <v>0.6</v>
      </c>
      <c r="E15" s="21">
        <v>2.6</v>
      </c>
      <c r="F15" s="39">
        <v>6.2</v>
      </c>
      <c r="G15" s="39">
        <v>6.2</v>
      </c>
      <c r="H15" s="39">
        <v>0.3</v>
      </c>
      <c r="I15" s="39">
        <v>1.1</v>
      </c>
      <c r="J15" s="39">
        <f>0.4+0.5</f>
        <v>0.9</v>
      </c>
      <c r="K15" s="39">
        <f>1.7+6.9</f>
        <v>8.6</v>
      </c>
      <c r="L15" s="39"/>
      <c r="M15" s="39"/>
      <c r="N15" s="39"/>
      <c r="O15" s="39"/>
      <c r="W15" s="3"/>
      <c r="Y15" s="6"/>
      <c r="Z15" s="6"/>
    </row>
    <row r="16" spans="1:23" ht="11.25">
      <c r="A16" s="68" t="s">
        <v>26</v>
      </c>
      <c r="B16" s="76"/>
      <c r="C16" s="32">
        <v>388.9</v>
      </c>
      <c r="D16" s="27">
        <v>355.3</v>
      </c>
      <c r="E16" s="21">
        <v>375.5</v>
      </c>
      <c r="F16" s="39">
        <v>347.6</v>
      </c>
      <c r="G16" s="39">
        <v>364.2</v>
      </c>
      <c r="H16" s="39">
        <v>307.7</v>
      </c>
      <c r="I16" s="39">
        <v>429.6</v>
      </c>
      <c r="J16" s="39">
        <f>183.1+271.6</f>
        <v>454.70000000000005</v>
      </c>
      <c r="K16" s="39">
        <f>113.6+292.3</f>
        <v>405.9</v>
      </c>
      <c r="L16" s="39"/>
      <c r="M16" s="39"/>
      <c r="N16" s="39"/>
      <c r="O16" s="39"/>
      <c r="W16" s="3"/>
    </row>
    <row r="17" spans="1:23" ht="11.25">
      <c r="A17" s="68" t="s">
        <v>27</v>
      </c>
      <c r="B17" s="76"/>
      <c r="C17" s="32">
        <v>79.4</v>
      </c>
      <c r="D17" s="27">
        <v>100.6</v>
      </c>
      <c r="E17" s="21">
        <v>148.6</v>
      </c>
      <c r="F17" s="39">
        <v>145.1</v>
      </c>
      <c r="G17" s="39">
        <v>72.1</v>
      </c>
      <c r="H17" s="39">
        <v>123.5</v>
      </c>
      <c r="I17" s="39">
        <v>132.6</v>
      </c>
      <c r="J17" s="39">
        <f>59.5+93.6</f>
        <v>153.1</v>
      </c>
      <c r="K17" s="39">
        <f>74.4+146.8</f>
        <v>221.20000000000002</v>
      </c>
      <c r="L17" s="39"/>
      <c r="M17" s="39"/>
      <c r="N17" s="39"/>
      <c r="O17" s="39"/>
      <c r="W17" s="3"/>
    </row>
    <row r="18" spans="1:23" ht="11.25">
      <c r="A18" s="68" t="s">
        <v>28</v>
      </c>
      <c r="B18" s="76"/>
      <c r="C18" s="32">
        <v>101.9</v>
      </c>
      <c r="D18" s="27">
        <v>17.1</v>
      </c>
      <c r="E18" s="21">
        <v>65.6</v>
      </c>
      <c r="F18" s="39">
        <v>62.5</v>
      </c>
      <c r="G18" s="39">
        <v>32.1</v>
      </c>
      <c r="H18" s="39">
        <v>32.6</v>
      </c>
      <c r="I18" s="39">
        <v>45</v>
      </c>
      <c r="J18" s="39">
        <f>4.4+33.9</f>
        <v>38.3</v>
      </c>
      <c r="K18" s="39">
        <f>17.7+14.4</f>
        <v>32.1</v>
      </c>
      <c r="L18" s="39"/>
      <c r="M18" s="39"/>
      <c r="N18" s="39"/>
      <c r="O18" s="39"/>
      <c r="W18" s="3"/>
    </row>
    <row r="19" spans="1:26" ht="6.75" customHeight="1">
      <c r="A19" s="69" t="s">
        <v>3</v>
      </c>
      <c r="B19" s="76"/>
      <c r="C19" s="32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W19" s="3"/>
      <c r="Y19" s="6"/>
      <c r="Z19" s="6"/>
    </row>
    <row r="20" spans="1:26" ht="12" customHeight="1">
      <c r="A20" s="70" t="s">
        <v>16</v>
      </c>
      <c r="B20" s="77"/>
      <c r="C20" s="43">
        <v>751.5</v>
      </c>
      <c r="D20" s="39">
        <v>641.8</v>
      </c>
      <c r="E20" s="39">
        <v>499.90000000000003</v>
      </c>
      <c r="F20" s="39">
        <v>463.5999999999999</v>
      </c>
      <c r="G20" s="39">
        <v>605.8000000000001</v>
      </c>
      <c r="H20" s="39">
        <v>468.70000000000005</v>
      </c>
      <c r="I20" s="39">
        <v>487.19999999999993</v>
      </c>
      <c r="J20" s="39">
        <f>100.6+358-J15+J32-J17</f>
        <v>324.6</v>
      </c>
      <c r="K20" s="39">
        <f>132.8+361.5-K15+K32-K17</f>
        <v>394.29999999999995</v>
      </c>
      <c r="L20" s="39"/>
      <c r="M20" s="39"/>
      <c r="N20" s="39"/>
      <c r="O20" s="39"/>
      <c r="W20" s="3"/>
      <c r="Y20" s="6"/>
      <c r="Z20" s="6"/>
    </row>
    <row r="21" spans="1:26" ht="12" customHeight="1">
      <c r="A21" s="69" t="s">
        <v>29</v>
      </c>
      <c r="B21" s="77"/>
      <c r="C21" s="32">
        <v>26.2</v>
      </c>
      <c r="D21" s="27">
        <v>15.8</v>
      </c>
      <c r="E21" s="21">
        <v>10</v>
      </c>
      <c r="F21" s="21">
        <v>9.1</v>
      </c>
      <c r="G21" s="21">
        <v>10.4</v>
      </c>
      <c r="H21" s="21">
        <v>6.5</v>
      </c>
      <c r="I21" s="21">
        <v>5.5</v>
      </c>
      <c r="J21" s="21">
        <v>3.8</v>
      </c>
      <c r="K21" s="21">
        <v>3.9</v>
      </c>
      <c r="L21" s="21"/>
      <c r="M21" s="21"/>
      <c r="N21" s="21"/>
      <c r="O21" s="21"/>
      <c r="W21" s="3"/>
      <c r="Y21" s="6"/>
      <c r="Z21" s="6"/>
    </row>
    <row r="22" spans="1:26" ht="12" customHeight="1">
      <c r="A22" s="69" t="s">
        <v>64</v>
      </c>
      <c r="B22" s="76"/>
      <c r="C22" s="32">
        <v>0</v>
      </c>
      <c r="D22" s="27">
        <v>0</v>
      </c>
      <c r="E22" s="21">
        <v>4.9</v>
      </c>
      <c r="F22" s="21">
        <v>125.7</v>
      </c>
      <c r="G22" s="21">
        <v>0</v>
      </c>
      <c r="H22" s="21">
        <v>0</v>
      </c>
      <c r="I22" s="21">
        <v>61.4</v>
      </c>
      <c r="J22" s="21">
        <v>61.4</v>
      </c>
      <c r="K22" s="21">
        <v>0</v>
      </c>
      <c r="L22" s="21"/>
      <c r="M22" s="21"/>
      <c r="N22" s="21"/>
      <c r="O22" s="21"/>
      <c r="W22" s="3"/>
      <c r="Y22" s="6"/>
      <c r="Z22" s="6"/>
    </row>
    <row r="23" spans="1:26" ht="12" customHeight="1">
      <c r="A23" s="69" t="s">
        <v>13</v>
      </c>
      <c r="B23" s="76"/>
      <c r="C23" s="32">
        <v>135.1</v>
      </c>
      <c r="D23" s="27">
        <v>114</v>
      </c>
      <c r="E23" s="21">
        <v>0</v>
      </c>
      <c r="F23" s="21">
        <v>0</v>
      </c>
      <c r="G23" s="21">
        <v>132.5</v>
      </c>
      <c r="H23" s="21">
        <v>123.5</v>
      </c>
      <c r="I23" s="21">
        <v>155.4</v>
      </c>
      <c r="J23" s="21">
        <v>62.5</v>
      </c>
      <c r="K23" s="21">
        <v>0</v>
      </c>
      <c r="L23" s="21"/>
      <c r="M23" s="21"/>
      <c r="N23" s="21"/>
      <c r="O23" s="21"/>
      <c r="W23" s="3"/>
      <c r="Y23" s="6"/>
      <c r="Z23" s="6"/>
    </row>
    <row r="24" spans="1:26" ht="12" customHeight="1">
      <c r="A24" s="69" t="s">
        <v>11</v>
      </c>
      <c r="B24" s="76"/>
      <c r="C24" s="32">
        <v>45.7</v>
      </c>
      <c r="D24" s="27">
        <v>33.3</v>
      </c>
      <c r="E24" s="21">
        <v>22.4</v>
      </c>
      <c r="F24" s="39">
        <v>16.9</v>
      </c>
      <c r="G24" s="39">
        <v>19.2</v>
      </c>
      <c r="H24" s="39">
        <v>9.3</v>
      </c>
      <c r="I24" s="39">
        <v>13.7</v>
      </c>
      <c r="J24" s="39">
        <f>5.7+6.9</f>
        <v>12.600000000000001</v>
      </c>
      <c r="K24" s="39">
        <f>6.9+8.7</f>
        <v>15.6</v>
      </c>
      <c r="L24" s="39"/>
      <c r="M24" s="39"/>
      <c r="N24" s="39"/>
      <c r="O24" s="39"/>
      <c r="W24" s="3"/>
      <c r="Y24" s="6"/>
      <c r="Z24" s="6"/>
    </row>
    <row r="25" spans="1:26" ht="12" customHeight="1">
      <c r="A25" s="69" t="s">
        <v>4</v>
      </c>
      <c r="B25" s="76"/>
      <c r="C25" s="32">
        <v>66.4</v>
      </c>
      <c r="D25" s="27">
        <v>83</v>
      </c>
      <c r="E25" s="21">
        <v>93.2</v>
      </c>
      <c r="F25" s="39">
        <v>71.2</v>
      </c>
      <c r="G25" s="39">
        <v>88.7</v>
      </c>
      <c r="H25" s="39">
        <v>71.9</v>
      </c>
      <c r="I25" s="39">
        <v>82.2</v>
      </c>
      <c r="J25" s="39">
        <f>13.3+45.4</f>
        <v>58.7</v>
      </c>
      <c r="K25" s="39">
        <f>24.7+64.5</f>
        <v>89.2</v>
      </c>
      <c r="L25" s="39"/>
      <c r="M25" s="39"/>
      <c r="N25" s="39"/>
      <c r="O25" s="39"/>
      <c r="W25" s="3"/>
      <c r="Y25" s="6"/>
      <c r="Z25" s="6"/>
    </row>
    <row r="26" spans="1:26" ht="12" customHeight="1">
      <c r="A26" s="69" t="s">
        <v>30</v>
      </c>
      <c r="B26" s="76"/>
      <c r="C26" s="32">
        <v>5.2</v>
      </c>
      <c r="D26" s="27">
        <v>6</v>
      </c>
      <c r="E26" s="21">
        <v>6.2</v>
      </c>
      <c r="F26" s="21">
        <v>5.5</v>
      </c>
      <c r="G26" s="21">
        <v>2</v>
      </c>
      <c r="H26" s="21">
        <v>2</v>
      </c>
      <c r="I26" s="21">
        <v>1.1</v>
      </c>
      <c r="J26" s="21">
        <v>0.7</v>
      </c>
      <c r="K26" s="21">
        <v>1.2</v>
      </c>
      <c r="L26" s="21"/>
      <c r="M26" s="21"/>
      <c r="N26" s="21"/>
      <c r="O26" s="21"/>
      <c r="W26" s="3"/>
      <c r="Y26" s="6"/>
      <c r="Z26" s="6"/>
    </row>
    <row r="27" spans="1:26" ht="12" customHeight="1">
      <c r="A27" s="69" t="s">
        <v>31</v>
      </c>
      <c r="B27" s="76"/>
      <c r="C27" s="32">
        <v>8.3</v>
      </c>
      <c r="D27" s="27">
        <v>6.5</v>
      </c>
      <c r="E27" s="21">
        <v>3</v>
      </c>
      <c r="F27" s="21">
        <v>3</v>
      </c>
      <c r="G27" s="21">
        <v>3.8</v>
      </c>
      <c r="H27" s="21">
        <v>2.1</v>
      </c>
      <c r="I27" s="21">
        <v>2.4</v>
      </c>
      <c r="J27" s="21">
        <v>1.8</v>
      </c>
      <c r="K27" s="21">
        <v>2.6</v>
      </c>
      <c r="L27" s="21"/>
      <c r="M27" s="21"/>
      <c r="N27" s="21"/>
      <c r="O27" s="21"/>
      <c r="W27" s="3"/>
      <c r="Y27" s="6"/>
      <c r="Z27" s="6"/>
    </row>
    <row r="28" spans="1:23" ht="12" customHeight="1">
      <c r="A28" s="69" t="s">
        <v>10</v>
      </c>
      <c r="B28" s="76"/>
      <c r="C28" s="32">
        <v>37.9</v>
      </c>
      <c r="D28" s="27">
        <v>9.4</v>
      </c>
      <c r="E28" s="21">
        <v>0</v>
      </c>
      <c r="F28" s="21">
        <v>0</v>
      </c>
      <c r="G28" s="21">
        <v>0</v>
      </c>
      <c r="H28" s="21">
        <v>12.4</v>
      </c>
      <c r="I28" s="21">
        <v>20.9</v>
      </c>
      <c r="J28" s="21">
        <v>17.8</v>
      </c>
      <c r="K28" s="21">
        <v>2</v>
      </c>
      <c r="L28" s="21"/>
      <c r="M28" s="21"/>
      <c r="N28" s="21"/>
      <c r="O28" s="21"/>
      <c r="W28" s="3"/>
    </row>
    <row r="29" spans="1:26" ht="12" customHeight="1">
      <c r="A29" s="69" t="s">
        <v>5</v>
      </c>
      <c r="B29" s="76"/>
      <c r="C29" s="32">
        <v>108.5</v>
      </c>
      <c r="D29" s="27">
        <v>118</v>
      </c>
      <c r="E29" s="21">
        <v>107.1</v>
      </c>
      <c r="F29" s="39">
        <v>122.8</v>
      </c>
      <c r="G29" s="39">
        <v>90.9</v>
      </c>
      <c r="H29" s="39">
        <v>111.7</v>
      </c>
      <c r="I29" s="39">
        <v>97</v>
      </c>
      <c r="J29" s="39">
        <f>17.8+50.6</f>
        <v>68.4</v>
      </c>
      <c r="K29" s="39">
        <f>19.6+99.3</f>
        <v>118.9</v>
      </c>
      <c r="L29" s="39"/>
      <c r="M29" s="39"/>
      <c r="N29" s="39"/>
      <c r="O29" s="39"/>
      <c r="W29" s="3"/>
      <c r="Y29" s="6"/>
      <c r="Z29" s="6"/>
    </row>
    <row r="30" spans="1:23" ht="12" customHeight="1">
      <c r="A30" s="69" t="s">
        <v>32</v>
      </c>
      <c r="B30" s="76"/>
      <c r="C30" s="32">
        <v>3</v>
      </c>
      <c r="D30" s="27">
        <v>5.3</v>
      </c>
      <c r="E30" s="21">
        <v>5.8</v>
      </c>
      <c r="F30" s="21">
        <v>6.6</v>
      </c>
      <c r="G30" s="21">
        <v>7.5</v>
      </c>
      <c r="H30" s="21">
        <v>3.8</v>
      </c>
      <c r="I30" s="21">
        <v>3.3</v>
      </c>
      <c r="J30" s="21">
        <v>2.5</v>
      </c>
      <c r="K30" s="21">
        <v>3</v>
      </c>
      <c r="L30" s="21"/>
      <c r="M30" s="21"/>
      <c r="N30" s="21"/>
      <c r="O30" s="21"/>
      <c r="W30" s="3"/>
    </row>
    <row r="31" spans="1:26" ht="12" customHeight="1">
      <c r="A31" s="69" t="s">
        <v>33</v>
      </c>
      <c r="B31" s="76"/>
      <c r="C31" s="32">
        <v>15.9</v>
      </c>
      <c r="D31" s="27">
        <v>13.6</v>
      </c>
      <c r="E31" s="21">
        <v>21.9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/>
      <c r="M31" s="21"/>
      <c r="N31" s="21"/>
      <c r="O31" s="21"/>
      <c r="W31" s="3"/>
      <c r="Y31" s="6"/>
      <c r="Z31" s="6"/>
    </row>
    <row r="32" spans="1:26" ht="12" customHeight="1">
      <c r="A32" s="68" t="s">
        <v>17</v>
      </c>
      <c r="B32" s="76"/>
      <c r="C32" s="32">
        <v>267</v>
      </c>
      <c r="D32" s="27">
        <v>200.3</v>
      </c>
      <c r="E32" s="21">
        <v>189.8</v>
      </c>
      <c r="F32" s="21">
        <v>75.4</v>
      </c>
      <c r="G32" s="21">
        <v>219.5</v>
      </c>
      <c r="H32" s="21">
        <v>106.9</v>
      </c>
      <c r="I32" s="21">
        <v>22.4</v>
      </c>
      <c r="J32" s="21">
        <v>20</v>
      </c>
      <c r="K32" s="21">
        <f>30+99.8</f>
        <v>129.8</v>
      </c>
      <c r="L32" s="21"/>
      <c r="M32" s="21"/>
      <c r="N32" s="21"/>
      <c r="O32" s="21"/>
      <c r="W32" s="3"/>
      <c r="Y32" s="6"/>
      <c r="Z32" s="6"/>
    </row>
    <row r="33" spans="1:15" ht="12" customHeight="1">
      <c r="A33" s="69" t="s">
        <v>15</v>
      </c>
      <c r="B33" s="76"/>
      <c r="C33" s="35">
        <v>32.30000000000007</v>
      </c>
      <c r="D33" s="35">
        <v>36.59999999999991</v>
      </c>
      <c r="E33" s="35">
        <v>35.60000000000002</v>
      </c>
      <c r="F33" s="35">
        <v>27.399999999999864</v>
      </c>
      <c r="G33" s="35">
        <v>30.300000000000068</v>
      </c>
      <c r="H33" s="35">
        <v>18.600000000000023</v>
      </c>
      <c r="I33" s="35">
        <v>21.899999999999977</v>
      </c>
      <c r="J33" s="79">
        <f>J20-SUM(J21:J32)</f>
        <v>14.399999999999977</v>
      </c>
      <c r="K33" s="79">
        <f>K20-SUM(K21:K32)</f>
        <v>28.09999999999991</v>
      </c>
      <c r="L33" s="46"/>
      <c r="M33" s="35"/>
      <c r="N33" s="35"/>
      <c r="O33" s="35"/>
    </row>
    <row r="34" spans="1:26" ht="6.75" customHeight="1">
      <c r="A34" s="69" t="s">
        <v>2</v>
      </c>
      <c r="B34" s="77"/>
      <c r="C34" s="32"/>
      <c r="D34" s="27"/>
      <c r="E34" s="21"/>
      <c r="F34" s="21"/>
      <c r="G34" s="21"/>
      <c r="H34" s="21"/>
      <c r="I34" s="21"/>
      <c r="J34" s="21"/>
      <c r="K34" s="45"/>
      <c r="L34" s="45"/>
      <c r="M34" s="21"/>
      <c r="N34" s="21"/>
      <c r="O34" s="21"/>
      <c r="W34" s="3"/>
      <c r="Y34" s="6"/>
      <c r="Z34" s="6"/>
    </row>
    <row r="35" spans="1:26" ht="12">
      <c r="A35" s="67" t="s">
        <v>6</v>
      </c>
      <c r="B35" s="77"/>
      <c r="C35" s="32">
        <v>117.4</v>
      </c>
      <c r="D35" s="27">
        <v>432.4</v>
      </c>
      <c r="E35" s="21">
        <v>179.6</v>
      </c>
      <c r="F35" s="39">
        <v>249.1</v>
      </c>
      <c r="G35" s="39">
        <v>110.8</v>
      </c>
      <c r="H35" s="39">
        <v>128</v>
      </c>
      <c r="I35" s="39">
        <v>91.4</v>
      </c>
      <c r="J35" s="39">
        <f>0.8+40.9</f>
        <v>41.699999999999996</v>
      </c>
      <c r="K35" s="39">
        <f>37.1+83.2</f>
        <v>120.30000000000001</v>
      </c>
      <c r="L35" s="39"/>
      <c r="M35" s="39"/>
      <c r="N35" s="39"/>
      <c r="O35" s="39"/>
      <c r="W35" s="3"/>
      <c r="Y35" s="6"/>
      <c r="Z35" s="6"/>
    </row>
    <row r="36" spans="1:26" ht="11.25">
      <c r="A36" s="69" t="s">
        <v>34</v>
      </c>
      <c r="B36" s="77"/>
      <c r="C36" s="32">
        <v>6.9</v>
      </c>
      <c r="D36" s="27">
        <v>1.9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/>
      <c r="M36" s="21"/>
      <c r="N36" s="21"/>
      <c r="O36" s="21"/>
      <c r="W36" s="3"/>
      <c r="Y36" s="6"/>
      <c r="Z36" s="6"/>
    </row>
    <row r="37" spans="1:15" ht="11.25">
      <c r="A37" s="69" t="s">
        <v>35</v>
      </c>
      <c r="B37" s="76"/>
      <c r="C37" s="32">
        <v>43.7</v>
      </c>
      <c r="D37" s="27">
        <v>100.2</v>
      </c>
      <c r="E37" s="21">
        <v>94</v>
      </c>
      <c r="F37" s="21">
        <v>112.1</v>
      </c>
      <c r="G37" s="21">
        <v>41.7</v>
      </c>
      <c r="H37" s="21">
        <v>29.8</v>
      </c>
      <c r="I37" s="21">
        <v>0</v>
      </c>
      <c r="J37" s="21">
        <v>0</v>
      </c>
      <c r="K37" s="21">
        <v>4.1</v>
      </c>
      <c r="L37" s="21"/>
      <c r="M37" s="21"/>
      <c r="N37" s="21"/>
      <c r="O37" s="21"/>
    </row>
    <row r="38" spans="1:15" ht="11.25">
      <c r="A38" s="69" t="s">
        <v>71</v>
      </c>
      <c r="B38" s="76"/>
      <c r="C38" s="32">
        <v>4.8</v>
      </c>
      <c r="D38" s="27">
        <v>5</v>
      </c>
      <c r="E38" s="21">
        <v>11</v>
      </c>
      <c r="F38" s="21">
        <v>4.4</v>
      </c>
      <c r="G38" s="21">
        <v>3.6</v>
      </c>
      <c r="H38" s="21">
        <v>4.1</v>
      </c>
      <c r="I38" s="21">
        <v>3.1</v>
      </c>
      <c r="J38" s="21">
        <v>2.4</v>
      </c>
      <c r="K38" s="21">
        <v>2.6</v>
      </c>
      <c r="L38" s="21"/>
      <c r="M38" s="21"/>
      <c r="N38" s="21"/>
      <c r="O38" s="21"/>
    </row>
    <row r="39" spans="1:15" ht="11.25">
      <c r="A39" s="69" t="s">
        <v>36</v>
      </c>
      <c r="B39" s="76"/>
      <c r="C39" s="32">
        <v>8.4</v>
      </c>
      <c r="D39" s="27">
        <v>38.5</v>
      </c>
      <c r="E39" s="21">
        <v>26.7</v>
      </c>
      <c r="F39" s="39">
        <v>15.5</v>
      </c>
      <c r="G39" s="39">
        <v>6.3</v>
      </c>
      <c r="H39" s="39">
        <v>0.5</v>
      </c>
      <c r="I39" s="21">
        <v>1.8</v>
      </c>
      <c r="J39" s="21">
        <v>1.3</v>
      </c>
      <c r="K39" s="21">
        <v>7.9</v>
      </c>
      <c r="L39" s="21"/>
      <c r="M39" s="21"/>
      <c r="N39" s="21"/>
      <c r="O39" s="21"/>
    </row>
    <row r="40" spans="1:15" ht="12" customHeight="1">
      <c r="A40" s="69" t="s">
        <v>37</v>
      </c>
      <c r="B40" s="77"/>
      <c r="C40" s="14">
        <v>1.1</v>
      </c>
      <c r="D40" s="27">
        <v>152.9</v>
      </c>
      <c r="E40" s="21">
        <v>24.8</v>
      </c>
      <c r="F40" s="21">
        <v>89.5</v>
      </c>
      <c r="G40" s="21">
        <v>47.8</v>
      </c>
      <c r="H40" s="21">
        <v>93.2</v>
      </c>
      <c r="I40" s="21">
        <v>86.2</v>
      </c>
      <c r="J40" s="21">
        <v>37.8</v>
      </c>
      <c r="K40" s="21">
        <f>28.4+56.7</f>
        <v>85.1</v>
      </c>
      <c r="L40" s="21"/>
      <c r="M40" s="21"/>
      <c r="N40" s="21"/>
      <c r="O40" s="21"/>
    </row>
    <row r="41" spans="1:26" ht="12" customHeight="1">
      <c r="A41" s="69" t="s">
        <v>38</v>
      </c>
      <c r="B41" s="76"/>
      <c r="C41" s="32">
        <v>36.6</v>
      </c>
      <c r="D41" s="27">
        <v>52.1</v>
      </c>
      <c r="E41" s="21">
        <v>6.1</v>
      </c>
      <c r="F41" s="21">
        <v>18.4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/>
      <c r="N41" s="21"/>
      <c r="O41" s="21"/>
      <c r="W41" s="3"/>
      <c r="Y41" s="6"/>
      <c r="Z41" s="6"/>
    </row>
    <row r="42" spans="1:26" ht="12" customHeight="1">
      <c r="A42" s="69" t="s">
        <v>39</v>
      </c>
      <c r="B42" s="76"/>
      <c r="C42" s="32">
        <v>0</v>
      </c>
      <c r="D42" s="27">
        <v>49.8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/>
      <c r="M42" s="21"/>
      <c r="N42" s="21"/>
      <c r="O42" s="21"/>
      <c r="W42" s="3"/>
      <c r="Y42" s="6"/>
      <c r="Z42" s="6"/>
    </row>
    <row r="43" spans="1:26" ht="11.25">
      <c r="A43" s="69" t="s">
        <v>40</v>
      </c>
      <c r="B43" s="76"/>
      <c r="C43" s="32">
        <v>0.5</v>
      </c>
      <c r="D43" s="27">
        <v>1.1</v>
      </c>
      <c r="E43" s="21">
        <v>0.5</v>
      </c>
      <c r="F43" s="21">
        <v>0.9</v>
      </c>
      <c r="G43" s="21">
        <v>0.8</v>
      </c>
      <c r="H43" s="21">
        <v>0.1</v>
      </c>
      <c r="I43" s="21">
        <v>0.2</v>
      </c>
      <c r="J43" s="21">
        <v>0.1</v>
      </c>
      <c r="K43" s="21">
        <v>0.1</v>
      </c>
      <c r="L43" s="21"/>
      <c r="M43" s="21"/>
      <c r="N43" s="21"/>
      <c r="O43" s="21"/>
      <c r="W43" s="3"/>
      <c r="Y43" s="6"/>
      <c r="Z43" s="6"/>
    </row>
    <row r="44" spans="1:26" ht="11.25">
      <c r="A44" s="69" t="s">
        <v>41</v>
      </c>
      <c r="B44" s="76"/>
      <c r="C44" s="32">
        <v>0</v>
      </c>
      <c r="D44" s="27">
        <v>23.9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/>
      <c r="N44" s="21"/>
      <c r="O44" s="21"/>
      <c r="W44" s="3"/>
      <c r="Y44" s="6"/>
      <c r="Z44" s="6"/>
    </row>
    <row r="45" spans="1:26" ht="11.25">
      <c r="A45" s="69" t="s">
        <v>42</v>
      </c>
      <c r="B45" s="76"/>
      <c r="C45" s="32">
        <v>15.4</v>
      </c>
      <c r="D45" s="35">
        <v>6.999999999999943</v>
      </c>
      <c r="E45" s="35">
        <v>16.5</v>
      </c>
      <c r="F45" s="35">
        <v>8.299999999999983</v>
      </c>
      <c r="G45" s="35">
        <v>10.599999999999994</v>
      </c>
      <c r="H45" s="35">
        <v>0.40000000000001135</v>
      </c>
      <c r="I45" s="35">
        <v>0.09999999999999432</v>
      </c>
      <c r="J45" s="35">
        <f>J35-SUM(J36:J44)</f>
        <v>0.09999999999999432</v>
      </c>
      <c r="K45" s="35">
        <f>K35-SUM(K36:K44)</f>
        <v>17.50000000000003</v>
      </c>
      <c r="L45" s="35"/>
      <c r="M45" s="35"/>
      <c r="N45" s="35"/>
      <c r="O45" s="35"/>
      <c r="W45" s="3"/>
      <c r="Y45" s="6"/>
      <c r="Z45" s="6"/>
    </row>
    <row r="46" spans="1:26" ht="6.75" customHeight="1">
      <c r="A46" s="71"/>
      <c r="B46" s="76"/>
      <c r="C46" s="32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W46" s="3"/>
      <c r="Y46" s="6"/>
      <c r="Z46" s="6"/>
    </row>
    <row r="47" spans="1:26" ht="12" customHeight="1">
      <c r="A47" s="67" t="s">
        <v>7</v>
      </c>
      <c r="B47" s="76"/>
      <c r="C47" s="32">
        <v>2142.9</v>
      </c>
      <c r="D47" s="27">
        <v>2058.3</v>
      </c>
      <c r="E47" s="21">
        <v>1785</v>
      </c>
      <c r="F47" s="39">
        <v>2110.9</v>
      </c>
      <c r="G47" s="39">
        <v>1811.2</v>
      </c>
      <c r="H47" s="39">
        <v>2176</v>
      </c>
      <c r="I47" s="39">
        <v>2150.6</v>
      </c>
      <c r="J47" s="39">
        <f>212.2+1441.6</f>
        <v>1653.8</v>
      </c>
      <c r="K47" s="39">
        <f>234+1435.4</f>
        <v>1669.4</v>
      </c>
      <c r="L47" s="39"/>
      <c r="M47" s="39"/>
      <c r="N47" s="39"/>
      <c r="O47" s="39"/>
      <c r="W47" s="3"/>
      <c r="Y47" s="6"/>
      <c r="Z47" s="6"/>
    </row>
    <row r="48" spans="1:26" ht="12" customHeight="1">
      <c r="A48" s="69" t="s">
        <v>43</v>
      </c>
      <c r="B48" s="76"/>
      <c r="C48" s="32">
        <v>6.1</v>
      </c>
      <c r="D48" s="27">
        <v>6.3</v>
      </c>
      <c r="E48" s="21">
        <v>6.3</v>
      </c>
      <c r="F48" s="21">
        <v>6.3</v>
      </c>
      <c r="G48" s="21">
        <v>6</v>
      </c>
      <c r="H48" s="21">
        <v>6.1</v>
      </c>
      <c r="I48" s="21">
        <v>4.9</v>
      </c>
      <c r="J48" s="21">
        <v>3.4</v>
      </c>
      <c r="K48" s="21">
        <v>2.7</v>
      </c>
      <c r="L48" s="21"/>
      <c r="M48" s="21"/>
      <c r="N48" s="21"/>
      <c r="O48" s="21"/>
      <c r="W48" s="3"/>
      <c r="Y48" s="6"/>
      <c r="Z48" s="6"/>
    </row>
    <row r="49" spans="1:26" ht="12" customHeight="1">
      <c r="A49" s="69" t="s">
        <v>44</v>
      </c>
      <c r="B49" s="76"/>
      <c r="C49" s="32">
        <v>15.4</v>
      </c>
      <c r="D49" s="27">
        <v>20</v>
      </c>
      <c r="E49" s="21">
        <v>0.1</v>
      </c>
      <c r="F49" s="21">
        <v>0.1</v>
      </c>
      <c r="G49" s="21">
        <v>0.1</v>
      </c>
      <c r="H49" s="21">
        <v>0.1</v>
      </c>
      <c r="I49" s="21">
        <v>0</v>
      </c>
      <c r="J49" s="21">
        <v>0</v>
      </c>
      <c r="K49" s="21">
        <v>0</v>
      </c>
      <c r="L49" s="21"/>
      <c r="M49" s="21"/>
      <c r="N49" s="21"/>
      <c r="O49" s="21"/>
      <c r="W49" s="3"/>
      <c r="Y49" s="6"/>
      <c r="Z49" s="6"/>
    </row>
    <row r="50" spans="1:26" ht="12" customHeight="1">
      <c r="A50" s="69" t="s">
        <v>45</v>
      </c>
      <c r="B50" s="76"/>
      <c r="C50" s="32">
        <v>166.8</v>
      </c>
      <c r="D50" s="27">
        <v>148.6</v>
      </c>
      <c r="E50" s="21">
        <v>147.7</v>
      </c>
      <c r="F50" s="39">
        <v>145.8</v>
      </c>
      <c r="G50" s="39">
        <v>138.6</v>
      </c>
      <c r="H50" s="39">
        <v>139.3</v>
      </c>
      <c r="I50" s="39">
        <v>151.1</v>
      </c>
      <c r="J50" s="21">
        <f>27.4+96.9</f>
        <v>124.30000000000001</v>
      </c>
      <c r="K50" s="21">
        <f>12.7+86.2</f>
        <v>98.9</v>
      </c>
      <c r="L50" s="21"/>
      <c r="M50" s="21"/>
      <c r="N50" s="21"/>
      <c r="O50" s="21"/>
      <c r="W50" s="3"/>
      <c r="Y50" s="6"/>
      <c r="Z50" s="6"/>
    </row>
    <row r="51" spans="1:26" ht="12" customHeight="1">
      <c r="A51" s="69" t="s">
        <v>46</v>
      </c>
      <c r="B51" s="76"/>
      <c r="C51" s="32">
        <v>0.2</v>
      </c>
      <c r="D51" s="27">
        <v>0.2</v>
      </c>
      <c r="E51" s="21">
        <v>0.1</v>
      </c>
      <c r="F51" s="39">
        <v>150.1</v>
      </c>
      <c r="G51" s="39">
        <v>138.9</v>
      </c>
      <c r="H51" s="39">
        <v>285.3</v>
      </c>
      <c r="I51" s="39">
        <v>159.2</v>
      </c>
      <c r="J51" s="21">
        <f>42.1+84.1</f>
        <v>126.19999999999999</v>
      </c>
      <c r="K51" s="21">
        <f>24.4+46.7</f>
        <v>71.1</v>
      </c>
      <c r="L51" s="21"/>
      <c r="M51" s="21"/>
      <c r="N51" s="21"/>
      <c r="O51" s="21"/>
      <c r="W51" s="3"/>
      <c r="Y51" s="6"/>
      <c r="Z51" s="6"/>
    </row>
    <row r="52" spans="1:26" ht="12" customHeight="1">
      <c r="A52" s="69" t="s">
        <v>47</v>
      </c>
      <c r="B52" s="76"/>
      <c r="C52" s="32">
        <v>124.8</v>
      </c>
      <c r="D52" s="27">
        <v>69.7</v>
      </c>
      <c r="E52" s="21">
        <v>58.1</v>
      </c>
      <c r="F52" s="39">
        <v>75.3</v>
      </c>
      <c r="G52" s="39">
        <v>63.1</v>
      </c>
      <c r="H52" s="39">
        <v>91.3</v>
      </c>
      <c r="I52" s="39">
        <v>79.4</v>
      </c>
      <c r="J52" s="21">
        <f>5.7+52.8</f>
        <v>58.5</v>
      </c>
      <c r="K52" s="21">
        <f>16.8+43.5</f>
        <v>60.3</v>
      </c>
      <c r="L52" s="21"/>
      <c r="M52" s="21"/>
      <c r="N52" s="21"/>
      <c r="O52" s="21"/>
      <c r="W52" s="3"/>
      <c r="Y52" s="6"/>
      <c r="Z52" s="6"/>
    </row>
    <row r="53" spans="1:26" ht="12" customHeight="1">
      <c r="A53" s="69" t="s">
        <v>48</v>
      </c>
      <c r="B53" s="76"/>
      <c r="C53" s="32">
        <v>25.2</v>
      </c>
      <c r="D53" s="27">
        <v>7</v>
      </c>
      <c r="E53" s="21">
        <v>8.9</v>
      </c>
      <c r="F53" s="21">
        <v>1.7</v>
      </c>
      <c r="G53" s="21">
        <v>7.9</v>
      </c>
      <c r="H53" s="21">
        <v>6.5</v>
      </c>
      <c r="I53" s="21">
        <v>15</v>
      </c>
      <c r="J53" s="21">
        <f>2.9+9.3</f>
        <v>12.200000000000001</v>
      </c>
      <c r="K53" s="21">
        <f>11.4+21.6</f>
        <v>33</v>
      </c>
      <c r="L53" s="21"/>
      <c r="M53" s="21"/>
      <c r="N53" s="21"/>
      <c r="O53" s="21"/>
      <c r="W53" s="3"/>
      <c r="Y53" s="6"/>
      <c r="Z53" s="6"/>
    </row>
    <row r="54" spans="1:26" ht="12" customHeight="1">
      <c r="A54" s="69" t="s">
        <v>49</v>
      </c>
      <c r="B54" s="76"/>
      <c r="C54" s="32">
        <v>78.5</v>
      </c>
      <c r="D54" s="27">
        <v>77</v>
      </c>
      <c r="E54" s="21">
        <v>76.5</v>
      </c>
      <c r="F54" s="39">
        <v>83.8</v>
      </c>
      <c r="G54" s="39">
        <v>70.1</v>
      </c>
      <c r="H54" s="39">
        <v>76.4</v>
      </c>
      <c r="I54" s="39">
        <v>89.6</v>
      </c>
      <c r="J54" s="21">
        <v>70.4</v>
      </c>
      <c r="K54" s="21">
        <f>4.4+46.7</f>
        <v>51.1</v>
      </c>
      <c r="L54" s="21"/>
      <c r="M54" s="21"/>
      <c r="N54" s="21"/>
      <c r="O54" s="21"/>
      <c r="W54" s="3"/>
      <c r="Y54" s="6"/>
      <c r="Z54" s="6"/>
    </row>
    <row r="55" spans="1:26" ht="12" customHeight="1">
      <c r="A55" s="69" t="s">
        <v>50</v>
      </c>
      <c r="B55" s="76"/>
      <c r="C55" s="32">
        <v>72.6</v>
      </c>
      <c r="D55" s="27">
        <v>69.4</v>
      </c>
      <c r="E55" s="36">
        <v>81.4</v>
      </c>
      <c r="F55" s="39">
        <v>77.6</v>
      </c>
      <c r="G55" s="39">
        <v>81.5</v>
      </c>
      <c r="H55" s="39">
        <v>75.3</v>
      </c>
      <c r="I55" s="39">
        <v>113.1</v>
      </c>
      <c r="J55" s="21">
        <f>5.3+73.2</f>
        <v>78.5</v>
      </c>
      <c r="K55" s="21">
        <f>9.5+81.3</f>
        <v>90.8</v>
      </c>
      <c r="L55" s="21"/>
      <c r="M55" s="21"/>
      <c r="N55" s="21"/>
      <c r="O55" s="21"/>
      <c r="W55" s="3"/>
      <c r="Y55" s="6"/>
      <c r="Z55" s="6"/>
    </row>
    <row r="56" spans="1:26" ht="12" customHeight="1">
      <c r="A56" s="69" t="s">
        <v>51</v>
      </c>
      <c r="B56" s="76"/>
      <c r="C56" s="32">
        <v>226.5</v>
      </c>
      <c r="D56" s="27">
        <v>248.9</v>
      </c>
      <c r="E56" s="21">
        <v>233.4</v>
      </c>
      <c r="F56" s="39">
        <v>342</v>
      </c>
      <c r="G56" s="39">
        <v>323.9</v>
      </c>
      <c r="H56" s="39">
        <v>362.1</v>
      </c>
      <c r="I56" s="39">
        <v>403</v>
      </c>
      <c r="J56" s="21">
        <f>47+271.5</f>
        <v>318.5</v>
      </c>
      <c r="K56" s="21">
        <f>54+263.2</f>
        <v>317.2</v>
      </c>
      <c r="L56" s="21"/>
      <c r="M56" s="21"/>
      <c r="N56" s="21"/>
      <c r="O56" s="21"/>
      <c r="W56" s="3"/>
      <c r="Y56" s="6"/>
      <c r="Z56" s="6"/>
    </row>
    <row r="57" spans="1:26" ht="12" customHeight="1">
      <c r="A57" s="69" t="s">
        <v>52</v>
      </c>
      <c r="B57" s="76"/>
      <c r="C57" s="32">
        <v>119.3</v>
      </c>
      <c r="D57" s="27">
        <v>136.8</v>
      </c>
      <c r="E57" s="21">
        <v>140</v>
      </c>
      <c r="F57" s="39">
        <v>122.4</v>
      </c>
      <c r="G57" s="39">
        <v>142.4</v>
      </c>
      <c r="H57" s="39">
        <v>132</v>
      </c>
      <c r="I57" s="39">
        <v>151.8</v>
      </c>
      <c r="J57" s="21">
        <f>7.9+98.5</f>
        <v>106.4</v>
      </c>
      <c r="K57" s="21">
        <f>5.9+125.3</f>
        <v>131.2</v>
      </c>
      <c r="L57" s="21"/>
      <c r="M57" s="21"/>
      <c r="N57" s="21"/>
      <c r="O57" s="21"/>
      <c r="W57" s="3"/>
      <c r="Y57" s="6"/>
      <c r="Z57" s="6"/>
    </row>
    <row r="58" spans="1:26" ht="12" customHeight="1">
      <c r="A58" s="69" t="s">
        <v>53</v>
      </c>
      <c r="B58" s="76"/>
      <c r="C58" s="32">
        <v>20.2</v>
      </c>
      <c r="D58" s="27">
        <v>25.5</v>
      </c>
      <c r="E58" s="21">
        <v>11.6</v>
      </c>
      <c r="F58" s="21">
        <v>1.2</v>
      </c>
      <c r="G58" s="21">
        <v>1.2</v>
      </c>
      <c r="H58" s="21">
        <v>1.2</v>
      </c>
      <c r="I58" s="21">
        <v>1.2</v>
      </c>
      <c r="J58" s="21">
        <v>0.9</v>
      </c>
      <c r="K58" s="21">
        <v>0.3</v>
      </c>
      <c r="L58" s="21"/>
      <c r="M58" s="21"/>
      <c r="N58" s="21"/>
      <c r="O58" s="21"/>
      <c r="W58" s="3"/>
      <c r="Y58" s="6"/>
      <c r="Z58" s="6"/>
    </row>
    <row r="59" spans="1:26" ht="12" customHeight="1">
      <c r="A59" s="69" t="s">
        <v>54</v>
      </c>
      <c r="B59" s="76"/>
      <c r="C59" s="32">
        <v>8.3</v>
      </c>
      <c r="D59" s="27">
        <v>9.4</v>
      </c>
      <c r="E59" s="21">
        <v>10.2</v>
      </c>
      <c r="F59" s="21">
        <v>2.9</v>
      </c>
      <c r="G59" s="21">
        <v>1.6</v>
      </c>
      <c r="H59" s="21">
        <v>0.5</v>
      </c>
      <c r="I59" s="21">
        <v>0.7</v>
      </c>
      <c r="J59" s="21">
        <v>0.6</v>
      </c>
      <c r="K59" s="21">
        <v>0.6</v>
      </c>
      <c r="L59" s="21"/>
      <c r="M59" s="21"/>
      <c r="N59" s="21"/>
      <c r="O59" s="21"/>
      <c r="W59" s="3"/>
      <c r="Y59" s="6"/>
      <c r="Z59" s="6"/>
    </row>
    <row r="60" spans="1:26" ht="12" customHeight="1">
      <c r="A60" s="69" t="s">
        <v>55</v>
      </c>
      <c r="B60" s="76"/>
      <c r="C60" s="32">
        <v>775.1</v>
      </c>
      <c r="D60" s="27">
        <v>848.5</v>
      </c>
      <c r="E60" s="21">
        <v>803.7</v>
      </c>
      <c r="F60" s="39">
        <v>749.5</v>
      </c>
      <c r="G60" s="39">
        <v>690.7</v>
      </c>
      <c r="H60" s="39">
        <v>716.7</v>
      </c>
      <c r="I60" s="39">
        <v>618.7</v>
      </c>
      <c r="J60" s="21">
        <f>73.3+399.1</f>
        <v>472.40000000000003</v>
      </c>
      <c r="K60" s="21">
        <f>81+425.3</f>
        <v>506.3</v>
      </c>
      <c r="L60" s="21"/>
      <c r="M60" s="21"/>
      <c r="N60" s="21"/>
      <c r="O60" s="21"/>
      <c r="W60" s="3"/>
      <c r="Y60" s="6"/>
      <c r="Z60" s="6"/>
    </row>
    <row r="61" spans="1:26" ht="12" customHeight="1">
      <c r="A61" s="69" t="s">
        <v>56</v>
      </c>
      <c r="B61" s="76"/>
      <c r="C61" s="32">
        <v>5.2</v>
      </c>
      <c r="D61" s="27">
        <v>4.8</v>
      </c>
      <c r="E61" s="21">
        <v>4.7</v>
      </c>
      <c r="F61" s="21">
        <v>4.7</v>
      </c>
      <c r="G61" s="21">
        <v>4.6</v>
      </c>
      <c r="H61" s="21">
        <v>4.3</v>
      </c>
      <c r="I61" s="21">
        <v>4.1</v>
      </c>
      <c r="J61" s="21">
        <v>3</v>
      </c>
      <c r="K61" s="21">
        <v>2</v>
      </c>
      <c r="L61" s="21"/>
      <c r="M61" s="21"/>
      <c r="N61" s="21"/>
      <c r="O61" s="21"/>
      <c r="W61" s="3"/>
      <c r="Y61" s="6"/>
      <c r="Z61" s="6"/>
    </row>
    <row r="62" spans="1:26" s="9" customFormat="1" ht="12" customHeight="1">
      <c r="A62" s="69" t="s">
        <v>57</v>
      </c>
      <c r="B62" s="76"/>
      <c r="C62" s="33">
        <v>147</v>
      </c>
      <c r="D62" s="28">
        <v>142.2</v>
      </c>
      <c r="E62" s="22">
        <v>40.6</v>
      </c>
      <c r="F62" s="22">
        <v>39.9</v>
      </c>
      <c r="G62" s="22">
        <v>10.3</v>
      </c>
      <c r="H62" s="22">
        <v>2</v>
      </c>
      <c r="I62" s="22">
        <v>0</v>
      </c>
      <c r="J62" s="21">
        <v>0</v>
      </c>
      <c r="K62" s="21">
        <v>6.1</v>
      </c>
      <c r="L62" s="21"/>
      <c r="M62" s="21"/>
      <c r="N62" s="21"/>
      <c r="O62" s="21"/>
      <c r="W62" s="19"/>
      <c r="Y62" s="19"/>
      <c r="Z62" s="19"/>
    </row>
    <row r="63" spans="1:26" ht="12" customHeight="1">
      <c r="A63" s="69" t="s">
        <v>58</v>
      </c>
      <c r="B63" s="76"/>
      <c r="C63" s="32">
        <v>104</v>
      </c>
      <c r="D63" s="27">
        <v>88.2</v>
      </c>
      <c r="E63" s="21">
        <v>59.7</v>
      </c>
      <c r="F63" s="21">
        <v>39.3</v>
      </c>
      <c r="G63" s="21">
        <v>24.1</v>
      </c>
      <c r="H63" s="21">
        <v>45.8</v>
      </c>
      <c r="I63" s="21">
        <v>67.8</v>
      </c>
      <c r="J63" s="21">
        <v>67.7</v>
      </c>
      <c r="K63" s="21">
        <f>13.6+42.9</f>
        <v>56.5</v>
      </c>
      <c r="L63" s="21"/>
      <c r="M63" s="21"/>
      <c r="N63" s="21"/>
      <c r="O63" s="21"/>
      <c r="W63" s="3"/>
      <c r="Y63" s="6"/>
      <c r="Z63" s="6"/>
    </row>
    <row r="64" spans="1:26" s="9" customFormat="1" ht="12" customHeight="1">
      <c r="A64" s="72" t="s">
        <v>59</v>
      </c>
      <c r="B64" s="76"/>
      <c r="C64" s="34">
        <v>241.8</v>
      </c>
      <c r="D64" s="29">
        <v>149.6</v>
      </c>
      <c r="E64" s="22">
        <v>94.1</v>
      </c>
      <c r="F64" s="40">
        <v>262.5</v>
      </c>
      <c r="G64" s="40">
        <v>98.9</v>
      </c>
      <c r="H64" s="40">
        <v>223.9</v>
      </c>
      <c r="I64" s="40">
        <v>287.7</v>
      </c>
      <c r="J64" s="21">
        <v>208.6</v>
      </c>
      <c r="K64" s="21">
        <v>240</v>
      </c>
      <c r="L64" s="21"/>
      <c r="M64" s="21"/>
      <c r="N64" s="21"/>
      <c r="O64" s="21"/>
      <c r="W64" s="19"/>
      <c r="Y64" s="19"/>
      <c r="Z64" s="19"/>
    </row>
    <row r="65" spans="1:29" ht="12" customHeight="1">
      <c r="A65" s="69" t="s">
        <v>60</v>
      </c>
      <c r="B65" s="77"/>
      <c r="C65" s="32">
        <v>5.9</v>
      </c>
      <c r="D65" s="42">
        <v>6.199999999999818</v>
      </c>
      <c r="E65" s="41">
        <v>7.900000000000091</v>
      </c>
      <c r="F65" s="41">
        <v>5.799999999999727</v>
      </c>
      <c r="G65" s="41">
        <v>7.300000000000182</v>
      </c>
      <c r="H65" s="41">
        <v>7.199999999999818</v>
      </c>
      <c r="I65" s="41">
        <v>3.299999999999727</v>
      </c>
      <c r="J65" s="41">
        <f>J47-SUM(J48:J64)</f>
        <v>2.2000000000000455</v>
      </c>
      <c r="K65" s="42">
        <f>K47-SUM(K48:K64)</f>
        <v>1.300000000000182</v>
      </c>
      <c r="L65" s="42"/>
      <c r="M65" s="41"/>
      <c r="N65" s="41"/>
      <c r="O65" s="41"/>
      <c r="W65" s="16"/>
      <c r="Y65" s="16"/>
      <c r="Z65" s="16"/>
      <c r="AA65" s="16"/>
      <c r="AB65" s="16"/>
      <c r="AC65" s="16"/>
    </row>
    <row r="66" spans="1:23" ht="6.75" customHeight="1">
      <c r="A66" s="69"/>
      <c r="B66" s="77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W66" s="3"/>
    </row>
    <row r="67" spans="1:23" s="9" customFormat="1" ht="13.5" customHeight="1">
      <c r="A67" s="73" t="s">
        <v>19</v>
      </c>
      <c r="B67" s="77"/>
      <c r="C67" s="20">
        <v>0</v>
      </c>
      <c r="D67" s="10">
        <v>0</v>
      </c>
      <c r="E67" s="24">
        <v>0</v>
      </c>
      <c r="F67" s="24">
        <v>0</v>
      </c>
      <c r="G67" s="24">
        <v>0</v>
      </c>
      <c r="H67" s="24">
        <v>21.9</v>
      </c>
      <c r="I67" s="24">
        <v>0</v>
      </c>
      <c r="J67" s="24">
        <v>22</v>
      </c>
      <c r="K67" s="24">
        <v>25.2</v>
      </c>
      <c r="L67" s="24"/>
      <c r="M67" s="24"/>
      <c r="N67" s="24"/>
      <c r="O67" s="24"/>
      <c r="W67" s="18"/>
    </row>
    <row r="68" spans="1:23" ht="6.75" customHeight="1">
      <c r="A68" s="69"/>
      <c r="B68" s="7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W68" s="3"/>
    </row>
    <row r="69" spans="1:23" s="2" customFormat="1" ht="13.5" customHeight="1">
      <c r="A69" s="74" t="s">
        <v>8</v>
      </c>
      <c r="B69" s="78"/>
      <c r="C69" s="31">
        <v>3681.4</v>
      </c>
      <c r="D69" s="8">
        <v>3707.7</v>
      </c>
      <c r="E69" s="25">
        <v>3118</v>
      </c>
      <c r="F69" s="25">
        <v>3426.7</v>
      </c>
      <c r="G69" s="25">
        <v>3040.7</v>
      </c>
      <c r="H69" s="25">
        <v>3267</v>
      </c>
      <c r="I69" s="25">
        <v>3359.6</v>
      </c>
      <c r="J69" s="25">
        <f>524.4+2182.5</f>
        <v>2706.9</v>
      </c>
      <c r="K69" s="25">
        <f>595.3+2297.7</f>
        <v>2893</v>
      </c>
      <c r="L69" s="25"/>
      <c r="M69" s="25"/>
      <c r="N69" s="25"/>
      <c r="O69" s="25"/>
      <c r="W69" s="12"/>
    </row>
    <row r="70" spans="1:23" ht="14.25" customHeight="1">
      <c r="A70" s="30" t="s">
        <v>72</v>
      </c>
      <c r="W70" s="3"/>
    </row>
    <row r="71" spans="1:23" ht="11.25" customHeight="1">
      <c r="A71" s="5" t="s">
        <v>70</v>
      </c>
      <c r="W71" s="3"/>
    </row>
    <row r="72" spans="1:23" ht="12" customHeight="1">
      <c r="A72" s="17" t="s">
        <v>77</v>
      </c>
      <c r="W72" s="3"/>
    </row>
    <row r="73" ht="10.5" customHeight="1">
      <c r="W73" s="3"/>
    </row>
    <row r="75" ht="11.25">
      <c r="W75" s="3"/>
    </row>
    <row r="76" ht="11.25">
      <c r="C76" s="15"/>
    </row>
    <row r="77" ht="11.25">
      <c r="C77" s="15"/>
    </row>
    <row r="78" ht="11.25">
      <c r="C78" s="15"/>
    </row>
    <row r="79" ht="11.25">
      <c r="C79" s="15"/>
    </row>
    <row r="83" ht="11.25">
      <c r="C83" s="15"/>
    </row>
    <row r="84" ht="11.25">
      <c r="C84" s="15"/>
    </row>
    <row r="85" spans="16:22" ht="11.25">
      <c r="P85" s="7"/>
      <c r="Q85" s="7"/>
      <c r="R85" s="7"/>
      <c r="S85" s="7"/>
      <c r="T85" s="7"/>
      <c r="U85" s="7"/>
      <c r="V85" s="7"/>
    </row>
    <row r="86" spans="3:22" ht="11.25">
      <c r="C86" s="15"/>
      <c r="P86" s="7"/>
      <c r="Q86" s="7"/>
      <c r="R86" s="7"/>
      <c r="S86" s="7"/>
      <c r="T86" s="7"/>
      <c r="U86" s="7"/>
      <c r="V86" s="7"/>
    </row>
    <row r="87" ht="11.25">
      <c r="C87" s="15"/>
    </row>
    <row r="88" spans="3:4" ht="11.25">
      <c r="C88" s="15"/>
      <c r="D88" s="1"/>
    </row>
    <row r="89" spans="3:4" ht="11.25">
      <c r="C89" s="15"/>
      <c r="D89" s="1"/>
    </row>
    <row r="90" spans="1:15" ht="11.25">
      <c r="A90" s="6"/>
      <c r="B90" s="6"/>
      <c r="C90" s="15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1.25">
      <c r="A91" s="6"/>
      <c r="B91" s="6"/>
      <c r="C91" s="1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1.25">
      <c r="A92" s="6"/>
      <c r="B92" s="7"/>
      <c r="C92" s="1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1.25">
      <c r="C93" s="15"/>
    </row>
    <row r="94" ht="11.25">
      <c r="C94" s="15"/>
    </row>
    <row r="95" ht="11.25">
      <c r="C95" s="15"/>
    </row>
    <row r="96" ht="11.25">
      <c r="C96" s="15"/>
    </row>
    <row r="97" ht="11.25">
      <c r="C97" s="15"/>
    </row>
    <row r="98" ht="11.25">
      <c r="C98" s="15"/>
    </row>
    <row r="99" ht="11.25">
      <c r="C99" s="15"/>
    </row>
    <row r="100" ht="11.25">
      <c r="C100" s="15"/>
    </row>
    <row r="101" ht="11.25">
      <c r="C101" s="15"/>
    </row>
    <row r="102" ht="11.25">
      <c r="C102" s="15"/>
    </row>
    <row r="103" ht="11.25">
      <c r="C103" s="15"/>
    </row>
    <row r="104" ht="11.25">
      <c r="C104" s="15"/>
    </row>
    <row r="105" ht="11.25">
      <c r="C105" s="15"/>
    </row>
    <row r="106" ht="11.25">
      <c r="C106" s="15"/>
    </row>
    <row r="107" ht="11.25">
      <c r="C107" s="15"/>
    </row>
    <row r="136" ht="11.25">
      <c r="C136" s="15"/>
    </row>
    <row r="141" spans="16:22" ht="11.25">
      <c r="P141" s="7"/>
      <c r="Q141" s="7"/>
      <c r="R141" s="7"/>
      <c r="S141" s="7"/>
      <c r="T141" s="7"/>
      <c r="U141" s="7"/>
      <c r="V141" s="7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66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hd</cp:lastModifiedBy>
  <cp:lastPrinted>2016-11-14T15:13:15Z</cp:lastPrinted>
  <dcterms:created xsi:type="dcterms:W3CDTF">2001-11-27T20:33:34Z</dcterms:created>
  <dcterms:modified xsi:type="dcterms:W3CDTF">2017-04-13T16:55:09Z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