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/>
</workbook>
</file>

<file path=xl/sharedStrings.xml><?xml version="1.0" encoding="utf-8"?>
<sst xmlns="http://schemas.openxmlformats.org/spreadsheetml/2006/main" count="69" uniqueCount="52">
  <si>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</si>
  <si>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</si>
  <si>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</si>
  <si>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</si>
  <si>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</si>
  <si>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</si>
  <si>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</si>
  <si>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</si>
  <si>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</si>
  <si>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</si>
  <si>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</si>
  <si>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</si>
  <si>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</si>
  <si>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</si>
  <si>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</si>
  <si>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</si>
  <si>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</si>
  <si>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</si>
  <si>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</si>
  <si>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</si>
  <si>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</si>
  <si>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</si>
  <si>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</si>
  <si>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</si>
  <si>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</si>
  <si>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</si>
  <si>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</si>
  <si>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</si>
  <si>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</si>
  <si>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</si>
  <si>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</si>
  <si>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</si>
  <si>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</si>
  <si>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</si>
  <si>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</si>
  <si>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</si>
  <si>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</si>
  <si>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</si>
  <si>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</si>
  <si>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</si>
  <si>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</si>
  <si>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</si>
  <si>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</si>
  <si>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</si>
  <si>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</si>
  <si>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</si>
  <si>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</si>
  <si>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</si>
  <si>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</si>
  <si>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</si>
  <si>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</si>
  <si>
    <t xml:space="preserve"> Total to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</si>
</sst>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3" t="s">
        <v>0</v>
      </c>
      <c r="C2" s="43"/>
      <c r="D2" s="3" t="s">
        <v>1</v>
      </c>
      <c r="E2" s="43" t="s">
        <v>28</v>
      </c>
      <c r="F2" s="43"/>
      <c r="G2" s="43"/>
      <c r="H2" s="43"/>
      <c r="I2" s="4"/>
      <c r="J2" s="43" t="s">
        <v>15</v>
      </c>
      <c r="K2" s="43"/>
      <c r="L2" s="43"/>
      <c r="M2" s="43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4" t="s">
        <v>26</v>
      </c>
      <c r="C5" s="45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36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v>3927.09</v>
      </c>
      <c r="G6" s="29">
        <v>33.2448615994593</v>
      </c>
      <c r="H6" s="29">
        <f>SUM(E6:G6)</f>
        <v>4052.3258615994596</v>
      </c>
      <c r="I6" s="9"/>
      <c r="J6" s="26">
        <v>1873</v>
      </c>
      <c r="K6" s="26">
        <f>M6-J6-L6</f>
        <v>146.2931690065684</v>
      </c>
      <c r="L6" s="29">
        <v>1842.422692592891</v>
      </c>
      <c r="M6" s="29">
        <f>+H6-N6</f>
        <v>3861.7158615994595</v>
      </c>
      <c r="N6" s="29">
        <v>190.61</v>
      </c>
    </row>
    <row r="7" spans="1:14" ht="18.75">
      <c r="A7" s="2" t="s">
        <v>32</v>
      </c>
      <c r="B7" s="27">
        <v>82.65</v>
      </c>
      <c r="C7" s="27">
        <v>81.732</v>
      </c>
      <c r="D7" s="27">
        <f>+F7/C7</f>
        <v>48.03918905691773</v>
      </c>
      <c r="E7" s="33">
        <f>N6</f>
        <v>190.61</v>
      </c>
      <c r="F7" s="26">
        <f>F19</f>
        <v>3926.339</v>
      </c>
      <c r="G7" s="29">
        <f>G32</f>
        <v>23.545938770522703</v>
      </c>
      <c r="H7" s="29">
        <f>SUM(E7:G7)</f>
        <v>4140.494938770522</v>
      </c>
      <c r="I7" s="9"/>
      <c r="J7" s="26">
        <f>J32</f>
        <v>1886.2368000000001</v>
      </c>
      <c r="K7" s="26">
        <f>M7-J7-L7</f>
        <v>121.25420066561719</v>
      </c>
      <c r="L7" s="29">
        <f>L32</f>
        <v>1935.9589381049045</v>
      </c>
      <c r="M7" s="29">
        <f>+H7-N7</f>
        <v>3943.449938770522</v>
      </c>
      <c r="N7" s="29">
        <f>N31</f>
        <v>197.045</v>
      </c>
    </row>
    <row r="8" spans="1:14" ht="18.75">
      <c r="A8" s="2" t="s">
        <v>45</v>
      </c>
      <c r="B8" s="27">
        <v>83.698</v>
      </c>
      <c r="C8" s="27">
        <v>83.047</v>
      </c>
      <c r="D8" s="27">
        <f>+F8/C8</f>
        <v>0</v>
      </c>
      <c r="E8" s="33">
        <f>N7</f>
        <v>197.045</v>
      </c>
      <c r="F8" s="26">
        <f>F35</f>
        <v>0</v>
      </c>
      <c r="G8" s="29">
        <v>30</v>
      </c>
      <c r="H8" s="29">
        <f>SUM(E8:G8)</f>
        <v>227.045</v>
      </c>
      <c r="J8" s="26">
        <v>1930</v>
      </c>
      <c r="K8" s="26">
        <f>M8-J8-L8</f>
        <v>-4232.955</v>
      </c>
      <c r="L8" s="29">
        <v>2050</v>
      </c>
      <c r="M8" s="29">
        <f>+H8-N8</f>
        <v>-252.955</v>
      </c>
      <c r="N8" s="29">
        <v>480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3" t="s">
        <v>28</v>
      </c>
      <c r="F11" s="43"/>
      <c r="G11" s="43"/>
      <c r="H11" s="43"/>
      <c r="I11" s="4"/>
      <c r="J11" s="43" t="s">
        <v>15</v>
      </c>
      <c r="K11" s="43"/>
      <c r="L11" s="43"/>
      <c r="M11" s="43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49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8" t="s">
        <v>43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8.75" customHeight="1">
      <c r="A15" s="2" t="s">
        <v>37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38</v>
      </c>
      <c r="B16" s="4"/>
      <c r="C16" s="4"/>
      <c r="D16" s="4"/>
      <c r="E16" s="12"/>
      <c r="F16" s="14"/>
      <c r="G16" s="30">
        <f>(22.482759+34.075833+9.902774)*2.204622/60</f>
        <v>2.4420364938942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39</v>
      </c>
      <c r="B17" s="4"/>
      <c r="C17" s="4"/>
      <c r="D17" s="4"/>
      <c r="E17" s="12"/>
      <c r="F17" s="14"/>
      <c r="G17" s="30">
        <f>(30.761288+15.402368+14.004607)*2.204622/60</f>
        <v>2.2108046051931</v>
      </c>
      <c r="H17" s="31"/>
      <c r="I17" s="31"/>
      <c r="J17" s="31">
        <f>5.10401*2000/60</f>
        <v>170.13366666666664</v>
      </c>
      <c r="K17" s="30"/>
      <c r="L17" s="30">
        <f>(54.568525+9983.281)*2.204622/60</f>
        <v>368.8277315917425</v>
      </c>
      <c r="M17" s="30"/>
      <c r="N17" s="31"/>
    </row>
    <row r="18" spans="1:14" ht="18.75" customHeight="1">
      <c r="A18" s="2" t="s">
        <v>40</v>
      </c>
      <c r="B18" s="4"/>
      <c r="C18" s="4"/>
      <c r="D18" s="4"/>
      <c r="E18" s="12"/>
      <c r="F18" s="14"/>
      <c r="G18" s="30">
        <f>(18.532879+23.93718+7.668508)*2.204622/60</f>
        <v>1.8422764642779004</v>
      </c>
      <c r="H18" s="31"/>
      <c r="I18" s="31"/>
      <c r="J18" s="31">
        <f>4.973534*2000/60</f>
        <v>165.78446666666665</v>
      </c>
      <c r="K18" s="30"/>
      <c r="L18" s="30">
        <f>(45.311179+9101.196)*2.204622/60</f>
        <v>336.0765158330223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6.495117563365201</v>
      </c>
      <c r="H19" s="31">
        <f>E19+F19+G19</f>
        <v>4123.444117563365</v>
      </c>
      <c r="I19" s="31"/>
      <c r="J19" s="31">
        <f>SUM(J16:J18)</f>
        <v>470.4813333333333</v>
      </c>
      <c r="K19" s="32">
        <f>M19-L19-J19</f>
        <v>146.39965570584707</v>
      </c>
      <c r="L19" s="30">
        <f>SUM(L16:L18)</f>
        <v>791.2361285241841</v>
      </c>
      <c r="M19" s="30">
        <f>H19-N19</f>
        <v>1408.1171175633644</v>
      </c>
      <c r="N19" s="31">
        <v>2715.327</v>
      </c>
    </row>
    <row r="20" spans="1:14" ht="18.75" customHeight="1">
      <c r="A20" s="2" t="s">
        <v>41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(27.739906+6774.512)*2.204622/60</f>
        <v>249.9399033584922</v>
      </c>
      <c r="M20" s="30"/>
      <c r="N20" s="31"/>
    </row>
    <row r="21" spans="1:14" ht="18.75" customHeight="1">
      <c r="A21" s="2" t="s">
        <v>42</v>
      </c>
      <c r="B21" s="4"/>
      <c r="C21" s="4"/>
      <c r="D21" s="4"/>
      <c r="E21" s="12"/>
      <c r="F21" s="14"/>
      <c r="G21" s="30">
        <f>(22.18026+50.057952+5.444698)*2.204622/60</f>
        <v>2.8543575401670003</v>
      </c>
      <c r="H21" s="31"/>
      <c r="I21" s="31"/>
      <c r="J21" s="31">
        <f>4.814044*2000/60</f>
        <v>160.46813333333333</v>
      </c>
      <c r="K21" s="30"/>
      <c r="L21" s="30">
        <f>(23.483373+5909.762)*2.204622/60</f>
        <v>218.0093880119001</v>
      </c>
      <c r="M21" s="30"/>
      <c r="N21" s="31"/>
    </row>
    <row r="22" spans="1:14" ht="15.75">
      <c r="A22" s="2" t="s">
        <v>44</v>
      </c>
      <c r="B22" s="4"/>
      <c r="C22" s="4"/>
      <c r="D22" s="4"/>
      <c r="E22" s="12"/>
      <c r="F22" s="14"/>
      <c r="G22" s="30">
        <f>(13.265191+12.525188+8.042031)*2.204622/60</f>
        <v>1.2431279233170003</v>
      </c>
      <c r="H22" s="31"/>
      <c r="I22" s="31"/>
      <c r="J22" s="31">
        <f>4.638663*2000/60</f>
        <v>154.62210000000002</v>
      </c>
      <c r="K22" s="30"/>
      <c r="L22" s="30">
        <f>(37.887252+5604.948)*2.204622/60</f>
        <v>207.33864564891243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2715.327</v>
      </c>
      <c r="F23" s="14"/>
      <c r="G23" s="30">
        <f>SUM(G20:G22)</f>
        <v>6.242052457893</v>
      </c>
      <c r="H23" s="31">
        <f>E23+F23+G23</f>
        <v>2721.569052457893</v>
      </c>
      <c r="I23" s="31"/>
      <c r="J23" s="31">
        <f>SUM(J20:J22)</f>
        <v>482.13436666666666</v>
      </c>
      <c r="K23" s="32">
        <f>M23-L23-J23</f>
        <v>33.100748771921644</v>
      </c>
      <c r="L23" s="30">
        <f>SUM(L20:L22)</f>
        <v>675.2879370193048</v>
      </c>
      <c r="M23" s="30">
        <f>H23-N23</f>
        <v>1190.523052457893</v>
      </c>
      <c r="N23" s="31">
        <v>1531.046</v>
      </c>
    </row>
    <row r="24" spans="1:14" ht="15.75">
      <c r="A24" s="2" t="s">
        <v>46</v>
      </c>
      <c r="B24" s="4"/>
      <c r="C24" s="4"/>
      <c r="D24" s="4"/>
      <c r="E24" s="12"/>
      <c r="F24" s="14"/>
      <c r="G24" s="30">
        <f>(8.941317+45.345572+14.260668)*2.204622/60</f>
        <v>2.5186908701409</v>
      </c>
      <c r="H24" s="31"/>
      <c r="I24" s="31"/>
      <c r="J24" s="31">
        <f>4.991626*2000/60</f>
        <v>166.38753333333335</v>
      </c>
      <c r="K24" s="32"/>
      <c r="L24" s="30">
        <f>(43.53564+2562.885)*2.204622/60</f>
        <v>95.76953806996802</v>
      </c>
      <c r="M24" s="30"/>
      <c r="N24" s="31"/>
    </row>
    <row r="25" spans="1:14" ht="15.75">
      <c r="A25" s="2" t="s">
        <v>47</v>
      </c>
      <c r="B25" s="4"/>
      <c r="C25" s="4"/>
      <c r="D25" s="4"/>
      <c r="E25" s="12"/>
      <c r="F25" s="14"/>
      <c r="G25" s="30">
        <f>(3.189745+38.377125+8.076195)*2.204622/60</f>
        <v>1.8240698874405001</v>
      </c>
      <c r="H25" s="31"/>
      <c r="I25" s="31"/>
      <c r="J25" s="31">
        <f>4.74509*2000/60</f>
        <v>158.16966666666667</v>
      </c>
      <c r="K25" s="32"/>
      <c r="L25" s="30">
        <f>(39.4526+1382.32)*2.204622/60</f>
        <v>52.24118588262</v>
      </c>
      <c r="M25" s="30"/>
      <c r="N25" s="31"/>
    </row>
    <row r="26" spans="1:12" ht="18.75" customHeight="1">
      <c r="A26" s="2" t="s">
        <v>48</v>
      </c>
      <c r="B26" s="4"/>
      <c r="C26" s="4"/>
      <c r="D26" s="4"/>
      <c r="E26" s="12"/>
      <c r="F26" s="14"/>
      <c r="G26" s="30">
        <f>(2.844551+13.689488+6.060305)*2.204622/60</f>
        <v>0.8301997976327999</v>
      </c>
      <c r="J26" s="31">
        <f>4.825833*2000/60</f>
        <v>160.86110000000002</v>
      </c>
      <c r="L26" s="30">
        <f>(41.582278+876.504)*2.204622/60</f>
        <v>33.7338867729486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1531.046</v>
      </c>
      <c r="F27" s="14"/>
      <c r="G27" s="30">
        <f>SUM(G24:G26)</f>
        <v>5.172960555214201</v>
      </c>
      <c r="H27" s="31">
        <f>E27+F27+G27</f>
        <v>1536.2189605552142</v>
      </c>
      <c r="I27" s="31"/>
      <c r="J27" s="31">
        <f>SUM(J24:J26)</f>
        <v>485.41830000000004</v>
      </c>
      <c r="K27" s="32">
        <f>M27-L27-J27</f>
        <v>-2.7389501703224823</v>
      </c>
      <c r="L27" s="30">
        <f>SUM(L24:L26)</f>
        <v>181.74461072553663</v>
      </c>
      <c r="M27" s="30">
        <f>H27-N27</f>
        <v>664.4239605552142</v>
      </c>
      <c r="N27" s="31">
        <v>871.795</v>
      </c>
    </row>
    <row r="28" spans="1:14" ht="18.75" customHeight="1">
      <c r="A28" s="2" t="s">
        <v>33</v>
      </c>
      <c r="B28" s="4"/>
      <c r="C28" s="4"/>
      <c r="D28" s="4"/>
      <c r="E28" s="12"/>
      <c r="F28" s="14"/>
      <c r="G28" s="30">
        <f>(22.17958+32.095361+10.748688)*2.204622/60</f>
        <v>2.3892087168873</v>
      </c>
      <c r="H28" s="31"/>
      <c r="I28" s="31"/>
      <c r="J28" s="31">
        <f>4.623752*2000/60</f>
        <v>154.12506666666664</v>
      </c>
      <c r="K28" s="32"/>
      <c r="L28" s="30">
        <f>(41.175697+960.03)*2.204622/60</f>
        <v>36.7880017688589</v>
      </c>
      <c r="M28" s="30"/>
      <c r="N28" s="31"/>
    </row>
    <row r="29" spans="1:14" ht="18.75" customHeight="1">
      <c r="A29" s="2" t="s">
        <v>34</v>
      </c>
      <c r="B29" s="4"/>
      <c r="C29" s="4"/>
      <c r="D29" s="4"/>
      <c r="E29" s="12"/>
      <c r="F29" s="14"/>
      <c r="G29" s="30">
        <f>(9.715449+23.787495+5.551218)*2.204622/60</f>
        <v>1.4349944122794</v>
      </c>
      <c r="H29" s="31"/>
      <c r="I29" s="31"/>
      <c r="J29" s="31">
        <f>4.603543*2000/60</f>
        <v>153.45143333333334</v>
      </c>
      <c r="K29" s="32"/>
      <c r="L29" s="30">
        <f>(33.224812+2645.636)*2.204622/60</f>
        <v>98.4312580178844</v>
      </c>
      <c r="M29" s="30"/>
      <c r="N29" s="31"/>
    </row>
    <row r="30" spans="1:14" ht="18.75" customHeight="1">
      <c r="A30" s="2" t="s">
        <v>35</v>
      </c>
      <c r="B30" s="4"/>
      <c r="C30" s="4"/>
      <c r="D30" s="4"/>
      <c r="E30" s="12"/>
      <c r="F30" s="14"/>
      <c r="G30" s="30">
        <f>(3.860891+36.534668+8.908269)*2.204622/60</f>
        <v>1.8116050648836004</v>
      </c>
      <c r="H30" s="31"/>
      <c r="I30" s="31"/>
      <c r="J30" s="31">
        <f>4.218789*2000/60</f>
        <v>140.6263</v>
      </c>
      <c r="K30" s="32"/>
      <c r="L30" s="30">
        <f>(66.115161+4083.467)*2.204622/60</f>
        <v>152.4710020491357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871.795</v>
      </c>
      <c r="F31" s="14"/>
      <c r="G31" s="30">
        <f>SUM(G28:G30)</f>
        <v>5.6358081940503</v>
      </c>
      <c r="H31" s="31">
        <f>SUM(E31:G31)</f>
        <v>877.4308081940503</v>
      </c>
      <c r="I31" s="31"/>
      <c r="J31" s="31">
        <f>SUM(J28:J30)</f>
        <v>448.2028</v>
      </c>
      <c r="K31" s="32">
        <f>M31-L31-J31</f>
        <v>-55.5072536418287</v>
      </c>
      <c r="L31" s="30">
        <f>SUM(L28:L30)</f>
        <v>287.690261835879</v>
      </c>
      <c r="M31" s="30">
        <f>+H31-N31</f>
        <v>680.3858081940504</v>
      </c>
      <c r="N31" s="31">
        <v>197.045</v>
      </c>
    </row>
    <row r="32" spans="1:14" ht="18.75" customHeight="1">
      <c r="A32" s="4" t="s">
        <v>9</v>
      </c>
      <c r="B32" s="4"/>
      <c r="C32" s="4"/>
      <c r="D32" s="4"/>
      <c r="E32" s="12"/>
      <c r="F32" s="39">
        <f>F19+F23+F27</f>
        <v>3926.339</v>
      </c>
      <c r="G32" s="30">
        <f>G19+G23+G27+G31</f>
        <v>23.545938770522703</v>
      </c>
      <c r="H32" s="31">
        <f>E19+F32+G32</f>
        <v>4140.494938770522</v>
      </c>
      <c r="I32" s="31"/>
      <c r="J32" s="31">
        <f>J19+J23+J27+J31</f>
        <v>1886.2368000000001</v>
      </c>
      <c r="K32" s="40">
        <f>K19+K23+K27+K31</f>
        <v>121.25420066561753</v>
      </c>
      <c r="L32" s="30">
        <f>L19+L23+L27+L31</f>
        <v>1935.9589381049045</v>
      </c>
      <c r="M32" s="39"/>
      <c r="N32" s="41"/>
    </row>
    <row r="33" spans="1:14" ht="15.75">
      <c r="A33" s="4"/>
      <c r="B33" s="4"/>
      <c r="C33" s="4"/>
      <c r="D33" s="4"/>
      <c r="E33" s="12"/>
      <c r="F33" s="39"/>
      <c r="G33" s="30"/>
      <c r="H33" s="31"/>
      <c r="I33" s="31"/>
      <c r="J33" s="31"/>
      <c r="K33" s="40"/>
      <c r="L33" s="30"/>
      <c r="M33" s="39"/>
      <c r="N33" s="41"/>
    </row>
    <row r="34" spans="1:14" ht="15.75">
      <c r="A34" s="2" t="s">
        <v>50</v>
      </c>
      <c r="B34" s="4"/>
      <c r="C34" s="4"/>
      <c r="D34" s="4"/>
      <c r="E34" s="12"/>
      <c r="F34" s="39"/>
      <c r="G34" s="30"/>
      <c r="H34" s="31"/>
      <c r="I34" s="31"/>
      <c r="J34" s="31"/>
      <c r="K34" s="40"/>
      <c r="L34" s="30"/>
      <c r="M34" s="39"/>
      <c r="N34" s="41"/>
    </row>
    <row r="35" spans="1:14" ht="15.75">
      <c r="A35" s="4" t="s">
        <v>38</v>
      </c>
      <c r="B35" s="4"/>
      <c r="C35" s="4"/>
      <c r="D35" s="4"/>
      <c r="E35" s="12"/>
      <c r="F35" s="39"/>
      <c r="G35" s="30">
        <f>(12.126536+44.357031+5.969151)*2.204622/60</f>
        <v>2.2947439343766</v>
      </c>
      <c r="H35" s="31"/>
      <c r="I35" s="31"/>
      <c r="J35" s="31">
        <f>4.148008*2000/60</f>
        <v>138.26693333333333</v>
      </c>
      <c r="K35" s="40"/>
      <c r="L35" s="30">
        <f>(34.073378+3732.511)*2.204622/60</f>
        <v>138.3982464099186</v>
      </c>
      <c r="M35" s="39"/>
      <c r="N35" s="41"/>
    </row>
    <row r="36" spans="1:73" ht="15.75">
      <c r="A36" s="4" t="s">
        <v>39</v>
      </c>
      <c r="B36" s="4"/>
      <c r="C36" s="4"/>
      <c r="D36" s="4"/>
      <c r="E36" s="12"/>
      <c r="F36" s="39"/>
      <c r="G36" s="30">
        <f>(13.698888+29.423952+4.478324)*2.204622/60</f>
        <v>1.7490428896668</v>
      </c>
      <c r="H36" s="31"/>
      <c r="I36" s="31"/>
      <c r="J36" s="31">
        <f>5.276415*2000/60</f>
        <v>175.8805</v>
      </c>
      <c r="K36" s="40"/>
      <c r="L36" s="30">
        <f>(69.792292+11243.782)*2.204622/60</f>
        <v>415.70257971296036</v>
      </c>
      <c r="M36" s="39"/>
      <c r="N36" s="4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1" t="s">
        <v>51</v>
      </c>
      <c r="B37" s="1"/>
      <c r="C37" s="1"/>
      <c r="D37" s="1"/>
      <c r="E37" s="15">
        <f>N31</f>
        <v>197.045</v>
      </c>
      <c r="F37" s="34">
        <v>4361.023</v>
      </c>
      <c r="G37" s="35">
        <f>G35+G36</f>
        <v>4.0437868240434</v>
      </c>
      <c r="H37" s="36">
        <f>SUM(E37:G37)</f>
        <v>4562.1117868240435</v>
      </c>
      <c r="I37" s="36"/>
      <c r="J37" s="36">
        <f>J35+J36</f>
        <v>314.1474333333333</v>
      </c>
      <c r="K37" s="35"/>
      <c r="L37" s="35">
        <f>L35+L36</f>
        <v>554.100826122879</v>
      </c>
      <c r="M37" s="34"/>
      <c r="N37" s="37"/>
      <c r="P37" s="22"/>
      <c r="Q37" s="22"/>
      <c r="R37" s="22"/>
      <c r="S37" s="22"/>
      <c r="T37" s="22"/>
      <c r="U37" s="22"/>
    </row>
    <row r="38" spans="1:18" ht="18.75">
      <c r="A38" s="16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17"/>
      <c r="M38" s="4"/>
      <c r="N38" s="4"/>
      <c r="P38" s="22"/>
      <c r="Q38" s="22"/>
      <c r="R38" s="22"/>
    </row>
    <row r="39" spans="1:18" ht="15.75">
      <c r="A39" s="2" t="s">
        <v>18</v>
      </c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M39" s="8"/>
      <c r="N39" s="8"/>
      <c r="P39" s="22"/>
      <c r="Q39" s="22"/>
      <c r="R39" s="22"/>
    </row>
    <row r="40" spans="1:18" ht="15.75">
      <c r="A40" s="24" t="s">
        <v>19</v>
      </c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22"/>
      <c r="P40" s="22"/>
      <c r="Q40" s="22"/>
      <c r="R40" s="22"/>
    </row>
    <row r="41" spans="1:18" ht="15.75">
      <c r="A41" s="2" t="s">
        <v>13</v>
      </c>
      <c r="B41" s="18">
        <f ca="1">NOW()</f>
        <v>42716.45846875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2"/>
      <c r="P41" s="22"/>
      <c r="Q41" s="22"/>
      <c r="R41" s="22"/>
    </row>
    <row r="42" spans="15:18" ht="12.75">
      <c r="O42" s="22"/>
      <c r="P42" s="22"/>
      <c r="Q42" s="22"/>
      <c r="R42" s="22"/>
    </row>
    <row r="43" spans="15:18" ht="12.75">
      <c r="O43" s="22"/>
      <c r="P43" s="22"/>
      <c r="Q43" s="22"/>
      <c r="R43" s="22"/>
    </row>
    <row r="44" spans="15:18" ht="12.75">
      <c r="O44" s="22"/>
      <c r="P44" s="22"/>
      <c r="Q44" s="22"/>
      <c r="R44" s="22"/>
    </row>
    <row r="45" spans="6:18" ht="12.75">
      <c r="F45" s="42"/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2016-12-12T16:00:20Z</dcterms:modified>
  <cp:category/>
  <cp:version/>
  <cp:contentType/>
  <cp:contentStatus/>
</cp:coreProperties>
</file>