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2" sheetId="1" r:id="rId1"/>
    <sheet name="Sheet3" sheetId="2" r:id="rId2"/>
  </sheets>
  <definedNames>
    <definedName name="_xlnm.Print_Area" localSheetId="0">'Sheet2'!$A$1:$N$29</definedName>
  </definedNames>
  <calcPr fullCalcOnLoad="1"/>
</workbook>
</file>

<file path=xl/sharedStrings.xml><?xml version="1.0" encoding="utf-8"?>
<sst xmlns="http://schemas.openxmlformats.org/spreadsheetml/2006/main" count="67" uniqueCount="51">
  <si>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</si>
  <si>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</si>
  <si>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</si>
  <si>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</si>
  <si>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</si>
  <si>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</si>
  <si>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</si>
  <si>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</si>
  <si>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</si>
  <si>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</si>
  <si>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</si>
  <si>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</si>
  <si>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</si>
  <si>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</si>
  <si>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</si>
  <si>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</si>
  <si>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</si>
  <si>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</si>
  <si>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</si>
  <si>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</si>
  <si>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</si>
  <si>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</si>
  <si>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</si>
  <si>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</si>
  <si>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</si>
  <si>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</si>
  <si>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</si>
  <si>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</si>
  <si>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</si>
  <si>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</si>
  <si>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</si>
  <si>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</si>
  <si>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2015/16</t>
    </r>
    <r>
      <rPr>
        <vertAlign val="superscript"/>
        <sz val="12"/>
        <rFont val="Times New Roman"/>
        <family val="1"/>
      </rPr>
      <t>2</t>
    </r>
  </si>
  <si>
    <t>June</t>
  </si>
  <si>
    <t xml:space="preserve">July </t>
  </si>
  <si>
    <t>August</t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</si>
  <si>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</si>
  <si>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</si>
  <si>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</si>
  <si>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</si>
  <si>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</si>
  <si>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</si>
  <si>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January</t>
  </si>
  <si>
    <t>--------------------------------------------------Million bushels----------------------------------------------------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</si>
  <si>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</si>
  <si>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</si>
  <si>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t xml:space="preserve">  March</t>
  </si>
  <si>
    <t xml:space="preserve">  April</t>
  </si>
  <si>
    <t xml:space="preserve">  May</t>
  </si>
  <si>
    <t>Seed</t>
  </si>
  <si>
    <t>2016/17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</si>
</sst>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_(* #,##0.0_);_(* \(#,##0.0\);_(* &quot;-&quot;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  <xf numFmtId="167" fontId="1" fillId="0" borderId="10" xfId="42" applyNumberFormat="1" applyFont="1" applyFill="1" applyBorder="1" applyAlignment="1">
      <alignment horizontal="right"/>
    </xf>
    <xf numFmtId="167" fontId="1" fillId="0" borderId="10" xfId="42" applyNumberFormat="1" applyFont="1" applyBorder="1" applyAlignment="1" quotePrefix="1">
      <alignment horizontal="right"/>
    </xf>
    <xf numFmtId="0" fontId="2" fillId="0" borderId="11" xfId="0" applyFont="1" applyBorder="1" applyAlignment="1" quotePrefix="1">
      <alignment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164" fontId="1" fillId="0" borderId="0" xfId="42" applyNumberFormat="1" applyFont="1" applyBorder="1" applyAlignment="1" quotePrefix="1">
      <alignment horizontal="center"/>
    </xf>
    <xf numFmtId="167" fontId="1" fillId="0" borderId="0" xfId="42" applyNumberFormat="1" applyFont="1" applyBorder="1" applyAlignment="1" quotePrefix="1">
      <alignment horizontal="right"/>
    </xf>
    <xf numFmtId="167" fontId="1" fillId="0" borderId="0" xfId="42" applyNumberFormat="1" applyFont="1" applyFill="1" applyBorder="1" applyAlignment="1">
      <alignment horizontal="right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40" t="s">
        <v>0</v>
      </c>
      <c r="C2" s="40"/>
      <c r="D2" s="3" t="s">
        <v>1</v>
      </c>
      <c r="E2" s="40" t="s">
        <v>28</v>
      </c>
      <c r="F2" s="40"/>
      <c r="G2" s="40"/>
      <c r="H2" s="40"/>
      <c r="I2" s="4"/>
      <c r="J2" s="40" t="s">
        <v>15</v>
      </c>
      <c r="K2" s="40"/>
      <c r="L2" s="40"/>
      <c r="M2" s="40"/>
    </row>
    <row r="3" spans="1:14" ht="15.75">
      <c r="A3" s="2" t="s">
        <v>20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29</v>
      </c>
      <c r="L3" s="5"/>
      <c r="M3" s="5"/>
      <c r="N3" s="5" t="s">
        <v>5</v>
      </c>
    </row>
    <row r="4" spans="1:14" ht="15.75">
      <c r="A4" s="25" t="s">
        <v>21</v>
      </c>
      <c r="B4" s="6"/>
      <c r="C4" s="6"/>
      <c r="D4" s="6"/>
      <c r="E4" s="19" t="s">
        <v>6</v>
      </c>
      <c r="F4" s="19" t="s">
        <v>7</v>
      </c>
      <c r="G4" s="7" t="s">
        <v>8</v>
      </c>
      <c r="H4" s="28" t="s">
        <v>9</v>
      </c>
      <c r="I4" s="7"/>
      <c r="J4" s="7"/>
      <c r="K4" s="7" t="s">
        <v>30</v>
      </c>
      <c r="L4" s="28" t="s">
        <v>11</v>
      </c>
      <c r="M4" s="19" t="s">
        <v>9</v>
      </c>
      <c r="N4" s="7" t="s">
        <v>6</v>
      </c>
    </row>
    <row r="5" spans="1:14" ht="15.75">
      <c r="A5" s="2"/>
      <c r="B5" s="41" t="s">
        <v>26</v>
      </c>
      <c r="C5" s="42"/>
      <c r="D5" s="23" t="s">
        <v>16</v>
      </c>
      <c r="F5" s="21"/>
      <c r="G5" s="21"/>
      <c r="J5" s="20" t="s">
        <v>27</v>
      </c>
      <c r="K5" s="20"/>
      <c r="L5" s="21"/>
      <c r="M5" s="21"/>
      <c r="N5" s="21"/>
    </row>
    <row r="6" spans="1:14" ht="18" customHeight="1">
      <c r="A6" s="2" t="s">
        <v>36</v>
      </c>
      <c r="B6" s="27">
        <v>83.276</v>
      </c>
      <c r="C6" s="27">
        <v>82.591</v>
      </c>
      <c r="D6" s="27">
        <f>+F6/C6</f>
        <v>47.54864331464688</v>
      </c>
      <c r="E6" s="33">
        <v>91.991</v>
      </c>
      <c r="F6" s="26">
        <v>3927.09</v>
      </c>
      <c r="G6" s="29">
        <v>33.2448615994593</v>
      </c>
      <c r="H6" s="29">
        <f>SUM(E6:G6)</f>
        <v>4052.3258615994596</v>
      </c>
      <c r="I6" s="9"/>
      <c r="J6" s="26">
        <v>1873</v>
      </c>
      <c r="K6" s="26">
        <f>M6-J6-L6</f>
        <v>146.2931690065684</v>
      </c>
      <c r="L6" s="29">
        <v>1842.422692592891</v>
      </c>
      <c r="M6" s="29">
        <f>+H6-N6</f>
        <v>3861.7158615994595</v>
      </c>
      <c r="N6" s="29">
        <v>190.61</v>
      </c>
    </row>
    <row r="7" spans="1:14" ht="18.75">
      <c r="A7" s="2" t="s">
        <v>32</v>
      </c>
      <c r="B7" s="27">
        <v>82.65</v>
      </c>
      <c r="C7" s="27">
        <v>81.732</v>
      </c>
      <c r="D7" s="27">
        <f>+F7/C7</f>
        <v>48.03918905691773</v>
      </c>
      <c r="E7" s="33">
        <f>N6</f>
        <v>190.61</v>
      </c>
      <c r="F7" s="26">
        <f>F19</f>
        <v>3926.339</v>
      </c>
      <c r="G7" s="29">
        <f>G32</f>
        <v>23.545938770522703</v>
      </c>
      <c r="H7" s="29">
        <f>SUM(E7:G7)</f>
        <v>4140.494938770522</v>
      </c>
      <c r="I7" s="9"/>
      <c r="J7" s="26">
        <f>J32</f>
        <v>1886.2368000000001</v>
      </c>
      <c r="K7" s="26">
        <f>M7-J7-L7</f>
        <v>121.25420066561719</v>
      </c>
      <c r="L7" s="29">
        <f>L32</f>
        <v>1935.9589381049045</v>
      </c>
      <c r="M7" s="29">
        <f>+H7-N7</f>
        <v>3943.449938770522</v>
      </c>
      <c r="N7" s="29">
        <f>N31</f>
        <v>197.045</v>
      </c>
    </row>
    <row r="8" spans="1:14" ht="18.75">
      <c r="A8" s="2" t="s">
        <v>45</v>
      </c>
      <c r="B8" s="27">
        <v>83.698</v>
      </c>
      <c r="C8" s="27">
        <v>83.047</v>
      </c>
      <c r="D8" s="27">
        <f>+F8/C8</f>
        <v>52.51270967042759</v>
      </c>
      <c r="E8" s="33">
        <f>N7</f>
        <v>197.045</v>
      </c>
      <c r="F8" s="26">
        <f>F35</f>
        <v>4361.023</v>
      </c>
      <c r="G8" s="29">
        <v>30</v>
      </c>
      <c r="H8" s="29">
        <f>SUM(E8:G8)</f>
        <v>4588.068</v>
      </c>
      <c r="J8" s="26">
        <v>1930</v>
      </c>
      <c r="K8" s="26">
        <f>M8-J8-L8</f>
        <v>128.0680000000002</v>
      </c>
      <c r="L8" s="29">
        <v>2050</v>
      </c>
      <c r="M8" s="29">
        <f>+H8-N8</f>
        <v>4108.068</v>
      </c>
      <c r="N8" s="29">
        <v>480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9"/>
    </row>
    <row r="11" spans="1:13" ht="15.75">
      <c r="A11" s="4"/>
      <c r="B11" s="4"/>
      <c r="C11" s="4"/>
      <c r="D11" s="4"/>
      <c r="E11" s="40" t="s">
        <v>28</v>
      </c>
      <c r="F11" s="40"/>
      <c r="G11" s="40"/>
      <c r="H11" s="40"/>
      <c r="I11" s="4"/>
      <c r="J11" s="40" t="s">
        <v>15</v>
      </c>
      <c r="K11" s="40"/>
      <c r="L11" s="40"/>
      <c r="M11" s="4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49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19" t="s">
        <v>6</v>
      </c>
      <c r="F13" s="19" t="s">
        <v>7</v>
      </c>
      <c r="G13" s="7" t="s">
        <v>8</v>
      </c>
      <c r="H13" s="28" t="s">
        <v>9</v>
      </c>
      <c r="I13" s="7"/>
      <c r="J13" s="19"/>
      <c r="K13" s="19" t="s">
        <v>12</v>
      </c>
      <c r="L13" s="28" t="s">
        <v>11</v>
      </c>
      <c r="M13" s="19" t="s">
        <v>9</v>
      </c>
      <c r="N13" s="7" t="s">
        <v>6</v>
      </c>
    </row>
    <row r="14" spans="1:14" ht="15.75">
      <c r="A14" s="2"/>
      <c r="B14" s="4"/>
      <c r="C14" s="4"/>
      <c r="D14" s="4"/>
      <c r="E14" s="39" t="s">
        <v>43</v>
      </c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8.75" customHeight="1">
      <c r="A15" s="2" t="s">
        <v>37</v>
      </c>
      <c r="B15" s="4"/>
      <c r="C15" s="4"/>
      <c r="D15" s="4"/>
      <c r="E15" s="12"/>
      <c r="F15" s="14"/>
      <c r="G15" s="30"/>
      <c r="H15" s="31"/>
      <c r="I15" s="31"/>
      <c r="J15" s="31"/>
      <c r="K15" s="14"/>
      <c r="L15" s="30"/>
      <c r="M15" s="14"/>
      <c r="N15" s="31"/>
    </row>
    <row r="16" spans="1:14" ht="18.75" customHeight="1">
      <c r="A16" s="2" t="s">
        <v>38</v>
      </c>
      <c r="B16" s="4"/>
      <c r="C16" s="4"/>
      <c r="D16" s="4"/>
      <c r="E16" s="12"/>
      <c r="F16" s="14"/>
      <c r="G16" s="30">
        <f>(22.482759+34.075833+9.902774)*2.204622/60</f>
        <v>2.4420364938942</v>
      </c>
      <c r="H16" s="31"/>
      <c r="I16" s="31"/>
      <c r="J16" s="31">
        <f>4.036896*2000/60</f>
        <v>134.5632</v>
      </c>
      <c r="K16" s="30"/>
      <c r="L16" s="30">
        <f>(8.635616+2340.934)*2.204622/60</f>
        <v>86.3318810994192</v>
      </c>
      <c r="M16" s="30"/>
      <c r="N16" s="31"/>
    </row>
    <row r="17" spans="1:14" ht="18.75" customHeight="1">
      <c r="A17" s="2" t="s">
        <v>39</v>
      </c>
      <c r="B17" s="4"/>
      <c r="C17" s="4"/>
      <c r="D17" s="4"/>
      <c r="E17" s="12"/>
      <c r="F17" s="14"/>
      <c r="G17" s="30">
        <f>(30.761288+15.402368+14.004607)*2.204622/60</f>
        <v>2.2108046051931</v>
      </c>
      <c r="H17" s="31"/>
      <c r="I17" s="31"/>
      <c r="J17" s="31">
        <f>5.10401*2000/60</f>
        <v>170.13366666666664</v>
      </c>
      <c r="K17" s="30"/>
      <c r="L17" s="30">
        <f>(54.568525+9983.281)*2.204622/60</f>
        <v>368.8277315917425</v>
      </c>
      <c r="M17" s="30"/>
      <c r="N17" s="31"/>
    </row>
    <row r="18" spans="1:14" ht="18.75" customHeight="1">
      <c r="A18" s="2" t="s">
        <v>40</v>
      </c>
      <c r="B18" s="4"/>
      <c r="C18" s="4"/>
      <c r="D18" s="4"/>
      <c r="E18" s="12"/>
      <c r="F18" s="14"/>
      <c r="G18" s="30">
        <f>(18.532879+23.93718+7.668508)*2.204622/60</f>
        <v>1.8422764642779004</v>
      </c>
      <c r="H18" s="31"/>
      <c r="I18" s="31"/>
      <c r="J18" s="31">
        <f>4.973534*2000/60</f>
        <v>165.78446666666665</v>
      </c>
      <c r="K18" s="30"/>
      <c r="L18" s="30">
        <f>(45.311179+9101.196)*2.204622/60</f>
        <v>336.0765158330223</v>
      </c>
      <c r="M18" s="30"/>
      <c r="N18" s="31"/>
    </row>
    <row r="19" spans="1:14" ht="18.75" customHeight="1">
      <c r="A19" s="2" t="s">
        <v>22</v>
      </c>
      <c r="B19" s="4"/>
      <c r="C19" s="4"/>
      <c r="D19" s="4"/>
      <c r="E19" s="12">
        <v>190.61</v>
      </c>
      <c r="F19" s="14">
        <v>3926.339</v>
      </c>
      <c r="G19" s="30">
        <f>SUM(G16:G18)</f>
        <v>6.495117563365201</v>
      </c>
      <c r="H19" s="31">
        <f>E19+F19+G19</f>
        <v>4123.444117563365</v>
      </c>
      <c r="I19" s="31"/>
      <c r="J19" s="31">
        <f>SUM(J16:J18)</f>
        <v>470.4813333333333</v>
      </c>
      <c r="K19" s="32">
        <f>M19-L19-J19</f>
        <v>146.39965570584707</v>
      </c>
      <c r="L19" s="30">
        <f>SUM(L16:L18)</f>
        <v>791.2361285241841</v>
      </c>
      <c r="M19" s="30">
        <f>H19-N19</f>
        <v>1408.1171175633644</v>
      </c>
      <c r="N19" s="31">
        <v>2715.327</v>
      </c>
    </row>
    <row r="20" spans="1:14" ht="18.75" customHeight="1">
      <c r="A20" s="2" t="s">
        <v>41</v>
      </c>
      <c r="B20" s="4"/>
      <c r="C20" s="4"/>
      <c r="D20" s="4"/>
      <c r="E20" s="12"/>
      <c r="F20" s="14"/>
      <c r="G20" s="30">
        <f>(23.066654+23.435922+11.862994)*2.204622/60</f>
        <v>2.1445669944090002</v>
      </c>
      <c r="H20" s="31"/>
      <c r="I20" s="31"/>
      <c r="J20" s="31">
        <f>5.011324*2000/60</f>
        <v>167.04413333333335</v>
      </c>
      <c r="K20" s="30"/>
      <c r="L20" s="30">
        <f>(27.739906+6774.512)*2.204622/60</f>
        <v>249.9399033584922</v>
      </c>
      <c r="M20" s="30"/>
      <c r="N20" s="31"/>
    </row>
    <row r="21" spans="1:14" ht="18.75" customHeight="1">
      <c r="A21" s="2" t="s">
        <v>42</v>
      </c>
      <c r="B21" s="4"/>
      <c r="C21" s="4"/>
      <c r="D21" s="4"/>
      <c r="E21" s="12"/>
      <c r="F21" s="14"/>
      <c r="G21" s="30">
        <f>(22.18026+50.057952+5.444698)*2.204622/60</f>
        <v>2.8543575401670003</v>
      </c>
      <c r="H21" s="31"/>
      <c r="I21" s="31"/>
      <c r="J21" s="31">
        <f>4.814044*2000/60</f>
        <v>160.46813333333333</v>
      </c>
      <c r="K21" s="30"/>
      <c r="L21" s="30">
        <f>(23.483373+5909.762)*2.204622/60</f>
        <v>218.0093880119001</v>
      </c>
      <c r="M21" s="30"/>
      <c r="N21" s="31"/>
    </row>
    <row r="22" spans="1:14" ht="15.75">
      <c r="A22" s="2" t="s">
        <v>44</v>
      </c>
      <c r="B22" s="4"/>
      <c r="C22" s="4"/>
      <c r="D22" s="4"/>
      <c r="E22" s="12"/>
      <c r="F22" s="14"/>
      <c r="G22" s="30">
        <f>(13.265191+12.525188+8.042031)*2.204622/60</f>
        <v>1.2431279233170003</v>
      </c>
      <c r="H22" s="31"/>
      <c r="I22" s="31"/>
      <c r="J22" s="31">
        <f>4.638663*2000/60</f>
        <v>154.62210000000002</v>
      </c>
      <c r="K22" s="30"/>
      <c r="L22" s="30">
        <f>(37.887252+5604.948)*2.204622/60</f>
        <v>207.33864564891243</v>
      </c>
      <c r="M22" s="30"/>
      <c r="N22" s="31"/>
    </row>
    <row r="23" spans="1:14" ht="15.75">
      <c r="A23" s="2" t="s">
        <v>23</v>
      </c>
      <c r="B23" s="4"/>
      <c r="C23" s="4"/>
      <c r="D23" s="4"/>
      <c r="E23" s="12">
        <f>N19</f>
        <v>2715.327</v>
      </c>
      <c r="F23" s="14"/>
      <c r="G23" s="30">
        <f>SUM(G20:G22)</f>
        <v>6.242052457893</v>
      </c>
      <c r="H23" s="31">
        <f>E23+F23+G23</f>
        <v>2721.569052457893</v>
      </c>
      <c r="I23" s="31"/>
      <c r="J23" s="31">
        <f>SUM(J20:J22)</f>
        <v>482.13436666666666</v>
      </c>
      <c r="K23" s="32">
        <f>M23-L23-J23</f>
        <v>33.100748771921644</v>
      </c>
      <c r="L23" s="30">
        <f>SUM(L20:L22)</f>
        <v>675.2879370193048</v>
      </c>
      <c r="M23" s="30">
        <f>H23-N23</f>
        <v>1190.523052457893</v>
      </c>
      <c r="N23" s="31">
        <v>1531.046</v>
      </c>
    </row>
    <row r="24" spans="1:14" ht="15.75">
      <c r="A24" s="2" t="s">
        <v>46</v>
      </c>
      <c r="B24" s="4"/>
      <c r="C24" s="4"/>
      <c r="D24" s="4"/>
      <c r="E24" s="12"/>
      <c r="F24" s="14"/>
      <c r="G24" s="30">
        <f>(8.941317+45.345572+14.260668)*2.204622/60</f>
        <v>2.5186908701409</v>
      </c>
      <c r="H24" s="31"/>
      <c r="I24" s="31"/>
      <c r="J24" s="31">
        <f>4.991626*2000/60</f>
        <v>166.38753333333335</v>
      </c>
      <c r="K24" s="32"/>
      <c r="L24" s="30">
        <f>(43.53564+2562.885)*2.204622/60</f>
        <v>95.76953806996802</v>
      </c>
      <c r="M24" s="30"/>
      <c r="N24" s="31"/>
    </row>
    <row r="25" spans="1:14" ht="15.75">
      <c r="A25" s="2" t="s">
        <v>47</v>
      </c>
      <c r="B25" s="4"/>
      <c r="C25" s="4"/>
      <c r="D25" s="4"/>
      <c r="E25" s="12"/>
      <c r="F25" s="14"/>
      <c r="G25" s="30">
        <f>(3.189745+38.377125+8.076195)*2.204622/60</f>
        <v>1.8240698874405001</v>
      </c>
      <c r="H25" s="31"/>
      <c r="I25" s="31"/>
      <c r="J25" s="31">
        <f>4.74509*2000/60</f>
        <v>158.16966666666667</v>
      </c>
      <c r="K25" s="32"/>
      <c r="L25" s="30">
        <f>(39.4526+1382.32)*2.204622/60</f>
        <v>52.24118588262</v>
      </c>
      <c r="M25" s="30"/>
      <c r="N25" s="31"/>
    </row>
    <row r="26" spans="1:12" ht="18.75" customHeight="1">
      <c r="A26" s="2" t="s">
        <v>48</v>
      </c>
      <c r="B26" s="4"/>
      <c r="C26" s="4"/>
      <c r="D26" s="4"/>
      <c r="E26" s="12"/>
      <c r="F26" s="14"/>
      <c r="G26" s="30">
        <f>(2.844551+13.689488+6.060305)*2.204622/60</f>
        <v>0.8301997976327999</v>
      </c>
      <c r="J26" s="31">
        <f>4.825833*2000/60</f>
        <v>160.86110000000002</v>
      </c>
      <c r="L26" s="30">
        <f>(41.582278+876.504)*2.204622/60</f>
        <v>33.7338867729486</v>
      </c>
    </row>
    <row r="27" spans="1:14" ht="18.75" customHeight="1">
      <c r="A27" s="2" t="s">
        <v>24</v>
      </c>
      <c r="B27" s="4"/>
      <c r="C27" s="4"/>
      <c r="D27" s="4"/>
      <c r="E27" s="12">
        <f>N23</f>
        <v>1531.046</v>
      </c>
      <c r="F27" s="14"/>
      <c r="G27" s="30">
        <f>SUM(G24:G26)</f>
        <v>5.172960555214201</v>
      </c>
      <c r="H27" s="31">
        <f>E27+F27+G27</f>
        <v>1536.2189605552142</v>
      </c>
      <c r="I27" s="31"/>
      <c r="J27" s="31">
        <f>SUM(J24:J26)</f>
        <v>485.41830000000004</v>
      </c>
      <c r="K27" s="32">
        <f>M27-L27-J27</f>
        <v>-2.7389501703224823</v>
      </c>
      <c r="L27" s="30">
        <f>SUM(L24:L26)</f>
        <v>181.74461072553663</v>
      </c>
      <c r="M27" s="30">
        <f>H27-N27</f>
        <v>664.4239605552142</v>
      </c>
      <c r="N27" s="31">
        <v>871.795</v>
      </c>
    </row>
    <row r="28" spans="1:14" ht="18.75" customHeight="1">
      <c r="A28" s="2" t="s">
        <v>33</v>
      </c>
      <c r="B28" s="4"/>
      <c r="C28" s="4"/>
      <c r="D28" s="4"/>
      <c r="E28" s="12"/>
      <c r="F28" s="14"/>
      <c r="G28" s="30">
        <f>(22.17958+32.095361+10.748688)*2.204622/60</f>
        <v>2.3892087168873</v>
      </c>
      <c r="H28" s="31"/>
      <c r="I28" s="31"/>
      <c r="J28" s="31">
        <f>4.623752*2000/60</f>
        <v>154.12506666666664</v>
      </c>
      <c r="K28" s="32"/>
      <c r="L28" s="30">
        <f>(41.175697+960.03)*2.204622/60</f>
        <v>36.7880017688589</v>
      </c>
      <c r="M28" s="30"/>
      <c r="N28" s="31"/>
    </row>
    <row r="29" spans="1:14" ht="18.75" customHeight="1">
      <c r="A29" s="2" t="s">
        <v>34</v>
      </c>
      <c r="B29" s="4"/>
      <c r="C29" s="4"/>
      <c r="D29" s="4"/>
      <c r="E29" s="12"/>
      <c r="F29" s="14"/>
      <c r="G29" s="30">
        <f>(9.715449+23.787495+5.551218)*2.204622/60</f>
        <v>1.4349944122794</v>
      </c>
      <c r="H29" s="31"/>
      <c r="I29" s="31"/>
      <c r="J29" s="31">
        <f>4.603543*2000/60</f>
        <v>153.45143333333334</v>
      </c>
      <c r="K29" s="32"/>
      <c r="L29" s="30">
        <f>(33.224812+2645.636)*2.204622/60</f>
        <v>98.4312580178844</v>
      </c>
      <c r="M29" s="30"/>
      <c r="N29" s="31"/>
    </row>
    <row r="30" spans="1:14" ht="18.75" customHeight="1">
      <c r="A30" s="2" t="s">
        <v>35</v>
      </c>
      <c r="B30" s="4"/>
      <c r="C30" s="4"/>
      <c r="D30" s="4"/>
      <c r="E30" s="12"/>
      <c r="F30" s="14"/>
      <c r="G30" s="30">
        <f>(3.860891+36.534668+8.908269)*2.204622/60</f>
        <v>1.8116050648836004</v>
      </c>
      <c r="H30" s="31"/>
      <c r="I30" s="31"/>
      <c r="J30" s="31">
        <f>4.218789*2000/60</f>
        <v>140.6263</v>
      </c>
      <c r="K30" s="32"/>
      <c r="L30" s="30">
        <f>(66.115161+4083.467)*2.204622/60</f>
        <v>152.4710020491357</v>
      </c>
      <c r="M30" s="30"/>
      <c r="N30" s="31"/>
    </row>
    <row r="31" spans="1:14" ht="18.75" customHeight="1">
      <c r="A31" s="13" t="s">
        <v>25</v>
      </c>
      <c r="B31" s="4"/>
      <c r="C31" s="4"/>
      <c r="D31" s="4"/>
      <c r="E31" s="12">
        <f>N27</f>
        <v>871.795</v>
      </c>
      <c r="F31" s="14"/>
      <c r="G31" s="30">
        <f>SUM(G28:G30)</f>
        <v>5.6358081940503</v>
      </c>
      <c r="H31" s="31">
        <f>SUM(E31:G31)</f>
        <v>877.4308081940503</v>
      </c>
      <c r="I31" s="31"/>
      <c r="J31" s="31">
        <f>SUM(J28:J30)</f>
        <v>448.2028</v>
      </c>
      <c r="K31" s="32">
        <f>M31-L31-J31</f>
        <v>-55.5072536418287</v>
      </c>
      <c r="L31" s="30">
        <f>SUM(L28:L30)</f>
        <v>287.690261835879</v>
      </c>
      <c r="M31" s="30">
        <f>+H31-N31</f>
        <v>680.3858081940504</v>
      </c>
      <c r="N31" s="31">
        <v>197.045</v>
      </c>
    </row>
    <row r="32" spans="1:14" ht="18.75" customHeight="1">
      <c r="A32" s="4" t="s">
        <v>9</v>
      </c>
      <c r="B32" s="4"/>
      <c r="C32" s="4"/>
      <c r="D32" s="4"/>
      <c r="E32" s="12"/>
      <c r="F32" s="43">
        <f>F19+F23+F27</f>
        <v>3926.339</v>
      </c>
      <c r="G32" s="30">
        <f>G19+G23+G27+G31</f>
        <v>23.545938770522703</v>
      </c>
      <c r="H32" s="31">
        <f>E19+F32+G32</f>
        <v>4140.494938770522</v>
      </c>
      <c r="I32" s="31"/>
      <c r="J32" s="31">
        <f>J19+J23+J27+J31</f>
        <v>1886.2368000000001</v>
      </c>
      <c r="K32" s="44">
        <f>K19+K23+K27+K31</f>
        <v>121.25420066561753</v>
      </c>
      <c r="L32" s="30">
        <f>L19+L23+L27+L31</f>
        <v>1935.9589381049045</v>
      </c>
      <c r="M32" s="43"/>
      <c r="N32" s="45"/>
    </row>
    <row r="33" spans="1:14" ht="15.75">
      <c r="A33" s="4"/>
      <c r="B33" s="4"/>
      <c r="C33" s="4"/>
      <c r="D33" s="4"/>
      <c r="E33" s="12"/>
      <c r="F33" s="43"/>
      <c r="G33" s="30"/>
      <c r="H33" s="31"/>
      <c r="I33" s="31"/>
      <c r="J33" s="31"/>
      <c r="K33" s="44"/>
      <c r="L33" s="30"/>
      <c r="M33" s="43"/>
      <c r="N33" s="45"/>
    </row>
    <row r="34" spans="1:14" ht="15.75">
      <c r="A34" s="2" t="s">
        <v>50</v>
      </c>
      <c r="B34" s="4"/>
      <c r="C34" s="4"/>
      <c r="D34" s="4"/>
      <c r="E34" s="12"/>
      <c r="F34" s="43"/>
      <c r="G34" s="30"/>
      <c r="H34" s="31"/>
      <c r="I34" s="31"/>
      <c r="J34" s="31"/>
      <c r="K34" s="44"/>
      <c r="L34" s="30"/>
      <c r="M34" s="43"/>
      <c r="N34" s="45"/>
    </row>
    <row r="35" spans="1:14" ht="15.75">
      <c r="A35" s="1" t="s">
        <v>38</v>
      </c>
      <c r="B35" s="1"/>
      <c r="C35" s="1"/>
      <c r="D35" s="1"/>
      <c r="E35" s="15">
        <f>N31</f>
        <v>197.045</v>
      </c>
      <c r="F35" s="34">
        <v>4361.023</v>
      </c>
      <c r="G35" s="35">
        <f>(12.126536+44.357031+5.969151)*2.204622/60</f>
        <v>2.2947439343766</v>
      </c>
      <c r="H35" s="36"/>
      <c r="I35" s="36"/>
      <c r="J35" s="36">
        <f>4.148008*2000/60</f>
        <v>138.26693333333333</v>
      </c>
      <c r="K35" s="38"/>
      <c r="L35" s="35">
        <f>(34.073378+3732.511)*2.204622/60</f>
        <v>138.3982464099186</v>
      </c>
      <c r="M35" s="34"/>
      <c r="N35" s="37"/>
    </row>
    <row r="36" spans="1:73" ht="18.75">
      <c r="A36" s="16" t="s">
        <v>31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17"/>
      <c r="M36" s="4"/>
      <c r="N36" s="4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1:21" ht="15.75">
      <c r="A37" s="2" t="s">
        <v>18</v>
      </c>
      <c r="B37" s="2"/>
      <c r="C37" s="2"/>
      <c r="D37" s="2"/>
      <c r="E37" s="8"/>
      <c r="F37" s="8"/>
      <c r="G37" s="8"/>
      <c r="H37" s="8"/>
      <c r="I37" s="8"/>
      <c r="J37" s="8"/>
      <c r="K37" s="8"/>
      <c r="L37" s="8"/>
      <c r="M37" s="8"/>
      <c r="N37" s="8"/>
      <c r="P37" s="22"/>
      <c r="Q37" s="22"/>
      <c r="R37" s="22"/>
      <c r="S37" s="22"/>
      <c r="T37" s="22"/>
      <c r="U37" s="22"/>
    </row>
    <row r="38" spans="1:18" ht="15.75">
      <c r="A38" s="24" t="s">
        <v>19</v>
      </c>
      <c r="B38" s="2"/>
      <c r="C38" s="2"/>
      <c r="D38" s="2"/>
      <c r="E38" s="8"/>
      <c r="F38" s="8"/>
      <c r="G38" s="8"/>
      <c r="H38" s="8"/>
      <c r="I38" s="8"/>
      <c r="J38" s="8"/>
      <c r="K38" s="8"/>
      <c r="L38" s="8"/>
      <c r="M38" s="8"/>
      <c r="N38" s="8"/>
      <c r="P38" s="22"/>
      <c r="Q38" s="22"/>
      <c r="R38" s="22"/>
    </row>
    <row r="39" spans="1:18" ht="15.75">
      <c r="A39" s="2" t="s">
        <v>13</v>
      </c>
      <c r="B39" s="18">
        <f ca="1">NOW()</f>
        <v>42684.456877662036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P39" s="22"/>
      <c r="Q39" s="22"/>
      <c r="R39" s="22"/>
    </row>
    <row r="40" spans="15:18" ht="12.75">
      <c r="O40" s="22"/>
      <c r="P40" s="22"/>
      <c r="Q40" s="22"/>
      <c r="R40" s="22"/>
    </row>
    <row r="41" spans="15:18" ht="12.75">
      <c r="O41" s="22"/>
      <c r="P41" s="22"/>
      <c r="Q41" s="22"/>
      <c r="R41" s="22"/>
    </row>
    <row r="42" spans="15:18" ht="12.75">
      <c r="O42" s="22"/>
      <c r="P42" s="22"/>
      <c r="Q42" s="22"/>
      <c r="R42" s="22"/>
    </row>
    <row r="43" spans="15:18" ht="12.75">
      <c r="O43" s="22"/>
      <c r="P43" s="22"/>
      <c r="Q43" s="22"/>
      <c r="R43" s="22"/>
    </row>
    <row r="44" spans="15:18" ht="12.75">
      <c r="O44" s="22"/>
      <c r="P44" s="22"/>
      <c r="Q44" s="22"/>
      <c r="R44" s="22"/>
    </row>
    <row r="45" spans="6:18" ht="12.75">
      <c r="F45" s="46"/>
      <c r="O45" s="22"/>
      <c r="P45" s="22"/>
      <c r="Q45" s="22"/>
      <c r="R45" s="22"/>
    </row>
    <row r="46" spans="15:18" ht="12.75">
      <c r="O46" s="22"/>
      <c r="P46" s="22"/>
      <c r="Q46" s="22"/>
      <c r="R46" s="22"/>
    </row>
    <row r="47" spans="15:18" ht="12.75">
      <c r="O47" s="22"/>
      <c r="P47" s="22"/>
      <c r="Q47" s="22"/>
      <c r="R47" s="22"/>
    </row>
    <row r="48" spans="15:18" ht="12.75">
      <c r="O48" s="22"/>
      <c r="P48" s="22"/>
      <c r="Q48" s="22"/>
      <c r="R48" s="22"/>
    </row>
    <row r="49" spans="15:18" ht="12.75">
      <c r="O49" s="22"/>
      <c r="P49" s="22"/>
      <c r="Q49" s="22"/>
      <c r="R49" s="22"/>
    </row>
    <row r="50" spans="15:18" ht="12.75">
      <c r="O50" s="22"/>
      <c r="P50" s="22"/>
      <c r="Q50" s="22"/>
      <c r="R50" s="22"/>
    </row>
    <row r="51" spans="15:18" ht="12.75">
      <c r="O51" s="22"/>
      <c r="P51" s="22"/>
      <c r="Q51" s="22"/>
      <c r="R51" s="22"/>
    </row>
    <row r="52" spans="15:18" ht="12.75">
      <c r="O52" s="22"/>
      <c r="P52" s="22"/>
      <c r="Q52" s="22"/>
      <c r="R52" s="22"/>
    </row>
    <row r="53" spans="15:18" ht="12.75">
      <c r="O53" s="22"/>
      <c r="P53" s="22"/>
      <c r="Q53" s="22"/>
      <c r="R53" s="22"/>
    </row>
    <row r="54" spans="15:18" ht="12.75">
      <c r="O54" s="22"/>
      <c r="P54" s="22"/>
      <c r="Q54" s="22"/>
      <c r="R54" s="22"/>
    </row>
    <row r="55" spans="15:18" ht="12.75">
      <c r="O55" s="22"/>
      <c r="P55" s="22"/>
      <c r="Q55" s="22"/>
      <c r="R55" s="22"/>
    </row>
    <row r="56" spans="15:18" ht="12.75">
      <c r="O56" s="22"/>
      <c r="P56" s="22"/>
      <c r="Q56" s="22"/>
      <c r="R56" s="22"/>
    </row>
    <row r="57" spans="15:18" ht="12.75">
      <c r="O57" s="22"/>
      <c r="P57" s="22"/>
      <c r="Q57" s="22"/>
      <c r="R57" s="22"/>
    </row>
    <row r="58" spans="15:18" ht="12.75">
      <c r="O58" s="22"/>
      <c r="P58" s="22"/>
      <c r="Q58" s="22"/>
      <c r="R58" s="22"/>
    </row>
    <row r="59" spans="15:18" ht="12.75">
      <c r="O59" s="22"/>
      <c r="P59" s="22"/>
      <c r="Q59" s="22"/>
      <c r="R59" s="22"/>
    </row>
    <row r="60" spans="15:18" ht="12.75">
      <c r="O60" s="22"/>
      <c r="P60" s="22"/>
      <c r="Q60" s="22"/>
      <c r="R60" s="22"/>
    </row>
    <row r="61" spans="15:18" ht="12.75">
      <c r="O61" s="22"/>
      <c r="P61" s="22"/>
      <c r="Q61" s="22"/>
      <c r="R61" s="22"/>
    </row>
    <row r="62" spans="15:18" ht="12.75">
      <c r="O62" s="22"/>
      <c r="P62" s="22"/>
      <c r="Q62" s="22"/>
      <c r="R62" s="22"/>
    </row>
    <row r="63" spans="15:18" ht="12.75">
      <c r="O63" s="22"/>
      <c r="P63" s="22"/>
      <c r="Q63" s="22"/>
      <c r="R63" s="22"/>
    </row>
    <row r="64" spans="15:18" ht="12.75">
      <c r="O64" s="22"/>
      <c r="P64" s="22"/>
      <c r="Q64" s="22"/>
      <c r="R64" s="22"/>
    </row>
    <row r="65" spans="15:18" ht="12.75">
      <c r="O65" s="22"/>
      <c r="P65" s="22"/>
      <c r="Q65" s="22"/>
      <c r="R65" s="22"/>
    </row>
    <row r="66" spans="15:18" ht="12.75">
      <c r="O66" s="22"/>
      <c r="P66" s="22"/>
      <c r="Q66" s="22"/>
      <c r="R66" s="22"/>
    </row>
    <row r="67" spans="15:18" ht="12.75">
      <c r="O67" s="22"/>
      <c r="P67" s="22"/>
      <c r="Q67" s="22"/>
      <c r="R67" s="22"/>
    </row>
    <row r="68" spans="15:18" ht="12.75">
      <c r="O68" s="22"/>
      <c r="P68" s="22"/>
      <c r="Q68" s="22"/>
      <c r="R68" s="22"/>
    </row>
    <row r="69" spans="15:18" ht="12.75">
      <c r="O69" s="22"/>
      <c r="P69" s="22"/>
      <c r="Q69" s="22"/>
      <c r="R69" s="22"/>
    </row>
    <row r="70" spans="15:18" ht="12.75">
      <c r="O70" s="22"/>
      <c r="P70" s="22"/>
      <c r="Q70" s="22"/>
      <c r="R70" s="22"/>
    </row>
    <row r="71" spans="15:18" ht="12.75">
      <c r="O71" s="22"/>
      <c r="P71" s="22"/>
      <c r="Q71" s="22"/>
      <c r="R71" s="22"/>
    </row>
    <row r="72" spans="15:18" ht="12.75">
      <c r="O72" s="22"/>
      <c r="P72" s="22"/>
      <c r="Q72" s="22"/>
      <c r="R72" s="22"/>
    </row>
    <row r="73" spans="15:18" ht="12.75">
      <c r="O73" s="22"/>
      <c r="P73" s="22"/>
      <c r="Q73" s="22"/>
      <c r="R73" s="22"/>
    </row>
    <row r="74" spans="15:18" ht="12.75">
      <c r="O74" s="22"/>
      <c r="P74" s="22"/>
      <c r="Q74" s="22"/>
      <c r="R74" s="22"/>
    </row>
    <row r="75" spans="15:18" ht="12.75">
      <c r="O75" s="22"/>
      <c r="P75" s="22"/>
      <c r="Q75" s="22"/>
      <c r="R75" s="22"/>
    </row>
    <row r="76" spans="15:18" ht="12.75">
      <c r="O76" s="22"/>
      <c r="P76" s="22"/>
      <c r="Q76" s="22"/>
      <c r="R76" s="22"/>
    </row>
    <row r="77" spans="15:18" ht="12.75">
      <c r="O77" s="22"/>
      <c r="P77" s="22"/>
      <c r="Q77" s="22"/>
      <c r="R77" s="22"/>
    </row>
    <row r="78" spans="15:18" ht="12.75">
      <c r="O78" s="22"/>
      <c r="P78" s="22"/>
      <c r="Q78" s="22"/>
      <c r="R78" s="22"/>
    </row>
    <row r="79" spans="15:18" ht="12.75">
      <c r="O79" s="22"/>
      <c r="P79" s="22"/>
      <c r="Q79" s="22"/>
      <c r="R79" s="22"/>
    </row>
    <row r="80" spans="15:18" ht="12.75">
      <c r="O80" s="22"/>
      <c r="P80" s="22"/>
      <c r="Q80" s="22"/>
      <c r="R80" s="22"/>
    </row>
    <row r="81" spans="15:18" ht="12.75">
      <c r="O81" s="22"/>
      <c r="P81" s="22"/>
      <c r="Q81" s="22"/>
      <c r="R81" s="22"/>
    </row>
    <row r="82" spans="15:18" ht="12.75">
      <c r="O82" s="22"/>
      <c r="P82" s="22"/>
      <c r="Q82" s="22"/>
      <c r="R82" s="22"/>
    </row>
    <row r="83" spans="15:18" ht="12.75">
      <c r="O83" s="22"/>
      <c r="P83" s="22"/>
      <c r="Q83" s="22"/>
      <c r="R83" s="22"/>
    </row>
    <row r="84" spans="15:18" ht="12.75">
      <c r="O84" s="22"/>
      <c r="P84" s="22"/>
      <c r="Q84" s="22"/>
      <c r="R84" s="22"/>
    </row>
    <row r="85" spans="15:18" ht="12.75">
      <c r="O85" s="22"/>
      <c r="P85" s="22"/>
      <c r="Q85" s="22"/>
      <c r="R85" s="22"/>
    </row>
    <row r="86" spans="15:18" ht="12.75">
      <c r="O86" s="22"/>
      <c r="P86" s="22"/>
      <c r="Q86" s="22"/>
      <c r="R86" s="22"/>
    </row>
    <row r="87" spans="15:18" ht="12.75">
      <c r="O87" s="22"/>
      <c r="P87" s="22"/>
      <c r="Q87" s="22"/>
      <c r="R87" s="22"/>
    </row>
    <row r="88" spans="15:18" ht="12.75">
      <c r="O88" s="22"/>
      <c r="P88" s="22"/>
      <c r="Q88" s="22"/>
      <c r="R88" s="22"/>
    </row>
    <row r="89" spans="15:18" ht="12.75">
      <c r="O89" s="22"/>
      <c r="P89" s="22"/>
      <c r="Q89" s="22"/>
      <c r="R89" s="22"/>
    </row>
    <row r="90" spans="15:18" ht="12.75">
      <c r="O90" s="22"/>
      <c r="P90" s="22"/>
      <c r="Q90" s="22"/>
      <c r="R90" s="22"/>
    </row>
    <row r="91" spans="15:18" ht="12.75">
      <c r="O91" s="22"/>
      <c r="P91" s="22"/>
      <c r="Q91" s="22"/>
      <c r="R91" s="22"/>
    </row>
    <row r="92" spans="15:18" ht="12.75">
      <c r="O92" s="22"/>
      <c r="P92" s="22"/>
      <c r="Q92" s="22"/>
      <c r="R92" s="22"/>
    </row>
    <row r="93" spans="15:18" ht="12.75">
      <c r="O93" s="22"/>
      <c r="P93" s="22"/>
      <c r="Q93" s="22"/>
      <c r="R93" s="22"/>
    </row>
    <row r="94" spans="15:18" ht="12.75">
      <c r="O94" s="22"/>
      <c r="P94" s="22"/>
      <c r="Q94" s="22"/>
      <c r="R94" s="22"/>
    </row>
    <row r="95" spans="15:18" ht="12.75">
      <c r="O95" s="22"/>
      <c r="P95" s="22"/>
      <c r="Q95" s="22"/>
      <c r="R95" s="22"/>
    </row>
    <row r="96" spans="15:18" ht="12.75">
      <c r="O96" s="22"/>
      <c r="P96" s="22"/>
      <c r="Q96" s="22"/>
      <c r="R96" s="22"/>
    </row>
    <row r="97" spans="15:18" ht="12.75">
      <c r="O97" s="22"/>
      <c r="P97" s="22"/>
      <c r="Q97" s="22"/>
      <c r="R97" s="22"/>
    </row>
    <row r="98" spans="15:18" ht="12.75">
      <c r="O98" s="22"/>
      <c r="P98" s="22"/>
      <c r="Q98" s="22"/>
      <c r="R98" s="22"/>
    </row>
    <row r="99" spans="15:18" ht="12.75">
      <c r="O99" s="22"/>
      <c r="P99" s="22"/>
      <c r="Q99" s="22"/>
      <c r="R99" s="22"/>
    </row>
    <row r="100" spans="15:18" ht="12.75">
      <c r="O100" s="22"/>
      <c r="P100" s="22"/>
      <c r="Q100" s="22"/>
      <c r="R100" s="22"/>
    </row>
    <row r="101" spans="15:18" ht="12.75">
      <c r="O101" s="22"/>
      <c r="P101" s="22"/>
      <c r="Q101" s="22"/>
      <c r="R101" s="22"/>
    </row>
    <row r="102" spans="15:18" ht="12.75">
      <c r="O102" s="22"/>
      <c r="P102" s="22"/>
      <c r="Q102" s="22"/>
      <c r="R102" s="22"/>
    </row>
    <row r="103" spans="15:18" ht="12.75">
      <c r="O103" s="22"/>
      <c r="P103" s="22"/>
      <c r="Q103" s="22"/>
      <c r="R103" s="22"/>
    </row>
    <row r="104" spans="15:18" ht="12.75">
      <c r="O104" s="22"/>
      <c r="P104" s="22"/>
      <c r="Q104" s="22"/>
      <c r="R104" s="22"/>
    </row>
    <row r="105" spans="15:18" ht="12.75">
      <c r="O105" s="22"/>
      <c r="P105" s="22"/>
      <c r="Q105" s="22"/>
      <c r="R105" s="22"/>
    </row>
    <row r="106" spans="15:18" ht="12.75">
      <c r="O106" s="22"/>
      <c r="P106" s="22"/>
      <c r="Q106" s="22"/>
      <c r="R106" s="22"/>
    </row>
    <row r="107" spans="15:18" ht="12.75">
      <c r="O107" s="22"/>
      <c r="P107" s="22"/>
      <c r="Q107" s="22"/>
      <c r="R107" s="22"/>
    </row>
    <row r="108" spans="15:18" ht="12.75">
      <c r="O108" s="22"/>
      <c r="P108" s="22"/>
      <c r="Q108" s="22"/>
      <c r="R108" s="22"/>
    </row>
    <row r="109" spans="15:18" ht="12.75">
      <c r="O109" s="22"/>
      <c r="P109" s="22"/>
      <c r="Q109" s="22"/>
      <c r="R109" s="22"/>
    </row>
    <row r="110" spans="15:18" ht="12.75">
      <c r="O110" s="22"/>
      <c r="P110" s="22"/>
      <c r="Q110" s="22"/>
      <c r="R110" s="22"/>
    </row>
    <row r="111" spans="15:18" ht="12.75">
      <c r="O111" s="22"/>
      <c r="P111" s="22"/>
      <c r="Q111" s="22"/>
      <c r="R111" s="22"/>
    </row>
    <row r="112" spans="15:18" ht="12.75">
      <c r="O112" s="22"/>
      <c r="P112" s="22"/>
      <c r="Q112" s="22"/>
      <c r="R112" s="22"/>
    </row>
    <row r="113" spans="15:18" ht="12.75">
      <c r="O113" s="22"/>
      <c r="P113" s="22"/>
      <c r="Q113" s="22"/>
      <c r="R113" s="22"/>
    </row>
    <row r="114" spans="15:18" ht="12.75">
      <c r="O114" s="22"/>
      <c r="P114" s="22"/>
      <c r="Q114" s="22"/>
      <c r="R114" s="22"/>
    </row>
    <row r="115" spans="15:18" ht="12.75">
      <c r="O115" s="22"/>
      <c r="P115" s="22"/>
      <c r="Q115" s="22"/>
      <c r="R115" s="22"/>
    </row>
    <row r="116" spans="15:18" ht="12.75">
      <c r="O116" s="22"/>
      <c r="P116" s="22"/>
      <c r="Q116" s="22"/>
      <c r="R116" s="22"/>
    </row>
    <row r="117" spans="15:18" ht="12.75">
      <c r="O117" s="22"/>
      <c r="P117" s="22"/>
      <c r="Q117" s="22"/>
      <c r="R117" s="22"/>
    </row>
    <row r="118" spans="15:18" ht="12.75">
      <c r="O118" s="22"/>
      <c r="P118" s="22"/>
      <c r="Q118" s="22"/>
      <c r="R118" s="22"/>
    </row>
    <row r="119" spans="15:18" ht="12.75">
      <c r="O119" s="22"/>
      <c r="P119" s="22"/>
      <c r="Q119" s="22"/>
      <c r="R119" s="22"/>
    </row>
    <row r="120" spans="15:18" ht="12.75">
      <c r="O120" s="22"/>
      <c r="P120" s="22"/>
      <c r="Q120" s="22"/>
      <c r="R120" s="22"/>
    </row>
    <row r="121" spans="15:18" ht="12.75">
      <c r="O121" s="22"/>
      <c r="P121" s="22"/>
      <c r="Q121" s="22"/>
      <c r="R121" s="22"/>
    </row>
    <row r="122" spans="15:18" ht="12.75">
      <c r="O122" s="22"/>
      <c r="P122" s="22"/>
      <c r="Q122" s="22"/>
      <c r="R122" s="22"/>
    </row>
    <row r="123" spans="15:18" ht="12.75">
      <c r="O123" s="22"/>
      <c r="P123" s="22"/>
      <c r="Q123" s="22"/>
      <c r="R123" s="22"/>
    </row>
    <row r="124" spans="15:18" ht="12.75">
      <c r="O124" s="22"/>
      <c r="P124" s="22"/>
      <c r="Q124" s="22"/>
      <c r="R124" s="22"/>
    </row>
    <row r="125" spans="15:18" ht="12.75">
      <c r="O125" s="22"/>
      <c r="P125" s="22"/>
      <c r="Q125" s="22"/>
      <c r="R125" s="22"/>
    </row>
    <row r="126" spans="15:18" ht="12.75">
      <c r="O126" s="22"/>
      <c r="P126" s="22"/>
      <c r="Q126" s="22"/>
      <c r="R126" s="22"/>
    </row>
    <row r="127" spans="15:18" ht="12.75">
      <c r="O127" s="22"/>
      <c r="P127" s="22"/>
      <c r="Q127" s="22"/>
      <c r="R127" s="22"/>
    </row>
    <row r="128" spans="15:18" ht="12.75">
      <c r="O128" s="22"/>
      <c r="P128" s="22"/>
      <c r="Q128" s="22"/>
      <c r="R128" s="22"/>
    </row>
    <row r="129" spans="15:18" ht="12.75">
      <c r="O129" s="22"/>
      <c r="P129" s="22"/>
      <c r="Q129" s="22"/>
      <c r="R129" s="22"/>
    </row>
    <row r="130" spans="15:18" ht="12.75">
      <c r="O130" s="22"/>
      <c r="P130" s="22"/>
      <c r="Q130" s="22"/>
      <c r="R130" s="22"/>
    </row>
    <row r="131" spans="15:18" ht="12.75">
      <c r="O131" s="22"/>
      <c r="P131" s="22"/>
      <c r="Q131" s="22"/>
      <c r="R131" s="22"/>
    </row>
    <row r="132" spans="15:18" ht="12.75">
      <c r="O132" s="22"/>
      <c r="P132" s="22"/>
      <c r="Q132" s="22"/>
      <c r="R132" s="22"/>
    </row>
    <row r="133" spans="15:18" ht="12.75">
      <c r="O133" s="22"/>
      <c r="P133" s="22"/>
      <c r="Q133" s="22"/>
      <c r="R133" s="22"/>
    </row>
    <row r="134" spans="15:18" ht="12.75">
      <c r="O134" s="22"/>
      <c r="P134" s="22"/>
      <c r="Q134" s="22"/>
      <c r="R134" s="22"/>
    </row>
    <row r="135" spans="15:18" ht="12.75">
      <c r="O135" s="22"/>
      <c r="P135" s="22"/>
      <c r="Q135" s="22"/>
      <c r="R135" s="22"/>
    </row>
    <row r="136" spans="15:18" ht="12.75">
      <c r="O136" s="22"/>
      <c r="P136" s="22"/>
      <c r="Q136" s="22"/>
      <c r="R136" s="22"/>
    </row>
    <row r="137" spans="15:18" ht="12.75">
      <c r="O137" s="22"/>
      <c r="P137" s="22"/>
      <c r="Q137" s="22"/>
      <c r="R137" s="22"/>
    </row>
    <row r="138" spans="15:18" ht="12.75">
      <c r="O138" s="22"/>
      <c r="P138" s="22"/>
      <c r="Q138" s="22"/>
      <c r="R138" s="22"/>
    </row>
    <row r="139" spans="15:18" ht="12.75">
      <c r="O139" s="22"/>
      <c r="P139" s="22"/>
      <c r="Q139" s="22"/>
      <c r="R139" s="22"/>
    </row>
    <row r="140" spans="15:18" ht="12.75">
      <c r="O140" s="22"/>
      <c r="P140" s="22"/>
      <c r="Q140" s="22"/>
      <c r="R140" s="22"/>
    </row>
    <row r="141" spans="15:18" ht="12.75">
      <c r="O141" s="22"/>
      <c r="P141" s="22"/>
      <c r="Q141" s="22"/>
      <c r="R141" s="22"/>
    </row>
    <row r="142" spans="15:18" ht="12.75">
      <c r="O142" s="22"/>
      <c r="P142" s="22"/>
      <c r="Q142" s="22"/>
      <c r="R142" s="22"/>
    </row>
    <row r="143" spans="15:18" ht="12.75">
      <c r="O143" s="22"/>
      <c r="P143" s="22"/>
      <c r="Q143" s="22"/>
      <c r="R143" s="22"/>
    </row>
    <row r="144" spans="15:18" ht="12.75">
      <c r="O144" s="22"/>
      <c r="P144" s="22"/>
      <c r="Q144" s="22"/>
      <c r="R144" s="22"/>
    </row>
    <row r="145" spans="15:18" ht="12.75">
      <c r="O145" s="22"/>
      <c r="P145" s="22"/>
      <c r="Q145" s="22"/>
      <c r="R145" s="22"/>
    </row>
    <row r="146" spans="15:18" ht="12.75">
      <c r="O146" s="22"/>
      <c r="P146" s="22"/>
      <c r="Q146" s="22"/>
      <c r="R146" s="22"/>
    </row>
    <row r="147" spans="15:18" ht="12.75">
      <c r="O147" s="22"/>
      <c r="P147" s="22"/>
      <c r="Q147" s="22"/>
      <c r="R147" s="22"/>
    </row>
    <row r="148" spans="15:18" ht="12.75">
      <c r="O148" s="22"/>
      <c r="P148" s="22"/>
      <c r="Q148" s="22"/>
      <c r="R148" s="22"/>
    </row>
    <row r="149" spans="15:18" ht="12.75">
      <c r="O149" s="22"/>
      <c r="P149" s="22"/>
      <c r="Q149" s="22"/>
      <c r="R149" s="22"/>
    </row>
    <row r="150" spans="15:18" ht="12.75">
      <c r="O150" s="22"/>
      <c r="P150" s="22"/>
      <c r="Q150" s="22"/>
      <c r="R150" s="22"/>
    </row>
    <row r="151" spans="15:18" ht="12.75">
      <c r="O151" s="22"/>
      <c r="P151" s="22"/>
      <c r="Q151" s="22"/>
      <c r="R151" s="22"/>
    </row>
    <row r="152" spans="15:18" ht="12.75">
      <c r="O152" s="22"/>
      <c r="P152" s="22"/>
      <c r="Q152" s="22"/>
      <c r="R152" s="22"/>
    </row>
    <row r="153" spans="15:18" ht="12.75">
      <c r="O153" s="22"/>
      <c r="P153" s="22"/>
      <c r="Q153" s="22"/>
      <c r="R153" s="22"/>
    </row>
    <row r="154" spans="15:18" ht="12.75">
      <c r="O154" s="22"/>
      <c r="P154" s="22"/>
      <c r="Q154" s="22"/>
      <c r="R154" s="22"/>
    </row>
    <row r="155" spans="15:18" ht="12.75">
      <c r="O155" s="22"/>
      <c r="P155" s="22"/>
      <c r="Q155" s="22"/>
      <c r="R155" s="22"/>
    </row>
    <row r="156" spans="15:18" ht="12.75">
      <c r="O156" s="22"/>
      <c r="P156" s="22"/>
      <c r="Q156" s="22"/>
      <c r="R156" s="22"/>
    </row>
    <row r="157" spans="15:18" ht="12.75">
      <c r="O157" s="22"/>
      <c r="P157" s="22"/>
      <c r="Q157" s="22"/>
      <c r="R157" s="22"/>
    </row>
    <row r="158" spans="15:18" ht="12.75">
      <c r="O158" s="22"/>
      <c r="P158" s="22"/>
      <c r="Q158" s="22"/>
      <c r="R158" s="22"/>
    </row>
    <row r="159" spans="15:18" ht="12.75">
      <c r="O159" s="22"/>
      <c r="P159" s="22"/>
      <c r="Q159" s="22"/>
      <c r="R159" s="22"/>
    </row>
    <row r="160" spans="15:18" ht="12.75">
      <c r="O160" s="22"/>
      <c r="P160" s="22"/>
      <c r="Q160" s="22"/>
      <c r="R160" s="22"/>
    </row>
    <row r="161" spans="15:18" ht="12.75">
      <c r="O161" s="22"/>
      <c r="P161" s="22"/>
      <c r="Q161" s="22"/>
      <c r="R161" s="22"/>
    </row>
    <row r="162" spans="15:18" ht="12.75">
      <c r="O162" s="22"/>
      <c r="P162" s="22"/>
      <c r="Q162" s="22"/>
      <c r="R162" s="22"/>
    </row>
    <row r="163" spans="15:18" ht="12.75">
      <c r="O163" s="22"/>
      <c r="P163" s="22"/>
      <c r="Q163" s="22"/>
      <c r="R163" s="22"/>
    </row>
    <row r="164" spans="15:18" ht="12.75">
      <c r="O164" s="22"/>
      <c r="P164" s="22"/>
      <c r="Q164" s="22"/>
      <c r="R164" s="22"/>
    </row>
    <row r="165" spans="15:18" ht="12.75">
      <c r="O165" s="22"/>
      <c r="P165" s="22"/>
      <c r="Q165" s="22"/>
      <c r="R165" s="22"/>
    </row>
    <row r="166" spans="15:18" ht="12.75">
      <c r="O166" s="22"/>
      <c r="P166" s="22"/>
      <c r="Q166" s="22"/>
      <c r="R166" s="22"/>
    </row>
    <row r="167" spans="15:18" ht="12.75">
      <c r="O167" s="22"/>
      <c r="P167" s="22"/>
      <c r="Q167" s="22"/>
      <c r="R167" s="22"/>
    </row>
    <row r="168" spans="15:18" ht="12.75">
      <c r="O168" s="22"/>
      <c r="P168" s="22"/>
      <c r="Q168" s="22"/>
      <c r="R168" s="22"/>
    </row>
    <row r="169" spans="15:18" ht="12.75">
      <c r="O169" s="22"/>
      <c r="P169" s="22"/>
      <c r="Q169" s="22"/>
      <c r="R169" s="22"/>
    </row>
    <row r="170" spans="15:18" ht="12.75">
      <c r="O170" s="22"/>
      <c r="P170" s="22"/>
      <c r="Q170" s="22"/>
      <c r="R170" s="22"/>
    </row>
    <row r="171" spans="15:18" ht="12.75">
      <c r="O171" s="22"/>
      <c r="P171" s="22"/>
      <c r="Q171" s="22"/>
      <c r="R171" s="22"/>
    </row>
    <row r="172" spans="15:18" ht="12.75">
      <c r="O172" s="22"/>
      <c r="P172" s="22"/>
      <c r="Q172" s="22"/>
      <c r="R172" s="22"/>
    </row>
    <row r="173" spans="15:18" ht="12.75">
      <c r="O173" s="22"/>
      <c r="P173" s="22"/>
      <c r="Q173" s="22"/>
      <c r="R173" s="22"/>
    </row>
    <row r="174" spans="15:18" ht="12.75">
      <c r="O174" s="22"/>
      <c r="P174" s="22"/>
      <c r="Q174" s="22"/>
      <c r="R174" s="22"/>
    </row>
    <row r="175" spans="15:18" ht="12.75">
      <c r="O175" s="22"/>
      <c r="P175" s="22"/>
      <c r="Q175" s="22"/>
      <c r="R175" s="22"/>
    </row>
    <row r="176" spans="15:18" ht="12.75">
      <c r="O176" s="22"/>
      <c r="P176" s="22"/>
      <c r="Q176" s="22"/>
      <c r="R176" s="22"/>
    </row>
    <row r="177" spans="15:18" ht="12.75">
      <c r="O177" s="22"/>
      <c r="P177" s="22"/>
      <c r="Q177" s="22"/>
      <c r="R177" s="22"/>
    </row>
    <row r="178" spans="15:18" ht="12.75">
      <c r="O178" s="22"/>
      <c r="P178" s="22"/>
      <c r="Q178" s="22"/>
      <c r="R178" s="22"/>
    </row>
    <row r="179" spans="15:18" ht="12.75">
      <c r="O179" s="22"/>
      <c r="P179" s="22"/>
      <c r="Q179" s="22"/>
      <c r="R179" s="22"/>
    </row>
    <row r="180" spans="15:18" ht="12.75">
      <c r="O180" s="22"/>
      <c r="P180" s="22"/>
      <c r="Q180" s="22"/>
      <c r="R180" s="22"/>
    </row>
    <row r="181" spans="15:18" ht="12.75">
      <c r="O181" s="22"/>
      <c r="P181" s="22"/>
      <c r="Q181" s="22"/>
      <c r="R181" s="22"/>
    </row>
    <row r="182" spans="15:18" ht="12.75">
      <c r="O182" s="22"/>
      <c r="P182" s="22"/>
      <c r="Q182" s="22"/>
      <c r="R182" s="22"/>
    </row>
    <row r="183" spans="15:18" ht="12.75">
      <c r="O183" s="22"/>
      <c r="P183" s="22"/>
      <c r="Q183" s="22"/>
      <c r="R183" s="22"/>
    </row>
    <row r="184" spans="15:18" ht="12.75">
      <c r="O184" s="22"/>
      <c r="P184" s="22"/>
      <c r="Q184" s="22"/>
      <c r="R184" s="22"/>
    </row>
    <row r="185" spans="15:18" ht="12.75">
      <c r="O185" s="22"/>
      <c r="P185" s="22"/>
      <c r="Q185" s="22"/>
      <c r="R185" s="22"/>
    </row>
    <row r="186" spans="15:18" ht="12.75">
      <c r="O186" s="22"/>
      <c r="P186" s="22"/>
      <c r="Q186" s="22"/>
      <c r="R186" s="22"/>
    </row>
    <row r="187" spans="15:18" ht="12.75">
      <c r="O187" s="22"/>
      <c r="P187" s="22"/>
      <c r="Q187" s="22"/>
      <c r="R187" s="22"/>
    </row>
    <row r="188" spans="15:18" ht="12.75">
      <c r="O188" s="22"/>
      <c r="P188" s="22"/>
      <c r="Q188" s="22"/>
      <c r="R188" s="22"/>
    </row>
    <row r="189" spans="15:18" ht="12.75">
      <c r="O189" s="22"/>
      <c r="P189" s="22"/>
      <c r="Q189" s="22"/>
      <c r="R189" s="22"/>
    </row>
    <row r="190" spans="15:18" ht="12.75">
      <c r="O190" s="22"/>
      <c r="P190" s="22"/>
      <c r="Q190" s="22"/>
      <c r="R190" s="22"/>
    </row>
    <row r="191" spans="15:18" ht="12.75">
      <c r="O191" s="22"/>
      <c r="P191" s="22"/>
      <c r="Q191" s="22"/>
      <c r="R191" s="22"/>
    </row>
    <row r="192" spans="15:18" ht="12.75">
      <c r="O192" s="22"/>
      <c r="P192" s="22"/>
      <c r="Q192" s="22"/>
      <c r="R192" s="22"/>
    </row>
    <row r="193" spans="15:18" ht="12.75">
      <c r="O193" s="22"/>
      <c r="P193" s="22"/>
      <c r="Q193" s="22"/>
      <c r="R193" s="22"/>
    </row>
    <row r="194" spans="15:18" ht="12.75">
      <c r="O194" s="22"/>
      <c r="P194" s="22"/>
      <c r="Q194" s="22"/>
      <c r="R194" s="22"/>
    </row>
    <row r="195" spans="15:18" ht="12.75">
      <c r="O195" s="22"/>
      <c r="P195" s="22"/>
      <c r="Q195" s="22"/>
      <c r="R195" s="22"/>
    </row>
    <row r="196" spans="15:18" ht="12.75">
      <c r="O196" s="22"/>
      <c r="P196" s="22"/>
      <c r="Q196" s="22"/>
      <c r="R196" s="22"/>
    </row>
    <row r="197" spans="15:18" ht="12.75">
      <c r="O197" s="22"/>
      <c r="P197" s="22"/>
      <c r="Q197" s="22"/>
      <c r="R197" s="22"/>
    </row>
    <row r="198" spans="15:18" ht="12.75">
      <c r="O198" s="22"/>
      <c r="P198" s="22"/>
      <c r="Q198" s="22"/>
      <c r="R198" s="22"/>
    </row>
    <row r="199" spans="15:18" ht="12.75">
      <c r="O199" s="22"/>
      <c r="P199" s="22"/>
      <c r="Q199" s="22"/>
      <c r="R199" s="22"/>
    </row>
    <row r="200" spans="15:18" ht="12.75">
      <c r="O200" s="22"/>
      <c r="P200" s="22"/>
      <c r="Q200" s="22"/>
      <c r="R200" s="22"/>
    </row>
    <row r="201" spans="15:18" ht="12.75">
      <c r="O201" s="22"/>
      <c r="P201" s="22"/>
      <c r="Q201" s="22"/>
      <c r="R201" s="22"/>
    </row>
    <row r="202" spans="15:18" ht="12.75">
      <c r="O202" s="22"/>
      <c r="P202" s="22"/>
      <c r="Q202" s="22"/>
      <c r="R202" s="22"/>
    </row>
    <row r="203" spans="15:18" ht="12.75">
      <c r="O203" s="22"/>
      <c r="P203" s="22"/>
      <c r="Q203" s="22"/>
      <c r="R203" s="22"/>
    </row>
    <row r="204" spans="15:18" ht="12.75">
      <c r="O204" s="22"/>
      <c r="P204" s="22"/>
      <c r="Q204" s="22"/>
      <c r="R204" s="22"/>
    </row>
    <row r="205" spans="15:18" ht="12.75">
      <c r="O205" s="22"/>
      <c r="P205" s="22"/>
      <c r="Q205" s="22"/>
      <c r="R205" s="22"/>
    </row>
    <row r="206" spans="15:18" ht="12.75">
      <c r="O206" s="22"/>
      <c r="P206" s="22"/>
      <c r="Q206" s="22"/>
      <c r="R206" s="22"/>
    </row>
    <row r="207" spans="15:18" ht="12.75">
      <c r="O207" s="22"/>
      <c r="P207" s="22"/>
      <c r="Q207" s="22"/>
      <c r="R207" s="22"/>
    </row>
    <row r="208" spans="15:18" ht="12.75">
      <c r="O208" s="22"/>
      <c r="P208" s="22"/>
      <c r="Q208" s="22"/>
      <c r="R208" s="22"/>
    </row>
    <row r="209" spans="15:18" ht="12.75">
      <c r="O209" s="22"/>
      <c r="P209" s="22"/>
      <c r="Q209" s="22"/>
      <c r="R209" s="22"/>
    </row>
    <row r="210" spans="15:18" ht="12.75">
      <c r="O210" s="22"/>
      <c r="P210" s="22"/>
      <c r="Q210" s="22"/>
      <c r="R210" s="22"/>
    </row>
    <row r="211" spans="15:18" ht="12.75">
      <c r="O211" s="22"/>
      <c r="P211" s="22"/>
      <c r="Q211" s="22"/>
      <c r="R211" s="22"/>
    </row>
    <row r="212" spans="15:18" ht="12.75">
      <c r="O212" s="22"/>
      <c r="P212" s="22"/>
      <c r="Q212" s="22"/>
      <c r="R212" s="22"/>
    </row>
    <row r="213" spans="15:18" ht="12.75">
      <c r="O213" s="22"/>
      <c r="P213" s="22"/>
      <c r="Q213" s="22"/>
      <c r="R213" s="22"/>
    </row>
    <row r="214" spans="15:18" ht="12.75">
      <c r="O214" s="22"/>
      <c r="P214" s="22"/>
      <c r="Q214" s="22"/>
      <c r="R214" s="22"/>
    </row>
    <row r="215" spans="15:18" ht="12.75">
      <c r="O215" s="22"/>
      <c r="P215" s="22"/>
      <c r="Q215" s="22"/>
      <c r="R215" s="22"/>
    </row>
    <row r="216" spans="15:18" ht="12.75">
      <c r="O216" s="22"/>
      <c r="P216" s="22"/>
      <c r="Q216" s="22"/>
      <c r="R216" s="22"/>
    </row>
    <row r="217" spans="15:18" ht="12.75">
      <c r="O217" s="22"/>
      <c r="P217" s="22"/>
      <c r="Q217" s="22"/>
      <c r="R217" s="22"/>
    </row>
    <row r="218" spans="15:18" ht="12.75">
      <c r="O218" s="22"/>
      <c r="P218" s="22"/>
      <c r="Q218" s="22"/>
      <c r="R218" s="22"/>
    </row>
    <row r="219" spans="15:18" ht="12.75">
      <c r="O219" s="22"/>
      <c r="P219" s="22"/>
      <c r="Q219" s="22"/>
      <c r="R219" s="22"/>
    </row>
    <row r="220" spans="15:18" ht="12.75">
      <c r="O220" s="22"/>
      <c r="P220" s="22"/>
      <c r="Q220" s="22"/>
      <c r="R220" s="22"/>
    </row>
    <row r="221" spans="15:18" ht="12.75">
      <c r="O221" s="22"/>
      <c r="P221" s="22"/>
      <c r="Q221" s="22"/>
      <c r="R221" s="22"/>
    </row>
    <row r="222" spans="15:18" ht="12.75">
      <c r="O222" s="22"/>
      <c r="P222" s="22"/>
      <c r="Q222" s="22"/>
      <c r="R222" s="22"/>
    </row>
    <row r="223" spans="15:18" ht="12.75">
      <c r="O223" s="22"/>
      <c r="P223" s="22"/>
      <c r="Q223" s="22"/>
      <c r="R223" s="22"/>
    </row>
    <row r="224" spans="15:18" ht="12.75">
      <c r="O224" s="22"/>
      <c r="P224" s="22"/>
      <c r="Q224" s="22"/>
      <c r="R224" s="22"/>
    </row>
    <row r="225" spans="15:18" ht="12.75">
      <c r="O225" s="22"/>
      <c r="P225" s="22"/>
      <c r="Q225" s="22"/>
      <c r="R225" s="22"/>
    </row>
    <row r="226" spans="15:18" ht="12.75">
      <c r="O226" s="22"/>
      <c r="P226" s="22"/>
      <c r="Q226" s="22"/>
      <c r="R226" s="22"/>
    </row>
    <row r="227" spans="15:18" ht="12.75">
      <c r="O227" s="22"/>
      <c r="P227" s="22"/>
      <c r="Q227" s="22"/>
      <c r="R227" s="22"/>
    </row>
    <row r="228" spans="15:18" ht="12.75">
      <c r="O228" s="22"/>
      <c r="P228" s="22"/>
      <c r="Q228" s="22"/>
      <c r="R228" s="22"/>
    </row>
    <row r="229" spans="15:18" ht="12.75">
      <c r="O229" s="22"/>
      <c r="P229" s="22"/>
      <c r="Q229" s="22"/>
      <c r="R229" s="22"/>
    </row>
    <row r="230" spans="15:18" ht="12.75">
      <c r="O230" s="22"/>
      <c r="P230" s="22"/>
      <c r="Q230" s="22"/>
      <c r="R230" s="22"/>
    </row>
    <row r="231" spans="15:18" ht="12.75">
      <c r="O231" s="22"/>
      <c r="P231" s="22"/>
      <c r="Q231" s="22"/>
      <c r="R231" s="22"/>
    </row>
    <row r="232" spans="15:18" ht="12.75">
      <c r="O232" s="22"/>
      <c r="P232" s="22"/>
      <c r="Q232" s="22"/>
      <c r="R232" s="22"/>
    </row>
    <row r="233" spans="15:18" ht="12.75">
      <c r="O233" s="22"/>
      <c r="P233" s="22"/>
      <c r="Q233" s="22"/>
      <c r="R233" s="22"/>
    </row>
    <row r="234" spans="15:18" ht="12.75">
      <c r="O234" s="22"/>
      <c r="P234" s="22"/>
      <c r="Q234" s="22"/>
      <c r="R234" s="22"/>
    </row>
    <row r="235" spans="15:18" ht="12.75">
      <c r="O235" s="22"/>
      <c r="P235" s="22"/>
      <c r="Q235" s="22"/>
      <c r="R235" s="22"/>
    </row>
    <row r="236" spans="15:18" ht="12.75">
      <c r="O236" s="22"/>
      <c r="P236" s="22"/>
      <c r="Q236" s="22"/>
      <c r="R236" s="22"/>
    </row>
    <row r="237" spans="15:18" ht="12.75">
      <c r="O237" s="22"/>
      <c r="P237" s="22"/>
      <c r="Q237" s="22"/>
      <c r="R237" s="22"/>
    </row>
    <row r="238" spans="15:18" ht="12.75">
      <c r="O238" s="22"/>
      <c r="P238" s="22"/>
      <c r="Q238" s="22"/>
      <c r="R238" s="22"/>
    </row>
    <row r="239" spans="15:18" ht="12.75">
      <c r="O239" s="22"/>
      <c r="P239" s="22"/>
      <c r="Q239" s="22"/>
      <c r="R239" s="22"/>
    </row>
    <row r="240" spans="15:18" ht="12.75">
      <c r="O240" s="22"/>
      <c r="P240" s="22"/>
      <c r="Q240" s="22"/>
      <c r="R240" s="22"/>
    </row>
    <row r="241" spans="15:18" ht="12.75">
      <c r="O241" s="22"/>
      <c r="P241" s="22"/>
      <c r="Q241" s="22"/>
      <c r="R241" s="22"/>
    </row>
    <row r="242" spans="15:18" ht="12.75">
      <c r="O242" s="22"/>
      <c r="P242" s="22"/>
      <c r="Q242" s="22"/>
      <c r="R242" s="22"/>
    </row>
    <row r="243" spans="15:18" ht="12.75">
      <c r="O243" s="22"/>
      <c r="P243" s="22"/>
      <c r="Q243" s="22"/>
      <c r="R243" s="22"/>
    </row>
    <row r="244" spans="15:18" ht="12.75">
      <c r="O244" s="22"/>
      <c r="P244" s="22"/>
      <c r="Q244" s="22"/>
      <c r="R244" s="22"/>
    </row>
    <row r="245" spans="15:18" ht="12.75">
      <c r="O245" s="22"/>
      <c r="P245" s="22"/>
      <c r="Q245" s="22"/>
      <c r="R245" s="22"/>
    </row>
    <row r="246" spans="15:18" ht="12.75">
      <c r="O246" s="22"/>
      <c r="P246" s="22"/>
      <c r="Q246" s="22"/>
      <c r="R246" s="22"/>
    </row>
    <row r="247" spans="15:18" ht="12.75">
      <c r="O247" s="22"/>
      <c r="P247" s="22"/>
      <c r="Q247" s="22"/>
      <c r="R247" s="22"/>
    </row>
    <row r="248" spans="15:18" ht="12.75">
      <c r="O248" s="22"/>
      <c r="P248" s="22"/>
      <c r="Q248" s="22"/>
      <c r="R248" s="22"/>
    </row>
    <row r="249" spans="15:18" ht="12.75">
      <c r="O249" s="22"/>
      <c r="P249" s="22"/>
      <c r="Q249" s="22"/>
      <c r="R249" s="22"/>
    </row>
    <row r="250" spans="15:18" ht="12.75">
      <c r="O250" s="22"/>
      <c r="P250" s="22"/>
      <c r="Q250" s="22"/>
      <c r="R250" s="22"/>
    </row>
    <row r="251" spans="15:18" ht="12.75">
      <c r="O251" s="22"/>
      <c r="P251" s="22"/>
      <c r="Q251" s="22"/>
      <c r="R251" s="22"/>
    </row>
    <row r="252" spans="15:18" ht="12.75">
      <c r="O252" s="22"/>
      <c r="P252" s="22"/>
      <c r="Q252" s="22"/>
      <c r="R252" s="22"/>
    </row>
    <row r="253" spans="15:18" ht="12.75">
      <c r="O253" s="22"/>
      <c r="P253" s="22"/>
      <c r="Q253" s="22"/>
      <c r="R253" s="22"/>
    </row>
    <row r="254" spans="15:18" ht="12.75">
      <c r="O254" s="22"/>
      <c r="P254" s="22"/>
      <c r="Q254" s="22"/>
      <c r="R254" s="22"/>
    </row>
    <row r="255" spans="15:18" ht="12.75">
      <c r="O255" s="22"/>
      <c r="P255" s="22"/>
      <c r="Q255" s="22"/>
      <c r="R255" s="22"/>
    </row>
    <row r="256" spans="15:18" ht="12.75">
      <c r="O256" s="22"/>
      <c r="P256" s="22"/>
      <c r="Q256" s="22"/>
      <c r="R256" s="22"/>
    </row>
    <row r="257" spans="15:18" ht="12.75">
      <c r="O257" s="22"/>
      <c r="P257" s="22"/>
      <c r="Q257" s="22"/>
      <c r="R257" s="22"/>
    </row>
    <row r="258" spans="15:18" ht="12.75">
      <c r="O258" s="22"/>
      <c r="P258" s="22"/>
      <c r="Q258" s="22"/>
      <c r="R258" s="22"/>
    </row>
    <row r="259" spans="15:18" ht="12.75">
      <c r="O259" s="22"/>
      <c r="P259" s="22"/>
      <c r="Q259" s="22"/>
      <c r="R259" s="22"/>
    </row>
    <row r="260" spans="15:18" ht="12.75">
      <c r="O260" s="22"/>
      <c r="P260" s="22"/>
      <c r="Q260" s="22"/>
      <c r="R260" s="22"/>
    </row>
    <row r="261" spans="15:18" ht="12.75">
      <c r="O261" s="22"/>
      <c r="P261" s="22"/>
      <c r="Q261" s="22"/>
      <c r="R261" s="22"/>
    </row>
    <row r="262" spans="15:18" ht="12.75">
      <c r="O262" s="22"/>
      <c r="P262" s="22"/>
      <c r="Q262" s="22"/>
      <c r="R262" s="22"/>
    </row>
    <row r="263" spans="15:18" ht="12.75">
      <c r="O263" s="22"/>
      <c r="P263" s="22"/>
      <c r="Q263" s="22"/>
      <c r="R263" s="22"/>
    </row>
    <row r="264" spans="15:18" ht="12.75">
      <c r="O264" s="22"/>
      <c r="P264" s="22"/>
      <c r="Q264" s="22"/>
      <c r="R264" s="22"/>
    </row>
    <row r="265" spans="15:18" ht="12.75">
      <c r="O265" s="22"/>
      <c r="P265" s="22"/>
      <c r="Q265" s="22"/>
      <c r="R265" s="22"/>
    </row>
    <row r="266" spans="15:18" ht="12.75">
      <c r="O266" s="22"/>
      <c r="P266" s="22"/>
      <c r="Q266" s="22"/>
      <c r="R266" s="22"/>
    </row>
    <row r="267" spans="15:18" ht="12.75">
      <c r="O267" s="22"/>
      <c r="P267" s="22"/>
      <c r="Q267" s="22"/>
      <c r="R267" s="22"/>
    </row>
    <row r="268" spans="15:18" ht="12.75">
      <c r="O268" s="22"/>
      <c r="P268" s="22"/>
      <c r="Q268" s="22"/>
      <c r="R268" s="22"/>
    </row>
    <row r="269" spans="15:18" ht="12.75">
      <c r="O269" s="22"/>
      <c r="P269" s="22"/>
      <c r="Q269" s="22"/>
      <c r="R269" s="22"/>
    </row>
    <row r="270" spans="15:18" ht="12.75">
      <c r="O270" s="22"/>
      <c r="P270" s="22"/>
      <c r="Q270" s="22"/>
      <c r="R270" s="22"/>
    </row>
    <row r="271" spans="15:18" ht="12.75">
      <c r="O271" s="22"/>
      <c r="P271" s="22"/>
      <c r="Q271" s="22"/>
      <c r="R271" s="22"/>
    </row>
    <row r="272" spans="15:18" ht="12.75">
      <c r="O272" s="22"/>
      <c r="P272" s="22"/>
      <c r="Q272" s="22"/>
      <c r="R272" s="22"/>
    </row>
    <row r="273" spans="15:18" ht="12.75">
      <c r="O273" s="22"/>
      <c r="P273" s="22"/>
      <c r="Q273" s="22"/>
      <c r="R273" s="22"/>
    </row>
    <row r="274" spans="15:18" ht="12.75">
      <c r="O274" s="22"/>
      <c r="P274" s="22"/>
      <c r="Q274" s="22"/>
      <c r="R274" s="22"/>
    </row>
    <row r="275" spans="15:18" ht="12.75">
      <c r="O275" s="22"/>
      <c r="P275" s="22"/>
      <c r="Q275" s="22"/>
      <c r="R275" s="22"/>
    </row>
    <row r="276" spans="15:18" ht="12.75">
      <c r="O276" s="22"/>
      <c r="P276" s="22"/>
      <c r="Q276" s="22"/>
      <c r="R276" s="22"/>
    </row>
    <row r="277" spans="15:18" ht="12.75">
      <c r="O277" s="22"/>
      <c r="P277" s="22"/>
      <c r="Q277" s="22"/>
      <c r="R277" s="22"/>
    </row>
    <row r="278" spans="15:18" ht="12.75">
      <c r="O278" s="22"/>
      <c r="P278" s="22"/>
      <c r="Q278" s="22"/>
      <c r="R278" s="22"/>
    </row>
    <row r="279" spans="15:18" ht="12.75">
      <c r="O279" s="22"/>
      <c r="P279" s="22"/>
      <c r="Q279" s="22"/>
      <c r="R279" s="22"/>
    </row>
    <row r="280" spans="15:18" ht="12.75">
      <c r="O280" s="22"/>
      <c r="P280" s="22"/>
      <c r="Q280" s="22"/>
      <c r="R280" s="22"/>
    </row>
    <row r="281" spans="15:18" ht="12.75">
      <c r="O281" s="22"/>
      <c r="P281" s="22"/>
      <c r="Q281" s="22"/>
      <c r="R281" s="22"/>
    </row>
    <row r="282" spans="15:18" ht="12.75">
      <c r="O282" s="22"/>
      <c r="P282" s="22"/>
      <c r="Q282" s="22"/>
      <c r="R282" s="22"/>
    </row>
    <row r="283" spans="15:18" ht="12.75">
      <c r="O283" s="22"/>
      <c r="P283" s="22"/>
      <c r="Q283" s="22"/>
      <c r="R283" s="22"/>
    </row>
    <row r="284" spans="15:18" ht="12.75">
      <c r="O284" s="22"/>
      <c r="P284" s="22"/>
      <c r="Q284" s="22"/>
      <c r="R284" s="22"/>
    </row>
    <row r="285" spans="15:18" ht="12.75">
      <c r="O285" s="22"/>
      <c r="P285" s="22"/>
      <c r="Q285" s="22"/>
      <c r="R285" s="22"/>
    </row>
    <row r="286" spans="15:18" ht="12.75">
      <c r="O286" s="22"/>
      <c r="P286" s="22"/>
      <c r="Q286" s="22"/>
      <c r="R286" s="22"/>
    </row>
    <row r="287" spans="15:18" ht="12.75">
      <c r="O287" s="22"/>
      <c r="P287" s="22"/>
      <c r="Q287" s="22"/>
      <c r="R287" s="22"/>
    </row>
    <row r="288" spans="15:18" ht="12.75">
      <c r="O288" s="22"/>
      <c r="P288" s="22"/>
      <c r="Q288" s="22"/>
      <c r="R288" s="22"/>
    </row>
    <row r="289" spans="15:18" ht="12.75">
      <c r="O289" s="22"/>
      <c r="P289" s="22"/>
      <c r="Q289" s="22"/>
      <c r="R289" s="22"/>
    </row>
    <row r="290" spans="15:18" ht="12.75">
      <c r="O290" s="22"/>
      <c r="P290" s="22"/>
      <c r="Q290" s="22"/>
      <c r="R290" s="22"/>
    </row>
    <row r="291" spans="15:18" ht="12.75">
      <c r="O291" s="22"/>
      <c r="P291" s="22"/>
      <c r="Q291" s="22"/>
      <c r="R291" s="22"/>
    </row>
    <row r="292" spans="15:18" ht="12.75">
      <c r="O292" s="22"/>
      <c r="P292" s="22"/>
      <c r="Q292" s="22"/>
      <c r="R292" s="22"/>
    </row>
    <row r="293" spans="15:18" ht="12.75">
      <c r="O293" s="22"/>
      <c r="P293" s="22"/>
      <c r="Q293" s="22"/>
      <c r="R293" s="22"/>
    </row>
    <row r="294" spans="15:18" ht="12.75">
      <c r="O294" s="22"/>
      <c r="P294" s="22"/>
      <c r="Q294" s="22"/>
      <c r="R294" s="22"/>
    </row>
    <row r="295" spans="15:18" ht="12.75">
      <c r="O295" s="22"/>
      <c r="P295" s="22"/>
      <c r="Q295" s="22"/>
      <c r="R295" s="22"/>
    </row>
    <row r="296" spans="15:18" ht="12.75">
      <c r="O296" s="22"/>
      <c r="P296" s="22"/>
      <c r="Q296" s="22"/>
      <c r="R296" s="22"/>
    </row>
    <row r="297" spans="15:18" ht="12.75">
      <c r="O297" s="22"/>
      <c r="P297" s="22"/>
      <c r="Q297" s="22"/>
      <c r="R297" s="22"/>
    </row>
    <row r="298" spans="15:18" ht="12.75">
      <c r="O298" s="22"/>
      <c r="P298" s="22"/>
      <c r="Q298" s="22"/>
      <c r="R298" s="22"/>
    </row>
    <row r="299" spans="15:18" ht="12.75">
      <c r="O299" s="22"/>
      <c r="P299" s="22"/>
      <c r="Q299" s="22"/>
      <c r="R299" s="22"/>
    </row>
    <row r="300" spans="15:18" ht="12.75">
      <c r="O300" s="22"/>
      <c r="P300" s="22"/>
      <c r="Q300" s="22"/>
      <c r="R300" s="22"/>
    </row>
    <row r="301" spans="15:18" ht="12.75">
      <c r="O301" s="22"/>
      <c r="P301" s="22"/>
      <c r="Q301" s="22"/>
      <c r="R301" s="22"/>
    </row>
    <row r="302" spans="15:18" ht="12.75">
      <c r="O302" s="22"/>
      <c r="P302" s="22"/>
      <c r="Q302" s="22"/>
      <c r="R302" s="22"/>
    </row>
    <row r="303" spans="15:18" ht="12.75">
      <c r="O303" s="22"/>
      <c r="P303" s="22"/>
      <c r="Q303" s="22"/>
      <c r="R303" s="22"/>
    </row>
    <row r="304" spans="15:18" ht="12.75">
      <c r="O304" s="22"/>
      <c r="P304" s="22"/>
      <c r="Q304" s="22"/>
      <c r="R304" s="22"/>
    </row>
    <row r="305" spans="15:18" ht="12.75">
      <c r="O305" s="22"/>
      <c r="P305" s="22"/>
      <c r="Q305" s="22"/>
      <c r="R305" s="22"/>
    </row>
    <row r="306" spans="15:18" ht="12.75">
      <c r="O306" s="22"/>
      <c r="P306" s="22"/>
      <c r="Q306" s="22"/>
      <c r="R306" s="22"/>
    </row>
    <row r="307" spans="15:18" ht="12.75">
      <c r="O307" s="22"/>
      <c r="P307" s="22"/>
      <c r="Q307" s="22"/>
      <c r="R307" s="22"/>
    </row>
    <row r="308" spans="15:18" ht="12.75">
      <c r="O308" s="22"/>
      <c r="P308" s="22"/>
      <c r="Q308" s="22"/>
      <c r="R308" s="22"/>
    </row>
    <row r="309" spans="15:18" ht="12.75">
      <c r="O309" s="22"/>
      <c r="P309" s="22"/>
      <c r="Q309" s="22"/>
      <c r="R309" s="22"/>
    </row>
    <row r="310" spans="15:18" ht="12.75">
      <c r="O310" s="22"/>
      <c r="P310" s="22"/>
      <c r="Q310" s="22"/>
      <c r="R310" s="22"/>
    </row>
    <row r="311" spans="15:18" ht="12.75">
      <c r="O311" s="22"/>
      <c r="P311" s="22"/>
      <c r="Q311" s="22"/>
      <c r="R311" s="22"/>
    </row>
    <row r="312" spans="15:18" ht="12.75">
      <c r="O312" s="22"/>
      <c r="P312" s="22"/>
      <c r="Q312" s="22"/>
      <c r="R312" s="22"/>
    </row>
    <row r="313" spans="15:18" ht="12.75">
      <c r="O313" s="22"/>
      <c r="P313" s="22"/>
      <c r="Q313" s="22"/>
      <c r="R313" s="22"/>
    </row>
    <row r="314" spans="15:18" ht="12.75">
      <c r="O314" s="22"/>
      <c r="P314" s="22"/>
      <c r="Q314" s="22"/>
      <c r="R314" s="22"/>
    </row>
    <row r="315" spans="15:18" ht="12.75">
      <c r="O315" s="22"/>
      <c r="P315" s="22"/>
      <c r="Q315" s="22"/>
      <c r="R315" s="22"/>
    </row>
    <row r="316" spans="15:18" ht="12.75">
      <c r="O316" s="22"/>
      <c r="P316" s="22"/>
      <c r="Q316" s="22"/>
      <c r="R316" s="22"/>
    </row>
    <row r="317" spans="15:18" ht="12.75">
      <c r="O317" s="22"/>
      <c r="P317" s="22"/>
      <c r="Q317" s="22"/>
      <c r="R317" s="22"/>
    </row>
    <row r="318" spans="15:18" ht="12.75">
      <c r="O318" s="22"/>
      <c r="P318" s="22"/>
      <c r="Q318" s="22"/>
      <c r="R318" s="22"/>
    </row>
    <row r="319" spans="15:18" ht="12.75">
      <c r="O319" s="22"/>
      <c r="P319" s="22"/>
      <c r="Q319" s="22"/>
      <c r="R319" s="22"/>
    </row>
    <row r="320" spans="15:18" ht="12.75">
      <c r="O320" s="22"/>
      <c r="P320" s="22"/>
      <c r="Q320" s="22"/>
      <c r="R320" s="22"/>
    </row>
    <row r="321" spans="15:18" ht="12.75">
      <c r="O321" s="22"/>
      <c r="P321" s="22"/>
      <c r="Q321" s="22"/>
      <c r="R321" s="22"/>
    </row>
    <row r="322" spans="15:18" ht="12.75">
      <c r="O322" s="22"/>
      <c r="P322" s="22"/>
      <c r="Q322" s="22"/>
      <c r="R322" s="22"/>
    </row>
    <row r="323" spans="15:18" ht="12.75">
      <c r="O323" s="22"/>
      <c r="P323" s="22"/>
      <c r="Q323" s="22"/>
      <c r="R323" s="22"/>
    </row>
    <row r="324" spans="15:18" ht="12.75">
      <c r="O324" s="22"/>
      <c r="P324" s="22"/>
      <c r="Q324" s="22"/>
      <c r="R324" s="22"/>
    </row>
    <row r="325" spans="15:18" ht="12.75">
      <c r="O325" s="22"/>
      <c r="P325" s="22"/>
      <c r="Q325" s="22"/>
      <c r="R325" s="22"/>
    </row>
    <row r="326" spans="15:18" ht="12.75">
      <c r="O326" s="22"/>
      <c r="P326" s="22"/>
      <c r="Q326" s="22"/>
      <c r="R326" s="22"/>
    </row>
    <row r="327" spans="15:18" ht="12.75">
      <c r="O327" s="22"/>
      <c r="P327" s="22"/>
      <c r="Q327" s="22"/>
      <c r="R327" s="22"/>
    </row>
    <row r="328" spans="15:18" ht="12.75">
      <c r="O328" s="22"/>
      <c r="P328" s="22"/>
      <c r="Q328" s="22"/>
      <c r="R328" s="22"/>
    </row>
    <row r="329" spans="15:18" ht="12.75">
      <c r="O329" s="22"/>
      <c r="P329" s="22"/>
      <c r="Q329" s="22"/>
      <c r="R329" s="22"/>
    </row>
    <row r="330" spans="15:18" ht="12.75">
      <c r="O330" s="22"/>
      <c r="P330" s="22"/>
      <c r="Q330" s="22"/>
      <c r="R330" s="22"/>
    </row>
    <row r="331" spans="15:18" ht="12.75">
      <c r="O331" s="22"/>
      <c r="P331" s="22"/>
      <c r="Q331" s="22"/>
      <c r="R331" s="22"/>
    </row>
    <row r="332" spans="15:18" ht="12.75">
      <c r="O332" s="22"/>
      <c r="P332" s="22"/>
      <c r="Q332" s="22"/>
      <c r="R332" s="22"/>
    </row>
    <row r="333" spans="15:18" ht="12.75">
      <c r="O333" s="22"/>
      <c r="P333" s="22"/>
      <c r="Q333" s="22"/>
      <c r="R333" s="22"/>
    </row>
    <row r="334" spans="15:18" ht="12.75">
      <c r="O334" s="22"/>
      <c r="P334" s="22"/>
      <c r="Q334" s="22"/>
      <c r="R334" s="22"/>
    </row>
    <row r="335" spans="15:18" ht="12.75">
      <c r="O335" s="22"/>
      <c r="P335" s="22"/>
      <c r="Q335" s="22"/>
      <c r="R335" s="22"/>
    </row>
    <row r="336" spans="15:18" ht="12.75">
      <c r="O336" s="22"/>
      <c r="P336" s="22"/>
      <c r="Q336" s="22"/>
      <c r="R336" s="22"/>
    </row>
    <row r="337" spans="15:18" ht="12.75">
      <c r="O337" s="22"/>
      <c r="P337" s="22"/>
      <c r="Q337" s="22"/>
      <c r="R337" s="22"/>
    </row>
    <row r="338" spans="15:18" ht="12.75">
      <c r="O338" s="22"/>
      <c r="P338" s="22"/>
      <c r="Q338" s="22"/>
      <c r="R338" s="22"/>
    </row>
    <row r="339" spans="15:18" ht="12.75">
      <c r="O339" s="22"/>
      <c r="P339" s="22"/>
      <c r="Q339" s="22"/>
      <c r="R339" s="22"/>
    </row>
    <row r="340" spans="15:18" ht="12.75">
      <c r="O340" s="22"/>
      <c r="P340" s="22"/>
      <c r="Q340" s="22"/>
      <c r="R340" s="22"/>
    </row>
    <row r="341" spans="15:18" ht="12.75">
      <c r="O341" s="22"/>
      <c r="P341" s="22"/>
      <c r="Q341" s="22"/>
      <c r="R341" s="22"/>
    </row>
    <row r="342" spans="15:18" ht="12.75">
      <c r="O342" s="22"/>
      <c r="P342" s="22"/>
      <c r="Q342" s="22"/>
      <c r="R342" s="22"/>
    </row>
    <row r="343" spans="15:18" ht="12.75">
      <c r="O343" s="22"/>
      <c r="P343" s="22"/>
      <c r="Q343" s="22"/>
      <c r="R343" s="22"/>
    </row>
    <row r="344" spans="15:18" ht="12.75">
      <c r="O344" s="22"/>
      <c r="P344" s="22"/>
      <c r="Q344" s="22"/>
      <c r="R344" s="22"/>
    </row>
    <row r="345" spans="15:18" ht="12.75">
      <c r="O345" s="22"/>
      <c r="P345" s="22"/>
      <c r="Q345" s="22"/>
      <c r="R345" s="22"/>
    </row>
    <row r="346" spans="15:18" ht="12.75">
      <c r="O346" s="22"/>
      <c r="P346" s="22"/>
      <c r="Q346" s="22"/>
      <c r="R346" s="22"/>
    </row>
    <row r="347" spans="15:18" ht="12.75">
      <c r="O347" s="22"/>
      <c r="P347" s="22"/>
      <c r="Q347" s="22"/>
      <c r="R347" s="22"/>
    </row>
    <row r="348" spans="15:18" ht="12.75">
      <c r="O348" s="22"/>
      <c r="P348" s="22"/>
      <c r="Q348" s="22"/>
      <c r="R348" s="22"/>
    </row>
    <row r="349" spans="15:18" ht="12.75">
      <c r="O349" s="22"/>
      <c r="P349" s="22"/>
      <c r="Q349" s="22"/>
      <c r="R349" s="22"/>
    </row>
    <row r="350" spans="15:18" ht="12.75">
      <c r="O350" s="22"/>
      <c r="P350" s="22"/>
      <c r="Q350" s="22"/>
      <c r="R350" s="22"/>
    </row>
    <row r="351" spans="15:18" ht="12.75">
      <c r="O351" s="22"/>
      <c r="P351" s="22"/>
      <c r="Q351" s="22"/>
      <c r="R351" s="22"/>
    </row>
    <row r="352" spans="15:18" ht="12.75">
      <c r="O352" s="22"/>
      <c r="P352" s="22"/>
      <c r="Q352" s="22"/>
      <c r="R352" s="22"/>
    </row>
    <row r="353" spans="15:18" ht="12.75">
      <c r="O353" s="22"/>
      <c r="P353" s="22"/>
      <c r="Q353" s="22"/>
      <c r="R353" s="22"/>
    </row>
    <row r="354" spans="15:18" ht="12.75">
      <c r="O354" s="22"/>
      <c r="P354" s="22"/>
      <c r="Q354" s="22"/>
      <c r="R354" s="22"/>
    </row>
    <row r="355" spans="15:18" ht="12.75">
      <c r="O355" s="22"/>
      <c r="P355" s="22"/>
      <c r="Q355" s="22"/>
      <c r="R355" s="22"/>
    </row>
    <row r="356" spans="15:18" ht="12.75">
      <c r="O356" s="22"/>
      <c r="P356" s="22"/>
      <c r="Q356" s="22"/>
      <c r="R356" s="22"/>
    </row>
    <row r="357" spans="15:18" ht="12.75">
      <c r="O357" s="22"/>
      <c r="P357" s="22"/>
      <c r="Q357" s="22"/>
      <c r="R357" s="22"/>
    </row>
    <row r="358" spans="15:18" ht="12.75">
      <c r="O358" s="22"/>
      <c r="P358" s="22"/>
      <c r="Q358" s="22"/>
      <c r="R358" s="22"/>
    </row>
    <row r="359" spans="15:18" ht="12.75">
      <c r="O359" s="22"/>
      <c r="P359" s="22"/>
      <c r="Q359" s="22"/>
      <c r="R359" s="22"/>
    </row>
    <row r="360" spans="15:18" ht="12.75">
      <c r="O360" s="22"/>
      <c r="P360" s="22"/>
      <c r="Q360" s="22"/>
      <c r="R360" s="22"/>
    </row>
    <row r="361" spans="15:18" ht="12.75">
      <c r="O361" s="22"/>
      <c r="P361" s="22"/>
      <c r="Q361" s="22"/>
      <c r="R361" s="22"/>
    </row>
    <row r="362" spans="15:18" ht="12.75">
      <c r="O362" s="22"/>
      <c r="P362" s="22"/>
      <c r="Q362" s="22"/>
      <c r="R362" s="22"/>
    </row>
    <row r="363" spans="15:18" ht="12.75">
      <c r="O363" s="22"/>
      <c r="P363" s="22"/>
      <c r="Q363" s="22"/>
      <c r="R363" s="22"/>
    </row>
    <row r="364" spans="15:18" ht="12.75">
      <c r="O364" s="22"/>
      <c r="P364" s="22"/>
      <c r="Q364" s="22"/>
      <c r="R364" s="22"/>
    </row>
    <row r="365" spans="15:18" ht="12.75">
      <c r="O365" s="22"/>
      <c r="P365" s="22"/>
      <c r="Q365" s="22"/>
      <c r="R365" s="22"/>
    </row>
    <row r="366" spans="15:18" ht="12.75">
      <c r="O366" s="22"/>
      <c r="P366" s="22"/>
      <c r="Q366" s="22"/>
      <c r="R366" s="22"/>
    </row>
    <row r="367" spans="15:18" ht="12.75">
      <c r="O367" s="22"/>
      <c r="P367" s="22"/>
      <c r="Q367" s="22"/>
      <c r="R367" s="22"/>
    </row>
    <row r="368" spans="15:18" ht="12.75">
      <c r="O368" s="22"/>
      <c r="P368" s="22"/>
      <c r="Q368" s="22"/>
      <c r="R368" s="22"/>
    </row>
    <row r="369" spans="15:18" ht="12.75">
      <c r="O369" s="22"/>
      <c r="P369" s="22"/>
      <c r="Q369" s="22"/>
      <c r="R369" s="22"/>
    </row>
    <row r="370" spans="15:18" ht="12.75">
      <c r="O370" s="22"/>
      <c r="P370" s="22"/>
      <c r="Q370" s="22"/>
      <c r="R370" s="22"/>
    </row>
    <row r="371" spans="15:18" ht="12.75">
      <c r="O371" s="22"/>
      <c r="P371" s="22"/>
      <c r="Q371" s="22"/>
      <c r="R371" s="22"/>
    </row>
    <row r="372" spans="15:18" ht="12.75">
      <c r="O372" s="22"/>
      <c r="P372" s="22"/>
      <c r="Q372" s="22"/>
      <c r="R372" s="22"/>
    </row>
    <row r="373" spans="15:18" ht="12.75">
      <c r="O373" s="22"/>
      <c r="P373" s="22"/>
      <c r="Q373" s="22"/>
      <c r="R373" s="22"/>
    </row>
    <row r="374" spans="15:18" ht="12.75">
      <c r="O374" s="22"/>
      <c r="P374" s="22"/>
      <c r="Q374" s="22"/>
      <c r="R374" s="22"/>
    </row>
    <row r="375" spans="15:18" ht="12.75">
      <c r="O375" s="22"/>
      <c r="P375" s="22"/>
      <c r="Q375" s="22"/>
      <c r="R375" s="22"/>
    </row>
    <row r="376" spans="15:18" ht="12.75">
      <c r="O376" s="22"/>
      <c r="P376" s="22"/>
      <c r="Q376" s="22"/>
      <c r="R376" s="22"/>
    </row>
    <row r="377" spans="15:18" ht="12.75">
      <c r="O377" s="22"/>
      <c r="P377" s="22"/>
      <c r="Q377" s="22"/>
      <c r="R377" s="22"/>
    </row>
    <row r="378" spans="15:18" ht="12.75">
      <c r="O378" s="22"/>
      <c r="P378" s="22"/>
      <c r="Q378" s="22"/>
      <c r="R378" s="22"/>
    </row>
    <row r="379" spans="15:18" ht="12.75">
      <c r="O379" s="22"/>
      <c r="P379" s="22"/>
      <c r="Q379" s="22"/>
      <c r="R379" s="22"/>
    </row>
    <row r="380" spans="15:18" ht="12.75">
      <c r="O380" s="22"/>
      <c r="P380" s="22"/>
      <c r="Q380" s="22"/>
      <c r="R380" s="22"/>
    </row>
    <row r="381" spans="15:18" ht="12.75">
      <c r="O381" s="22"/>
      <c r="P381" s="22"/>
      <c r="Q381" s="22"/>
      <c r="R381" s="22"/>
    </row>
    <row r="382" spans="15:18" ht="12.75">
      <c r="O382" s="22"/>
      <c r="P382" s="22"/>
      <c r="Q382" s="22"/>
      <c r="R382" s="22"/>
    </row>
    <row r="383" spans="15:18" ht="12.75">
      <c r="O383" s="22"/>
      <c r="P383" s="22"/>
      <c r="Q383" s="22"/>
      <c r="R383" s="22"/>
    </row>
    <row r="384" spans="15:18" ht="12.75">
      <c r="O384" s="22"/>
      <c r="P384" s="22"/>
      <c r="Q384" s="22"/>
      <c r="R384" s="22"/>
    </row>
    <row r="385" spans="15:18" ht="12.75">
      <c r="O385" s="22"/>
      <c r="P385" s="22"/>
      <c r="Q385" s="22"/>
      <c r="R385" s="22"/>
    </row>
    <row r="386" spans="15:18" ht="12.75">
      <c r="O386" s="22"/>
      <c r="P386" s="22"/>
      <c r="Q386" s="22"/>
      <c r="R386" s="22"/>
    </row>
    <row r="387" spans="15:18" ht="12.75">
      <c r="O387" s="22"/>
      <c r="P387" s="22"/>
      <c r="Q387" s="22"/>
      <c r="R387" s="22"/>
    </row>
    <row r="388" spans="15:18" ht="12.75">
      <c r="O388" s="22"/>
      <c r="P388" s="22"/>
      <c r="Q388" s="22"/>
      <c r="R388" s="22"/>
    </row>
    <row r="389" spans="15:18" ht="12.75">
      <c r="O389" s="22"/>
      <c r="P389" s="22"/>
      <c r="Q389" s="22"/>
      <c r="R389" s="22"/>
    </row>
    <row r="390" spans="15:18" ht="12.75">
      <c r="O390" s="22"/>
      <c r="P390" s="22"/>
      <c r="Q390" s="22"/>
      <c r="R390" s="22"/>
    </row>
    <row r="391" spans="15:18" ht="12.75">
      <c r="O391" s="22"/>
      <c r="P391" s="22"/>
      <c r="Q391" s="22"/>
      <c r="R391" s="22"/>
    </row>
    <row r="392" spans="15:18" ht="12.75">
      <c r="O392" s="22"/>
      <c r="P392" s="22"/>
      <c r="Q392" s="22"/>
      <c r="R392" s="22"/>
    </row>
    <row r="393" spans="15:18" ht="12.75">
      <c r="O393" s="22"/>
      <c r="P393" s="22"/>
      <c r="Q393" s="22"/>
      <c r="R393" s="22"/>
    </row>
    <row r="394" spans="15:18" ht="12.75">
      <c r="O394" s="22"/>
      <c r="P394" s="22"/>
      <c r="Q394" s="22"/>
      <c r="R394" s="22"/>
    </row>
    <row r="395" spans="15:18" ht="12.75">
      <c r="O395" s="22"/>
      <c r="P395" s="22"/>
      <c r="Q395" s="22"/>
      <c r="R395" s="22"/>
    </row>
    <row r="396" spans="15:18" ht="12.75">
      <c r="O396" s="22"/>
      <c r="P396" s="22"/>
      <c r="Q396" s="22"/>
      <c r="R396" s="22"/>
    </row>
    <row r="397" spans="15:18" ht="12.75">
      <c r="O397" s="22"/>
      <c r="P397" s="22"/>
      <c r="Q397" s="22"/>
      <c r="R397" s="22"/>
    </row>
    <row r="398" spans="15:18" ht="12.75">
      <c r="O398" s="22"/>
      <c r="P398" s="22"/>
      <c r="Q398" s="22"/>
      <c r="R398" s="22"/>
    </row>
    <row r="399" spans="15:18" ht="12.75">
      <c r="O399" s="22"/>
      <c r="P399" s="22"/>
      <c r="Q399" s="22"/>
      <c r="R399" s="22"/>
    </row>
    <row r="400" spans="15:18" ht="12.75">
      <c r="O400" s="22"/>
      <c r="P400" s="22"/>
      <c r="Q400" s="22"/>
      <c r="R400" s="22"/>
    </row>
    <row r="401" spans="15:18" ht="12.75">
      <c r="O401" s="22"/>
      <c r="P401" s="22"/>
      <c r="Q401" s="22"/>
      <c r="R401" s="22"/>
    </row>
    <row r="402" spans="15:18" ht="12.75">
      <c r="O402" s="22"/>
      <c r="P402" s="22"/>
      <c r="Q402" s="22"/>
      <c r="R402" s="22"/>
    </row>
    <row r="403" spans="15:18" ht="12.75">
      <c r="O403" s="22"/>
      <c r="P403" s="22"/>
      <c r="Q403" s="22"/>
      <c r="R403" s="22"/>
    </row>
    <row r="404" spans="15:18" ht="12.75">
      <c r="O404" s="22"/>
      <c r="P404" s="22"/>
      <c r="Q404" s="22"/>
      <c r="R404" s="22"/>
    </row>
    <row r="405" spans="15:18" ht="12.75">
      <c r="O405" s="22"/>
      <c r="P405" s="22"/>
      <c r="Q405" s="22"/>
      <c r="R405" s="22"/>
    </row>
    <row r="406" spans="15:18" ht="12.75">
      <c r="O406" s="22"/>
      <c r="P406" s="22"/>
      <c r="Q406" s="22"/>
      <c r="R406" s="22"/>
    </row>
    <row r="407" spans="15:18" ht="12.75">
      <c r="O407" s="22"/>
      <c r="P407" s="22"/>
      <c r="Q407" s="22"/>
      <c r="R407" s="22"/>
    </row>
    <row r="408" spans="15:18" ht="12.75">
      <c r="O408" s="22"/>
      <c r="P408" s="22"/>
      <c r="Q408" s="22"/>
      <c r="R408" s="22"/>
    </row>
    <row r="409" spans="15:18" ht="12.75">
      <c r="O409" s="22"/>
      <c r="P409" s="22"/>
      <c r="Q409" s="22"/>
      <c r="R409" s="22"/>
    </row>
    <row r="410" spans="15:18" ht="12.75">
      <c r="O410" s="22"/>
      <c r="P410" s="22"/>
      <c r="Q410" s="22"/>
      <c r="R410" s="22"/>
    </row>
    <row r="411" spans="15:18" ht="12.75">
      <c r="O411" s="22"/>
      <c r="P411" s="22"/>
      <c r="Q411" s="22"/>
      <c r="R411" s="22"/>
    </row>
    <row r="412" spans="15:18" ht="12.75">
      <c r="O412" s="22"/>
      <c r="P412" s="22"/>
      <c r="Q412" s="22"/>
      <c r="R412" s="22"/>
    </row>
    <row r="413" spans="15:18" ht="12.75">
      <c r="O413" s="22"/>
      <c r="P413" s="22"/>
      <c r="Q413" s="22"/>
      <c r="R413" s="22"/>
    </row>
    <row r="414" spans="15:18" ht="12.75">
      <c r="O414" s="22"/>
      <c r="P414" s="22"/>
      <c r="Q414" s="22"/>
      <c r="R414" s="22"/>
    </row>
    <row r="415" spans="15:18" ht="12.75">
      <c r="O415" s="22"/>
      <c r="P415" s="22"/>
      <c r="Q415" s="22"/>
      <c r="R415" s="22"/>
    </row>
    <row r="416" spans="15:18" ht="12.75">
      <c r="O416" s="22"/>
      <c r="P416" s="22"/>
      <c r="Q416" s="22"/>
      <c r="R416" s="22"/>
    </row>
    <row r="417" spans="15:18" ht="12.75">
      <c r="O417" s="22"/>
      <c r="P417" s="22"/>
      <c r="Q417" s="22"/>
      <c r="R417" s="22"/>
    </row>
    <row r="418" spans="15:18" ht="12.75">
      <c r="O418" s="22"/>
      <c r="P418" s="22"/>
      <c r="Q418" s="22"/>
      <c r="R418" s="22"/>
    </row>
    <row r="419" spans="15:18" ht="12.75">
      <c r="O419" s="22"/>
      <c r="P419" s="22"/>
      <c r="Q419" s="22"/>
      <c r="R419" s="22"/>
    </row>
    <row r="420" spans="15:18" ht="12.75">
      <c r="O420" s="22"/>
      <c r="P420" s="22"/>
      <c r="Q420" s="22"/>
      <c r="R420" s="22"/>
    </row>
    <row r="421" spans="15:18" ht="12.75">
      <c r="O421" s="22"/>
      <c r="P421" s="22"/>
      <c r="Q421" s="22"/>
      <c r="R421" s="22"/>
    </row>
    <row r="422" spans="15:18" ht="12.75">
      <c r="O422" s="22"/>
      <c r="P422" s="22"/>
      <c r="Q422" s="22"/>
      <c r="R422" s="22"/>
    </row>
    <row r="423" spans="15:18" ht="12.75">
      <c r="O423" s="22"/>
      <c r="P423" s="22"/>
      <c r="Q423" s="22"/>
      <c r="R423" s="22"/>
    </row>
    <row r="424" spans="15:18" ht="12.75">
      <c r="O424" s="22"/>
      <c r="P424" s="22"/>
      <c r="Q424" s="22"/>
      <c r="R424" s="22"/>
    </row>
    <row r="425" spans="15:18" ht="12.75">
      <c r="O425" s="22"/>
      <c r="P425" s="22"/>
      <c r="Q425" s="22"/>
      <c r="R425" s="22"/>
    </row>
    <row r="426" spans="15:18" ht="12.75">
      <c r="O426" s="22"/>
      <c r="P426" s="22"/>
      <c r="Q426" s="22"/>
      <c r="R426" s="22"/>
    </row>
    <row r="427" spans="15:18" ht="12.75">
      <c r="O427" s="22"/>
      <c r="P427" s="22"/>
      <c r="Q427" s="22"/>
      <c r="R427" s="22"/>
    </row>
    <row r="428" spans="15:18" ht="12.75">
      <c r="O428" s="22"/>
      <c r="P428" s="22"/>
      <c r="Q428" s="22"/>
      <c r="R428" s="22"/>
    </row>
    <row r="429" spans="15:18" ht="12.75">
      <c r="O429" s="22"/>
      <c r="P429" s="22"/>
      <c r="Q429" s="22"/>
      <c r="R429" s="22"/>
    </row>
    <row r="430" spans="15:18" ht="12.75">
      <c r="O430" s="22"/>
      <c r="P430" s="22"/>
      <c r="Q430" s="22"/>
      <c r="R430" s="22"/>
    </row>
    <row r="431" spans="15:18" ht="12.75">
      <c r="O431" s="22"/>
      <c r="P431" s="22"/>
      <c r="Q431" s="22"/>
      <c r="R431" s="22"/>
    </row>
    <row r="432" spans="15:18" ht="12.75">
      <c r="O432" s="22"/>
      <c r="P432" s="22"/>
      <c r="Q432" s="22"/>
      <c r="R432" s="22"/>
    </row>
    <row r="433" spans="15:18" ht="12.75">
      <c r="O433" s="22"/>
      <c r="P433" s="22"/>
      <c r="Q433" s="22"/>
      <c r="R433" s="22"/>
    </row>
    <row r="434" spans="15:18" ht="12.75">
      <c r="O434" s="22"/>
      <c r="P434" s="22"/>
      <c r="Q434" s="22"/>
      <c r="R434" s="22"/>
    </row>
    <row r="435" spans="15:18" ht="12.75">
      <c r="O435" s="22"/>
      <c r="P435" s="22"/>
      <c r="Q435" s="22"/>
      <c r="R435" s="22"/>
    </row>
    <row r="436" spans="15:18" ht="12.75">
      <c r="O436" s="22"/>
      <c r="P436" s="22"/>
      <c r="Q436" s="22"/>
      <c r="R436" s="22"/>
    </row>
    <row r="437" spans="15:18" ht="12.75">
      <c r="O437" s="22"/>
      <c r="P437" s="22"/>
      <c r="Q437" s="22"/>
      <c r="R437" s="22"/>
    </row>
    <row r="438" spans="15:18" ht="12.75">
      <c r="O438" s="22"/>
      <c r="P438" s="22"/>
      <c r="Q438" s="22"/>
      <c r="R438" s="22"/>
    </row>
    <row r="439" spans="15:18" ht="12.75">
      <c r="O439" s="22"/>
      <c r="P439" s="22"/>
      <c r="Q439" s="22"/>
      <c r="R439" s="22"/>
    </row>
    <row r="440" spans="15:18" ht="12.75">
      <c r="O440" s="22"/>
      <c r="P440" s="22"/>
      <c r="Q440" s="22"/>
      <c r="R440" s="22"/>
    </row>
    <row r="441" spans="15:18" ht="12.75">
      <c r="O441" s="22"/>
      <c r="P441" s="22"/>
      <c r="Q441" s="22"/>
      <c r="R441" s="22"/>
    </row>
    <row r="442" spans="15:18" ht="12.75">
      <c r="O442" s="22"/>
      <c r="P442" s="22"/>
      <c r="Q442" s="22"/>
      <c r="R442" s="22"/>
    </row>
    <row r="443" spans="15:18" ht="12.75">
      <c r="O443" s="22"/>
      <c r="P443" s="22"/>
      <c r="Q443" s="22"/>
      <c r="R443" s="22"/>
    </row>
    <row r="444" spans="15:18" ht="12.75">
      <c r="O444" s="22"/>
      <c r="P444" s="22"/>
      <c r="Q444" s="22"/>
      <c r="R444" s="22"/>
    </row>
    <row r="445" spans="15:18" ht="12.75">
      <c r="O445" s="22"/>
      <c r="P445" s="22"/>
      <c r="Q445" s="22"/>
      <c r="R445" s="22"/>
    </row>
    <row r="446" spans="15:18" ht="12.75">
      <c r="O446" s="22"/>
      <c r="P446" s="22"/>
      <c r="Q446" s="22"/>
      <c r="R446" s="22"/>
    </row>
    <row r="447" spans="15:18" ht="12.75">
      <c r="O447" s="22"/>
      <c r="P447" s="22"/>
      <c r="Q447" s="22"/>
      <c r="R447" s="22"/>
    </row>
    <row r="448" spans="15:18" ht="12.75">
      <c r="O448" s="22"/>
      <c r="P448" s="22"/>
      <c r="Q448" s="22"/>
      <c r="R448" s="22"/>
    </row>
    <row r="449" spans="15:18" ht="12.75">
      <c r="O449" s="22"/>
      <c r="P449" s="22"/>
      <c r="Q449" s="22"/>
      <c r="R449" s="22"/>
    </row>
    <row r="450" spans="15:18" ht="12.75">
      <c r="O450" s="22"/>
      <c r="P450" s="22"/>
      <c r="Q450" s="22"/>
      <c r="R450" s="22"/>
    </row>
    <row r="451" spans="15:18" ht="12.75">
      <c r="O451" s="22"/>
      <c r="P451" s="22"/>
      <c r="Q451" s="22"/>
      <c r="R451" s="22"/>
    </row>
    <row r="452" spans="15:18" ht="12.75">
      <c r="O452" s="22"/>
      <c r="P452" s="22"/>
      <c r="Q452" s="22"/>
      <c r="R452" s="22"/>
    </row>
    <row r="453" spans="15:18" ht="12.75">
      <c r="O453" s="22"/>
      <c r="P453" s="22"/>
      <c r="Q453" s="22"/>
      <c r="R453" s="22"/>
    </row>
    <row r="454" ht="12.75">
      <c r="O454" s="22"/>
    </row>
    <row r="455" ht="12.75">
      <c r="O455" s="22"/>
    </row>
    <row r="456" ht="12.75">
      <c r="O456" s="22"/>
    </row>
    <row r="457" ht="12.75">
      <c r="O457" s="22"/>
    </row>
    <row r="458" ht="12.75">
      <c r="O458" s="22"/>
    </row>
    <row r="459" ht="12.75">
      <c r="O459" s="22"/>
    </row>
    <row r="460" ht="12.75">
      <c r="O460" s="22"/>
    </row>
    <row r="461" ht="12.75">
      <c r="O461" s="22"/>
    </row>
    <row r="462" ht="12.75">
      <c r="O462" s="22"/>
    </row>
    <row r="463" ht="12.75">
      <c r="O463" s="22"/>
    </row>
    <row r="464" ht="12.75">
      <c r="O464" s="22"/>
    </row>
    <row r="465" ht="12.75">
      <c r="O465" s="22"/>
    </row>
    <row r="466" ht="12.75">
      <c r="O466" s="22"/>
    </row>
    <row r="467" ht="12.75">
      <c r="O467" s="22"/>
    </row>
    <row r="468" ht="12.75">
      <c r="O468" s="22"/>
    </row>
    <row r="469" ht="12.75">
      <c r="O469" s="22"/>
    </row>
    <row r="470" ht="12.75">
      <c r="O470" s="22"/>
    </row>
    <row r="471" ht="12.75">
      <c r="O471" s="22"/>
    </row>
    <row r="472" ht="12.75">
      <c r="O472" s="22"/>
    </row>
    <row r="473" ht="12.75">
      <c r="O473" s="22"/>
    </row>
    <row r="474" ht="12.75">
      <c r="O474" s="22"/>
    </row>
    <row r="475" ht="12.75">
      <c r="O475" s="22"/>
    </row>
    <row r="476" ht="12.75">
      <c r="O476" s="22"/>
    </row>
    <row r="477" ht="12.75">
      <c r="O477" s="22"/>
    </row>
    <row r="478" ht="12.75">
      <c r="O478" s="22"/>
    </row>
    <row r="479" ht="12.75">
      <c r="O479" s="22"/>
    </row>
    <row r="480" ht="12.75">
      <c r="O480" s="22"/>
    </row>
    <row r="481" ht="12.75">
      <c r="O481" s="22"/>
    </row>
    <row r="482" ht="12.75">
      <c r="O482" s="22"/>
    </row>
    <row r="483" ht="12.75">
      <c r="O483" s="22"/>
    </row>
    <row r="484" ht="12.75">
      <c r="O484" s="22"/>
    </row>
    <row r="485" ht="12.75">
      <c r="O485" s="22"/>
    </row>
    <row r="486" ht="12.75">
      <c r="O486" s="22"/>
    </row>
    <row r="487" ht="12.75">
      <c r="O487" s="22"/>
    </row>
    <row r="488" ht="12.75">
      <c r="O488" s="22"/>
    </row>
    <row r="489" ht="12.75">
      <c r="O489" s="22"/>
    </row>
    <row r="490" ht="12.75">
      <c r="O490" s="22"/>
    </row>
    <row r="491" ht="12.75">
      <c r="O491" s="22"/>
    </row>
    <row r="492" ht="12.75">
      <c r="O492" s="22"/>
    </row>
    <row r="493" ht="12.75">
      <c r="O493" s="22"/>
    </row>
    <row r="494" ht="12.75">
      <c r="O494" s="22"/>
    </row>
    <row r="495" ht="12.75">
      <c r="O495" s="22"/>
    </row>
    <row r="496" ht="12.75">
      <c r="O496" s="22"/>
    </row>
    <row r="497" ht="12.75">
      <c r="O497" s="22"/>
    </row>
    <row r="498" ht="12.75">
      <c r="O498" s="22"/>
    </row>
    <row r="499" ht="12.75">
      <c r="O499" s="22"/>
    </row>
    <row r="500" ht="12.75">
      <c r="O500" s="22"/>
    </row>
    <row r="501" ht="12.75">
      <c r="O501" s="22"/>
    </row>
    <row r="502" ht="12.75">
      <c r="O502" s="22"/>
    </row>
    <row r="503" ht="12.75">
      <c r="O503" s="22"/>
    </row>
    <row r="504" ht="12.75">
      <c r="O504" s="22"/>
    </row>
    <row r="505" ht="12.75">
      <c r="O505" s="22"/>
    </row>
    <row r="506" ht="12.75">
      <c r="O506" s="22"/>
    </row>
    <row r="507" ht="12.75">
      <c r="O507" s="22"/>
    </row>
    <row r="508" ht="12.75">
      <c r="O508" s="22"/>
    </row>
    <row r="509" ht="12.75">
      <c r="O509" s="22"/>
    </row>
    <row r="510" ht="12.75">
      <c r="O510" s="22"/>
    </row>
    <row r="511" ht="12.75">
      <c r="O511" s="22"/>
    </row>
    <row r="512" ht="12.75">
      <c r="O512" s="22"/>
    </row>
    <row r="513" ht="12.75">
      <c r="O513" s="22"/>
    </row>
    <row r="514" ht="12.75">
      <c r="O514" s="22"/>
    </row>
    <row r="515" ht="12.75">
      <c r="O515" s="22"/>
    </row>
    <row r="516" ht="12.75">
      <c r="O516" s="22"/>
    </row>
    <row r="517" ht="12.75">
      <c r="O517" s="22"/>
    </row>
    <row r="518" ht="12.75">
      <c r="O518" s="22"/>
    </row>
    <row r="519" ht="12.75">
      <c r="O519" s="22"/>
    </row>
    <row r="520" ht="12.75">
      <c r="O520" s="22"/>
    </row>
    <row r="521" ht="12.75">
      <c r="O521" s="22"/>
    </row>
    <row r="522" ht="12.75">
      <c r="O522" s="22"/>
    </row>
    <row r="523" ht="12.75">
      <c r="O523" s="22"/>
    </row>
    <row r="524" ht="12.75">
      <c r="O524" s="22"/>
    </row>
    <row r="525" ht="12.75">
      <c r="O525" s="22"/>
    </row>
    <row r="526" ht="12.75">
      <c r="O526" s="22"/>
    </row>
    <row r="527" ht="12.75">
      <c r="O527" s="22"/>
    </row>
    <row r="528" ht="12.75">
      <c r="O528" s="22"/>
    </row>
    <row r="529" ht="12.75">
      <c r="O529" s="22"/>
    </row>
    <row r="530" ht="12.75">
      <c r="O530" s="22"/>
    </row>
    <row r="531" ht="12.75">
      <c r="O531" s="22"/>
    </row>
    <row r="532" ht="12.75">
      <c r="O532" s="22"/>
    </row>
    <row r="533" ht="12.75">
      <c r="O533" s="22"/>
    </row>
    <row r="534" ht="12.75">
      <c r="O534" s="22"/>
    </row>
    <row r="535" ht="12.75">
      <c r="O535" s="22"/>
    </row>
    <row r="536" ht="12.75">
      <c r="O536" s="22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2016-11-10T15:58:03Z</dcterms:modified>
  <cp:category/>
  <cp:version/>
  <cp:contentType/>
  <cp:contentStatus/>
</cp:coreProperties>
</file>