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1"/>
  </bookViews>
  <sheets>
    <sheet name="Table 4" sheetId="1" r:id="rId1"/>
    <sheet name="Table 5" sheetId="2" r:id="rId2"/>
  </sheets>
  <externalReferences>
    <externalReference r:id="rId5"/>
    <externalReference r:id="rId6"/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4'!$A$1:$G$54</definedName>
    <definedName name="_xlnm.Print_Area" localSheetId="1">'Table 5'!$A$1:$G$53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localSheetId="1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<sst xmlns="http://schemas.openxmlformats.org/spreadsheetml/2006/main" count="66" uniqueCount="40">
  <si>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</si>
  <si>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</si>
  <si>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</si>
  <si>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</si>
  <si>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</si>
  <si>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</si>
  <si>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</si>
  <si>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Plus April 2012 increase</t>
  </si>
  <si>
    <t>Total raw sugar TRQ</t>
  </si>
  <si>
    <t>Refined sugar TRQ</t>
  </si>
  <si>
    <t xml:space="preserve"> Allocation to Canada </t>
  </si>
  <si>
    <t xml:space="preserve"> FY 2011 Canada sugar to enter FY 2012</t>
  </si>
  <si>
    <t xml:space="preserve"> Allocation to Mexico </t>
  </si>
  <si>
    <t xml:space="preserve">  Less Mexican shortfall 1/</t>
  </si>
  <si>
    <t xml:space="preserve"> Global</t>
  </si>
  <si>
    <t xml:space="preserve"> FY 2011 Global sugar to enter FY 2012</t>
  </si>
  <si>
    <t xml:space="preserve"> Specialty</t>
  </si>
  <si>
    <t xml:space="preserve">   Base </t>
  </si>
  <si>
    <t xml:space="preserve">   Additional </t>
  </si>
  <si>
    <t>Total refined sugar TRQ</t>
  </si>
  <si>
    <t>CAFTA/DR TRQ - calendar 2012</t>
  </si>
  <si>
    <t xml:space="preserve"> CAFTA/DR FY 2011, likely to enter in FY 2012</t>
  </si>
  <si>
    <t xml:space="preserve"> CAFTA/DR FY 2012, forecast to enter in FY 2013</t>
  </si>
  <si>
    <t xml:space="preserve"> Other:</t>
  </si>
  <si>
    <t>Singapore, Bahrain, Jordan</t>
  </si>
  <si>
    <t>Peru</t>
  </si>
  <si>
    <t>Colombia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</si>
  <si>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</si>
  <si>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</si>
  <si>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</si>
  <si>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</si>
  <si>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</si>
  <si>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</si>
  <si>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</si>
  <si>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 xml:space="preserve"> Additional Quota</t>
  </si>
  <si>
    <t>CAFTA/DR TRQ - calendar 2013</t>
  </si>
  <si>
    <t xml:space="preserve"> CAFTA/DR CY 2012, likely to enter in FY 2013</t>
  </si>
  <si>
    <t xml:space="preserve"> CAFTA/DR CY 2013, forecast to enter in FY 2014</t>
  </si>
  <si>
    <t>Table 5  -- USDA estimate of sugar imports in FY 2013</t>
  </si>
  <si>
    <t>Table 4  -- USDA estimate of sugar imports in FY 2012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</si>
</sst>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  <numFmt numFmtId="210" formatCode="_(* #,##0.000_);_(* \(#,##0.000\);_(* &quot;-&quot;?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39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0</v>
      </c>
      <c r="C3" s="3" t="s">
        <v>1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2</v>
      </c>
      <c r="B5" s="5">
        <v>1117195</v>
      </c>
      <c r="C5" s="5">
        <f>B5*(2204.6225/2000)</f>
        <v>1231496.61694375</v>
      </c>
      <c r="H5" s="6"/>
    </row>
    <row r="6" spans="1:8" ht="12.75">
      <c r="A6" s="4"/>
      <c r="H6" s="6"/>
    </row>
    <row r="7" ht="12.75">
      <c r="A7" t="s">
        <v>3</v>
      </c>
    </row>
    <row r="8" spans="1:9" ht="12.75">
      <c r="A8" t="s">
        <v>4</v>
      </c>
      <c r="B8" s="5">
        <v>-65000</v>
      </c>
      <c r="C8" s="5">
        <f>B8*(2204.6225/2000)</f>
        <v>-71650.23125000001</v>
      </c>
      <c r="H8" s="5">
        <f>-117026.837928035+12636</f>
        <v>-104390.837928035</v>
      </c>
      <c r="I8" s="5">
        <f>H8*(2204.6225/2000)</f>
        <v>-115071.19504499968</v>
      </c>
    </row>
    <row r="10" spans="1:3" ht="12.75">
      <c r="A10" t="s">
        <v>5</v>
      </c>
      <c r="B10" s="5">
        <v>79906</v>
      </c>
      <c r="C10" s="5">
        <f>B10*(2204.6225/2000)</f>
        <v>88081.2827425</v>
      </c>
    </row>
    <row r="11" spans="1:3" ht="12.75">
      <c r="A11" t="s">
        <v>6</v>
      </c>
      <c r="B11" s="5">
        <v>-20062</v>
      </c>
      <c r="C11" s="5">
        <f>B11*(2204.6225/2000)</f>
        <v>-22114.5682975</v>
      </c>
    </row>
    <row r="13" spans="1:3" ht="12.75">
      <c r="A13" t="s">
        <v>7</v>
      </c>
      <c r="B13" s="5">
        <f>(2000/2204.6225)*C13</f>
        <v>381017.6118587196</v>
      </c>
      <c r="C13" s="5">
        <v>420000</v>
      </c>
    </row>
    <row r="15" spans="1:3" ht="12.75">
      <c r="A15" t="s">
        <v>8</v>
      </c>
      <c r="B15" s="7">
        <f>SUM(B5:B13)</f>
        <v>1493056.6118587195</v>
      </c>
      <c r="C15" s="7">
        <f>SUM(C5:C13)</f>
        <v>1645813.1001387502</v>
      </c>
    </row>
    <row r="17" ht="12.75">
      <c r="A17" s="8" t="s">
        <v>9</v>
      </c>
    </row>
    <row r="19" spans="1:3" ht="12.75">
      <c r="A19" t="s">
        <v>10</v>
      </c>
      <c r="B19" s="5">
        <v>12050</v>
      </c>
      <c r="C19" s="5">
        <f>B19*(2204.6225/2000)</f>
        <v>13282.850562500002</v>
      </c>
    </row>
    <row r="20" spans="1:8" ht="12.75">
      <c r="A20" t="s">
        <v>11</v>
      </c>
      <c r="B20" s="5">
        <v>17535</v>
      </c>
      <c r="C20" s="5">
        <f>B20*(2204.6225/2000)</f>
        <v>19329.027768750002</v>
      </c>
      <c r="H20" s="6"/>
    </row>
    <row r="21" ht="12.75">
      <c r="H21" s="6"/>
    </row>
    <row r="22" spans="1:8" ht="12.75">
      <c r="A22" t="s">
        <v>12</v>
      </c>
      <c r="H22" s="6"/>
    </row>
    <row r="23" spans="1:8" ht="12.75">
      <c r="A23" t="s">
        <v>13</v>
      </c>
      <c r="H23" s="6"/>
    </row>
    <row r="24" ht="12.75">
      <c r="H24" s="6"/>
    </row>
    <row r="25" spans="1:3" ht="12.75">
      <c r="A25" t="s">
        <v>14</v>
      </c>
      <c r="B25" s="5">
        <v>8294</v>
      </c>
      <c r="C25" s="5">
        <f>B25*(2204.6225/2000)</f>
        <v>9142.5695075</v>
      </c>
    </row>
    <row r="26" spans="1:3" ht="12.75">
      <c r="A26" t="s">
        <v>15</v>
      </c>
      <c r="B26" s="5">
        <v>111078</v>
      </c>
      <c r="C26" s="5">
        <f>B26*(2204.6225/2000)</f>
        <v>122442.52902750002</v>
      </c>
    </row>
    <row r="28" ht="12.75">
      <c r="A28" t="s">
        <v>16</v>
      </c>
    </row>
    <row r="29" spans="1:3" ht="12.75">
      <c r="A29" t="s">
        <v>17</v>
      </c>
      <c r="B29" s="5">
        <v>1656</v>
      </c>
      <c r="C29" s="5">
        <f>B29*(2204.6225/2000)</f>
        <v>1825.4274300000002</v>
      </c>
    </row>
    <row r="30" spans="1:3" ht="12.75">
      <c r="A30" t="s">
        <v>18</v>
      </c>
      <c r="B30" s="9">
        <f>C30*2000/2204.6225</f>
        <v>90718.47901398086</v>
      </c>
      <c r="C30" s="9">
        <v>100000</v>
      </c>
    </row>
    <row r="32" spans="1:3" ht="12.75">
      <c r="A32" s="8" t="s">
        <v>19</v>
      </c>
      <c r="B32" s="7">
        <f>SUM(B19:B30)</f>
        <v>241331.47901398086</v>
      </c>
      <c r="C32" s="7">
        <f>SUM(C19:C30)</f>
        <v>266022.40429625</v>
      </c>
    </row>
    <row r="34" spans="1:5" ht="12.75">
      <c r="A34" s="8" t="s">
        <v>20</v>
      </c>
      <c r="B34" s="7">
        <v>116820</v>
      </c>
      <c r="C34" s="7">
        <f>B34*(2204.62252/2000)</f>
        <v>128772.0013932</v>
      </c>
      <c r="E34" s="10"/>
    </row>
    <row r="35" spans="1:5" ht="12.75">
      <c r="A35" s="11" t="s">
        <v>21</v>
      </c>
      <c r="B35" s="12">
        <v>31543</v>
      </c>
      <c r="C35" s="12">
        <f>B35*(2204.62252/2000)</f>
        <v>34770.20407418</v>
      </c>
      <c r="E35" s="10"/>
    </row>
    <row r="36" spans="1:5" ht="12.75">
      <c r="A36" s="11" t="s">
        <v>22</v>
      </c>
      <c r="B36" s="12">
        <v>-15000</v>
      </c>
      <c r="C36" s="12">
        <f>B36*(2204.62252/2000)</f>
        <v>-16534.6689</v>
      </c>
      <c r="E36" s="10"/>
    </row>
    <row r="37" spans="1:3" ht="12.75">
      <c r="A37" s="11" t="s">
        <v>23</v>
      </c>
      <c r="C37" s="7"/>
    </row>
    <row r="38" spans="1:3" ht="12.75">
      <c r="A38" t="s">
        <v>24</v>
      </c>
      <c r="B38" s="5">
        <v>21</v>
      </c>
      <c r="C38" s="5">
        <f>B38*(2204.625/2000)</f>
        <v>23.1485625</v>
      </c>
    </row>
    <row r="39" spans="1:3" ht="12.75">
      <c r="A39" s="11" t="s">
        <v>25</v>
      </c>
      <c r="B39" s="5">
        <v>2000</v>
      </c>
      <c r="C39" s="5">
        <f>B39*(2204.625/2000)</f>
        <v>2204.625</v>
      </c>
    </row>
    <row r="40" spans="1:3" ht="12.75">
      <c r="A40" s="11" t="s">
        <v>26</v>
      </c>
      <c r="B40" s="5">
        <v>50000</v>
      </c>
      <c r="C40" s="5">
        <v>55116</v>
      </c>
    </row>
    <row r="41" ht="12.75">
      <c r="A41" s="8"/>
    </row>
    <row r="42" spans="1:13" s="16" customFormat="1" ht="12.75">
      <c r="A42" s="13" t="s">
        <v>27</v>
      </c>
      <c r="B42" s="14">
        <f>B15+B32+SUM(B34:B40)</f>
        <v>1919772.0908727003</v>
      </c>
      <c r="C42" s="14">
        <f>C15+C32+SUM(C34:C40)</f>
        <v>2116186.8145648804</v>
      </c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/>
      <c r="B43" s="14"/>
      <c r="C43" s="14"/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 t="s">
        <v>28</v>
      </c>
      <c r="B44" s="14">
        <v>900000</v>
      </c>
      <c r="C44" s="14">
        <f>B44*(2204.6225/2000)</f>
        <v>992080.1250000001</v>
      </c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/>
      <c r="B45" s="14"/>
      <c r="C45" s="14"/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 t="s">
        <v>29</v>
      </c>
      <c r="B46" s="14">
        <f>C46*2000/2204.6225</f>
        <v>498951.6345768947</v>
      </c>
      <c r="C46" s="14">
        <v>550000</v>
      </c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/>
      <c r="B47" s="14"/>
      <c r="C47" s="14"/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 t="s">
        <v>30</v>
      </c>
      <c r="B48" s="14">
        <f>(2000/2204.6)*C48</f>
        <v>9071.940488070399</v>
      </c>
      <c r="C48" s="14">
        <v>10000</v>
      </c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14"/>
      <c r="C49" s="1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/>
      <c r="B50" s="14"/>
      <c r="C50" s="14"/>
      <c r="D50" s="15"/>
      <c r="E50" s="15"/>
      <c r="F50" s="15"/>
      <c r="G50" s="15"/>
      <c r="I50" s="15"/>
      <c r="J50" s="15"/>
      <c r="K50" s="15"/>
      <c r="L50" s="15"/>
      <c r="M50" s="15"/>
    </row>
    <row r="51" spans="1:13" s="1" customFormat="1" ht="12.75">
      <c r="A51" s="17" t="s">
        <v>31</v>
      </c>
      <c r="B51" s="18">
        <f>B42+B44+B46+B48</f>
        <v>3327795.6659376654</v>
      </c>
      <c r="C51" s="18">
        <f>C42+C44+C46+C48</f>
        <v>3668266.9395648804</v>
      </c>
      <c r="D51" s="2"/>
      <c r="E51" s="2"/>
      <c r="F51" s="2"/>
      <c r="G51" s="2"/>
      <c r="I51" s="2"/>
      <c r="J51" s="2"/>
      <c r="K51" s="2"/>
      <c r="L51" s="2"/>
      <c r="M51" s="2"/>
    </row>
    <row r="52" spans="1:13" s="16" customFormat="1" ht="12.75">
      <c r="A52" t="s">
        <v>32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spans="1:13" s="16" customFormat="1" ht="12.75">
      <c r="A53" t="s">
        <v>33</v>
      </c>
      <c r="B53" s="14"/>
      <c r="C53" s="14"/>
      <c r="D53" s="15"/>
      <c r="E53" s="15"/>
      <c r="F53" s="15"/>
      <c r="G53" s="15"/>
      <c r="I53" s="15"/>
      <c r="J53" s="15"/>
      <c r="K53" s="15"/>
      <c r="L53" s="15"/>
      <c r="M53" s="15"/>
    </row>
    <row r="54" ht="12.75" customHeight="1">
      <c r="A54" s="19"/>
    </row>
    <row r="55" ht="12.75">
      <c r="C55" s="7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8" s="1" customFormat="1" ht="12.75">
      <c r="A1" s="1" t="s">
        <v>38</v>
      </c>
      <c r="B1" s="2"/>
      <c r="C1" s="2"/>
      <c r="D1" s="15"/>
      <c r="E1" s="15"/>
      <c r="F1" s="15"/>
      <c r="G1" s="15"/>
      <c r="H1" s="16"/>
      <c r="I1" s="15"/>
      <c r="J1" s="15"/>
      <c r="K1" s="15"/>
      <c r="L1" s="15"/>
      <c r="M1" s="15"/>
      <c r="N1" s="16"/>
      <c r="O1" s="16"/>
      <c r="P1" s="16"/>
      <c r="Q1" s="16"/>
      <c r="R1" s="16"/>
    </row>
    <row r="3" spans="2:18" s="1" customFormat="1" ht="12.75">
      <c r="B3" s="3" t="s">
        <v>0</v>
      </c>
      <c r="C3" s="3" t="s">
        <v>1</v>
      </c>
      <c r="D3" s="15"/>
      <c r="E3" s="15"/>
      <c r="F3" s="15"/>
      <c r="G3" s="15"/>
      <c r="H3" s="16"/>
      <c r="I3" s="15"/>
      <c r="J3" s="15"/>
      <c r="K3" s="15"/>
      <c r="L3" s="15"/>
      <c r="M3" s="15"/>
      <c r="N3" s="16"/>
      <c r="O3" s="16"/>
      <c r="P3" s="16"/>
      <c r="Q3" s="16"/>
      <c r="R3" s="16"/>
    </row>
    <row r="5" spans="1:8" ht="12.75">
      <c r="A5" s="4" t="s">
        <v>2</v>
      </c>
      <c r="B5" s="21">
        <f>1117195</f>
        <v>1117195</v>
      </c>
      <c r="C5" s="21">
        <f>B5*(2204.6225/2000)</f>
        <v>1231496.61694375</v>
      </c>
      <c r="H5" s="6"/>
    </row>
    <row r="6" spans="1:8" ht="12.75">
      <c r="A6" s="4"/>
      <c r="B6" s="20"/>
      <c r="C6" s="20"/>
      <c r="H6" s="6"/>
    </row>
    <row r="7" spans="1:3" ht="12.75">
      <c r="A7" t="s">
        <v>3</v>
      </c>
      <c r="B7" s="20"/>
      <c r="C7" s="20"/>
    </row>
    <row r="8" spans="1:9" ht="12.75">
      <c r="A8" t="s">
        <v>4</v>
      </c>
      <c r="B8" s="20">
        <v>-150000</v>
      </c>
      <c r="C8" s="20">
        <f>B8*(2204.6225/2000)</f>
        <v>-165346.6875</v>
      </c>
      <c r="H8" s="5">
        <f>-117026.837928035+12636</f>
        <v>-104390.837928035</v>
      </c>
      <c r="I8" s="5">
        <f>H8*(2204.6225/2000)</f>
        <v>-115071.19504499968</v>
      </c>
    </row>
    <row r="9" spans="2:3" ht="12.75">
      <c r="B9" s="20"/>
      <c r="C9" s="20"/>
    </row>
    <row r="10" spans="1:3" ht="12.75">
      <c r="A10" t="s">
        <v>34</v>
      </c>
      <c r="B10" s="20">
        <v>0</v>
      </c>
      <c r="C10" s="20">
        <v>0</v>
      </c>
    </row>
    <row r="11" spans="2:3" ht="12.75">
      <c r="B11" s="20"/>
      <c r="C11" s="20"/>
    </row>
    <row r="12" spans="2:3" ht="12.75">
      <c r="B12" s="20"/>
      <c r="C12" s="20"/>
    </row>
    <row r="13" spans="1:3" ht="12.75">
      <c r="A13" t="s">
        <v>8</v>
      </c>
      <c r="B13" s="21">
        <f>SUM(B5:B11)</f>
        <v>967195</v>
      </c>
      <c r="C13" s="21">
        <f>SUM(C5:C11)</f>
        <v>1066149.92944375</v>
      </c>
    </row>
    <row r="14" spans="2:3" ht="12.75">
      <c r="B14" s="20"/>
      <c r="C14" s="20"/>
    </row>
    <row r="15" spans="1:3" ht="12.75">
      <c r="A15" s="8" t="s">
        <v>9</v>
      </c>
      <c r="B15" s="20"/>
      <c r="C15" s="20"/>
    </row>
    <row r="16" spans="2:3" ht="12.75">
      <c r="B16" s="20"/>
      <c r="C16" s="20"/>
    </row>
    <row r="17" spans="1:3" ht="12.75">
      <c r="A17" t="s">
        <v>10</v>
      </c>
      <c r="B17" s="20">
        <v>12050</v>
      </c>
      <c r="C17" s="20">
        <f>B17*(2204.6225/2000)</f>
        <v>13282.850562500002</v>
      </c>
    </row>
    <row r="18" spans="2:8" ht="12.75">
      <c r="B18" s="20"/>
      <c r="C18" s="20"/>
      <c r="H18" s="6"/>
    </row>
    <row r="19" spans="2:8" ht="12.75">
      <c r="B19" s="20"/>
      <c r="C19" s="20"/>
      <c r="H19" s="6"/>
    </row>
    <row r="20" spans="1:8" ht="12.75">
      <c r="A20" t="s">
        <v>12</v>
      </c>
      <c r="B20" s="20"/>
      <c r="C20" s="20"/>
      <c r="H20" s="6"/>
    </row>
    <row r="21" spans="1:8" ht="12.75">
      <c r="A21" t="s">
        <v>13</v>
      </c>
      <c r="B21" s="20"/>
      <c r="C21" s="20"/>
      <c r="H21" s="6"/>
    </row>
    <row r="22" spans="2:8" ht="12.75">
      <c r="B22" s="20"/>
      <c r="C22" s="20"/>
      <c r="H22" s="6"/>
    </row>
    <row r="23" spans="1:3" ht="12.75">
      <c r="A23" t="s">
        <v>14</v>
      </c>
      <c r="B23" s="20">
        <v>8294</v>
      </c>
      <c r="C23" s="20">
        <f>B23*(2204.6225/2000)</f>
        <v>9142.5695075</v>
      </c>
    </row>
    <row r="24" spans="2:3" ht="12.75">
      <c r="B24" s="20"/>
      <c r="C24" s="20"/>
    </row>
    <row r="25" spans="2:3" ht="12.75">
      <c r="B25" s="20"/>
      <c r="C25" s="20"/>
    </row>
    <row r="26" spans="1:3" ht="12.75">
      <c r="A26" t="s">
        <v>16</v>
      </c>
      <c r="B26" s="20"/>
      <c r="C26" s="20"/>
    </row>
    <row r="27" spans="1:3" ht="12.75">
      <c r="A27" t="s">
        <v>17</v>
      </c>
      <c r="B27" s="20">
        <v>1656</v>
      </c>
      <c r="C27" s="20">
        <f>B27*(2204.6225/2000)</f>
        <v>1825.4274300000002</v>
      </c>
    </row>
    <row r="28" spans="1:3" ht="12.75">
      <c r="A28" t="s">
        <v>18</v>
      </c>
      <c r="B28" s="20">
        <v>0</v>
      </c>
      <c r="C28" s="20">
        <v>0</v>
      </c>
    </row>
    <row r="29" spans="2:3" ht="12.75">
      <c r="B29" s="22"/>
      <c r="C29" s="22"/>
    </row>
    <row r="30" spans="2:3" ht="12.75">
      <c r="B30" s="20"/>
      <c r="C30" s="20"/>
    </row>
    <row r="31" spans="1:3" ht="12.75">
      <c r="A31" s="8" t="s">
        <v>19</v>
      </c>
      <c r="B31" s="21">
        <f>SUM(B17:B28)</f>
        <v>22000</v>
      </c>
      <c r="C31" s="21">
        <f>SUM(C17:C28)</f>
        <v>24250.8475</v>
      </c>
    </row>
    <row r="32" spans="2:3" ht="12.75">
      <c r="B32" s="20"/>
      <c r="C32" s="20"/>
    </row>
    <row r="33" spans="1:5" ht="12.75">
      <c r="A33" s="8" t="s">
        <v>35</v>
      </c>
      <c r="B33" s="21">
        <f>119740+2000</f>
        <v>121740</v>
      </c>
      <c r="C33" s="21">
        <f>B33*(2204.62252/2000)</f>
        <v>134195.3727924</v>
      </c>
      <c r="E33" s="10"/>
    </row>
    <row r="34" spans="1:5" ht="12.75">
      <c r="A34" s="11" t="s">
        <v>36</v>
      </c>
      <c r="B34" s="22">
        <v>15000</v>
      </c>
      <c r="C34" s="22">
        <f>B34*(2204.62252/2000)</f>
        <v>16534.6689</v>
      </c>
      <c r="E34" s="10"/>
    </row>
    <row r="35" spans="1:5" ht="12.75">
      <c r="A35" s="11" t="s">
        <v>37</v>
      </c>
      <c r="B35" s="22">
        <v>-15000</v>
      </c>
      <c r="C35" s="22">
        <f>B35*(2204.62252/2000)</f>
        <v>-16534.6689</v>
      </c>
      <c r="E35" s="10"/>
    </row>
    <row r="36" spans="1:3" ht="12.75">
      <c r="A36" s="11" t="s">
        <v>23</v>
      </c>
      <c r="B36" s="20"/>
      <c r="C36" s="21"/>
    </row>
    <row r="37" spans="1:3" ht="12.75">
      <c r="A37" t="s">
        <v>24</v>
      </c>
      <c r="B37" s="20">
        <v>21</v>
      </c>
      <c r="C37" s="20">
        <f>B37*(2204.625/2000)</f>
        <v>23.1485625</v>
      </c>
    </row>
    <row r="38" spans="1:3" ht="12.75">
      <c r="A38" s="11" t="s">
        <v>25</v>
      </c>
      <c r="B38" s="20">
        <v>2000</v>
      </c>
      <c r="C38" s="20">
        <f>B38*(2204.625/2000)</f>
        <v>2204.625</v>
      </c>
    </row>
    <row r="39" spans="1:3" ht="12.75">
      <c r="A39" s="11" t="s">
        <v>26</v>
      </c>
      <c r="B39" s="20">
        <v>50750</v>
      </c>
      <c r="C39" s="20">
        <f>B39*(2204.625/2000)</f>
        <v>55942.359375</v>
      </c>
    </row>
    <row r="40" spans="1:3" ht="12.75">
      <c r="A40" s="8"/>
      <c r="B40" s="20"/>
      <c r="C40" s="20"/>
    </row>
    <row r="41" spans="1:13" s="16" customFormat="1" ht="12.75">
      <c r="A41" s="13" t="s">
        <v>27</v>
      </c>
      <c r="B41" s="23">
        <f>B13+B31+SUM(B33:B39)</f>
        <v>1163706</v>
      </c>
      <c r="C41" s="23">
        <f>C13+C31+SUM(C33:C39)</f>
        <v>1282766.28267365</v>
      </c>
      <c r="D41" s="15"/>
      <c r="E41" s="15"/>
      <c r="F41" s="15"/>
      <c r="G41" s="15"/>
      <c r="I41" s="15"/>
      <c r="J41" s="15"/>
      <c r="K41" s="15"/>
      <c r="L41" s="15"/>
      <c r="M41" s="15"/>
    </row>
    <row r="42" spans="1:13" s="16" customFormat="1" ht="12.75">
      <c r="A42" s="13"/>
      <c r="B42" s="23"/>
      <c r="C42" s="23"/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 t="s">
        <v>28</v>
      </c>
      <c r="B43" s="23">
        <v>1013360</v>
      </c>
      <c r="C43" s="23">
        <f>B43*(2204.6225/2000)</f>
        <v>1117038.1283</v>
      </c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/>
      <c r="B44" s="23"/>
      <c r="C44" s="23"/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 t="s">
        <v>29</v>
      </c>
      <c r="B45" s="23">
        <f>C45*2000/2204.6225</f>
        <v>408233.15556291386</v>
      </c>
      <c r="C45" s="23">
        <v>450000</v>
      </c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/>
      <c r="B46" s="23"/>
      <c r="C46" s="23"/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 t="s">
        <v>30</v>
      </c>
      <c r="B47" s="23">
        <f>(2000/2204.6)*C47</f>
        <v>9071.940488070399</v>
      </c>
      <c r="C47" s="23">
        <v>10000</v>
      </c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/>
      <c r="B48" s="23"/>
      <c r="C48" s="23"/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23"/>
      <c r="C49" s="23"/>
      <c r="D49" s="15"/>
      <c r="E49" s="15"/>
      <c r="F49" s="15"/>
      <c r="G49" s="15"/>
      <c r="I49" s="15"/>
      <c r="J49" s="15"/>
      <c r="K49" s="15"/>
      <c r="L49" s="15"/>
      <c r="M49" s="15"/>
    </row>
    <row r="50" spans="1:18" s="1" customFormat="1" ht="12.75">
      <c r="A50" s="17" t="s">
        <v>31</v>
      </c>
      <c r="B50" s="24">
        <f>B41+B43+B45+B47</f>
        <v>2594371.096050984</v>
      </c>
      <c r="C50" s="24">
        <f>C41+C43+C45+C47</f>
        <v>2859804.41097365</v>
      </c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6"/>
      <c r="O50" s="16"/>
      <c r="P50" s="16"/>
      <c r="Q50" s="16"/>
      <c r="R50" s="16"/>
    </row>
    <row r="51" spans="1:13" s="16" customFormat="1" ht="12.75">
      <c r="A51" t="s">
        <v>32</v>
      </c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t="s">
        <v>33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ht="12.75" customHeight="1">
      <c r="A53" s="19"/>
    </row>
    <row r="54" ht="12.75">
      <c r="C54" s="7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5--USDA estimate of sugar imports in FY 2013</dc:title>
  <dc:subject>Agricultural Economics</dc:subject>
  <dc:creator>SHALEY</dc:creator>
  <cp:keywords>usda, estimates, sugar, imports</cp:keywords>
  <dc:description/>
  <cp:lastModifiedBy>Windows User</cp:lastModifiedBy>
  <cp:lastPrinted>2012-05-10T20:51:30Z</cp:lastPrinted>
  <dcterms:created xsi:type="dcterms:W3CDTF">2012-05-09T18:18:01Z</dcterms:created>
  <dcterms:modified xsi:type="dcterms:W3CDTF">2012-05-16T19:59:33Z</dcterms:modified>
  <cp:category>Tables</cp:category>
  <cp:version/>
  <cp:contentType/>
  <cp:contentStatus/>
</cp:coreProperties>
</file>