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40" windowHeight="8580" activeTab="0"/>
  </bookViews>
  <sheets>
    <sheet name="Table 3" sheetId="1" r:id="rId1"/>
    <sheet name="Chart2" sheetId="2" r:id="rId2"/>
    <sheet name="Sheet1 (2)" sheetId="3" r:id="rId3"/>
    <sheet name="Figure 8" sheetId="4" r:id="rId4"/>
    <sheet name="Statistics" sheetId="5" r:id="rId5"/>
  </sheets>
  <externalReferences>
    <externalReference r:id="rId8"/>
  </externalReferences>
  <definedNames>
    <definedName name="DLX1.USE" localSheetId="2">'Sheet1 (2)'!$C$4:$E$5</definedName>
    <definedName name="DLX1.USE">#REF!</definedName>
    <definedName name="DLX2.USE" localSheetId="2">'Sheet1 (2)'!$F$4:$G$5</definedName>
    <definedName name="DLX2.USE">#REF!</definedName>
    <definedName name="_xlnm.Print_Area" localSheetId="0">'Table 3'!$A$1:$E$37</definedName>
    <definedName name="XLSIMSIM" localSheetId="2" hidden="1">{"Sim",1,"Output 1","'Sheet1 (2)'!$AA$30","1","3","1,000","0"}</definedName>
    <definedName name="XLSIMSIM" hidden="1">{"Sim",2,"FY 2011","'Sheet2'!$P$25","FY 2012","'Sheet2'!$P$26","1","4","10,000","0"}</definedName>
  </definedNames>
  <calcPr fullCalcOnLoad="1"/>
</workbook>
</file>

<file path=xl/sharedStrings.xml><?xml version="1.0" encoding="utf-8"?>
<sst xmlns="http://schemas.openxmlformats.org/spreadsheetml/2006/main" count="221" uniqueCount="140">
  <si>
    <t>C273GDP@IFS</t>
  </si>
  <si>
    <t>C273GDPC@IFS</t>
  </si>
  <si>
    <t>941 *Q</t>
  </si>
  <si>
    <t>941</t>
  </si>
  <si>
    <t>942</t>
  </si>
  <si>
    <t>943</t>
  </si>
  <si>
    <t>944</t>
  </si>
  <si>
    <t>951</t>
  </si>
  <si>
    <t>952</t>
  </si>
  <si>
    <t>953</t>
  </si>
  <si>
    <t>954</t>
  </si>
  <si>
    <t>961</t>
  </si>
  <si>
    <t>962</t>
  </si>
  <si>
    <t>963</t>
  </si>
  <si>
    <t>964</t>
  </si>
  <si>
    <t>971</t>
  </si>
  <si>
    <t>972</t>
  </si>
  <si>
    <t>973</t>
  </si>
  <si>
    <t>974</t>
  </si>
  <si>
    <t>981</t>
  </si>
  <si>
    <t>982</t>
  </si>
  <si>
    <t>983</t>
  </si>
  <si>
    <t>984</t>
  </si>
  <si>
    <t>991</t>
  </si>
  <si>
    <t>992</t>
  </si>
  <si>
    <t>993</t>
  </si>
  <si>
    <t>994</t>
  </si>
  <si>
    <t>001</t>
  </si>
  <si>
    <t>002</t>
  </si>
  <si>
    <t>003</t>
  </si>
  <si>
    <t>004</t>
  </si>
  <si>
    <t>011</t>
  </si>
  <si>
    <t>012</t>
  </si>
  <si>
    <t>013</t>
  </si>
  <si>
    <t>014</t>
  </si>
  <si>
    <t>021</t>
  </si>
  <si>
    <t>022</t>
  </si>
  <si>
    <t>023</t>
  </si>
  <si>
    <t>024</t>
  </si>
  <si>
    <t>031</t>
  </si>
  <si>
    <t>032</t>
  </si>
  <si>
    <t>033</t>
  </si>
  <si>
    <t>034</t>
  </si>
  <si>
    <t>041</t>
  </si>
  <si>
    <t>042</t>
  </si>
  <si>
    <t>043</t>
  </si>
  <si>
    <t>044</t>
  </si>
  <si>
    <t>051</t>
  </si>
  <si>
    <t>052</t>
  </si>
  <si>
    <t>053</t>
  </si>
  <si>
    <t>054</t>
  </si>
  <si>
    <t>061</t>
  </si>
  <si>
    <t>062</t>
  </si>
  <si>
    <t>063</t>
  </si>
  <si>
    <t>064</t>
  </si>
  <si>
    <t>071</t>
  </si>
  <si>
    <t>072</t>
  </si>
  <si>
    <t>073</t>
  </si>
  <si>
    <t>074</t>
  </si>
  <si>
    <t>081</t>
  </si>
  <si>
    <t>082</t>
  </si>
  <si>
    <t>083</t>
  </si>
  <si>
    <t>084</t>
  </si>
  <si>
    <t>091</t>
  </si>
  <si>
    <t>092</t>
  </si>
  <si>
    <t>093</t>
  </si>
  <si>
    <t>094</t>
  </si>
  <si>
    <t>101</t>
  </si>
  <si>
    <t>102</t>
  </si>
  <si>
    <t>103</t>
  </si>
  <si>
    <t>104</t>
  </si>
  <si>
    <t>111</t>
  </si>
  <si>
    <t>112</t>
  </si>
  <si>
    <t>113</t>
  </si>
  <si>
    <t>114</t>
  </si>
  <si>
    <t>.DESC</t>
  </si>
  <si>
    <t xml:space="preserve">Mexico: Gross Domestic Product (Bil.New Pesos, SAAR) </t>
  </si>
  <si>
    <t xml:space="preserve">Mexico: Gross Domestic Product (Bil.2003.Pesos, NSA) </t>
  </si>
  <si>
    <t>C273PC@IFS</t>
  </si>
  <si>
    <t xml:space="preserve">Mexico: Consumer Prices (2005=100, NSA) </t>
  </si>
  <si>
    <t>USDA estimate</t>
  </si>
  <si>
    <t>Fitted value</t>
  </si>
  <si>
    <t>Method: Least Squares</t>
  </si>
  <si>
    <t>Sample(adjusted): 1997 2011</t>
  </si>
  <si>
    <t>Included observations: 15 after adjusting endpoints</t>
  </si>
  <si>
    <t>Variable</t>
  </si>
  <si>
    <t>Coefficient</t>
  </si>
  <si>
    <t>Std. Error</t>
  </si>
  <si>
    <t>t-Statistic</t>
  </si>
  <si>
    <t>R-squared</t>
  </si>
  <si>
    <t>Mean dependent var</t>
  </si>
  <si>
    <t>Adjusted R-squared</t>
  </si>
  <si>
    <t>S.D. dependent var</t>
  </si>
  <si>
    <t>S.E. of regression</t>
  </si>
  <si>
    <t>Akaike info criterion</t>
  </si>
  <si>
    <t>Sum squared resid</t>
  </si>
  <si>
    <t>Schwarz criterion</t>
  </si>
  <si>
    <t>Log likelihood</t>
  </si>
  <si>
    <t>F-statistic</t>
  </si>
  <si>
    <t>Prob(F-statistic)</t>
  </si>
  <si>
    <t>T-Statistic</t>
  </si>
  <si>
    <t>Sum of Lags</t>
  </si>
  <si>
    <t>Date: 04/04/12   Time: 13:43</t>
  </si>
  <si>
    <t>Durbin-Watson stat</t>
  </si>
  <si>
    <t>Population</t>
  </si>
  <si>
    <t>Real GDP</t>
  </si>
  <si>
    <t>Percent per capita real GDP change</t>
  </si>
  <si>
    <t>2012 (projected)</t>
  </si>
  <si>
    <t>real percap GDP</t>
  </si>
  <si>
    <t>POP</t>
  </si>
  <si>
    <t>Registered to Stephen Haley</t>
  </si>
  <si>
    <t>Average</t>
  </si>
  <si>
    <t>Std Dev</t>
  </si>
  <si>
    <t>Std Err</t>
  </si>
  <si>
    <t>Max</t>
  </si>
  <si>
    <t>Min</t>
  </si>
  <si>
    <t>Percentiles</t>
  </si>
  <si>
    <t>PgDn</t>
  </si>
  <si>
    <t>for</t>
  </si>
  <si>
    <t>higher</t>
  </si>
  <si>
    <t>resolution</t>
  </si>
  <si>
    <t>percentiles</t>
  </si>
  <si>
    <t>Higher Resolution</t>
  </si>
  <si>
    <t>Lag</t>
  </si>
  <si>
    <t xml:space="preserve">Distributed lag variable </t>
  </si>
  <si>
    <t>Squared term</t>
  </si>
  <si>
    <t>D2006 1/</t>
  </si>
  <si>
    <t>D2011 2/</t>
  </si>
  <si>
    <t>Note: D2006 and D2011 are used to account for outlying observations</t>
  </si>
  <si>
    <t xml:space="preserve">  not explained by the main variables in the equation.</t>
  </si>
  <si>
    <t>Constant</t>
  </si>
  <si>
    <t>Output 1</t>
  </si>
  <si>
    <t xml:space="preserve">Table 3 -- Estimated relationship between sweetener per capita (sweet-per-cap) </t>
  </si>
  <si>
    <t>in Mexico and real per capita Gross Domestic Product (GDP-per-cap)</t>
  </si>
  <si>
    <t>Dependent Variable: LOG(sweet-per-cap)</t>
  </si>
  <si>
    <t xml:space="preserve">      Lag Distribution of LOG (GDP-per-cap) 3/</t>
  </si>
  <si>
    <t>1/ D2006=1 for observation corresponding to 2006, zero otherwise.</t>
  </si>
  <si>
    <t>2/ D2011=1 for observation corresponding to 2011, zero otherwise.</t>
  </si>
  <si>
    <t>3/ Coefficients derived from polynominal distributed lag specification.</t>
  </si>
  <si>
    <r>
      <t xml:space="preserve">Source: USDA, ERS, </t>
    </r>
    <r>
      <rPr>
        <i/>
        <sz val="10"/>
        <rFont val="Arial"/>
        <family val="2"/>
      </rPr>
      <t>Sugar and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Sweetener Outlook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</si>
</sst>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#,##0.000"/>
    <numFmt numFmtId="167" formatCode="0.000"/>
  </numFmts>
  <fonts count="29">
    <font>
      <sz val="10"/>
      <name val="Arial"/>
      <family val="0"/>
    </font>
    <font>
      <sz val="8"/>
      <name val="Arial"/>
      <family val="0"/>
    </font>
    <font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Geneva"/>
      <family val="0"/>
    </font>
    <font>
      <b/>
      <sz val="9"/>
      <color indexed="12"/>
      <name val="Geneva"/>
      <family val="0"/>
    </font>
    <font>
      <i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b/>
      <sz val="14"/>
      <color indexed="8"/>
      <name val="Geneva"/>
      <family val="0"/>
    </font>
    <font>
      <sz val="9"/>
      <color indexed="8"/>
      <name val="Genev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 quotePrefix="1">
      <alignment horizontal="left"/>
    </xf>
    <xf numFmtId="0" fontId="20" fillId="24" borderId="0" xfId="0" applyFont="1" applyFill="1" applyAlignment="1" quotePrefix="1">
      <alignment horizontal="left"/>
    </xf>
    <xf numFmtId="0" fontId="20" fillId="24" borderId="0" xfId="0" applyFont="1" applyFill="1" applyAlignment="1">
      <alignment horizontal="left"/>
    </xf>
    <xf numFmtId="0" fontId="2" fillId="24" borderId="0" xfId="0" applyFont="1" applyFill="1" applyAlignment="1">
      <alignment horizontal="centerContinuous"/>
    </xf>
    <xf numFmtId="0" fontId="0" fillId="24" borderId="0" xfId="0" applyFill="1" applyAlignment="1">
      <alignment/>
    </xf>
    <xf numFmtId="0" fontId="2" fillId="0" borderId="0" xfId="0" applyFont="1" applyAlignment="1">
      <alignment/>
    </xf>
    <xf numFmtId="0" fontId="2" fillId="20" borderId="10" xfId="0" applyFont="1" applyFill="1" applyBorder="1" applyAlignment="1">
      <alignment/>
    </xf>
    <xf numFmtId="0" fontId="2" fillId="20" borderId="11" xfId="0" applyFont="1" applyFill="1" applyBorder="1" applyAlignment="1">
      <alignment/>
    </xf>
    <xf numFmtId="0" fontId="2" fillId="20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 quotePrefix="1">
      <alignment horizontal="left"/>
    </xf>
    <xf numFmtId="0" fontId="2" fillId="20" borderId="13" xfId="0" applyFont="1" applyFill="1" applyBorder="1" applyAlignment="1">
      <alignment/>
    </xf>
    <xf numFmtId="0" fontId="2" fillId="20" borderId="0" xfId="0" applyFont="1" applyFill="1" applyBorder="1" applyAlignment="1">
      <alignment/>
    </xf>
    <xf numFmtId="0" fontId="21" fillId="20" borderId="0" xfId="0" applyFont="1" applyFill="1" applyBorder="1" applyAlignment="1" quotePrefix="1">
      <alignment horizontal="left"/>
    </xf>
    <xf numFmtId="0" fontId="2" fillId="20" borderId="14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0" fillId="20" borderId="0" xfId="0" applyFont="1" applyFill="1" applyBorder="1" applyAlignment="1">
      <alignment/>
    </xf>
    <xf numFmtId="0" fontId="20" fillId="20" borderId="13" xfId="0" applyFont="1" applyFill="1" applyBorder="1" applyAlignment="1">
      <alignment/>
    </xf>
    <xf numFmtId="0" fontId="2" fillId="20" borderId="0" xfId="0" applyFont="1" applyFill="1" applyBorder="1" applyAlignment="1">
      <alignment horizontal="right"/>
    </xf>
    <xf numFmtId="0" fontId="20" fillId="20" borderId="0" xfId="0" applyFont="1" applyFill="1" applyBorder="1" applyAlignment="1">
      <alignment horizontal="right"/>
    </xf>
    <xf numFmtId="0" fontId="2" fillId="20" borderId="0" xfId="0" applyNumberFormat="1" applyFont="1" applyFill="1" applyBorder="1" applyAlignment="1">
      <alignment/>
    </xf>
    <xf numFmtId="49" fontId="2" fillId="24" borderId="0" xfId="0" applyNumberFormat="1" applyFont="1" applyFill="1" applyAlignment="1">
      <alignment/>
    </xf>
    <xf numFmtId="49" fontId="2" fillId="20" borderId="13" xfId="0" applyNumberFormat="1" applyFont="1" applyFill="1" applyBorder="1" applyAlignment="1">
      <alignment/>
    </xf>
    <xf numFmtId="49" fontId="20" fillId="20" borderId="0" xfId="0" applyNumberFormat="1" applyFont="1" applyFill="1" applyBorder="1" applyAlignment="1">
      <alignment/>
    </xf>
    <xf numFmtId="49" fontId="20" fillId="20" borderId="0" xfId="0" applyNumberFormat="1" applyFont="1" applyFill="1" applyBorder="1" applyAlignment="1">
      <alignment horizontal="right"/>
    </xf>
    <xf numFmtId="49" fontId="2" fillId="20" borderId="0" xfId="0" applyNumberFormat="1" applyFont="1" applyFill="1" applyBorder="1" applyAlignment="1">
      <alignment horizontal="center"/>
    </xf>
    <xf numFmtId="49" fontId="2" fillId="20" borderId="14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0" fontId="2" fillId="0" borderId="15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0" fillId="20" borderId="0" xfId="0" applyFont="1" applyFill="1" applyBorder="1" applyAlignment="1" quotePrefix="1">
      <alignment horizontal="right"/>
    </xf>
    <xf numFmtId="0" fontId="2" fillId="0" borderId="0" xfId="0" applyFont="1" applyFill="1" applyBorder="1" applyAlignment="1">
      <alignment horizontal="centerContinuous"/>
    </xf>
    <xf numFmtId="9" fontId="2" fillId="20" borderId="0" xfId="0" applyNumberFormat="1" applyFont="1" applyFill="1" applyBorder="1" applyAlignment="1">
      <alignment/>
    </xf>
    <xf numFmtId="0" fontId="2" fillId="0" borderId="0" xfId="0" applyFont="1" applyFill="1" applyBorder="1" applyAlignment="1" quotePrefix="1">
      <alignment horizontal="right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20" borderId="20" xfId="0" applyFill="1" applyBorder="1" applyAlignment="1">
      <alignment/>
    </xf>
    <xf numFmtId="0" fontId="0" fillId="20" borderId="21" xfId="0" applyFill="1" applyBorder="1" applyAlignment="1">
      <alignment/>
    </xf>
    <xf numFmtId="0" fontId="2" fillId="20" borderId="21" xfId="0" applyFont="1" applyFill="1" applyBorder="1" applyAlignment="1">
      <alignment/>
    </xf>
    <xf numFmtId="0" fontId="2" fillId="20" borderId="22" xfId="0" applyFont="1" applyFill="1" applyBorder="1" applyAlignment="1">
      <alignment/>
    </xf>
    <xf numFmtId="0" fontId="0" fillId="24" borderId="23" xfId="0" applyFill="1" applyBorder="1" applyAlignment="1">
      <alignment/>
    </xf>
    <xf numFmtId="0" fontId="2" fillId="24" borderId="23" xfId="0" applyFont="1" applyFill="1" applyBorder="1" applyAlignment="1">
      <alignment/>
    </xf>
    <xf numFmtId="0" fontId="2" fillId="20" borderId="0" xfId="0" applyFont="1" applyFill="1" applyAlignment="1">
      <alignment/>
    </xf>
    <xf numFmtId="9" fontId="20" fillId="20" borderId="0" xfId="0" applyNumberFormat="1" applyFont="1" applyFill="1" applyAlignment="1">
      <alignment horizontal="right"/>
    </xf>
    <xf numFmtId="9" fontId="20" fillId="20" borderId="18" xfId="0" applyNumberFormat="1" applyFont="1" applyFill="1" applyBorder="1" applyAlignment="1">
      <alignment horizontal="right"/>
    </xf>
    <xf numFmtId="9" fontId="2" fillId="20" borderId="0" xfId="0" applyNumberFormat="1" applyFont="1" applyFill="1" applyAlignment="1">
      <alignment/>
    </xf>
    <xf numFmtId="0" fontId="2" fillId="20" borderId="20" xfId="0" applyFont="1" applyFill="1" applyBorder="1" applyAlignment="1">
      <alignment/>
    </xf>
    <xf numFmtId="49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21" xfId="0" applyBorder="1" applyAlignment="1">
      <alignment/>
    </xf>
    <xf numFmtId="167" fontId="0" fillId="0" borderId="21" xfId="0" applyNumberFormat="1" applyBorder="1" applyAlignment="1">
      <alignment/>
    </xf>
    <xf numFmtId="166" fontId="0" fillId="0" borderId="21" xfId="0" applyNumberFormat="1" applyBorder="1" applyAlignment="1">
      <alignment/>
    </xf>
    <xf numFmtId="3" fontId="20" fillId="24" borderId="0" xfId="0" applyNumberFormat="1" applyFont="1" applyFill="1" applyAlignment="1">
      <alignment/>
    </xf>
    <xf numFmtId="3" fontId="2" fillId="20" borderId="11" xfId="0" applyNumberFormat="1" applyFont="1" applyFill="1" applyBorder="1" applyAlignment="1">
      <alignment/>
    </xf>
    <xf numFmtId="3" fontId="2" fillId="20" borderId="0" xfId="0" applyNumberFormat="1" applyFont="1" applyFill="1" applyBorder="1" applyAlignment="1">
      <alignment/>
    </xf>
    <xf numFmtId="3" fontId="20" fillId="20" borderId="0" xfId="0" applyNumberFormat="1" applyFont="1" applyFill="1" applyBorder="1" applyAlignment="1">
      <alignment/>
    </xf>
    <xf numFmtId="3" fontId="2" fillId="20" borderId="0" xfId="0" applyNumberFormat="1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 horizontal="centerContinuous"/>
    </xf>
    <xf numFmtId="3" fontId="2" fillId="0" borderId="25" xfId="0" applyNumberFormat="1" applyFont="1" applyFill="1" applyBorder="1" applyAlignment="1" quotePrefix="1">
      <alignment horizontal="right"/>
    </xf>
    <xf numFmtId="3" fontId="2" fillId="0" borderId="26" xfId="0" applyNumberFormat="1" applyFont="1" applyFill="1" applyBorder="1" applyAlignment="1">
      <alignment/>
    </xf>
    <xf numFmtId="3" fontId="2" fillId="20" borderId="21" xfId="0" applyNumberFormat="1" applyFont="1" applyFill="1" applyBorder="1" applyAlignment="1">
      <alignment/>
    </xf>
    <xf numFmtId="3" fontId="2" fillId="24" borderId="23" xfId="0" applyNumberFormat="1" applyFont="1" applyFill="1" applyBorder="1" applyAlignment="1">
      <alignment/>
    </xf>
    <xf numFmtId="3" fontId="20" fillId="20" borderId="18" xfId="0" applyNumberFormat="1" applyFont="1" applyFill="1" applyBorder="1" applyAlignment="1">
      <alignment horizontal="right"/>
    </xf>
    <xf numFmtId="3" fontId="2" fillId="24" borderId="0" xfId="0" applyNumberFormat="1" applyFont="1" applyFill="1" applyAlignment="1">
      <alignment/>
    </xf>
    <xf numFmtId="3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-- Mexico - change real per capita GDP relative to previous year</a:t>
            </a:r>
          </a:p>
        </c:rich>
      </c:tx>
      <c:layout>
        <c:manualLayout>
          <c:xMode val="factor"/>
          <c:yMode val="factor"/>
          <c:x val="-0.1132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225"/>
          <c:w val="0.92175"/>
          <c:h val="0.8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'Sheet1 (2)'!$Q$11</c:f>
              <c:strCache>
                <c:ptCount val="1"/>
                <c:pt idx="0">
                  <c:v>Percent per capita real GDP change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(2)'!$M$13:$M$29</c:f>
              <c:strCache>
                <c:ptCount val="1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 (projected)</c:v>
                </c:pt>
              </c:strCache>
            </c:strRef>
          </c:cat>
          <c:val>
            <c:numRef>
              <c:f>'Sheet1 (2)'!$Q$13:$Q$29</c:f>
              <c:numCache>
                <c:ptCount val="17"/>
                <c:pt idx="0">
                  <c:v>-2.2254340840709417</c:v>
                </c:pt>
                <c:pt idx="1">
                  <c:v>3.031171815056052</c:v>
                </c:pt>
                <c:pt idx="2">
                  <c:v>3.843577073316803</c:v>
                </c:pt>
                <c:pt idx="3">
                  <c:v>0.14707028744140738</c:v>
                </c:pt>
                <c:pt idx="4">
                  <c:v>7.608636080936449</c:v>
                </c:pt>
                <c:pt idx="5">
                  <c:v>0.07348800453567131</c:v>
                </c:pt>
                <c:pt idx="6">
                  <c:v>-0.6218177966501716</c:v>
                </c:pt>
                <c:pt idx="7">
                  <c:v>11.964765112589177</c:v>
                </c:pt>
                <c:pt idx="8">
                  <c:v>8.468978899727617</c:v>
                </c:pt>
                <c:pt idx="9">
                  <c:v>3.597875483207485</c:v>
                </c:pt>
                <c:pt idx="10">
                  <c:v>6.3949461986845595</c:v>
                </c:pt>
                <c:pt idx="11">
                  <c:v>3.599596355619048</c:v>
                </c:pt>
                <c:pt idx="12">
                  <c:v>3.9203094553724314</c:v>
                </c:pt>
                <c:pt idx="13">
                  <c:v>-9.159556187291926</c:v>
                </c:pt>
                <c:pt idx="14">
                  <c:v>3.006593583443985</c:v>
                </c:pt>
                <c:pt idx="15">
                  <c:v>4.317958181516246</c:v>
                </c:pt>
                <c:pt idx="16">
                  <c:v>3.8999999999999932</c:v>
                </c:pt>
              </c:numCache>
            </c:numRef>
          </c:val>
        </c:ser>
        <c:axId val="46247503"/>
        <c:axId val="13574344"/>
      </c:barChart>
      <c:catAx>
        <c:axId val="46247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IMF, International Financial Statistics.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7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74344"/>
        <c:crosses val="autoZero"/>
        <c:auto val="1"/>
        <c:lblOffset val="100"/>
        <c:tickLblSkip val="1"/>
        <c:noMultiLvlLbl val="0"/>
      </c:catAx>
      <c:valAx>
        <c:axId val="13574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change.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475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8 -- Per capita sweetener consumption in Mexico: actual and fitted values from correlation with real per capita gross domestic product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275"/>
          <c:w val="0.901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'Sheet1 (2)'!$S$11</c:f>
              <c:strCache>
                <c:ptCount val="1"/>
                <c:pt idx="0">
                  <c:v>USDA estimate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'Sheet1 (2)'!$M$14:$M$29</c:f>
              <c:strCache>
                <c:ptCount val="1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 (projected)</c:v>
                </c:pt>
              </c:strCache>
            </c:strRef>
          </c:cat>
          <c:val>
            <c:numRef>
              <c:f>'Sheet1 (2)'!$S$14:$S$29</c:f>
              <c:numCache>
                <c:ptCount val="16"/>
                <c:pt idx="0">
                  <c:v>46.477344581087365</c:v>
                </c:pt>
                <c:pt idx="1">
                  <c:v>46.74470513369773</c:v>
                </c:pt>
                <c:pt idx="2">
                  <c:v>47.14037730654282</c:v>
                </c:pt>
                <c:pt idx="3">
                  <c:v>47.74527496985566</c:v>
                </c:pt>
                <c:pt idx="4">
                  <c:v>47.65542542863512</c:v>
                </c:pt>
                <c:pt idx="5">
                  <c:v>48.60058207630976</c:v>
                </c:pt>
                <c:pt idx="6">
                  <c:v>47.58833922955035</c:v>
                </c:pt>
                <c:pt idx="7">
                  <c:v>49.615287334853015</c:v>
                </c:pt>
                <c:pt idx="8">
                  <c:v>50.20928005390368</c:v>
                </c:pt>
                <c:pt idx="9">
                  <c:v>52.96932026350784</c:v>
                </c:pt>
                <c:pt idx="10">
                  <c:v>50.96970944045601</c:v>
                </c:pt>
                <c:pt idx="11">
                  <c:v>50.78319748236858</c:v>
                </c:pt>
                <c:pt idx="12">
                  <c:v>50.992795377115996</c:v>
                </c:pt>
                <c:pt idx="13">
                  <c:v>51.31441944527665</c:v>
                </c:pt>
                <c:pt idx="14">
                  <c:v>49.11088161637609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'Sheet1 (2)'!$V$11</c:f>
              <c:strCache>
                <c:ptCount val="1"/>
                <c:pt idx="0">
                  <c:v>Fitted value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'Sheet1 (2)'!$M$14:$M$29</c:f>
              <c:strCache>
                <c:ptCount val="1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 (projected)</c:v>
                </c:pt>
              </c:strCache>
            </c:strRef>
          </c:cat>
          <c:val>
            <c:numRef>
              <c:f>'Sheet1 (2)'!$V$14:$V$29</c:f>
              <c:numCache>
                <c:ptCount val="16"/>
                <c:pt idx="0">
                  <c:v>46.72976142066089</c:v>
                </c:pt>
                <c:pt idx="1">
                  <c:v>46.928287747589145</c:v>
                </c:pt>
                <c:pt idx="2">
                  <c:v>47.12934706601325</c:v>
                </c:pt>
                <c:pt idx="3">
                  <c:v>47.53038475422031</c:v>
                </c:pt>
                <c:pt idx="4">
                  <c:v>47.77984245112878</c:v>
                </c:pt>
                <c:pt idx="5">
                  <c:v>47.935348279062445</c:v>
                </c:pt>
                <c:pt idx="6">
                  <c:v>48.3946373607818</c:v>
                </c:pt>
                <c:pt idx="7">
                  <c:v>49.1101957560114</c:v>
                </c:pt>
                <c:pt idx="8">
                  <c:v>49.82889942709367</c:v>
                </c:pt>
                <c:pt idx="9">
                  <c:v>50.43330740943093</c:v>
                </c:pt>
                <c:pt idx="10">
                  <c:v>50.900478214446025</c:v>
                </c:pt>
                <c:pt idx="11">
                  <c:v>51.36082233601771</c:v>
                </c:pt>
                <c:pt idx="12">
                  <c:v>51.15764433908294</c:v>
                </c:pt>
                <c:pt idx="13">
                  <c:v>51.049980888467104</c:v>
                </c:pt>
                <c:pt idx="14">
                  <c:v>51.09416760915443</c:v>
                </c:pt>
                <c:pt idx="15">
                  <c:v>51.49491736073277</c:v>
                </c:pt>
              </c:numCache>
            </c:numRef>
          </c:val>
          <c:smooth val="0"/>
        </c:ser>
        <c:marker val="1"/>
        <c:axId val="55060233"/>
        <c:axId val="25780050"/>
      </c:lineChart>
      <c:catAx>
        <c:axId val="55060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FAS, PSD database and ERS, Sugar and Sweetener Outlook; International Financial Statistics.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80050"/>
        <c:crosses val="autoZero"/>
        <c:auto val="1"/>
        <c:lblOffset val="100"/>
        <c:tickLblSkip val="1"/>
        <c:noMultiLvlLbl val="0"/>
      </c:catAx>
      <c:valAx>
        <c:axId val="25780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kilograms per capita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602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5"/>
          <c:y val="0.4435"/>
          <c:w val="0.144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0.07925</cdr:x>
      <cdr:y>0.6065</cdr:y>
    </cdr:from>
    <cdr:to>
      <cdr:x>0.83375</cdr:x>
      <cdr:y>0.6405</cdr:y>
    </cdr:to>
    <cdr:sp>
      <cdr:nvSpPr>
        <cdr:cNvPr id="1" name="Text Box 1"/>
        <cdr:cNvSpPr txBox="1">
          <a:spLocks noChangeArrowheads="1"/>
        </cdr:cNvSpPr>
      </cdr:nvSpPr>
      <cdr:spPr>
        <a:xfrm>
          <a:off x="685800" y="3590925"/>
          <a:ext cx="6543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ln(sweetener per cap) = 1.548 + 0.088*ln(GDP per cap) + 0.069*ln(GDP per cap(-1)) + 0.051*ln(GDP per cap(-2))</a:t>
          </a:r>
        </a:p>
      </cdr:txBody>
    </cdr:sp>
  </cdr:relSizeAnchor>
  <cdr:relSizeAnchor xmlns:cdr="http://schemas.openxmlformats.org/drawingml/2006/chartDrawing">
    <cdr:from>
      <cdr:x>0.5705</cdr:x>
      <cdr:y>0.34775</cdr:y>
    </cdr:from>
    <cdr:to>
      <cdr:x>0.60425</cdr:x>
      <cdr:y>0.5745</cdr:y>
    </cdr:to>
    <cdr:sp>
      <cdr:nvSpPr>
        <cdr:cNvPr id="2" name="Line 3"/>
        <cdr:cNvSpPr>
          <a:spLocks/>
        </cdr:cNvSpPr>
      </cdr:nvSpPr>
      <cdr:spPr>
        <a:xfrm flipV="1">
          <a:off x="4943475" y="2057400"/>
          <a:ext cx="29527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333375</xdr:colOff>
      <xdr:row>1</xdr:row>
      <xdr:rowOff>104775</xdr:rowOff>
    </xdr:from>
    <xdr:to>
      <xdr:col>9</xdr:col>
      <xdr:colOff>400050</xdr:colOff>
      <xdr:row>3</xdr:row>
      <xdr:rowOff>47625</xdr:rowOff>
    </xdr:to>
    <xdr:sp>
      <xdr:nvSpPr>
        <xdr:cNvPr id="1" name="HeadingBox"/>
        <xdr:cNvSpPr txBox="1">
          <a:spLocks noChangeArrowheads="1"/>
        </xdr:cNvSpPr>
      </xdr:nvSpPr>
      <xdr:spPr>
        <a:xfrm>
          <a:off x="2514600" y="276225"/>
          <a:ext cx="19716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Simulation Statistics</a:t>
          </a:r>
        </a:p>
      </xdr:txBody>
    </xdr:sp>
    <xdr:clientData/>
  </xdr:twoCellAnchor>
  <xdr:twoCellAnchor editAs="absolute">
    <xdr:from>
      <xdr:col>7</xdr:col>
      <xdr:colOff>466725</xdr:colOff>
      <xdr:row>4</xdr:row>
      <xdr:rowOff>142875</xdr:rowOff>
    </xdr:from>
    <xdr:to>
      <xdr:col>9</xdr:col>
      <xdr:colOff>142875</xdr:colOff>
      <xdr:row>6</xdr:row>
      <xdr:rowOff>9525</xdr:rowOff>
    </xdr:to>
    <xdr:sp>
      <xdr:nvSpPr>
        <xdr:cNvPr id="2" name="TimeBox"/>
        <xdr:cNvSpPr txBox="1">
          <a:spLocks noChangeArrowheads="1"/>
        </xdr:cNvSpPr>
      </xdr:nvSpPr>
      <xdr:spPr>
        <a:xfrm>
          <a:off x="3600450" y="771525"/>
          <a:ext cx="628650" cy="1714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128.75</a:t>
          </a:r>
        </a:p>
      </xdr:txBody>
    </xdr:sp>
    <xdr:clientData/>
  </xdr:twoCellAnchor>
  <xdr:twoCellAnchor editAs="absolute">
    <xdr:from>
      <xdr:col>6</xdr:col>
      <xdr:colOff>85725</xdr:colOff>
      <xdr:row>4</xdr:row>
      <xdr:rowOff>142875</xdr:rowOff>
    </xdr:from>
    <xdr:to>
      <xdr:col>7</xdr:col>
      <xdr:colOff>466725</xdr:colOff>
      <xdr:row>6</xdr:row>
      <xdr:rowOff>9525</xdr:rowOff>
    </xdr:to>
    <xdr:sp>
      <xdr:nvSpPr>
        <xdr:cNvPr id="3" name="Text 73"/>
        <xdr:cNvSpPr txBox="1">
          <a:spLocks noChangeArrowheads="1"/>
        </xdr:cNvSpPr>
      </xdr:nvSpPr>
      <xdr:spPr>
        <a:xfrm>
          <a:off x="2743200" y="771525"/>
          <a:ext cx="857250" cy="1714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Time (seconds)</a:t>
          </a:r>
        </a:p>
      </xdr:txBody>
    </xdr:sp>
    <xdr:clientData/>
  </xdr:twoCellAnchor>
  <xdr:twoCellAnchor editAs="absolute">
    <xdr:from>
      <xdr:col>3</xdr:col>
      <xdr:colOff>142875</xdr:colOff>
      <xdr:row>4</xdr:row>
      <xdr:rowOff>142875</xdr:rowOff>
    </xdr:from>
    <xdr:to>
      <xdr:col>4</xdr:col>
      <xdr:colOff>609600</xdr:colOff>
      <xdr:row>6</xdr:row>
      <xdr:rowOff>9525</xdr:rowOff>
    </xdr:to>
    <xdr:sp>
      <xdr:nvSpPr>
        <xdr:cNvPr id="4" name="Text 58"/>
        <xdr:cNvSpPr txBox="1">
          <a:spLocks noChangeArrowheads="1"/>
        </xdr:cNvSpPr>
      </xdr:nvSpPr>
      <xdr:spPr>
        <a:xfrm>
          <a:off x="1200150" y="771525"/>
          <a:ext cx="952500" cy="1714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Number Of Trials</a:t>
          </a:r>
        </a:p>
      </xdr:txBody>
    </xdr:sp>
    <xdr:clientData/>
  </xdr:twoCellAnchor>
  <xdr:twoCellAnchor editAs="absolute">
    <xdr:from>
      <xdr:col>4</xdr:col>
      <xdr:colOff>609600</xdr:colOff>
      <xdr:row>4</xdr:row>
      <xdr:rowOff>142875</xdr:rowOff>
    </xdr:from>
    <xdr:to>
      <xdr:col>6</xdr:col>
      <xdr:colOff>47625</xdr:colOff>
      <xdr:row>6</xdr:row>
      <xdr:rowOff>9525</xdr:rowOff>
    </xdr:to>
    <xdr:sp>
      <xdr:nvSpPr>
        <xdr:cNvPr id="5" name="NumTrialsBox"/>
        <xdr:cNvSpPr txBox="1">
          <a:spLocks noChangeArrowheads="1"/>
        </xdr:cNvSpPr>
      </xdr:nvSpPr>
      <xdr:spPr>
        <a:xfrm>
          <a:off x="2152650" y="771525"/>
          <a:ext cx="552450" cy="1714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10000</a:t>
          </a:r>
        </a:p>
      </xdr:txBody>
    </xdr:sp>
    <xdr:clientData/>
  </xdr:twoCellAnchor>
  <xdr:twoCellAnchor editAs="absolute">
    <xdr:from>
      <xdr:col>3</xdr:col>
      <xdr:colOff>19050</xdr:colOff>
      <xdr:row>4</xdr:row>
      <xdr:rowOff>76200</xdr:rowOff>
    </xdr:from>
    <xdr:to>
      <xdr:col>12</xdr:col>
      <xdr:colOff>352425</xdr:colOff>
      <xdr:row>6</xdr:row>
      <xdr:rowOff>85725</xdr:rowOff>
    </xdr:to>
    <xdr:sp>
      <xdr:nvSpPr>
        <xdr:cNvPr id="6" name="Rectangle 6"/>
        <xdr:cNvSpPr>
          <a:spLocks/>
        </xdr:cNvSpPr>
      </xdr:nvSpPr>
      <xdr:spPr>
        <a:xfrm>
          <a:off x="1076325" y="704850"/>
          <a:ext cx="4791075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85725</xdr:colOff>
      <xdr:row>4</xdr:row>
      <xdr:rowOff>142875</xdr:rowOff>
    </xdr:from>
    <xdr:to>
      <xdr:col>12</xdr:col>
      <xdr:colOff>238125</xdr:colOff>
      <xdr:row>6</xdr:row>
      <xdr:rowOff>9525</xdr:rowOff>
    </xdr:to>
    <xdr:sp>
      <xdr:nvSpPr>
        <xdr:cNvPr id="7" name="SeedBox"/>
        <xdr:cNvSpPr txBox="1">
          <a:spLocks noChangeArrowheads="1"/>
        </xdr:cNvSpPr>
      </xdr:nvSpPr>
      <xdr:spPr>
        <a:xfrm>
          <a:off x="5124450" y="771525"/>
          <a:ext cx="628650" cy="1714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 editAs="absolute">
    <xdr:from>
      <xdr:col>9</xdr:col>
      <xdr:colOff>180975</xdr:colOff>
      <xdr:row>4</xdr:row>
      <xdr:rowOff>142875</xdr:rowOff>
    </xdr:from>
    <xdr:to>
      <xdr:col>11</xdr:col>
      <xdr:colOff>85725</xdr:colOff>
      <xdr:row>6</xdr:row>
      <xdr:rowOff>9525</xdr:rowOff>
    </xdr:to>
    <xdr:sp>
      <xdr:nvSpPr>
        <xdr:cNvPr id="8" name="SeedBoxCaption"/>
        <xdr:cNvSpPr txBox="1">
          <a:spLocks noChangeArrowheads="1"/>
        </xdr:cNvSpPr>
      </xdr:nvSpPr>
      <xdr:spPr>
        <a:xfrm>
          <a:off x="4267200" y="771525"/>
          <a:ext cx="857250" cy="1714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Seed</a:t>
          </a:r>
        </a:p>
      </xdr:txBody>
    </xdr:sp>
    <xdr:clientData/>
  </xdr:twoCellAnchor>
  <xdr:twoCellAnchor editAs="oneCell">
    <xdr:from>
      <xdr:col>1</xdr:col>
      <xdr:colOff>304800</xdr:colOff>
      <xdr:row>1</xdr:row>
      <xdr:rowOff>76200</xdr:rowOff>
    </xdr:from>
    <xdr:to>
      <xdr:col>4</xdr:col>
      <xdr:colOff>0</xdr:colOff>
      <xdr:row>3</xdr:row>
      <xdr:rowOff>85725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>
          <a:clrChange>
            <a:clrFrom>
              <a:srgbClr val="00FFFF"/>
            </a:clrFrom>
            <a:clrTo>
              <a:srgbClr val="00FFFF">
                <a:alpha val="0"/>
              </a:srgbClr>
            </a:clrTo>
          </a:clrChange>
        </a:blip>
        <a:stretch>
          <a:fillRect/>
        </a:stretch>
      </xdr:blipFill>
      <xdr:spPr>
        <a:xfrm>
          <a:off x="542925" y="247650"/>
          <a:ext cx="1000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1</xdr:row>
      <xdr:rowOff>19050</xdr:rowOff>
    </xdr:from>
    <xdr:to>
      <xdr:col>14</xdr:col>
      <xdr:colOff>495300</xdr:colOff>
      <xdr:row>4</xdr:row>
      <xdr:rowOff>133350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2">
          <a:clrChange>
            <a:clrFrom>
              <a:srgbClr val="00FFFF"/>
            </a:clrFrom>
            <a:clrTo>
              <a:srgbClr val="00FFFF">
                <a:alpha val="0"/>
              </a:srgbClr>
            </a:clrTo>
          </a:clrChange>
        </a:blip>
        <a:stretch>
          <a:fillRect/>
        </a:stretch>
      </xdr:blipFill>
      <xdr:spPr>
        <a:xfrm>
          <a:off x="5553075" y="190500"/>
          <a:ext cx="1409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AnalyCorp\Insight%202%20CE\XLSim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stics"/>
      <sheetName val="RegInfo"/>
    </sheetNames>
    <definedNames>
      <definedName name="gen_normal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PageLayoutView="0" workbookViewId="0" topLeftCell="A1">
      <selection activeCell="A1" sqref="A1:E37"/>
    </sheetView>
  </sheetViews>
  <sheetFormatPr defaultColWidth="9.140625" defaultRowHeight="12.75"/>
  <cols>
    <col min="1" max="1" width="21.00390625" style="0" customWidth="1"/>
    <col min="2" max="2" width="11.00390625" style="0" customWidth="1"/>
    <col min="3" max="3" width="17.57421875" style="0" customWidth="1"/>
    <col min="4" max="4" width="11.8515625" style="0" customWidth="1"/>
    <col min="10" max="10" width="11.8515625" style="0" customWidth="1"/>
  </cols>
  <sheetData>
    <row r="1" ht="12.75">
      <c r="A1" t="s">
        <v>132</v>
      </c>
    </row>
    <row r="2" s="67" customFormat="1" ht="12.75">
      <c r="A2" s="67" t="s">
        <v>133</v>
      </c>
    </row>
    <row r="4" ht="12.75">
      <c r="A4" t="s">
        <v>134</v>
      </c>
    </row>
    <row r="5" ht="12.75">
      <c r="A5" t="s">
        <v>82</v>
      </c>
    </row>
    <row r="6" ht="12.75">
      <c r="A6" t="s">
        <v>102</v>
      </c>
    </row>
    <row r="7" ht="12.75">
      <c r="A7" t="s">
        <v>83</v>
      </c>
    </row>
    <row r="8" ht="12.75">
      <c r="A8" t="s">
        <v>84</v>
      </c>
    </row>
    <row r="9" spans="2:4" ht="12.75">
      <c r="B9" s="9"/>
      <c r="C9" s="9"/>
      <c r="D9" s="9"/>
    </row>
    <row r="10" spans="1:4" ht="12.75">
      <c r="A10" s="9" t="s">
        <v>85</v>
      </c>
      <c r="B10" s="9" t="s">
        <v>86</v>
      </c>
      <c r="C10" s="9" t="s">
        <v>87</v>
      </c>
      <c r="D10" s="9" t="s">
        <v>88</v>
      </c>
    </row>
    <row r="11" ht="12.75">
      <c r="A11" s="9"/>
    </row>
    <row r="12" spans="1:4" ht="12.75">
      <c r="A12" s="9" t="s">
        <v>130</v>
      </c>
      <c r="B12" s="66">
        <v>1.548001</v>
      </c>
      <c r="C12" s="66">
        <v>0.179003</v>
      </c>
      <c r="D12" s="66">
        <v>8.647905</v>
      </c>
    </row>
    <row r="13" spans="1:4" ht="12.75">
      <c r="A13" s="9" t="s">
        <v>126</v>
      </c>
      <c r="B13" s="66">
        <v>0.049081</v>
      </c>
      <c r="C13" s="66">
        <v>0.010155</v>
      </c>
      <c r="D13" s="66">
        <v>4.833198</v>
      </c>
    </row>
    <row r="14" spans="1:4" ht="12.75">
      <c r="A14" s="9" t="s">
        <v>127</v>
      </c>
      <c r="B14" s="66">
        <v>-0.03957</v>
      </c>
      <c r="C14" s="66">
        <v>0.010311</v>
      </c>
      <c r="D14" s="66">
        <v>-3.837715</v>
      </c>
    </row>
    <row r="15" ht="12.75">
      <c r="A15" t="s">
        <v>135</v>
      </c>
    </row>
    <row r="16" spans="1:4" ht="12.75">
      <c r="A16" s="9" t="s">
        <v>123</v>
      </c>
      <c r="B16" s="9" t="s">
        <v>86</v>
      </c>
      <c r="C16" s="9" t="s">
        <v>87</v>
      </c>
      <c r="D16" s="9" t="s">
        <v>100</v>
      </c>
    </row>
    <row r="17" spans="1:4" ht="12.75">
      <c r="A17">
        <v>0</v>
      </c>
      <c r="B17" s="66">
        <v>0.08788</v>
      </c>
      <c r="C17" s="66">
        <v>0.03912</v>
      </c>
      <c r="D17" s="66">
        <v>2.24647</v>
      </c>
    </row>
    <row r="18" spans="1:4" ht="12.75">
      <c r="A18">
        <v>1</v>
      </c>
      <c r="B18" s="66">
        <v>0.06948</v>
      </c>
      <c r="C18" s="66">
        <v>0.0053</v>
      </c>
      <c r="D18" s="66">
        <v>13.1024</v>
      </c>
    </row>
    <row r="19" spans="1:4" ht="12.75">
      <c r="A19">
        <v>2</v>
      </c>
      <c r="B19" s="66">
        <v>0.05109</v>
      </c>
      <c r="C19" s="66">
        <v>0.03736</v>
      </c>
      <c r="D19" s="66">
        <v>1.3673</v>
      </c>
    </row>
    <row r="20" spans="1:4" ht="12.75">
      <c r="A20" s="9" t="s">
        <v>101</v>
      </c>
      <c r="B20" s="66">
        <v>0.20845</v>
      </c>
      <c r="C20" s="66">
        <v>0.01591</v>
      </c>
      <c r="D20" s="66">
        <v>13.1024</v>
      </c>
    </row>
    <row r="22" spans="1:8" ht="12.75">
      <c r="A22" t="s">
        <v>89</v>
      </c>
      <c r="B22" s="66">
        <v>0.960526</v>
      </c>
      <c r="C22" t="s">
        <v>90</v>
      </c>
      <c r="D22" s="10">
        <v>3.895052</v>
      </c>
      <c r="F22" s="10"/>
      <c r="G22" s="10"/>
      <c r="H22" s="10"/>
    </row>
    <row r="23" spans="1:8" ht="12.75">
      <c r="A23" t="s">
        <v>91</v>
      </c>
      <c r="B23" s="66">
        <v>0.944736</v>
      </c>
      <c r="C23" t="s">
        <v>92</v>
      </c>
      <c r="D23" s="10">
        <v>0.039737</v>
      </c>
      <c r="F23" s="10"/>
      <c r="G23" s="10"/>
      <c r="H23" s="10"/>
    </row>
    <row r="24" spans="1:8" ht="12.75">
      <c r="A24" t="s">
        <v>93</v>
      </c>
      <c r="B24" s="66">
        <v>0.009342</v>
      </c>
      <c r="C24" t="s">
        <v>94</v>
      </c>
      <c r="D24" s="10">
        <v>-6.24749</v>
      </c>
      <c r="F24" s="10"/>
      <c r="G24" s="10"/>
      <c r="H24" s="10"/>
    </row>
    <row r="25" spans="1:8" ht="12.75">
      <c r="A25" t="s">
        <v>95</v>
      </c>
      <c r="B25" s="66">
        <v>0.000873</v>
      </c>
      <c r="C25" t="s">
        <v>96</v>
      </c>
      <c r="D25" s="10">
        <v>-6.011473</v>
      </c>
      <c r="F25" s="10"/>
      <c r="G25" s="10"/>
      <c r="H25" s="10"/>
    </row>
    <row r="26" spans="1:8" ht="12.75">
      <c r="A26" t="s">
        <v>97</v>
      </c>
      <c r="B26" s="66">
        <v>51.85617</v>
      </c>
      <c r="C26" t="s">
        <v>98</v>
      </c>
      <c r="D26" s="10">
        <v>60.83218</v>
      </c>
      <c r="F26" s="10"/>
      <c r="G26" s="10"/>
      <c r="H26" s="10"/>
    </row>
    <row r="27" spans="1:13" s="67" customFormat="1" ht="12.75">
      <c r="A27" s="67" t="s">
        <v>103</v>
      </c>
      <c r="B27" s="68">
        <v>2.765525</v>
      </c>
      <c r="C27" s="67" t="s">
        <v>99</v>
      </c>
      <c r="D27" s="69">
        <v>1E-06</v>
      </c>
      <c r="F27" s="69"/>
      <c r="G27" s="69"/>
      <c r="H27" s="69"/>
      <c r="J27" s="67" t="s">
        <v>109</v>
      </c>
      <c r="M27" s="67" t="s">
        <v>108</v>
      </c>
    </row>
    <row r="28" spans="1:8" ht="12.75">
      <c r="A28" t="s">
        <v>136</v>
      </c>
      <c r="B28" s="66"/>
      <c r="D28" s="10"/>
      <c r="F28" s="10"/>
      <c r="G28" s="10"/>
      <c r="H28" s="10"/>
    </row>
    <row r="29" ht="12.75">
      <c r="A29" t="s">
        <v>137</v>
      </c>
    </row>
    <row r="30" spans="1:13" ht="12.75">
      <c r="A30" t="s">
        <v>128</v>
      </c>
      <c r="J30">
        <v>109955400</v>
      </c>
      <c r="L30">
        <v>2008</v>
      </c>
      <c r="M30">
        <v>98783.41880008198</v>
      </c>
    </row>
    <row r="31" spans="1:13" ht="12.75">
      <c r="A31" t="s">
        <v>129</v>
      </c>
      <c r="J31">
        <v>111211789</v>
      </c>
      <c r="L31">
        <v>2009</v>
      </c>
      <c r="M31">
        <v>89735.29605136058</v>
      </c>
    </row>
    <row r="32" spans="1:13" ht="12.75">
      <c r="A32" t="s">
        <v>138</v>
      </c>
      <c r="J32">
        <v>112468855</v>
      </c>
      <c r="L32">
        <v>2010</v>
      </c>
      <c r="M32">
        <v>92433.27170452525</v>
      </c>
    </row>
    <row r="33" spans="2:18" ht="12.75">
      <c r="B33" s="9" t="s">
        <v>86</v>
      </c>
      <c r="C33" s="9" t="s">
        <v>87</v>
      </c>
      <c r="D33" s="9" t="s">
        <v>100</v>
      </c>
      <c r="J33">
        <v>113724226</v>
      </c>
      <c r="L33">
        <v>2011</v>
      </c>
      <c r="M33">
        <v>96424.50172253394</v>
      </c>
      <c r="O33" t="e">
        <f>$B$12+#REF!*LN(M33)+$B$36*LN(M32)+#REF!*LN(M31)</f>
        <v>#REF!</v>
      </c>
      <c r="P33" t="e">
        <f>[1]!gen_normal(O33,B24)</f>
        <v>#NAME?</v>
      </c>
      <c r="Q33" t="e">
        <f>EXP(P33)</f>
        <v>#NAME?</v>
      </c>
      <c r="R33" t="e">
        <f>0.000001*J33*Q33</f>
        <v>#NAME?</v>
      </c>
    </row>
    <row r="34" spans="1:18" ht="12.75">
      <c r="A34" t="s">
        <v>124</v>
      </c>
      <c r="B34" s="66">
        <v>0.069483</v>
      </c>
      <c r="C34" s="66">
        <v>0.005303</v>
      </c>
      <c r="D34" s="66">
        <v>13.1024</v>
      </c>
      <c r="J34">
        <v>114975406</v>
      </c>
      <c r="L34" t="s">
        <v>107</v>
      </c>
      <c r="M34">
        <v>100185.05728971276</v>
      </c>
      <c r="O34" t="e">
        <f>$B$12+#REF!*LN(M34)+$B$36*LN(M33)+#REF!*LN(M32)</f>
        <v>#REF!</v>
      </c>
      <c r="P34" t="e">
        <f>[1]!gen_normal(O34,B24)</f>
        <v>#NAME?</v>
      </c>
      <c r="Q34" t="e">
        <f>EXP(P34)</f>
        <v>#NAME?</v>
      </c>
      <c r="R34" t="e">
        <f>0.000001*J34*Q34</f>
        <v>#NAME?</v>
      </c>
    </row>
    <row r="35" spans="1:4" ht="12.75">
      <c r="A35" t="s">
        <v>125</v>
      </c>
      <c r="B35" s="66">
        <v>-0.018395</v>
      </c>
      <c r="C35" s="66">
        <v>0.037882</v>
      </c>
      <c r="D35" s="66">
        <v>-0.485601</v>
      </c>
    </row>
    <row r="36" spans="17:18" ht="12.75">
      <c r="Q36" s="65" t="str">
        <f>Statistics!E13</f>
        <v>Output 1</v>
      </c>
      <c r="R36" s="65">
        <f>Statistics!F13</f>
        <v>0</v>
      </c>
    </row>
    <row r="37" spans="1:18" ht="12.75">
      <c r="A37" t="s">
        <v>139</v>
      </c>
      <c r="Q37" s="65"/>
      <c r="R37" s="65"/>
    </row>
    <row r="38" spans="17:19" ht="12.75">
      <c r="Q38" s="65">
        <f>Statistics!E15</f>
        <v>4215298.346081896</v>
      </c>
      <c r="R38" s="65">
        <f>Statistics!F15</f>
        <v>0</v>
      </c>
      <c r="S38" s="65">
        <f>(R38-Q38)/Q38</f>
        <v>-1</v>
      </c>
    </row>
    <row r="39" spans="17:18" ht="12.75">
      <c r="Q39" s="65">
        <f>Statistics!E16</f>
        <v>122071.90985715603</v>
      </c>
      <c r="R39" s="65">
        <f>Statistics!F16</f>
        <v>0</v>
      </c>
    </row>
    <row r="40" spans="17:18" ht="12.75">
      <c r="Q40" s="3">
        <f>(Q38-1.96*Q39)</f>
        <v>3976037.40276187</v>
      </c>
      <c r="R40" s="65"/>
    </row>
    <row r="41" spans="17:19" ht="12.75">
      <c r="Q41">
        <v>5585.097</v>
      </c>
      <c r="S41">
        <f>(R38-Q41)/Q41</f>
        <v>-1</v>
      </c>
    </row>
    <row r="42" ht="12.75">
      <c r="Q42" s="3">
        <f>Q40-Q41</f>
        <v>3970452.30576187</v>
      </c>
    </row>
    <row r="43" ht="12.75">
      <c r="Q43" s="3">
        <f>(Q41-Q38)/Q39</f>
        <v>-34.48551967449304</v>
      </c>
    </row>
    <row r="44" ht="12.75">
      <c r="Q44" s="3"/>
    </row>
    <row r="45" ht="12.75">
      <c r="Q45" s="3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AC77"/>
  <sheetViews>
    <sheetView zoomScalePageLayoutView="0" workbookViewId="0" topLeftCell="N5">
      <selection activeCell="AA28" sqref="AA28"/>
    </sheetView>
  </sheetViews>
  <sheetFormatPr defaultColWidth="9.140625" defaultRowHeight="12.75"/>
  <cols>
    <col min="7" max="7" width="9.57421875" style="0" bestFit="1" customWidth="1"/>
    <col min="10" max="10" width="10.8515625" style="0" customWidth="1"/>
    <col min="15" max="15" width="12.57421875" style="0" customWidth="1"/>
    <col min="16" max="16" width="11.421875" style="0" bestFit="1" customWidth="1"/>
  </cols>
  <sheetData>
    <row r="4" spans="3:7" ht="12.75">
      <c r="C4" s="1" t="s">
        <v>2</v>
      </c>
      <c r="D4" s="1" t="s">
        <v>0</v>
      </c>
      <c r="E4" s="1" t="s">
        <v>1</v>
      </c>
      <c r="F4" s="1" t="s">
        <v>2</v>
      </c>
      <c r="G4" s="1" t="s">
        <v>78</v>
      </c>
    </row>
    <row r="5" spans="3:7" ht="12.75">
      <c r="C5" s="2" t="s">
        <v>75</v>
      </c>
      <c r="D5" s="3" t="s">
        <v>76</v>
      </c>
      <c r="E5" s="3" t="s">
        <v>77</v>
      </c>
      <c r="F5" s="3" t="s">
        <v>75</v>
      </c>
      <c r="G5" s="4" t="s">
        <v>79</v>
      </c>
    </row>
    <row r="6" spans="3:7" ht="12.75">
      <c r="C6" s="2" t="s">
        <v>3</v>
      </c>
      <c r="D6" s="3">
        <v>1355.46</v>
      </c>
      <c r="E6" s="3" t="e">
        <v>#N/A</v>
      </c>
      <c r="F6" s="3" t="s">
        <v>3</v>
      </c>
      <c r="G6" s="4">
        <v>23.728966666666665</v>
      </c>
    </row>
    <row r="7" spans="3:7" ht="12.75">
      <c r="C7" s="2" t="s">
        <v>4</v>
      </c>
      <c r="D7" s="3">
        <v>1424.84</v>
      </c>
      <c r="E7" s="3" t="e">
        <v>#N/A</v>
      </c>
      <c r="F7" s="3" t="s">
        <v>4</v>
      </c>
      <c r="G7" s="4">
        <v>24.08496666666667</v>
      </c>
    </row>
    <row r="8" spans="3:7" ht="12.75">
      <c r="C8" s="2" t="s">
        <v>5</v>
      </c>
      <c r="D8" s="3">
        <v>1384.77</v>
      </c>
      <c r="E8" s="3" t="e">
        <v>#N/A</v>
      </c>
      <c r="F8" s="3" t="s">
        <v>5</v>
      </c>
      <c r="G8" s="4">
        <v>24.444699999999997</v>
      </c>
    </row>
    <row r="9" spans="3:7" ht="12.75">
      <c r="C9" s="2" t="s">
        <v>6</v>
      </c>
      <c r="D9" s="3">
        <v>1528.38</v>
      </c>
      <c r="E9" s="3" t="e">
        <v>#N/A</v>
      </c>
      <c r="F9" s="3" t="s">
        <v>6</v>
      </c>
      <c r="G9" s="4">
        <v>24.888266666666667</v>
      </c>
    </row>
    <row r="10" spans="3:24" ht="12.75">
      <c r="C10" s="2" t="s">
        <v>7</v>
      </c>
      <c r="D10" s="3">
        <v>1629.33</v>
      </c>
      <c r="E10" s="3" t="e">
        <v>#N/A</v>
      </c>
      <c r="F10" s="3" t="s">
        <v>7</v>
      </c>
      <c r="G10" s="4">
        <v>27.289733333333334</v>
      </c>
      <c r="X10">
        <v>0.020375</v>
      </c>
    </row>
    <row r="11" spans="3:22" ht="12.75">
      <c r="C11" s="2" t="s">
        <v>8</v>
      </c>
      <c r="D11" s="3">
        <v>1794.64</v>
      </c>
      <c r="E11" s="3" t="e">
        <v>#N/A</v>
      </c>
      <c r="F11" s="3" t="s">
        <v>8</v>
      </c>
      <c r="G11" s="4">
        <v>32.21783333333334</v>
      </c>
      <c r="N11" t="s">
        <v>105</v>
      </c>
      <c r="O11" t="s">
        <v>104</v>
      </c>
      <c r="Q11" t="s">
        <v>106</v>
      </c>
      <c r="S11" t="s">
        <v>80</v>
      </c>
      <c r="V11" t="s">
        <v>81</v>
      </c>
    </row>
    <row r="12" spans="3:19" ht="12.75">
      <c r="C12" s="2" t="s">
        <v>9</v>
      </c>
      <c r="D12" s="3">
        <v>1806.22</v>
      </c>
      <c r="E12" s="3" t="e">
        <v>#N/A</v>
      </c>
      <c r="F12" s="3" t="s">
        <v>9</v>
      </c>
      <c r="G12" s="4">
        <v>34.62796666666666</v>
      </c>
      <c r="I12" s="3">
        <f>AVERAGE(D9:D12)</f>
        <v>1689.6425000000002</v>
      </c>
      <c r="J12" s="4">
        <f>AVERAGE(G9:G12)</f>
        <v>29.75595</v>
      </c>
      <c r="K12">
        <f>I12/(0.01*J12)</f>
        <v>5678.334921251045</v>
      </c>
      <c r="M12">
        <v>1995</v>
      </c>
      <c r="N12">
        <v>5678.334921251045</v>
      </c>
      <c r="O12">
        <v>92880353</v>
      </c>
      <c r="P12">
        <f aca="true" t="shared" si="0" ref="P12:P28">1000000000*N12/O12</f>
        <v>61136.01787507251</v>
      </c>
      <c r="R12">
        <v>4062.7940788233077</v>
      </c>
      <c r="S12">
        <f aca="true" t="shared" si="1" ref="S12:S28">1000000*R12/O12</f>
        <v>43.742233395940126</v>
      </c>
    </row>
    <row r="13" spans="3:19" ht="12.75">
      <c r="C13" s="2" t="s">
        <v>10</v>
      </c>
      <c r="D13" s="3">
        <v>2131.54</v>
      </c>
      <c r="E13" s="3" t="e">
        <v>#N/A</v>
      </c>
      <c r="F13" s="3" t="s">
        <v>10</v>
      </c>
      <c r="G13" s="4">
        <v>37.012100000000004</v>
      </c>
      <c r="M13">
        <v>1996</v>
      </c>
      <c r="N13">
        <v>5642.720002476596</v>
      </c>
      <c r="O13">
        <v>94398579</v>
      </c>
      <c r="P13">
        <f t="shared" si="0"/>
        <v>59775.47609563694</v>
      </c>
      <c r="Q13">
        <f aca="true" t="shared" si="2" ref="Q13:Q27">100*(P13-P12)/P12</f>
        <v>-2.2254340840709417</v>
      </c>
      <c r="R13">
        <v>4211.2434290026895</v>
      </c>
      <c r="S13">
        <f t="shared" si="1"/>
        <v>44.61130107692288</v>
      </c>
    </row>
    <row r="14" spans="3:25" ht="12.75">
      <c r="C14" s="2" t="s">
        <v>11</v>
      </c>
      <c r="D14" s="3">
        <v>2283.51</v>
      </c>
      <c r="E14" s="3" t="e">
        <v>#N/A</v>
      </c>
      <c r="F14" s="3" t="s">
        <v>11</v>
      </c>
      <c r="G14" s="4">
        <v>40.39036666666667</v>
      </c>
      <c r="M14">
        <v>1997</v>
      </c>
      <c r="N14">
        <v>5905.930171560087</v>
      </c>
      <c r="O14">
        <v>95895146</v>
      </c>
      <c r="P14">
        <f t="shared" si="0"/>
        <v>61587.37347936346</v>
      </c>
      <c r="Q14">
        <f t="shared" si="2"/>
        <v>3.031171815056052</v>
      </c>
      <c r="R14">
        <v>4456.951744295682</v>
      </c>
      <c r="S14">
        <f t="shared" si="1"/>
        <v>46.477344581087365</v>
      </c>
      <c r="U14">
        <f>1.548001+0.08788*LN(P14)+0.06948*LN(P13)+0.05109*LN(P12)</f>
        <v>3.8443812512137656</v>
      </c>
      <c r="V14">
        <f aca="true" t="shared" si="3" ref="V14:V29">EXP(U14)</f>
        <v>46.72976142066089</v>
      </c>
      <c r="X14" t="e">
        <f>[1]!gen_normal(U14,X$10)</f>
        <v>#NAME?</v>
      </c>
      <c r="Y14" t="e">
        <f aca="true" t="shared" si="4" ref="Y14:Y29">EXP(X14)</f>
        <v>#NAME?</v>
      </c>
    </row>
    <row r="15" spans="3:25" ht="12.75">
      <c r="C15" s="2" t="s">
        <v>12</v>
      </c>
      <c r="D15" s="3">
        <v>2453.07</v>
      </c>
      <c r="E15" s="3" t="e">
        <v>#N/A</v>
      </c>
      <c r="F15" s="3" t="s">
        <v>12</v>
      </c>
      <c r="G15" s="4">
        <v>43.2141</v>
      </c>
      <c r="M15">
        <v>1998</v>
      </c>
      <c r="N15">
        <v>6224.378821628601</v>
      </c>
      <c r="O15">
        <v>97325063</v>
      </c>
      <c r="P15">
        <f t="shared" si="0"/>
        <v>63954.531646474265</v>
      </c>
      <c r="Q15">
        <f t="shared" si="2"/>
        <v>3.843577073316803</v>
      </c>
      <c r="R15">
        <v>4549.431372053555</v>
      </c>
      <c r="S15">
        <f t="shared" si="1"/>
        <v>46.74470513369773</v>
      </c>
      <c r="U15">
        <f aca="true" t="shared" si="5" ref="U15:U29">1.548001+0.08788*LN(P15)+0.06948*LN(P14)+0.05109*LN(P13)</f>
        <v>3.848620643898643</v>
      </c>
      <c r="V15">
        <f t="shared" si="3"/>
        <v>46.928287747589145</v>
      </c>
      <c r="X15" t="e">
        <f>[1]!gen_normal(U15,X$10)</f>
        <v>#NAME?</v>
      </c>
      <c r="Y15" t="e">
        <f t="shared" si="4"/>
        <v>#NAME?</v>
      </c>
    </row>
    <row r="16" spans="3:25" ht="12.75">
      <c r="C16" s="2" t="s">
        <v>13</v>
      </c>
      <c r="D16" s="3">
        <v>2488.58</v>
      </c>
      <c r="E16" s="3" t="e">
        <v>#N/A</v>
      </c>
      <c r="F16" s="3" t="s">
        <v>13</v>
      </c>
      <c r="G16" s="4">
        <v>45.202400000000004</v>
      </c>
      <c r="I16" s="3">
        <f>AVERAGE(D13:D16)</f>
        <v>2339.175</v>
      </c>
      <c r="J16" s="4">
        <f>AVERAGE(G13:G16)</f>
        <v>41.45474166666667</v>
      </c>
      <c r="K16">
        <f>I16/(0.01*J16)</f>
        <v>5642.720002476596</v>
      </c>
      <c r="M16">
        <v>1999</v>
      </c>
      <c r="N16">
        <v>6316.273691745749</v>
      </c>
      <c r="O16">
        <v>98616905</v>
      </c>
      <c r="P16">
        <f t="shared" si="0"/>
        <v>64048.58975999854</v>
      </c>
      <c r="Q16">
        <f t="shared" si="2"/>
        <v>0.14707028744140738</v>
      </c>
      <c r="R16">
        <v>4648.838110503489</v>
      </c>
      <c r="S16">
        <f t="shared" si="1"/>
        <v>47.14037730654282</v>
      </c>
      <c r="U16">
        <f t="shared" si="5"/>
        <v>3.8528958869464685</v>
      </c>
      <c r="V16">
        <f t="shared" si="3"/>
        <v>47.12934706601325</v>
      </c>
      <c r="X16" t="e">
        <f>[1]!gen_normal(U16,X$10)</f>
        <v>#NAME?</v>
      </c>
      <c r="Y16" t="e">
        <f t="shared" si="4"/>
        <v>#NAME?</v>
      </c>
    </row>
    <row r="17" spans="3:25" ht="12.75">
      <c r="C17" s="2" t="s">
        <v>14</v>
      </c>
      <c r="D17" s="3">
        <v>2894.48</v>
      </c>
      <c r="E17" s="3" t="e">
        <v>#N/A</v>
      </c>
      <c r="F17" s="3" t="s">
        <v>14</v>
      </c>
      <c r="G17" s="4">
        <v>47.426233333333336</v>
      </c>
      <c r="M17">
        <v>2000</v>
      </c>
      <c r="N17">
        <v>6887.1239042791085</v>
      </c>
      <c r="O17">
        <v>99926620</v>
      </c>
      <c r="P17">
        <f t="shared" si="0"/>
        <v>68921.81386980876</v>
      </c>
      <c r="Q17">
        <f t="shared" si="2"/>
        <v>7.608636080936449</v>
      </c>
      <c r="R17">
        <v>4771.023948708278</v>
      </c>
      <c r="S17">
        <f t="shared" si="1"/>
        <v>47.74527496985566</v>
      </c>
      <c r="U17">
        <f t="shared" si="5"/>
        <v>3.861369185569386</v>
      </c>
      <c r="V17">
        <f t="shared" si="3"/>
        <v>47.53038475422031</v>
      </c>
      <c r="X17" t="e">
        <f>[1]!gen_normal(U17,X$10)</f>
        <v>#NAME?</v>
      </c>
      <c r="Y17" t="e">
        <f t="shared" si="4"/>
        <v>#NAME?</v>
      </c>
    </row>
    <row r="18" spans="3:25" ht="12.75">
      <c r="C18" s="2" t="s">
        <v>15</v>
      </c>
      <c r="D18" s="3">
        <v>2948.94</v>
      </c>
      <c r="E18" s="3" t="e">
        <v>#N/A</v>
      </c>
      <c r="F18" s="3" t="s">
        <v>15</v>
      </c>
      <c r="G18" s="4">
        <v>50.68956666666667</v>
      </c>
      <c r="M18">
        <v>2001</v>
      </c>
      <c r="N18">
        <v>6983.2522851550675</v>
      </c>
      <c r="O18">
        <v>101246961</v>
      </c>
      <c r="P18">
        <f t="shared" si="0"/>
        <v>68972.46313551147</v>
      </c>
      <c r="Q18">
        <f t="shared" si="2"/>
        <v>0.07348800453567131</v>
      </c>
      <c r="R18">
        <v>4824.966999811428</v>
      </c>
      <c r="S18">
        <f t="shared" si="1"/>
        <v>47.65542542863512</v>
      </c>
      <c r="U18">
        <f t="shared" si="5"/>
        <v>3.8666038445110797</v>
      </c>
      <c r="V18">
        <f t="shared" si="3"/>
        <v>47.77984245112878</v>
      </c>
      <c r="X18" t="e">
        <f>[1]!gen_normal(U18,X$10)</f>
        <v>#NAME?</v>
      </c>
      <c r="Y18" t="e">
        <f t="shared" si="4"/>
        <v>#NAME?</v>
      </c>
    </row>
    <row r="19" spans="3:25" ht="12.75">
      <c r="C19" s="2" t="s">
        <v>16</v>
      </c>
      <c r="D19" s="3">
        <v>3138.09</v>
      </c>
      <c r="E19" s="3" t="e">
        <v>#N/A</v>
      </c>
      <c r="F19" s="3" t="s">
        <v>16</v>
      </c>
      <c r="G19" s="4">
        <v>52.41556666666667</v>
      </c>
      <c r="M19">
        <v>2002</v>
      </c>
      <c r="N19">
        <v>7024.341083424009</v>
      </c>
      <c r="O19">
        <v>102479927</v>
      </c>
      <c r="P19">
        <f t="shared" si="0"/>
        <v>68543.58008494688</v>
      </c>
      <c r="Q19">
        <f t="shared" si="2"/>
        <v>-0.6218177966501716</v>
      </c>
      <c r="R19">
        <v>4980.584103337734</v>
      </c>
      <c r="S19">
        <f t="shared" si="1"/>
        <v>48.60058207630976</v>
      </c>
      <c r="U19">
        <f t="shared" si="5"/>
        <v>3.869853192155271</v>
      </c>
      <c r="V19">
        <f t="shared" si="3"/>
        <v>47.935348279062445</v>
      </c>
      <c r="X19" t="e">
        <f>[1]!gen_normal(U19,X$10)</f>
        <v>#NAME?</v>
      </c>
      <c r="Y19" t="e">
        <f t="shared" si="4"/>
        <v>#NAME?</v>
      </c>
    </row>
    <row r="20" spans="3:25" ht="12.75">
      <c r="C20" s="2" t="s">
        <v>17</v>
      </c>
      <c r="D20" s="3">
        <v>3091.17</v>
      </c>
      <c r="E20" s="3" t="e">
        <v>#N/A</v>
      </c>
      <c r="F20" s="3" t="s">
        <v>17</v>
      </c>
      <c r="G20" s="4">
        <v>53.88486666666666</v>
      </c>
      <c r="I20" s="3">
        <f>AVERAGE(D17:D20)</f>
        <v>3018.17</v>
      </c>
      <c r="J20" s="4">
        <f>AVERAGE(G17:G20)</f>
        <v>51.104058333333334</v>
      </c>
      <c r="K20">
        <f>I20/(0.01*J20)</f>
        <v>5905.930171560087</v>
      </c>
      <c r="M20">
        <v>2003</v>
      </c>
      <c r="N20">
        <v>7959.80724244272</v>
      </c>
      <c r="O20">
        <v>103718062</v>
      </c>
      <c r="P20">
        <f t="shared" si="0"/>
        <v>76744.65844187023</v>
      </c>
      <c r="Q20">
        <f t="shared" si="2"/>
        <v>11.964765112589177</v>
      </c>
      <c r="R20">
        <v>4935.770318687535</v>
      </c>
      <c r="S20">
        <f t="shared" si="1"/>
        <v>47.58833922955035</v>
      </c>
      <c r="U20">
        <f t="shared" si="5"/>
        <v>3.879389009253043</v>
      </c>
      <c r="V20">
        <f t="shared" si="3"/>
        <v>48.3946373607818</v>
      </c>
      <c r="X20" t="e">
        <f>[1]!gen_normal(U20,X$10)</f>
        <v>#NAME?</v>
      </c>
      <c r="Y20" t="e">
        <f t="shared" si="4"/>
        <v>#NAME?</v>
      </c>
    </row>
    <row r="21" spans="3:25" ht="12.75">
      <c r="C21" s="2" t="s">
        <v>18</v>
      </c>
      <c r="D21" s="3">
        <v>3538.29</v>
      </c>
      <c r="E21" s="3" t="e">
        <v>#N/A</v>
      </c>
      <c r="F21" s="3" t="s">
        <v>18</v>
      </c>
      <c r="G21" s="4">
        <v>55.59383333333333</v>
      </c>
      <c r="M21">
        <v>2004</v>
      </c>
      <c r="N21">
        <v>8737.271911039214</v>
      </c>
      <c r="O21">
        <v>104959594</v>
      </c>
      <c r="P21">
        <f t="shared" si="0"/>
        <v>83244.14737198025</v>
      </c>
      <c r="Q21">
        <f t="shared" si="2"/>
        <v>8.468978899727617</v>
      </c>
      <c r="R21">
        <v>5207.600414859514</v>
      </c>
      <c r="S21">
        <f t="shared" si="1"/>
        <v>49.615287334853015</v>
      </c>
      <c r="U21">
        <f t="shared" si="5"/>
        <v>3.894066666115524</v>
      </c>
      <c r="V21">
        <f t="shared" si="3"/>
        <v>49.1101957560114</v>
      </c>
      <c r="X21" t="e">
        <f>[1]!gen_normal(U21,X$10)</f>
        <v>#NAME?</v>
      </c>
      <c r="Y21" t="e">
        <f t="shared" si="4"/>
        <v>#NAME?</v>
      </c>
    </row>
    <row r="22" spans="3:25" ht="12.75">
      <c r="C22" s="2" t="s">
        <v>19</v>
      </c>
      <c r="D22" s="3">
        <v>3659.25</v>
      </c>
      <c r="E22" s="3" t="e">
        <v>#N/A</v>
      </c>
      <c r="F22" s="3" t="s">
        <v>19</v>
      </c>
      <c r="G22" s="4">
        <v>58.44263333333333</v>
      </c>
      <c r="M22">
        <v>2005</v>
      </c>
      <c r="N22">
        <v>9158.850008930483</v>
      </c>
      <c r="O22">
        <v>106202903</v>
      </c>
      <c r="P22">
        <f t="shared" si="0"/>
        <v>86239.16814148183</v>
      </c>
      <c r="Q22">
        <f t="shared" si="2"/>
        <v>3.597875483207485</v>
      </c>
      <c r="R22">
        <v>5332.371299264567</v>
      </c>
      <c r="S22">
        <f t="shared" si="1"/>
        <v>50.20928005390368</v>
      </c>
      <c r="U22">
        <f t="shared" si="5"/>
        <v>3.908595125496997</v>
      </c>
      <c r="V22">
        <f t="shared" si="3"/>
        <v>49.82889942709367</v>
      </c>
      <c r="X22" t="e">
        <f>[1]!gen_normal(U22,X$10)</f>
        <v>#NAME?</v>
      </c>
      <c r="Y22" t="e">
        <f t="shared" si="4"/>
        <v>#NAME?</v>
      </c>
    </row>
    <row r="23" spans="3:25" ht="12.75">
      <c r="C23" s="2" t="s">
        <v>20</v>
      </c>
      <c r="D23" s="3">
        <v>3756.74</v>
      </c>
      <c r="E23" s="3" t="e">
        <v>#N/A</v>
      </c>
      <c r="F23" s="3" t="s">
        <v>20</v>
      </c>
      <c r="G23" s="4">
        <v>60.34513333333333</v>
      </c>
      <c r="M23">
        <v>2006</v>
      </c>
      <c r="N23">
        <v>9858.936239697015</v>
      </c>
      <c r="O23">
        <v>107449525</v>
      </c>
      <c r="P23">
        <f t="shared" si="0"/>
        <v>91754.11654632271</v>
      </c>
      <c r="Q23">
        <f t="shared" si="2"/>
        <v>6.3949461986845595</v>
      </c>
      <c r="R23">
        <v>5691.528301886792</v>
      </c>
      <c r="S23">
        <f t="shared" si="1"/>
        <v>52.96932026350784</v>
      </c>
      <c r="U23">
        <f t="shared" si="5"/>
        <v>3.920651818102888</v>
      </c>
      <c r="V23">
        <f t="shared" si="3"/>
        <v>50.43330740943093</v>
      </c>
      <c r="X23" t="e">
        <f>[1]!gen_normal(U23,X$10)</f>
        <v>#NAME?</v>
      </c>
      <c r="Y23" t="e">
        <f t="shared" si="4"/>
        <v>#NAME?</v>
      </c>
    </row>
    <row r="24" spans="3:25" ht="12.75">
      <c r="C24" s="2" t="s">
        <v>21</v>
      </c>
      <c r="D24" s="3">
        <v>3777.53</v>
      </c>
      <c r="E24" s="3" t="e">
        <v>#N/A</v>
      </c>
      <c r="F24" s="3" t="s">
        <v>21</v>
      </c>
      <c r="G24" s="4">
        <v>62.297599999999996</v>
      </c>
      <c r="I24" s="3">
        <f>AVERAGE(D21:D24)</f>
        <v>3682.9525</v>
      </c>
      <c r="J24" s="4">
        <f>AVERAGE(G21:G24)</f>
        <v>59.169799999999995</v>
      </c>
      <c r="K24">
        <f>I24/(0.01*J24)</f>
        <v>6224.378821628601</v>
      </c>
      <c r="M24">
        <v>2007</v>
      </c>
      <c r="N24">
        <v>10332.769114978748</v>
      </c>
      <c r="O24">
        <v>108700891</v>
      </c>
      <c r="P24">
        <f t="shared" si="0"/>
        <v>95056.8943816546</v>
      </c>
      <c r="Q24">
        <f t="shared" si="2"/>
        <v>3.599596355619048</v>
      </c>
      <c r="R24">
        <v>5540.452830188679</v>
      </c>
      <c r="S24">
        <f t="shared" si="1"/>
        <v>50.96970944045601</v>
      </c>
      <c r="U24">
        <f t="shared" si="5"/>
        <v>3.9298723186880995</v>
      </c>
      <c r="V24">
        <f t="shared" si="3"/>
        <v>50.900478214446025</v>
      </c>
      <c r="X24" t="e">
        <f>[1]!gen_normal(U24,X$10)</f>
        <v>#NAME?</v>
      </c>
      <c r="Y24" t="e">
        <f t="shared" si="4"/>
        <v>#NAME?</v>
      </c>
    </row>
    <row r="25" spans="3:25" ht="12.75">
      <c r="C25" s="2" t="s">
        <v>22</v>
      </c>
      <c r="D25" s="3">
        <v>4199.35</v>
      </c>
      <c r="E25" s="3" t="e">
        <v>#N/A</v>
      </c>
      <c r="F25" s="3" t="s">
        <v>22</v>
      </c>
      <c r="G25" s="4">
        <v>65.3587</v>
      </c>
      <c r="M25">
        <v>2008</v>
      </c>
      <c r="N25">
        <v>10861.770327530536</v>
      </c>
      <c r="O25">
        <v>109955400</v>
      </c>
      <c r="P25">
        <f t="shared" si="0"/>
        <v>98783.41880008198</v>
      </c>
      <c r="Q25">
        <f t="shared" si="2"/>
        <v>3.9203094553724314</v>
      </c>
      <c r="R25">
        <v>5583.88679245283</v>
      </c>
      <c r="S25">
        <f t="shared" si="1"/>
        <v>50.78319748236858</v>
      </c>
      <c r="U25">
        <f t="shared" si="5"/>
        <v>3.9388756704688257</v>
      </c>
      <c r="V25">
        <f t="shared" si="3"/>
        <v>51.36082233601771</v>
      </c>
      <c r="X25" t="e">
        <f>[1]!gen_normal(U25,X$10)</f>
        <v>#NAME?</v>
      </c>
      <c r="Y25" t="e">
        <f t="shared" si="4"/>
        <v>#NAME?</v>
      </c>
    </row>
    <row r="26" spans="3:25" ht="12.75">
      <c r="C26" s="2" t="s">
        <v>23</v>
      </c>
      <c r="D26" s="3">
        <v>4324.55</v>
      </c>
      <c r="E26" s="3" t="e">
        <v>#N/A</v>
      </c>
      <c r="F26" s="3" t="s">
        <v>23</v>
      </c>
      <c r="G26" s="4">
        <v>69.3129</v>
      </c>
      <c r="M26">
        <v>2009</v>
      </c>
      <c r="N26">
        <v>9979.622810316445</v>
      </c>
      <c r="O26">
        <v>111211789</v>
      </c>
      <c r="P26">
        <f t="shared" si="0"/>
        <v>89735.29605136058</v>
      </c>
      <c r="Q26">
        <f t="shared" si="2"/>
        <v>-9.159556187291926</v>
      </c>
      <c r="R26" s="5">
        <v>5671</v>
      </c>
      <c r="S26">
        <f t="shared" si="1"/>
        <v>50.992795377115996</v>
      </c>
      <c r="U26">
        <f t="shared" si="5"/>
        <v>3.9349119306756166</v>
      </c>
      <c r="V26">
        <f t="shared" si="3"/>
        <v>51.15764433908294</v>
      </c>
      <c r="X26" t="e">
        <f>[1]!gen_normal(U26,X$10)</f>
        <v>#NAME?</v>
      </c>
      <c r="Y26" t="e">
        <f t="shared" si="4"/>
        <v>#NAME?</v>
      </c>
    </row>
    <row r="27" spans="3:25" ht="12.75">
      <c r="C27" s="2" t="s">
        <v>24</v>
      </c>
      <c r="D27" s="3">
        <v>4528.89</v>
      </c>
      <c r="E27" s="3" t="e">
        <v>#N/A</v>
      </c>
      <c r="F27" s="3" t="s">
        <v>24</v>
      </c>
      <c r="G27" s="4">
        <v>71.13173333333333</v>
      </c>
      <c r="M27">
        <v>2010</v>
      </c>
      <c r="N27">
        <v>10395.864232511853</v>
      </c>
      <c r="O27">
        <v>112468855</v>
      </c>
      <c r="P27">
        <f t="shared" si="0"/>
        <v>92433.27170452525</v>
      </c>
      <c r="Q27">
        <f t="shared" si="2"/>
        <v>3.006593583443985</v>
      </c>
      <c r="R27">
        <v>5771.274</v>
      </c>
      <c r="S27">
        <f t="shared" si="1"/>
        <v>51.31441944527665</v>
      </c>
      <c r="U27">
        <f t="shared" si="5"/>
        <v>3.9328051702416937</v>
      </c>
      <c r="V27">
        <f t="shared" si="3"/>
        <v>51.049980888467104</v>
      </c>
      <c r="X27" t="e">
        <f>[1]!gen_normal(U27,X$10)</f>
        <v>#NAME?</v>
      </c>
      <c r="Y27" t="e">
        <f t="shared" si="4"/>
        <v>#NAME?</v>
      </c>
    </row>
    <row r="28" spans="3:27" ht="12.75">
      <c r="C28" s="2" t="s">
        <v>25</v>
      </c>
      <c r="D28" s="3">
        <v>4529.52</v>
      </c>
      <c r="E28" s="3" t="e">
        <v>#N/A</v>
      </c>
      <c r="F28" s="3" t="s">
        <v>25</v>
      </c>
      <c r="G28" s="4">
        <v>72.5619</v>
      </c>
      <c r="I28" s="3">
        <f>AVERAGE(D25:D28)</f>
        <v>4395.5775</v>
      </c>
      <c r="J28" s="4">
        <f>AVERAGE(G25:G28)</f>
        <v>69.59130833333333</v>
      </c>
      <c r="K28">
        <f>I28/(0.01*J28)</f>
        <v>6316.273691745749</v>
      </c>
      <c r="M28">
        <v>2011</v>
      </c>
      <c r="N28">
        <v>10965.80182583084</v>
      </c>
      <c r="O28">
        <v>113724226</v>
      </c>
      <c r="P28">
        <f t="shared" si="0"/>
        <v>96424.50172253394</v>
      </c>
      <c r="Q28">
        <f>100*(P28-P27)/P27</f>
        <v>4.317958181516246</v>
      </c>
      <c r="R28">
        <v>5585.097</v>
      </c>
      <c r="S28">
        <f t="shared" si="1"/>
        <v>49.11088161637609</v>
      </c>
      <c r="U28">
        <f t="shared" si="5"/>
        <v>3.9336703538884037</v>
      </c>
      <c r="V28">
        <f t="shared" si="3"/>
        <v>51.09416760915443</v>
      </c>
      <c r="X28" t="e">
        <f>[1]!gen_normal(U28,X$10)</f>
        <v>#NAME?</v>
      </c>
      <c r="Y28" t="e">
        <f t="shared" si="4"/>
        <v>#NAME?</v>
      </c>
      <c r="AA28" t="e">
        <f>O29*Y29/1000</f>
        <v>#NAME?</v>
      </c>
    </row>
    <row r="29" spans="3:27" ht="12.75">
      <c r="C29" s="2" t="s">
        <v>26</v>
      </c>
      <c r="D29" s="3">
        <v>5019</v>
      </c>
      <c r="E29" s="3" t="e">
        <v>#N/A</v>
      </c>
      <c r="F29" s="3" t="s">
        <v>26</v>
      </c>
      <c r="G29" s="4">
        <v>74.31183333333333</v>
      </c>
      <c r="M29" t="s">
        <v>107</v>
      </c>
      <c r="O29">
        <v>114975406</v>
      </c>
      <c r="P29">
        <f>1.039*P28</f>
        <v>100185.05728971276</v>
      </c>
      <c r="Q29">
        <f>100*(P29-P28)/P28</f>
        <v>3.8999999999999932</v>
      </c>
      <c r="U29">
        <f t="shared" si="5"/>
        <v>3.9414831107747057</v>
      </c>
      <c r="V29">
        <f t="shared" si="3"/>
        <v>51.49491736073277</v>
      </c>
      <c r="X29" t="e">
        <f>[1]!gen_normal(U29,X$10)</f>
        <v>#NAME?</v>
      </c>
      <c r="Y29" t="e">
        <f t="shared" si="4"/>
        <v>#NAME?</v>
      </c>
      <c r="AA29">
        <v>1720000</v>
      </c>
    </row>
    <row r="30" spans="3:27" ht="12.75">
      <c r="C30" s="2" t="s">
        <v>27</v>
      </c>
      <c r="D30" s="3">
        <v>5304.78</v>
      </c>
      <c r="E30" s="3" t="e">
        <v>#N/A</v>
      </c>
      <c r="F30" s="3" t="s">
        <v>27</v>
      </c>
      <c r="G30" s="4">
        <v>76.6252</v>
      </c>
      <c r="AA30" t="e">
        <f>AA28-AA29</f>
        <v>#NAME?</v>
      </c>
    </row>
    <row r="31" spans="3:27" ht="12.75">
      <c r="C31" s="2" t="s">
        <v>28</v>
      </c>
      <c r="D31" s="3">
        <v>5453.86</v>
      </c>
      <c r="E31" s="3" t="e">
        <v>#N/A</v>
      </c>
      <c r="F31" s="3" t="s">
        <v>28</v>
      </c>
      <c r="G31" s="4">
        <v>77.91963333333334</v>
      </c>
      <c r="AA31" s="6"/>
    </row>
    <row r="32" spans="3:29" ht="12.75">
      <c r="C32" s="2" t="s">
        <v>29</v>
      </c>
      <c r="D32" s="3">
        <v>5432.95</v>
      </c>
      <c r="E32" s="3" t="e">
        <v>#N/A</v>
      </c>
      <c r="F32" s="3" t="s">
        <v>29</v>
      </c>
      <c r="G32" s="4">
        <v>79.11789999999999</v>
      </c>
      <c r="I32" s="3">
        <f>AVERAGE(D29:D32)</f>
        <v>5302.6475</v>
      </c>
      <c r="J32" s="4">
        <f>AVERAGE(G29:G32)</f>
        <v>76.99364166666666</v>
      </c>
      <c r="K32">
        <f>I32/(0.01*J32)</f>
        <v>6887.1239042791085</v>
      </c>
      <c r="AA32" s="7">
        <v>4174527.9537866185</v>
      </c>
      <c r="AB32">
        <v>3949983</v>
      </c>
      <c r="AC32">
        <f>AA32-AB32</f>
        <v>224544.95378661854</v>
      </c>
    </row>
    <row r="33" spans="3:27" ht="12.75">
      <c r="C33" s="2" t="s">
        <v>30</v>
      </c>
      <c r="D33" s="3">
        <v>5799.34</v>
      </c>
      <c r="E33" s="3" t="e">
        <v>#N/A</v>
      </c>
      <c r="F33" s="3" t="s">
        <v>30</v>
      </c>
      <c r="G33" s="4">
        <v>80.93653333333333</v>
      </c>
      <c r="AA33" s="8">
        <v>117883.66857506604</v>
      </c>
    </row>
    <row r="34" spans="3:7" ht="12.75">
      <c r="C34" s="2" t="s">
        <v>31</v>
      </c>
      <c r="D34" s="3">
        <v>5815.64</v>
      </c>
      <c r="E34" s="3" t="e">
        <v>#N/A</v>
      </c>
      <c r="F34" s="3" t="s">
        <v>31</v>
      </c>
      <c r="G34" s="4">
        <v>82.33890000000001</v>
      </c>
    </row>
    <row r="35" spans="3:27" ht="12.75">
      <c r="C35" s="2" t="s">
        <v>32</v>
      </c>
      <c r="D35" s="3">
        <v>5796.51</v>
      </c>
      <c r="E35" s="3" t="e">
        <v>#N/A</v>
      </c>
      <c r="F35" s="3" t="s">
        <v>32</v>
      </c>
      <c r="G35" s="4">
        <v>83.27403333333332</v>
      </c>
      <c r="AA35">
        <f>(AA32-AB32)/AA33</f>
        <v>1.9048012036004178</v>
      </c>
    </row>
    <row r="36" spans="3:11" ht="12.75">
      <c r="C36" s="2" t="s">
        <v>33</v>
      </c>
      <c r="D36" s="3">
        <v>5660.71</v>
      </c>
      <c r="E36" s="3" t="e">
        <v>#N/A</v>
      </c>
      <c r="F36" s="3" t="s">
        <v>33</v>
      </c>
      <c r="G36" s="4">
        <v>83.84386666666666</v>
      </c>
      <c r="I36" s="3">
        <f>AVERAGE(D33:D36)</f>
        <v>5768.049999999999</v>
      </c>
      <c r="J36" s="4">
        <f>AVERAGE(G33:G36)</f>
        <v>82.59833333333333</v>
      </c>
      <c r="K36">
        <f>I36/(0.01*J36)</f>
        <v>6983.2522851550675</v>
      </c>
    </row>
    <row r="37" spans="3:7" ht="12.75">
      <c r="C37" s="2" t="s">
        <v>34</v>
      </c>
      <c r="D37" s="3">
        <v>5974.25</v>
      </c>
      <c r="E37" s="3" t="e">
        <v>#N/A</v>
      </c>
      <c r="F37" s="3" t="s">
        <v>34</v>
      </c>
      <c r="G37" s="4">
        <v>85.15886666666667</v>
      </c>
    </row>
    <row r="38" spans="3:7" ht="12.75">
      <c r="C38" s="2" t="s">
        <v>35</v>
      </c>
      <c r="D38" s="3">
        <v>5905.16</v>
      </c>
      <c r="E38" s="3" t="e">
        <v>#N/A</v>
      </c>
      <c r="F38" s="3" t="s">
        <v>35</v>
      </c>
      <c r="G38" s="4">
        <v>86.24303333333334</v>
      </c>
    </row>
    <row r="39" spans="3:7" ht="12.75">
      <c r="C39" s="2" t="s">
        <v>36</v>
      </c>
      <c r="D39" s="3">
        <v>6319.28</v>
      </c>
      <c r="E39" s="3" t="e">
        <v>#N/A</v>
      </c>
      <c r="F39" s="3" t="s">
        <v>36</v>
      </c>
      <c r="G39" s="4">
        <v>87.25116666666668</v>
      </c>
    </row>
    <row r="40" spans="3:11" ht="12.75">
      <c r="C40" s="2" t="s">
        <v>37</v>
      </c>
      <c r="D40" s="3">
        <v>6168.59</v>
      </c>
      <c r="E40" s="3" t="e">
        <v>#N/A</v>
      </c>
      <c r="F40" s="3" t="s">
        <v>37</v>
      </c>
      <c r="G40" s="4">
        <v>88.24466666666666</v>
      </c>
      <c r="I40" s="3">
        <f>AVERAGE(D37:D40)</f>
        <v>6091.82</v>
      </c>
      <c r="J40" s="4">
        <f>AVERAGE(G37:G40)</f>
        <v>86.72443333333334</v>
      </c>
      <c r="K40">
        <f>I40/(0.01*J40)</f>
        <v>7024.341083424009</v>
      </c>
    </row>
    <row r="41" spans="3:7" ht="12.75">
      <c r="C41" s="2" t="s">
        <v>38</v>
      </c>
      <c r="D41" s="3">
        <v>6676.86</v>
      </c>
      <c r="E41" s="3" t="e">
        <v>#N/A</v>
      </c>
      <c r="F41" s="3" t="s">
        <v>38</v>
      </c>
      <c r="G41" s="4">
        <v>89.71163333333334</v>
      </c>
    </row>
    <row r="42" spans="3:7" ht="12.75">
      <c r="C42" s="2" t="s">
        <v>39</v>
      </c>
      <c r="D42" s="3">
        <v>7293.56</v>
      </c>
      <c r="E42" s="3">
        <v>7367.04</v>
      </c>
      <c r="F42" s="3" t="s">
        <v>39</v>
      </c>
      <c r="G42" s="4">
        <v>90.93606666666666</v>
      </c>
    </row>
    <row r="43" spans="3:7" ht="12.75">
      <c r="C43" s="2" t="s">
        <v>40</v>
      </c>
      <c r="D43" s="3">
        <v>7441.93</v>
      </c>
      <c r="E43" s="3">
        <v>7539.69</v>
      </c>
      <c r="F43" s="3" t="s">
        <v>40</v>
      </c>
      <c r="G43" s="4">
        <v>91.38606666666665</v>
      </c>
    </row>
    <row r="44" spans="3:11" ht="12.75">
      <c r="C44" s="2" t="s">
        <v>41</v>
      </c>
      <c r="D44" s="3">
        <v>7550.99</v>
      </c>
      <c r="E44" s="3">
        <v>7535.29</v>
      </c>
      <c r="F44" s="3" t="s">
        <v>41</v>
      </c>
      <c r="G44" s="4">
        <v>91.83609999999999</v>
      </c>
      <c r="I44" s="3">
        <f>AVERAGE(D41:D44)</f>
        <v>7240.834999999999</v>
      </c>
      <c r="J44" s="4">
        <f>AVERAGE(G41:G44)</f>
        <v>90.96746666666665</v>
      </c>
      <c r="K44">
        <f>I44/(0.01*J44)</f>
        <v>7959.80724244272</v>
      </c>
    </row>
    <row r="45" spans="3:7" ht="12.75">
      <c r="C45" s="2" t="s">
        <v>42</v>
      </c>
      <c r="D45" s="3">
        <v>7936.73</v>
      </c>
      <c r="E45" s="3">
        <v>7781.19</v>
      </c>
      <c r="F45" s="3" t="s">
        <v>42</v>
      </c>
      <c r="G45" s="4">
        <v>93.27673333333333</v>
      </c>
    </row>
    <row r="46" spans="3:7" ht="12.75">
      <c r="C46" s="2" t="s">
        <v>43</v>
      </c>
      <c r="D46" s="3">
        <v>8053.24</v>
      </c>
      <c r="E46" s="3">
        <v>7620.31</v>
      </c>
      <c r="F46" s="3" t="s">
        <v>43</v>
      </c>
      <c r="G46" s="4">
        <v>94.86643333333332</v>
      </c>
    </row>
    <row r="47" spans="3:7" ht="12.75">
      <c r="C47" s="2" t="s">
        <v>44</v>
      </c>
      <c r="D47" s="3">
        <v>8500.42</v>
      </c>
      <c r="E47" s="3">
        <v>7823.47</v>
      </c>
      <c r="F47" s="3" t="s">
        <v>44</v>
      </c>
      <c r="G47" s="4">
        <v>95.30473333333333</v>
      </c>
    </row>
    <row r="48" spans="3:11" ht="12.75">
      <c r="C48" s="2" t="s">
        <v>45</v>
      </c>
      <c r="D48" s="3">
        <v>8683.45</v>
      </c>
      <c r="E48" s="3">
        <v>7871.31</v>
      </c>
      <c r="F48" s="3" t="s">
        <v>45</v>
      </c>
      <c r="G48" s="4">
        <v>96.234</v>
      </c>
      <c r="I48" s="3">
        <f>AVERAGE(D45:D48)</f>
        <v>8293.46</v>
      </c>
      <c r="J48" s="4">
        <f>AVERAGE(G45:G48)</f>
        <v>94.920475</v>
      </c>
      <c r="K48">
        <f>I48/(0.01*J48)</f>
        <v>8737.271911039214</v>
      </c>
    </row>
    <row r="49" spans="3:7" ht="12.75">
      <c r="C49" s="2" t="s">
        <v>46</v>
      </c>
      <c r="D49" s="3">
        <v>9062.19</v>
      </c>
      <c r="E49" s="3">
        <v>8133.19</v>
      </c>
      <c r="F49" s="3" t="s">
        <v>46</v>
      </c>
      <c r="G49" s="4">
        <v>98.25616666666667</v>
      </c>
    </row>
    <row r="50" spans="3:7" ht="12.75">
      <c r="C50" s="2" t="s">
        <v>47</v>
      </c>
      <c r="D50" s="3">
        <v>8752.13</v>
      </c>
      <c r="E50" s="3">
        <v>7773.07</v>
      </c>
      <c r="F50" s="3" t="s">
        <v>47</v>
      </c>
      <c r="G50" s="4">
        <v>99.03930000000001</v>
      </c>
    </row>
    <row r="51" spans="3:7" ht="12.75">
      <c r="C51" s="2" t="s">
        <v>48</v>
      </c>
      <c r="D51" s="3">
        <v>9200.79</v>
      </c>
      <c r="E51" s="3">
        <v>8117.13</v>
      </c>
      <c r="F51" s="3" t="s">
        <v>48</v>
      </c>
      <c r="G51" s="4">
        <v>99.60329999999999</v>
      </c>
    </row>
    <row r="52" spans="3:11" ht="12.75">
      <c r="C52" s="2" t="s">
        <v>49</v>
      </c>
      <c r="D52" s="3">
        <v>9341.4</v>
      </c>
      <c r="E52" s="3">
        <v>8141.71</v>
      </c>
      <c r="F52" s="3" t="s">
        <v>49</v>
      </c>
      <c r="G52" s="4">
        <v>100.0562</v>
      </c>
      <c r="I52" s="3">
        <f>AVERAGE(D49:D52)</f>
        <v>9089.1275</v>
      </c>
      <c r="J52" s="4">
        <f>AVERAGE(G49:G52)</f>
        <v>99.23874166666667</v>
      </c>
      <c r="K52">
        <f>I52/(0.01*J52)</f>
        <v>9158.850008930483</v>
      </c>
    </row>
    <row r="53" spans="3:7" ht="12.75">
      <c r="C53" s="2" t="s">
        <v>50</v>
      </c>
      <c r="D53" s="3">
        <v>9712.63</v>
      </c>
      <c r="E53" s="3">
        <v>8424.43</v>
      </c>
      <c r="F53" s="3" t="s">
        <v>50</v>
      </c>
      <c r="G53" s="4">
        <v>101.301</v>
      </c>
    </row>
    <row r="54" spans="3:7" ht="12.75">
      <c r="C54" s="2" t="s">
        <v>51</v>
      </c>
      <c r="D54" s="3">
        <v>9792.16</v>
      </c>
      <c r="E54" s="3">
        <v>8253</v>
      </c>
      <c r="F54" s="3" t="s">
        <v>51</v>
      </c>
      <c r="G54" s="4">
        <v>102.70100000000001</v>
      </c>
    </row>
    <row r="55" spans="3:7" ht="12.75">
      <c r="C55" s="2" t="s">
        <v>52</v>
      </c>
      <c r="D55" s="3">
        <v>10407.1</v>
      </c>
      <c r="E55" s="3">
        <v>8547.8</v>
      </c>
      <c r="F55" s="3" t="s">
        <v>52</v>
      </c>
      <c r="G55" s="4">
        <v>102.71533333333333</v>
      </c>
    </row>
    <row r="56" spans="3:11" ht="12.75">
      <c r="C56" s="2" t="s">
        <v>53</v>
      </c>
      <c r="D56" s="3">
        <v>10541.1</v>
      </c>
      <c r="E56" s="3">
        <v>8563.5</v>
      </c>
      <c r="F56" s="3" t="s">
        <v>53</v>
      </c>
      <c r="G56" s="4">
        <v>103.60066666666665</v>
      </c>
      <c r="I56" s="3">
        <f>AVERAGE(D53:D56)</f>
        <v>10113.2475</v>
      </c>
      <c r="J56" s="4">
        <f>AVERAGE(G53:G56)</f>
        <v>102.5795</v>
      </c>
      <c r="K56">
        <f>I56/(0.01*J56)</f>
        <v>9858.936239697015</v>
      </c>
    </row>
    <row r="57" spans="3:7" ht="12.75">
      <c r="C57" s="2" t="s">
        <v>54</v>
      </c>
      <c r="D57" s="3">
        <v>10776</v>
      </c>
      <c r="E57" s="3">
        <v>8763.59</v>
      </c>
      <c r="F57" s="3" t="s">
        <v>54</v>
      </c>
      <c r="G57" s="4">
        <v>105.50066666666667</v>
      </c>
    </row>
    <row r="58" spans="3:7" ht="12.75">
      <c r="C58" s="2" t="s">
        <v>55</v>
      </c>
      <c r="D58" s="3">
        <v>10697.2</v>
      </c>
      <c r="E58" s="3">
        <v>8499.22</v>
      </c>
      <c r="F58" s="3" t="s">
        <v>55</v>
      </c>
      <c r="G58" s="4">
        <v>106.91166666666668</v>
      </c>
    </row>
    <row r="59" spans="3:7" ht="12.75">
      <c r="C59" s="2" t="s">
        <v>56</v>
      </c>
      <c r="D59" s="3">
        <v>11212.2</v>
      </c>
      <c r="E59" s="3">
        <v>8794.51</v>
      </c>
      <c r="F59" s="3" t="s">
        <v>56</v>
      </c>
      <c r="G59" s="4">
        <v>106.79766666666667</v>
      </c>
    </row>
    <row r="60" spans="3:11" ht="12.75">
      <c r="C60" s="2" t="s">
        <v>57</v>
      </c>
      <c r="D60" s="3">
        <v>11429.6</v>
      </c>
      <c r="E60" s="3">
        <v>8860.21</v>
      </c>
      <c r="F60" s="3" t="s">
        <v>57</v>
      </c>
      <c r="G60" s="4">
        <v>107.73266666666666</v>
      </c>
      <c r="I60" s="3">
        <f>AVERAGE(D57:D60)</f>
        <v>11028.75</v>
      </c>
      <c r="J60" s="4">
        <f>AVERAGE(G57:G60)</f>
        <v>106.73566666666667</v>
      </c>
      <c r="K60">
        <f>I60/(0.01*J60)</f>
        <v>10332.769114978748</v>
      </c>
    </row>
    <row r="61" spans="3:7" ht="12.75">
      <c r="C61" s="2" t="s">
        <v>58</v>
      </c>
      <c r="D61" s="3">
        <v>11944.4</v>
      </c>
      <c r="E61" s="3">
        <v>9086.6</v>
      </c>
      <c r="F61" s="3" t="s">
        <v>58</v>
      </c>
      <c r="G61" s="4">
        <v>109.51833333333333</v>
      </c>
    </row>
    <row r="62" spans="3:7" ht="12.75">
      <c r="C62" s="2" t="s">
        <v>59</v>
      </c>
      <c r="D62" s="3">
        <v>11674.6</v>
      </c>
      <c r="E62" s="3">
        <v>8698.65</v>
      </c>
      <c r="F62" s="3" t="s">
        <v>59</v>
      </c>
      <c r="G62" s="4">
        <v>111.07600000000001</v>
      </c>
    </row>
    <row r="63" spans="3:7" ht="12.75">
      <c r="C63" s="2" t="s">
        <v>60</v>
      </c>
      <c r="D63" s="3">
        <v>12433.6</v>
      </c>
      <c r="E63" s="3">
        <v>9043.54</v>
      </c>
      <c r="F63" s="3" t="s">
        <v>60</v>
      </c>
      <c r="G63" s="4">
        <v>112.04899999999999</v>
      </c>
    </row>
    <row r="64" spans="3:11" ht="12.75">
      <c r="C64" s="2" t="s">
        <v>61</v>
      </c>
      <c r="D64" s="3">
        <v>12421.2</v>
      </c>
      <c r="E64" s="3">
        <v>8977.41</v>
      </c>
      <c r="F64" s="3" t="s">
        <v>61</v>
      </c>
      <c r="G64" s="4">
        <v>113.63566666666668</v>
      </c>
      <c r="I64" s="3">
        <f>AVERAGE(D61:D64)</f>
        <v>12118.45</v>
      </c>
      <c r="J64" s="4">
        <f>AVERAGE(G61:G64)</f>
        <v>111.56975</v>
      </c>
      <c r="K64">
        <f>I64/(0.01*J64)</f>
        <v>10861.770327530536</v>
      </c>
    </row>
    <row r="65" spans="3:7" ht="12.75">
      <c r="C65" s="2" t="s">
        <v>62</v>
      </c>
      <c r="D65" s="3">
        <v>12218.3</v>
      </c>
      <c r="E65" s="3">
        <v>8985.25</v>
      </c>
      <c r="F65" s="3" t="s">
        <v>62</v>
      </c>
      <c r="G65" s="4">
        <v>116.289</v>
      </c>
    </row>
    <row r="66" spans="3:7" ht="12.75">
      <c r="C66" s="2" t="s">
        <v>63</v>
      </c>
      <c r="D66" s="3">
        <v>11316.8</v>
      </c>
      <c r="E66" s="3">
        <v>8042.2</v>
      </c>
      <c r="F66" s="3" t="s">
        <v>63</v>
      </c>
      <c r="G66" s="4">
        <v>117.93433333333333</v>
      </c>
    </row>
    <row r="67" spans="3:7" ht="12.75">
      <c r="C67" s="2" t="s">
        <v>64</v>
      </c>
      <c r="D67" s="3">
        <v>11556.1</v>
      </c>
      <c r="E67" s="3">
        <v>8148.38</v>
      </c>
      <c r="F67" s="3" t="s">
        <v>64</v>
      </c>
      <c r="G67" s="4">
        <v>118.729</v>
      </c>
    </row>
    <row r="68" spans="3:11" ht="12.75">
      <c r="C68" s="2" t="s">
        <v>65</v>
      </c>
      <c r="D68" s="3">
        <v>12054.9</v>
      </c>
      <c r="E68" s="3">
        <v>8483.3</v>
      </c>
      <c r="F68" s="3" t="s">
        <v>65</v>
      </c>
      <c r="G68" s="4">
        <v>119.47133333333333</v>
      </c>
      <c r="I68" s="3">
        <f>AVERAGE(D65:D68)</f>
        <v>11786.525</v>
      </c>
      <c r="J68" s="4">
        <f>AVERAGE(G65:G68)</f>
        <v>118.10591666666667</v>
      </c>
      <c r="K68">
        <f>I68/(0.01*J68)</f>
        <v>9979.622810316445</v>
      </c>
    </row>
    <row r="69" spans="3:7" ht="12.75">
      <c r="C69" s="2" t="s">
        <v>66</v>
      </c>
      <c r="D69" s="3">
        <v>12623.6</v>
      </c>
      <c r="E69" s="3">
        <v>8802.47</v>
      </c>
      <c r="F69" s="3" t="s">
        <v>66</v>
      </c>
      <c r="G69" s="4">
        <v>120.91233333333332</v>
      </c>
    </row>
    <row r="70" spans="3:7" ht="12.75">
      <c r="C70" s="2" t="s">
        <v>67</v>
      </c>
      <c r="D70" s="3">
        <v>12402.4</v>
      </c>
      <c r="E70" s="3">
        <v>8402.49</v>
      </c>
      <c r="F70" s="3" t="s">
        <v>67</v>
      </c>
      <c r="G70" s="4">
        <v>123.53833333333334</v>
      </c>
    </row>
    <row r="71" spans="3:7" ht="12.75">
      <c r="C71" s="2" t="s">
        <v>68</v>
      </c>
      <c r="D71" s="3">
        <v>12882.7</v>
      </c>
      <c r="E71" s="3">
        <v>8767.56</v>
      </c>
      <c r="F71" s="3" t="s">
        <v>68</v>
      </c>
      <c r="G71" s="4">
        <v>123.43200000000002</v>
      </c>
    </row>
    <row r="72" spans="3:11" ht="12.75">
      <c r="C72" s="2" t="s">
        <v>69</v>
      </c>
      <c r="D72" s="3">
        <v>13212.2</v>
      </c>
      <c r="E72" s="3">
        <v>8918.56</v>
      </c>
      <c r="F72" s="3" t="s">
        <v>69</v>
      </c>
      <c r="G72" s="4">
        <v>123.86</v>
      </c>
      <c r="I72" s="3">
        <f>AVERAGE(D69:D72)</f>
        <v>12780.224999999999</v>
      </c>
      <c r="J72" s="4">
        <f>AVERAGE(G69:G72)</f>
        <v>122.93566666666668</v>
      </c>
      <c r="K72">
        <f>I72/(0.01*J72)</f>
        <v>10395.864232511853</v>
      </c>
    </row>
    <row r="73" spans="3:7" ht="12.75">
      <c r="C73" s="2" t="s">
        <v>70</v>
      </c>
      <c r="D73" s="3">
        <v>13806</v>
      </c>
      <c r="E73" s="3">
        <v>9191.55</v>
      </c>
      <c r="F73" s="3" t="s">
        <v>70</v>
      </c>
      <c r="G73" s="4">
        <v>126.04666666666667</v>
      </c>
    </row>
    <row r="74" spans="3:7" ht="12.75">
      <c r="C74" s="2" t="s">
        <v>71</v>
      </c>
      <c r="D74" s="3">
        <v>13569</v>
      </c>
      <c r="E74" s="3">
        <v>8788.06</v>
      </c>
      <c r="F74" s="3" t="s">
        <v>71</v>
      </c>
      <c r="G74" s="4">
        <v>127.818</v>
      </c>
    </row>
    <row r="75" spans="3:7" ht="12.75">
      <c r="C75" s="2" t="s">
        <v>72</v>
      </c>
      <c r="D75" s="3">
        <v>14026</v>
      </c>
      <c r="E75" s="3">
        <v>9059.06</v>
      </c>
      <c r="F75" s="3" t="s">
        <v>72</v>
      </c>
      <c r="G75" s="4">
        <v>127.49900000000001</v>
      </c>
    </row>
    <row r="76" spans="3:11" ht="12.75">
      <c r="C76" s="2" t="s">
        <v>73</v>
      </c>
      <c r="D76" s="3">
        <v>14458.1</v>
      </c>
      <c r="E76" s="3" t="e">
        <v>#N/A</v>
      </c>
      <c r="F76" s="3" t="s">
        <v>73</v>
      </c>
      <c r="G76" s="4">
        <v>128.03</v>
      </c>
      <c r="I76" s="3">
        <f>AVERAGE(D73:D76)</f>
        <v>13964.775</v>
      </c>
      <c r="J76" s="4">
        <f>AVERAGE(G73:G76)</f>
        <v>127.34841666666668</v>
      </c>
      <c r="K76">
        <f>I76/(0.01*J76)</f>
        <v>10965.80182583084</v>
      </c>
    </row>
    <row r="77" spans="3:7" ht="12.75">
      <c r="C77" s="2" t="s">
        <v>74</v>
      </c>
      <c r="D77" s="3" t="e">
        <v>#N/A</v>
      </c>
      <c r="E77" s="3" t="e">
        <v>#N/A</v>
      </c>
      <c r="F77" s="3" t="s">
        <v>74</v>
      </c>
      <c r="G77" s="4" t="e">
        <v>#N/A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51"/>
  <sheetViews>
    <sheetView zoomScalePageLayoutView="0" workbookViewId="0" topLeftCell="A1">
      <pane ySplit="13" topLeftCell="A14" activePane="bottomLeft" state="frozen"/>
      <selection pane="topLeft" activeCell="C3" sqref="C3"/>
      <selection pane="bottomLeft" activeCell="J19" sqref="J19"/>
    </sheetView>
  </sheetViews>
  <sheetFormatPr defaultColWidth="8.7109375" defaultRowHeight="12" customHeight="1"/>
  <cols>
    <col min="1" max="1" width="3.57421875" style="17" customWidth="1"/>
    <col min="2" max="3" width="6.140625" style="17" customWidth="1"/>
    <col min="4" max="4" width="7.28125" style="17" customWidth="1"/>
    <col min="5" max="5" width="9.57421875" style="84" customWidth="1"/>
    <col min="6" max="14" width="7.140625" style="17" customWidth="1"/>
    <col min="15" max="15" width="8.421875" style="17" customWidth="1"/>
    <col min="16" max="17" width="7.28125" style="17" customWidth="1"/>
    <col min="18" max="18" width="4.421875" style="17" customWidth="1"/>
    <col min="19" max="16384" width="8.7109375" style="17" customWidth="1"/>
  </cols>
  <sheetData>
    <row r="1" spans="1:20" ht="13.5" customHeight="1">
      <c r="A1" s="11"/>
      <c r="B1" s="12"/>
      <c r="C1" s="12"/>
      <c r="D1" s="13"/>
      <c r="E1" s="70"/>
      <c r="F1" s="14"/>
      <c r="G1" s="15"/>
      <c r="H1" s="15"/>
      <c r="I1" s="15"/>
      <c r="J1" s="15"/>
      <c r="K1" s="13"/>
      <c r="L1" s="12"/>
      <c r="M1" s="12"/>
      <c r="N1" s="11"/>
      <c r="O1" s="16"/>
      <c r="P1" s="11"/>
      <c r="Q1" s="11"/>
      <c r="R1" s="11"/>
      <c r="S1" s="11"/>
      <c r="T1" s="11"/>
    </row>
    <row r="2" spans="1:29" ht="12" customHeight="1">
      <c r="A2" s="11"/>
      <c r="B2" s="18"/>
      <c r="C2" s="19"/>
      <c r="D2" s="19"/>
      <c r="E2" s="71"/>
      <c r="F2" s="19"/>
      <c r="G2" s="19"/>
      <c r="H2" s="19"/>
      <c r="I2" s="19"/>
      <c r="J2" s="19"/>
      <c r="K2" s="19"/>
      <c r="L2" s="19"/>
      <c r="M2" s="19"/>
      <c r="N2" s="19"/>
      <c r="O2" s="20"/>
      <c r="P2" s="11"/>
      <c r="Q2" s="11"/>
      <c r="R2" s="11"/>
      <c r="S2" s="11"/>
      <c r="T2" s="11"/>
      <c r="V2" s="21"/>
      <c r="AC2" s="22"/>
    </row>
    <row r="3" spans="1:29" ht="12" customHeight="1">
      <c r="A3" s="11"/>
      <c r="B3" s="23"/>
      <c r="C3" s="24"/>
      <c r="D3" s="25"/>
      <c r="E3" s="72"/>
      <c r="F3" s="24"/>
      <c r="G3" s="24"/>
      <c r="H3" s="24"/>
      <c r="I3" s="24"/>
      <c r="J3" s="24"/>
      <c r="K3" s="24"/>
      <c r="L3" s="24"/>
      <c r="M3" s="24"/>
      <c r="N3" s="24"/>
      <c r="O3" s="26"/>
      <c r="P3" s="11"/>
      <c r="Q3" s="11"/>
      <c r="R3" s="11"/>
      <c r="S3" s="11"/>
      <c r="T3" s="11"/>
      <c r="V3" s="21"/>
      <c r="AC3" s="22"/>
    </row>
    <row r="4" spans="1:29" ht="12" customHeight="1">
      <c r="A4" s="11"/>
      <c r="B4" s="23"/>
      <c r="C4" s="24"/>
      <c r="D4" s="24"/>
      <c r="E4" s="72"/>
      <c r="F4" s="24"/>
      <c r="G4" s="24"/>
      <c r="H4" s="24"/>
      <c r="I4" s="24"/>
      <c r="J4" s="24"/>
      <c r="K4" s="24"/>
      <c r="L4" s="24"/>
      <c r="M4" s="24"/>
      <c r="N4" s="24"/>
      <c r="O4" s="26"/>
      <c r="P4" s="11"/>
      <c r="Q4" s="11"/>
      <c r="R4" s="11"/>
      <c r="S4" s="11"/>
      <c r="T4" s="11"/>
      <c r="V4" s="21"/>
      <c r="AC4" s="22"/>
    </row>
    <row r="5" spans="1:23" ht="12" customHeight="1">
      <c r="A5" s="11"/>
      <c r="B5" s="23"/>
      <c r="C5" s="24"/>
      <c r="D5" s="24"/>
      <c r="E5" s="72"/>
      <c r="F5" s="24"/>
      <c r="G5" s="24"/>
      <c r="H5" s="24"/>
      <c r="I5" s="24"/>
      <c r="J5" s="24"/>
      <c r="K5" s="24"/>
      <c r="L5" s="24"/>
      <c r="M5" s="24"/>
      <c r="N5" s="24"/>
      <c r="O5" s="26"/>
      <c r="P5" s="11"/>
      <c r="Q5" s="11"/>
      <c r="R5" s="11"/>
      <c r="S5" s="11"/>
      <c r="T5" s="11"/>
      <c r="W5" s="27"/>
    </row>
    <row r="6" spans="1:20" ht="12" customHeight="1">
      <c r="A6" s="11"/>
      <c r="B6" s="23"/>
      <c r="C6" s="24"/>
      <c r="D6" s="24"/>
      <c r="E6" s="72"/>
      <c r="F6" s="24"/>
      <c r="G6" s="24"/>
      <c r="H6" s="24"/>
      <c r="I6" s="24"/>
      <c r="J6" s="24"/>
      <c r="K6" s="24"/>
      <c r="L6" s="24"/>
      <c r="M6" s="24"/>
      <c r="N6" s="24"/>
      <c r="O6" s="26"/>
      <c r="P6" s="11"/>
      <c r="Q6" s="11"/>
      <c r="R6" s="11"/>
      <c r="S6" s="11"/>
      <c r="T6" s="11"/>
    </row>
    <row r="7" spans="1:20" ht="12.75" customHeight="1">
      <c r="A7" s="11"/>
      <c r="B7" s="23"/>
      <c r="C7" s="24"/>
      <c r="D7" s="24"/>
      <c r="E7" s="72"/>
      <c r="F7" s="24"/>
      <c r="G7" s="24"/>
      <c r="H7" s="24"/>
      <c r="I7" s="24"/>
      <c r="J7" s="24"/>
      <c r="K7" s="24"/>
      <c r="L7" s="24"/>
      <c r="M7" s="24"/>
      <c r="N7" s="24"/>
      <c r="O7" s="26"/>
      <c r="P7" s="11"/>
      <c r="Q7" s="11"/>
      <c r="R7" s="11"/>
      <c r="S7" s="11"/>
      <c r="T7" s="11"/>
    </row>
    <row r="8" spans="1:24" ht="12" customHeight="1">
      <c r="A8" s="11"/>
      <c r="B8" s="23"/>
      <c r="C8" s="24"/>
      <c r="D8" s="24"/>
      <c r="E8" s="73"/>
      <c r="F8" s="24" t="s">
        <v>110</v>
      </c>
      <c r="G8" s="28"/>
      <c r="H8" s="24"/>
      <c r="I8" s="24"/>
      <c r="J8" s="24"/>
      <c r="K8" s="24"/>
      <c r="L8" s="24"/>
      <c r="M8" s="24"/>
      <c r="N8" s="24"/>
      <c r="O8" s="26"/>
      <c r="P8" s="11"/>
      <c r="Q8" s="11"/>
      <c r="R8" s="11"/>
      <c r="S8" s="11"/>
      <c r="T8" s="11"/>
      <c r="V8" s="21"/>
      <c r="X8" s="21"/>
    </row>
    <row r="9" spans="1:22" ht="12" customHeight="1" hidden="1">
      <c r="A9" s="11"/>
      <c r="B9" s="23"/>
      <c r="C9" s="24"/>
      <c r="D9" s="24"/>
      <c r="E9" s="72"/>
      <c r="F9" s="24"/>
      <c r="G9" s="24"/>
      <c r="H9" s="24"/>
      <c r="I9" s="24"/>
      <c r="J9" s="24"/>
      <c r="K9" s="24"/>
      <c r="L9" s="24"/>
      <c r="M9" s="24"/>
      <c r="N9" s="24"/>
      <c r="O9" s="26"/>
      <c r="P9" s="11"/>
      <c r="Q9" s="11"/>
      <c r="R9" s="11"/>
      <c r="S9" s="11"/>
      <c r="T9" s="11"/>
      <c r="V9" s="21"/>
    </row>
    <row r="10" spans="1:20" ht="13.5" customHeight="1" hidden="1">
      <c r="A10" s="11"/>
      <c r="B10" s="23"/>
      <c r="C10" s="24"/>
      <c r="D10" s="24"/>
      <c r="E10" s="72"/>
      <c r="F10" s="24"/>
      <c r="G10" s="24"/>
      <c r="H10" s="24"/>
      <c r="I10" s="24"/>
      <c r="J10" s="24"/>
      <c r="K10" s="24"/>
      <c r="L10" s="24"/>
      <c r="M10" s="24"/>
      <c r="N10" s="24"/>
      <c r="O10" s="26"/>
      <c r="P10" s="11"/>
      <c r="Q10" s="11"/>
      <c r="R10" s="11"/>
      <c r="S10" s="11"/>
      <c r="T10" s="11"/>
    </row>
    <row r="11" spans="1:20" ht="6" customHeight="1">
      <c r="A11" s="11"/>
      <c r="B11" s="29"/>
      <c r="C11" s="24"/>
      <c r="D11" s="30"/>
      <c r="E11" s="72"/>
      <c r="F11" s="24"/>
      <c r="G11" s="24"/>
      <c r="H11" s="24"/>
      <c r="I11" s="24"/>
      <c r="J11" s="24"/>
      <c r="K11" s="24"/>
      <c r="L11" s="24"/>
      <c r="M11" s="24"/>
      <c r="N11" s="24"/>
      <c r="O11" s="26"/>
      <c r="P11" s="11"/>
      <c r="Q11" s="11"/>
      <c r="R11" s="11"/>
      <c r="S11" s="11"/>
      <c r="T11" s="11"/>
    </row>
    <row r="12" spans="1:20" ht="12">
      <c r="A12" s="11"/>
      <c r="B12" s="23"/>
      <c r="C12" s="31"/>
      <c r="D12" s="31"/>
      <c r="E12" s="74"/>
      <c r="F12" s="32"/>
      <c r="G12" s="32"/>
      <c r="H12" s="32"/>
      <c r="I12" s="32"/>
      <c r="J12" s="32"/>
      <c r="K12" s="32"/>
      <c r="L12" s="32"/>
      <c r="M12" s="32"/>
      <c r="N12" s="32"/>
      <c r="O12" s="26"/>
      <c r="P12" s="11"/>
      <c r="Q12" s="11"/>
      <c r="R12" s="11"/>
      <c r="S12" s="11"/>
      <c r="T12" s="11"/>
    </row>
    <row r="13" spans="1:20" s="39" customFormat="1" ht="12">
      <c r="A13" s="33"/>
      <c r="B13" s="34"/>
      <c r="C13" s="35"/>
      <c r="D13" s="36"/>
      <c r="E13" s="74" t="s">
        <v>131</v>
      </c>
      <c r="F13" s="37"/>
      <c r="G13" s="37"/>
      <c r="H13" s="37"/>
      <c r="I13" s="37"/>
      <c r="J13" s="37"/>
      <c r="K13" s="37"/>
      <c r="L13" s="37"/>
      <c r="M13" s="37"/>
      <c r="N13" s="37"/>
      <c r="O13" s="38"/>
      <c r="P13" s="33"/>
      <c r="Q13" s="33"/>
      <c r="R13" s="33"/>
      <c r="S13" s="33"/>
      <c r="T13" s="33"/>
    </row>
    <row r="14" spans="1:20" ht="12.75" thickBot="1">
      <c r="A14" s="11"/>
      <c r="B14" s="23"/>
      <c r="C14" s="24"/>
      <c r="D14" s="24"/>
      <c r="E14" s="72"/>
      <c r="F14" s="24"/>
      <c r="G14" s="24"/>
      <c r="H14" s="24"/>
      <c r="I14" s="24"/>
      <c r="J14" s="24"/>
      <c r="K14" s="24"/>
      <c r="L14" s="24"/>
      <c r="M14" s="24"/>
      <c r="N14" s="24"/>
      <c r="O14" s="26"/>
      <c r="P14" s="11"/>
      <c r="Q14" s="11"/>
      <c r="R14" s="11"/>
      <c r="S14" s="11"/>
      <c r="T14" s="11"/>
    </row>
    <row r="15" spans="1:20" ht="12" customHeight="1">
      <c r="A15" s="11"/>
      <c r="B15" s="23"/>
      <c r="C15" s="24"/>
      <c r="D15" s="31" t="s">
        <v>111</v>
      </c>
      <c r="E15" s="75">
        <v>4215298.346081896</v>
      </c>
      <c r="F15" s="40"/>
      <c r="G15" s="40"/>
      <c r="H15" s="40"/>
      <c r="I15" s="40"/>
      <c r="J15" s="40"/>
      <c r="K15" s="40"/>
      <c r="L15" s="40"/>
      <c r="M15" s="40"/>
      <c r="N15" s="41"/>
      <c r="O15" s="26"/>
      <c r="P15" s="11"/>
      <c r="Q15" s="42"/>
      <c r="R15" s="42"/>
      <c r="S15" s="11"/>
      <c r="T15" s="11"/>
    </row>
    <row r="16" spans="1:20" ht="12" customHeight="1">
      <c r="A16" s="11"/>
      <c r="B16" s="23"/>
      <c r="C16" s="24"/>
      <c r="D16" s="31" t="s">
        <v>112</v>
      </c>
      <c r="E16" s="76">
        <v>122071.90985715603</v>
      </c>
      <c r="F16" s="43"/>
      <c r="G16" s="44"/>
      <c r="H16" s="44"/>
      <c r="I16" s="44"/>
      <c r="J16" s="44"/>
      <c r="K16" s="44"/>
      <c r="L16" s="44"/>
      <c r="M16" s="44"/>
      <c r="N16" s="45"/>
      <c r="O16" s="26"/>
      <c r="P16" s="11"/>
      <c r="Q16" s="42"/>
      <c r="R16" s="42"/>
      <c r="S16" s="11"/>
      <c r="T16" s="11"/>
    </row>
    <row r="17" spans="1:20" ht="12" customHeight="1">
      <c r="A17" s="11"/>
      <c r="B17" s="23"/>
      <c r="C17" s="24"/>
      <c r="D17" s="31" t="s">
        <v>113</v>
      </c>
      <c r="E17" s="76">
        <v>3860.252734753727</v>
      </c>
      <c r="F17" s="44"/>
      <c r="G17" s="44"/>
      <c r="H17" s="44"/>
      <c r="I17" s="43"/>
      <c r="J17" s="44"/>
      <c r="K17" s="44"/>
      <c r="L17" s="44"/>
      <c r="M17" s="44"/>
      <c r="N17" s="45"/>
      <c r="O17" s="26"/>
      <c r="P17" s="11"/>
      <c r="Q17" s="11"/>
      <c r="R17" s="11"/>
      <c r="S17" s="11"/>
      <c r="T17" s="11"/>
    </row>
    <row r="18" spans="1:20" ht="12" customHeight="1">
      <c r="A18" s="11"/>
      <c r="B18" s="23"/>
      <c r="C18" s="24"/>
      <c r="D18" s="31" t="s">
        <v>114</v>
      </c>
      <c r="E18" s="76">
        <v>4603749.605261607</v>
      </c>
      <c r="F18" s="44"/>
      <c r="G18" s="44"/>
      <c r="H18" s="44"/>
      <c r="I18" s="44"/>
      <c r="J18" s="44"/>
      <c r="K18" s="44"/>
      <c r="L18" s="44"/>
      <c r="M18" s="44"/>
      <c r="N18" s="45"/>
      <c r="O18" s="26"/>
      <c r="P18" s="11"/>
      <c r="Q18" s="11"/>
      <c r="R18" s="11"/>
      <c r="S18" s="11"/>
      <c r="T18" s="11"/>
    </row>
    <row r="19" spans="1:20" ht="12" customHeight="1">
      <c r="A19" s="11"/>
      <c r="B19" s="23"/>
      <c r="C19" s="24"/>
      <c r="D19" s="31" t="s">
        <v>115</v>
      </c>
      <c r="E19" s="76">
        <v>3861502.765899582</v>
      </c>
      <c r="F19" s="44"/>
      <c r="G19" s="44"/>
      <c r="H19" s="44"/>
      <c r="I19" s="44"/>
      <c r="J19" s="44"/>
      <c r="K19" s="44"/>
      <c r="L19" s="44"/>
      <c r="M19" s="44"/>
      <c r="N19" s="45"/>
      <c r="O19" s="26"/>
      <c r="P19" s="11"/>
      <c r="Q19" s="11"/>
      <c r="R19" s="11"/>
      <c r="S19" s="11"/>
      <c r="T19" s="11"/>
    </row>
    <row r="20" spans="1:20" ht="12" customHeight="1">
      <c r="A20" s="11"/>
      <c r="B20" s="23"/>
      <c r="C20" s="24"/>
      <c r="D20" s="24"/>
      <c r="E20" s="76"/>
      <c r="F20" s="46"/>
      <c r="G20" s="46"/>
      <c r="H20" s="46"/>
      <c r="I20" s="46"/>
      <c r="J20" s="46"/>
      <c r="K20" s="46"/>
      <c r="L20" s="46"/>
      <c r="M20" s="46"/>
      <c r="N20" s="47"/>
      <c r="O20" s="26"/>
      <c r="P20" s="11"/>
      <c r="Q20" s="11"/>
      <c r="R20" s="11"/>
      <c r="S20" s="11"/>
      <c r="T20" s="11"/>
    </row>
    <row r="21" spans="1:20" ht="12" customHeight="1">
      <c r="A21" s="11"/>
      <c r="B21" s="23"/>
      <c r="C21" s="24"/>
      <c r="D21" s="48" t="s">
        <v>116</v>
      </c>
      <c r="E21" s="77"/>
      <c r="F21" s="49"/>
      <c r="G21" s="46"/>
      <c r="H21" s="46"/>
      <c r="I21" s="46"/>
      <c r="J21" s="46"/>
      <c r="K21" s="46"/>
      <c r="L21" s="46"/>
      <c r="M21" s="46"/>
      <c r="N21" s="47"/>
      <c r="O21" s="26"/>
      <c r="P21" s="11"/>
      <c r="Q21" s="11"/>
      <c r="R21" s="11"/>
      <c r="S21" s="11"/>
      <c r="T21" s="11"/>
    </row>
    <row r="22" spans="1:20" ht="12" customHeight="1">
      <c r="A22" s="11"/>
      <c r="B22" s="23"/>
      <c r="C22" s="24"/>
      <c r="D22" s="50">
        <v>0.05</v>
      </c>
      <c r="E22" s="78">
        <v>4017417.302818549</v>
      </c>
      <c r="F22" s="51"/>
      <c r="G22" s="46"/>
      <c r="H22" s="46"/>
      <c r="I22" s="46"/>
      <c r="J22" s="46"/>
      <c r="K22" s="46"/>
      <c r="L22" s="46"/>
      <c r="M22" s="46"/>
      <c r="N22" s="47"/>
      <c r="O22" s="26"/>
      <c r="P22" s="11"/>
      <c r="Q22" s="11"/>
      <c r="R22" s="11"/>
      <c r="S22" s="11"/>
      <c r="T22" s="11"/>
    </row>
    <row r="23" spans="1:20" ht="12" customHeight="1">
      <c r="A23" s="11"/>
      <c r="B23" s="23"/>
      <c r="C23" s="24"/>
      <c r="D23" s="50">
        <v>0.1</v>
      </c>
      <c r="E23" s="76">
        <v>4062705.3708933834</v>
      </c>
      <c r="F23" s="46"/>
      <c r="G23" s="46"/>
      <c r="H23" s="46"/>
      <c r="I23" s="46"/>
      <c r="J23" s="46"/>
      <c r="K23" s="46"/>
      <c r="L23" s="46"/>
      <c r="M23" s="46"/>
      <c r="N23" s="47"/>
      <c r="O23" s="26"/>
      <c r="P23" s="11"/>
      <c r="Q23" s="11"/>
      <c r="R23" s="11"/>
      <c r="S23" s="11"/>
      <c r="T23" s="11"/>
    </row>
    <row r="24" spans="1:20" ht="12" customHeight="1">
      <c r="A24" s="11"/>
      <c r="B24" s="23"/>
      <c r="C24" s="31" t="s">
        <v>117</v>
      </c>
      <c r="D24" s="50">
        <v>0.15</v>
      </c>
      <c r="E24" s="76">
        <v>4085041.7044730056</v>
      </c>
      <c r="F24" s="46"/>
      <c r="G24" s="46"/>
      <c r="H24" s="46"/>
      <c r="I24" s="46"/>
      <c r="J24" s="46"/>
      <c r="K24" s="46"/>
      <c r="L24" s="46"/>
      <c r="M24" s="46"/>
      <c r="N24" s="47"/>
      <c r="O24" s="26"/>
      <c r="P24" s="11"/>
      <c r="Q24" s="11"/>
      <c r="R24" s="42"/>
      <c r="S24" s="11"/>
      <c r="T24" s="11"/>
    </row>
    <row r="25" spans="1:20" ht="12" customHeight="1">
      <c r="A25" s="11"/>
      <c r="B25" s="23"/>
      <c r="C25" s="31" t="s">
        <v>118</v>
      </c>
      <c r="D25" s="50">
        <v>0.2</v>
      </c>
      <c r="E25" s="76">
        <v>4108212.637880454</v>
      </c>
      <c r="F25" s="46"/>
      <c r="G25" s="46"/>
      <c r="H25" s="46"/>
      <c r="I25" s="46"/>
      <c r="J25" s="46"/>
      <c r="K25" s="46"/>
      <c r="L25" s="46"/>
      <c r="M25" s="46"/>
      <c r="N25" s="47"/>
      <c r="O25" s="26"/>
      <c r="P25" s="11"/>
      <c r="Q25" s="11"/>
      <c r="R25" s="42"/>
      <c r="S25" s="11"/>
      <c r="T25" s="11"/>
    </row>
    <row r="26" spans="1:20" ht="12" customHeight="1">
      <c r="A26" s="11"/>
      <c r="B26" s="23"/>
      <c r="C26" s="31" t="s">
        <v>119</v>
      </c>
      <c r="D26" s="50">
        <v>0.25</v>
      </c>
      <c r="E26" s="76">
        <v>4129244.3814169206</v>
      </c>
      <c r="F26" s="46"/>
      <c r="G26" s="46"/>
      <c r="H26" s="46"/>
      <c r="I26" s="46"/>
      <c r="J26" s="46"/>
      <c r="K26" s="46"/>
      <c r="L26" s="46"/>
      <c r="M26" s="46"/>
      <c r="N26" s="47"/>
      <c r="O26" s="26"/>
      <c r="P26" s="11"/>
      <c r="Q26" s="11"/>
      <c r="R26" s="42"/>
      <c r="S26" s="11"/>
      <c r="T26" s="11"/>
    </row>
    <row r="27" spans="1:20" ht="12" customHeight="1">
      <c r="A27" s="11"/>
      <c r="B27" s="23"/>
      <c r="C27" s="31" t="s">
        <v>120</v>
      </c>
      <c r="D27" s="50">
        <v>0.3</v>
      </c>
      <c r="E27" s="76">
        <v>4148350.3037505243</v>
      </c>
      <c r="F27" s="46"/>
      <c r="G27" s="46"/>
      <c r="H27" s="46"/>
      <c r="I27" s="46"/>
      <c r="J27" s="46"/>
      <c r="K27" s="46"/>
      <c r="L27" s="46"/>
      <c r="M27" s="46"/>
      <c r="N27" s="47"/>
      <c r="O27" s="26"/>
      <c r="P27" s="11"/>
      <c r="Q27" s="11"/>
      <c r="R27" s="42"/>
      <c r="S27" s="11"/>
      <c r="T27" s="11"/>
    </row>
    <row r="28" spans="1:20" ht="12" customHeight="1">
      <c r="A28" s="11"/>
      <c r="B28" s="23"/>
      <c r="C28" s="31" t="s">
        <v>121</v>
      </c>
      <c r="D28" s="50">
        <v>0.35</v>
      </c>
      <c r="E28" s="76">
        <v>4165160.1397410044</v>
      </c>
      <c r="F28" s="46"/>
      <c r="G28" s="46"/>
      <c r="H28" s="46"/>
      <c r="I28" s="46"/>
      <c r="J28" s="46"/>
      <c r="K28" s="46"/>
      <c r="L28" s="46"/>
      <c r="M28" s="46"/>
      <c r="N28" s="47"/>
      <c r="O28" s="26"/>
      <c r="P28" s="11"/>
      <c r="Q28" s="11"/>
      <c r="R28" s="42"/>
      <c r="S28" s="11"/>
      <c r="T28" s="11"/>
    </row>
    <row r="29" spans="1:20" ht="12" customHeight="1">
      <c r="A29" s="11"/>
      <c r="B29" s="23"/>
      <c r="C29" s="24"/>
      <c r="D29" s="50">
        <v>0.4</v>
      </c>
      <c r="E29" s="76">
        <v>4183521.894782137</v>
      </c>
      <c r="F29" s="46"/>
      <c r="G29" s="46"/>
      <c r="H29" s="46"/>
      <c r="I29" s="46"/>
      <c r="J29" s="46"/>
      <c r="K29" s="46"/>
      <c r="L29" s="46"/>
      <c r="M29" s="46"/>
      <c r="N29" s="47"/>
      <c r="O29" s="26"/>
      <c r="P29" s="11"/>
      <c r="Q29" s="11"/>
      <c r="R29" s="11"/>
      <c r="S29" s="11"/>
      <c r="T29" s="11"/>
    </row>
    <row r="30" spans="1:20" ht="12" customHeight="1">
      <c r="A30" s="11"/>
      <c r="B30" s="23"/>
      <c r="C30" s="24"/>
      <c r="D30" s="50">
        <v>0.45</v>
      </c>
      <c r="E30" s="76">
        <v>4195635.573665989</v>
      </c>
      <c r="F30" s="46"/>
      <c r="G30" s="46"/>
      <c r="H30" s="46"/>
      <c r="I30" s="46"/>
      <c r="J30" s="46"/>
      <c r="K30" s="46"/>
      <c r="L30" s="46"/>
      <c r="M30" s="46"/>
      <c r="N30" s="47"/>
      <c r="O30" s="26"/>
      <c r="P30" s="11"/>
      <c r="Q30" s="11"/>
      <c r="R30" s="11"/>
      <c r="S30" s="11"/>
      <c r="T30" s="11"/>
    </row>
    <row r="31" spans="1:20" ht="12" customHeight="1">
      <c r="A31" s="11"/>
      <c r="B31" s="23"/>
      <c r="C31" s="24"/>
      <c r="D31" s="50">
        <v>0.5</v>
      </c>
      <c r="E31" s="76">
        <v>4213260.543929604</v>
      </c>
      <c r="F31" s="46"/>
      <c r="G31" s="46"/>
      <c r="H31" s="46"/>
      <c r="I31" s="46"/>
      <c r="J31" s="46"/>
      <c r="K31" s="46"/>
      <c r="L31" s="46"/>
      <c r="M31" s="46"/>
      <c r="N31" s="47"/>
      <c r="O31" s="26"/>
      <c r="P31" s="11"/>
      <c r="Q31" s="11"/>
      <c r="R31" s="11"/>
      <c r="S31" s="11"/>
      <c r="T31" s="11"/>
    </row>
    <row r="32" spans="1:20" ht="12" customHeight="1">
      <c r="A32" s="11"/>
      <c r="B32" s="23"/>
      <c r="C32" s="24"/>
      <c r="D32" s="50">
        <v>0.55</v>
      </c>
      <c r="E32" s="76">
        <v>4228768.340305853</v>
      </c>
      <c r="F32" s="46"/>
      <c r="G32" s="46"/>
      <c r="H32" s="46"/>
      <c r="I32" s="46"/>
      <c r="J32" s="46"/>
      <c r="K32" s="46"/>
      <c r="L32" s="46"/>
      <c r="M32" s="46"/>
      <c r="N32" s="47"/>
      <c r="O32" s="26"/>
      <c r="P32" s="11"/>
      <c r="Q32" s="11"/>
      <c r="R32" s="11"/>
      <c r="S32" s="11"/>
      <c r="T32" s="11"/>
    </row>
    <row r="33" spans="1:20" ht="12" customHeight="1">
      <c r="A33" s="11"/>
      <c r="B33" s="23"/>
      <c r="C33" s="24"/>
      <c r="D33" s="50">
        <v>0.6</v>
      </c>
      <c r="E33" s="76">
        <v>4245203.875867305</v>
      </c>
      <c r="F33" s="46"/>
      <c r="G33" s="46"/>
      <c r="H33" s="46"/>
      <c r="I33" s="46"/>
      <c r="J33" s="46"/>
      <c r="K33" s="46"/>
      <c r="L33" s="46"/>
      <c r="M33" s="46"/>
      <c r="N33" s="47"/>
      <c r="O33" s="26"/>
      <c r="P33" s="11"/>
      <c r="Q33" s="11"/>
      <c r="R33" s="11"/>
      <c r="S33" s="11"/>
      <c r="T33" s="11"/>
    </row>
    <row r="34" spans="1:20" ht="12" customHeight="1">
      <c r="A34" s="11"/>
      <c r="B34" s="23"/>
      <c r="C34" s="24"/>
      <c r="D34" s="50">
        <v>0.65</v>
      </c>
      <c r="E34" s="76">
        <v>4262181.181132273</v>
      </c>
      <c r="F34" s="46"/>
      <c r="G34" s="46"/>
      <c r="H34" s="46"/>
      <c r="I34" s="46"/>
      <c r="J34" s="46"/>
      <c r="K34" s="46"/>
      <c r="L34" s="46"/>
      <c r="M34" s="46"/>
      <c r="N34" s="47"/>
      <c r="O34" s="26"/>
      <c r="P34" s="11"/>
      <c r="Q34" s="11"/>
      <c r="R34" s="11"/>
      <c r="S34" s="11"/>
      <c r="T34" s="11"/>
    </row>
    <row r="35" spans="1:20" ht="12" customHeight="1">
      <c r="A35" s="11"/>
      <c r="B35" s="23"/>
      <c r="C35" s="24"/>
      <c r="D35" s="50">
        <v>0.7</v>
      </c>
      <c r="E35" s="76">
        <v>4278709.614008339</v>
      </c>
      <c r="F35" s="46"/>
      <c r="G35" s="46"/>
      <c r="H35" s="46"/>
      <c r="I35" s="46"/>
      <c r="J35" s="46"/>
      <c r="K35" s="46"/>
      <c r="L35" s="46"/>
      <c r="M35" s="46"/>
      <c r="N35" s="47"/>
      <c r="O35" s="26"/>
      <c r="P35" s="11"/>
      <c r="Q35" s="11"/>
      <c r="R35" s="11"/>
      <c r="S35" s="11"/>
      <c r="T35" s="11"/>
    </row>
    <row r="36" spans="1:20" ht="12" customHeight="1">
      <c r="A36" s="11"/>
      <c r="B36" s="23"/>
      <c r="C36" s="24"/>
      <c r="D36" s="50">
        <v>0.75</v>
      </c>
      <c r="E36" s="76">
        <v>4299474.937057661</v>
      </c>
      <c r="F36" s="46"/>
      <c r="G36" s="46"/>
      <c r="H36" s="46"/>
      <c r="I36" s="46"/>
      <c r="J36" s="46"/>
      <c r="K36" s="46"/>
      <c r="L36" s="46"/>
      <c r="M36" s="46"/>
      <c r="N36" s="47"/>
      <c r="O36" s="26"/>
      <c r="P36" s="11"/>
      <c r="Q36" s="11"/>
      <c r="R36" s="11"/>
      <c r="S36" s="11"/>
      <c r="T36" s="11"/>
    </row>
    <row r="37" spans="1:20" ht="12" customHeight="1">
      <c r="A37" s="11"/>
      <c r="B37" s="23"/>
      <c r="C37" s="24"/>
      <c r="D37" s="50">
        <v>0.8</v>
      </c>
      <c r="E37" s="76">
        <v>4319966.113256042</v>
      </c>
      <c r="F37" s="46"/>
      <c r="G37" s="46"/>
      <c r="H37" s="46"/>
      <c r="I37" s="46"/>
      <c r="J37" s="46"/>
      <c r="K37" s="46"/>
      <c r="L37" s="46"/>
      <c r="M37" s="46"/>
      <c r="N37" s="47"/>
      <c r="O37" s="26"/>
      <c r="P37" s="11"/>
      <c r="Q37" s="11"/>
      <c r="R37" s="11"/>
      <c r="S37" s="11"/>
      <c r="T37" s="11"/>
    </row>
    <row r="38" spans="1:20" ht="12" customHeight="1">
      <c r="A38" s="11"/>
      <c r="B38" s="23"/>
      <c r="C38" s="24"/>
      <c r="D38" s="50">
        <v>0.85</v>
      </c>
      <c r="E38" s="76">
        <v>4345678.34271078</v>
      </c>
      <c r="F38" s="46"/>
      <c r="G38" s="46"/>
      <c r="H38" s="46"/>
      <c r="I38" s="46"/>
      <c r="J38" s="46"/>
      <c r="K38" s="46"/>
      <c r="L38" s="46"/>
      <c r="M38" s="46"/>
      <c r="N38" s="47"/>
      <c r="O38" s="26"/>
      <c r="P38" s="11"/>
      <c r="Q38" s="11"/>
      <c r="R38" s="11"/>
      <c r="S38" s="11"/>
      <c r="T38" s="11"/>
    </row>
    <row r="39" spans="1:20" ht="12" customHeight="1">
      <c r="A39" s="11"/>
      <c r="B39" s="23"/>
      <c r="C39" s="24"/>
      <c r="D39" s="50">
        <v>0.9</v>
      </c>
      <c r="E39" s="76">
        <v>4371101.755622761</v>
      </c>
      <c r="F39" s="46"/>
      <c r="G39" s="46"/>
      <c r="H39" s="46"/>
      <c r="I39" s="46"/>
      <c r="J39" s="46"/>
      <c r="K39" s="46"/>
      <c r="L39" s="46"/>
      <c r="M39" s="46"/>
      <c r="N39" s="47"/>
      <c r="O39" s="26"/>
      <c r="P39" s="11"/>
      <c r="Q39" s="11"/>
      <c r="R39" s="11"/>
      <c r="S39" s="11"/>
      <c r="T39" s="11"/>
    </row>
    <row r="40" spans="1:20" ht="12" customHeight="1">
      <c r="A40" s="11"/>
      <c r="B40" s="23"/>
      <c r="C40" s="24"/>
      <c r="D40" s="50">
        <v>0.95</v>
      </c>
      <c r="E40" s="76">
        <v>4418331.442320732</v>
      </c>
      <c r="F40" s="46"/>
      <c r="G40" s="46"/>
      <c r="H40" s="46"/>
      <c r="I40" s="46"/>
      <c r="J40" s="46"/>
      <c r="K40" s="46"/>
      <c r="L40" s="46"/>
      <c r="M40" s="46"/>
      <c r="N40" s="47"/>
      <c r="O40" s="26"/>
      <c r="P40" s="11"/>
      <c r="Q40" s="11"/>
      <c r="R40" s="11"/>
      <c r="S40" s="11"/>
      <c r="T40" s="11"/>
    </row>
    <row r="41" spans="1:20" ht="12" customHeight="1" thickBot="1">
      <c r="A41" s="11"/>
      <c r="B41" s="23"/>
      <c r="C41" s="24"/>
      <c r="D41" s="50">
        <v>1</v>
      </c>
      <c r="E41" s="79">
        <v>4603749.605261607</v>
      </c>
      <c r="F41" s="52"/>
      <c r="G41" s="52"/>
      <c r="H41" s="52"/>
      <c r="I41" s="52"/>
      <c r="J41" s="52"/>
      <c r="K41" s="52"/>
      <c r="L41" s="52"/>
      <c r="M41" s="52"/>
      <c r="N41" s="53"/>
      <c r="O41" s="26"/>
      <c r="P41" s="11"/>
      <c r="Q41" s="11"/>
      <c r="R41" s="11"/>
      <c r="S41" s="11"/>
      <c r="T41" s="11"/>
    </row>
    <row r="42" spans="1:20" ht="12" customHeight="1">
      <c r="A42" s="11"/>
      <c r="B42" s="23"/>
      <c r="C42" s="24"/>
      <c r="D42" s="24"/>
      <c r="E42" s="72"/>
      <c r="F42" s="24"/>
      <c r="G42" s="24"/>
      <c r="H42" s="24"/>
      <c r="I42" s="24"/>
      <c r="J42" s="24"/>
      <c r="K42" s="24"/>
      <c r="L42" s="24"/>
      <c r="M42" s="24"/>
      <c r="N42" s="24"/>
      <c r="O42" s="26"/>
      <c r="P42" s="11"/>
      <c r="Q42" s="11"/>
      <c r="R42" s="11"/>
      <c r="S42" s="11"/>
      <c r="T42" s="11"/>
    </row>
    <row r="43" spans="1:20" ht="12" customHeight="1">
      <c r="A43" s="11"/>
      <c r="B43" s="54"/>
      <c r="C43" s="55"/>
      <c r="D43" s="55"/>
      <c r="E43" s="80"/>
      <c r="F43" s="56"/>
      <c r="G43" s="56"/>
      <c r="H43" s="56"/>
      <c r="I43" s="56"/>
      <c r="J43" s="56"/>
      <c r="K43" s="56"/>
      <c r="L43" s="56"/>
      <c r="M43" s="56"/>
      <c r="N43" s="56"/>
      <c r="O43" s="57"/>
      <c r="P43" s="11"/>
      <c r="Q43" s="11"/>
      <c r="R43" s="11"/>
      <c r="S43" s="11"/>
      <c r="T43" s="11"/>
    </row>
    <row r="44" spans="1:20" ht="12" customHeight="1">
      <c r="A44" s="11"/>
      <c r="B44" s="58"/>
      <c r="C44" s="58"/>
      <c r="D44" s="58"/>
      <c r="E44" s="81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11"/>
      <c r="Q44" s="11"/>
      <c r="R44" s="11"/>
      <c r="S44" s="11"/>
      <c r="T44" s="11"/>
    </row>
    <row r="45" spans="1:20" ht="12" customHeight="1" thickBot="1">
      <c r="A45" s="11"/>
      <c r="B45" s="23"/>
      <c r="C45" s="60"/>
      <c r="D45" s="61"/>
      <c r="E45" s="82"/>
      <c r="F45" s="62"/>
      <c r="G45" s="62"/>
      <c r="H45" s="62"/>
      <c r="I45" s="62"/>
      <c r="J45" s="62"/>
      <c r="K45" s="62"/>
      <c r="L45" s="62"/>
      <c r="M45" s="62"/>
      <c r="N45" s="62"/>
      <c r="O45" s="26"/>
      <c r="P45" s="11"/>
      <c r="Q45" s="11"/>
      <c r="R45" s="11"/>
      <c r="S45" s="11"/>
      <c r="T45" s="11"/>
    </row>
    <row r="46" spans="1:20" ht="12" customHeight="1">
      <c r="A46" s="11"/>
      <c r="B46" s="23"/>
      <c r="C46" s="60"/>
      <c r="D46" s="61" t="s">
        <v>122</v>
      </c>
      <c r="E46" s="76"/>
      <c r="F46" s="46"/>
      <c r="G46" s="46"/>
      <c r="H46" s="46"/>
      <c r="I46" s="46"/>
      <c r="J46" s="46"/>
      <c r="K46" s="46"/>
      <c r="L46" s="46"/>
      <c r="M46" s="46"/>
      <c r="N46" s="47"/>
      <c r="O46" s="26"/>
      <c r="P46" s="11"/>
      <c r="Q46" s="11"/>
      <c r="R46" s="11"/>
      <c r="S46" s="11"/>
      <c r="T46" s="11"/>
    </row>
    <row r="47" spans="1:20" ht="12" customHeight="1">
      <c r="A47" s="11"/>
      <c r="B47" s="23"/>
      <c r="C47" s="60"/>
      <c r="D47" s="61" t="s">
        <v>116</v>
      </c>
      <c r="E47" s="76"/>
      <c r="F47" s="46"/>
      <c r="G47" s="46"/>
      <c r="H47" s="46"/>
      <c r="I47" s="46"/>
      <c r="J47" s="46"/>
      <c r="K47" s="46"/>
      <c r="L47" s="46"/>
      <c r="M47" s="46"/>
      <c r="N47" s="47"/>
      <c r="O47" s="26"/>
      <c r="P47" s="11"/>
      <c r="Q47" s="11"/>
      <c r="R47" s="11"/>
      <c r="S47" s="11"/>
      <c r="T47" s="11"/>
    </row>
    <row r="48" spans="1:20" ht="12" customHeight="1">
      <c r="A48" s="11"/>
      <c r="B48" s="23"/>
      <c r="C48" s="60"/>
      <c r="D48" s="63">
        <v>0.00999999999999901</v>
      </c>
      <c r="E48" s="76">
        <v>3938817.8753752755</v>
      </c>
      <c r="F48" s="46"/>
      <c r="G48" s="46"/>
      <c r="H48" s="46"/>
      <c r="I48" s="46"/>
      <c r="J48" s="46"/>
      <c r="K48" s="46"/>
      <c r="L48" s="46"/>
      <c r="M48" s="46"/>
      <c r="N48" s="47"/>
      <c r="O48" s="26"/>
      <c r="P48" s="11"/>
      <c r="Q48" s="11"/>
      <c r="R48" s="11"/>
      <c r="S48" s="11"/>
      <c r="T48" s="11"/>
    </row>
    <row r="49" spans="1:20" ht="12" customHeight="1">
      <c r="A49" s="11"/>
      <c r="B49" s="23"/>
      <c r="C49" s="60"/>
      <c r="D49" s="63">
        <v>0.019999999999999</v>
      </c>
      <c r="E49" s="76">
        <v>3968440.526554035</v>
      </c>
      <c r="F49" s="46"/>
      <c r="G49" s="46"/>
      <c r="H49" s="46"/>
      <c r="I49" s="46"/>
      <c r="J49" s="46"/>
      <c r="K49" s="46"/>
      <c r="L49" s="46"/>
      <c r="M49" s="46"/>
      <c r="N49" s="47"/>
      <c r="O49" s="26"/>
      <c r="P49" s="11"/>
      <c r="Q49" s="11"/>
      <c r="R49" s="11"/>
      <c r="S49" s="11"/>
      <c r="T49" s="11"/>
    </row>
    <row r="50" spans="1:20" ht="12" customHeight="1">
      <c r="A50" s="11"/>
      <c r="B50" s="23"/>
      <c r="C50" s="60"/>
      <c r="D50" s="63">
        <v>0.029999999999999</v>
      </c>
      <c r="E50" s="76">
        <v>3989722.037042495</v>
      </c>
      <c r="F50" s="46"/>
      <c r="G50" s="46"/>
      <c r="H50" s="46"/>
      <c r="I50" s="46"/>
      <c r="J50" s="46"/>
      <c r="K50" s="46"/>
      <c r="L50" s="46"/>
      <c r="M50" s="46"/>
      <c r="N50" s="47"/>
      <c r="O50" s="26"/>
      <c r="P50" s="11"/>
      <c r="Q50" s="11"/>
      <c r="R50" s="11"/>
      <c r="S50" s="11"/>
      <c r="T50" s="11"/>
    </row>
    <row r="51" spans="1:20" ht="12" customHeight="1">
      <c r="A51" s="11"/>
      <c r="B51" s="23"/>
      <c r="C51" s="60"/>
      <c r="D51" s="63">
        <v>0.039999999999999</v>
      </c>
      <c r="E51" s="76">
        <v>4007772.396390439</v>
      </c>
      <c r="F51" s="46"/>
      <c r="G51" s="46"/>
      <c r="H51" s="46"/>
      <c r="I51" s="46"/>
      <c r="J51" s="46"/>
      <c r="K51" s="46"/>
      <c r="L51" s="46"/>
      <c r="M51" s="46"/>
      <c r="N51" s="47"/>
      <c r="O51" s="26"/>
      <c r="P51" s="11"/>
      <c r="Q51" s="11"/>
      <c r="R51" s="11"/>
      <c r="S51" s="11"/>
      <c r="T51" s="11"/>
    </row>
    <row r="52" spans="1:20" ht="12" customHeight="1">
      <c r="A52" s="11"/>
      <c r="B52" s="23"/>
      <c r="C52" s="60"/>
      <c r="D52" s="63">
        <v>0.0499999999999989</v>
      </c>
      <c r="E52" s="76">
        <v>4017417.302818549</v>
      </c>
      <c r="F52" s="46"/>
      <c r="G52" s="46"/>
      <c r="H52" s="46"/>
      <c r="I52" s="46"/>
      <c r="J52" s="46"/>
      <c r="K52" s="46"/>
      <c r="L52" s="46"/>
      <c r="M52" s="46"/>
      <c r="N52" s="47"/>
      <c r="O52" s="26"/>
      <c r="P52" s="11"/>
      <c r="Q52" s="11"/>
      <c r="R52" s="11"/>
      <c r="S52" s="11"/>
      <c r="T52" s="11"/>
    </row>
    <row r="53" spans="1:20" ht="12" customHeight="1">
      <c r="A53" s="11"/>
      <c r="B53" s="23"/>
      <c r="C53" s="60"/>
      <c r="D53" s="63">
        <v>0.0599999999999989</v>
      </c>
      <c r="E53" s="76">
        <v>4027753.069825095</v>
      </c>
      <c r="F53" s="46"/>
      <c r="G53" s="46"/>
      <c r="H53" s="46"/>
      <c r="I53" s="46"/>
      <c r="J53" s="46"/>
      <c r="K53" s="46"/>
      <c r="L53" s="46"/>
      <c r="M53" s="46"/>
      <c r="N53" s="47"/>
      <c r="O53" s="26"/>
      <c r="P53" s="11"/>
      <c r="Q53" s="11"/>
      <c r="R53" s="11"/>
      <c r="S53" s="11"/>
      <c r="T53" s="11"/>
    </row>
    <row r="54" spans="1:20" ht="12" customHeight="1">
      <c r="A54" s="11"/>
      <c r="B54" s="23"/>
      <c r="C54" s="60"/>
      <c r="D54" s="63">
        <v>0.069999999999999</v>
      </c>
      <c r="E54" s="76">
        <v>4037502.4275947483</v>
      </c>
      <c r="F54" s="46"/>
      <c r="G54" s="46"/>
      <c r="H54" s="46"/>
      <c r="I54" s="46"/>
      <c r="J54" s="46"/>
      <c r="K54" s="46"/>
      <c r="L54" s="46"/>
      <c r="M54" s="46"/>
      <c r="N54" s="47"/>
      <c r="O54" s="26"/>
      <c r="P54" s="11"/>
      <c r="Q54" s="11"/>
      <c r="R54" s="11"/>
      <c r="S54" s="11"/>
      <c r="T54" s="11"/>
    </row>
    <row r="55" spans="1:20" ht="12" customHeight="1">
      <c r="A55" s="11"/>
      <c r="B55" s="23"/>
      <c r="C55" s="60"/>
      <c r="D55" s="63">
        <v>0.079999999999999</v>
      </c>
      <c r="E55" s="76">
        <v>4051595.7342456942</v>
      </c>
      <c r="F55" s="46"/>
      <c r="G55" s="46"/>
      <c r="H55" s="46"/>
      <c r="I55" s="46"/>
      <c r="J55" s="46"/>
      <c r="K55" s="46"/>
      <c r="L55" s="46"/>
      <c r="M55" s="46"/>
      <c r="N55" s="47"/>
      <c r="O55" s="26"/>
      <c r="P55" s="11"/>
      <c r="Q55" s="11"/>
      <c r="R55" s="11"/>
      <c r="S55" s="11"/>
      <c r="T55" s="11"/>
    </row>
    <row r="56" spans="1:20" ht="12" customHeight="1">
      <c r="A56" s="11"/>
      <c r="B56" s="23"/>
      <c r="C56" s="60"/>
      <c r="D56" s="63">
        <v>0.089999999999999</v>
      </c>
      <c r="E56" s="76">
        <v>4058579.7734399373</v>
      </c>
      <c r="F56" s="46"/>
      <c r="G56" s="46"/>
      <c r="H56" s="46"/>
      <c r="I56" s="46"/>
      <c r="J56" s="46"/>
      <c r="K56" s="46"/>
      <c r="L56" s="46"/>
      <c r="M56" s="46"/>
      <c r="N56" s="47"/>
      <c r="O56" s="26"/>
      <c r="P56" s="11"/>
      <c r="Q56" s="11"/>
      <c r="R56" s="11"/>
      <c r="S56" s="11"/>
      <c r="T56" s="11"/>
    </row>
    <row r="57" spans="1:20" ht="12" customHeight="1">
      <c r="A57" s="11"/>
      <c r="B57" s="23"/>
      <c r="C57" s="60"/>
      <c r="D57" s="63">
        <v>0.099999999999999</v>
      </c>
      <c r="E57" s="76">
        <v>4062705.3708933834</v>
      </c>
      <c r="F57" s="46"/>
      <c r="G57" s="46"/>
      <c r="H57" s="46"/>
      <c r="I57" s="46"/>
      <c r="J57" s="46"/>
      <c r="K57" s="46"/>
      <c r="L57" s="46"/>
      <c r="M57" s="46"/>
      <c r="N57" s="47"/>
      <c r="O57" s="26"/>
      <c r="P57" s="11"/>
      <c r="Q57" s="11"/>
      <c r="R57" s="11"/>
      <c r="S57" s="11"/>
      <c r="T57" s="11"/>
    </row>
    <row r="58" spans="1:20" ht="12" customHeight="1">
      <c r="A58" s="11"/>
      <c r="B58" s="23"/>
      <c r="C58" s="60"/>
      <c r="D58" s="63">
        <v>0.109999999999999</v>
      </c>
      <c r="E58" s="76">
        <v>4068269.4083001222</v>
      </c>
      <c r="F58" s="46"/>
      <c r="G58" s="46"/>
      <c r="H58" s="46"/>
      <c r="I58" s="46"/>
      <c r="J58" s="46"/>
      <c r="K58" s="46"/>
      <c r="L58" s="46"/>
      <c r="M58" s="46"/>
      <c r="N58" s="47"/>
      <c r="O58" s="26"/>
      <c r="P58" s="11"/>
      <c r="Q58" s="11"/>
      <c r="R58" s="11"/>
      <c r="S58" s="11"/>
      <c r="T58" s="11"/>
    </row>
    <row r="59" spans="1:20" ht="12" customHeight="1">
      <c r="A59" s="11"/>
      <c r="B59" s="23"/>
      <c r="C59" s="60"/>
      <c r="D59" s="63">
        <v>0.119999999999999</v>
      </c>
      <c r="E59" s="76">
        <v>4071718.6897964524</v>
      </c>
      <c r="F59" s="46"/>
      <c r="G59" s="46"/>
      <c r="H59" s="46"/>
      <c r="I59" s="46"/>
      <c r="J59" s="46"/>
      <c r="K59" s="46"/>
      <c r="L59" s="46"/>
      <c r="M59" s="46"/>
      <c r="N59" s="47"/>
      <c r="O59" s="26"/>
      <c r="P59" s="11"/>
      <c r="Q59" s="11"/>
      <c r="R59" s="11"/>
      <c r="S59" s="11"/>
      <c r="T59" s="11"/>
    </row>
    <row r="60" spans="1:20" ht="12" customHeight="1">
      <c r="A60" s="11"/>
      <c r="B60" s="23"/>
      <c r="C60" s="60"/>
      <c r="D60" s="63">
        <v>0.129999999999999</v>
      </c>
      <c r="E60" s="76">
        <v>4074664.1202872414</v>
      </c>
      <c r="F60" s="46"/>
      <c r="G60" s="46"/>
      <c r="H60" s="46"/>
      <c r="I60" s="46"/>
      <c r="J60" s="46"/>
      <c r="K60" s="46"/>
      <c r="L60" s="46"/>
      <c r="M60" s="46"/>
      <c r="N60" s="47"/>
      <c r="O60" s="26"/>
      <c r="P60" s="11"/>
      <c r="Q60" s="11"/>
      <c r="R60" s="11"/>
      <c r="S60" s="11"/>
      <c r="T60" s="11"/>
    </row>
    <row r="61" spans="1:20" ht="12" customHeight="1">
      <c r="A61" s="11"/>
      <c r="B61" s="23"/>
      <c r="C61" s="60"/>
      <c r="D61" s="63">
        <v>0.139999999999999</v>
      </c>
      <c r="E61" s="76">
        <v>4079952.965713639</v>
      </c>
      <c r="F61" s="46"/>
      <c r="G61" s="46"/>
      <c r="H61" s="46"/>
      <c r="I61" s="46"/>
      <c r="J61" s="46"/>
      <c r="K61" s="46"/>
      <c r="L61" s="46"/>
      <c r="M61" s="46"/>
      <c r="N61" s="47"/>
      <c r="O61" s="26"/>
      <c r="P61" s="11"/>
      <c r="Q61" s="11"/>
      <c r="R61" s="11"/>
      <c r="S61" s="11"/>
      <c r="T61" s="11"/>
    </row>
    <row r="62" spans="1:20" ht="12" customHeight="1">
      <c r="A62" s="11"/>
      <c r="B62" s="23"/>
      <c r="C62" s="60"/>
      <c r="D62" s="63">
        <v>0.149999999999999</v>
      </c>
      <c r="E62" s="76">
        <v>4085041.7044730056</v>
      </c>
      <c r="F62" s="46"/>
      <c r="G62" s="46"/>
      <c r="H62" s="46"/>
      <c r="I62" s="46"/>
      <c r="J62" s="46"/>
      <c r="K62" s="46"/>
      <c r="L62" s="46"/>
      <c r="M62" s="46"/>
      <c r="N62" s="47"/>
      <c r="O62" s="26"/>
      <c r="P62" s="11"/>
      <c r="Q62" s="11"/>
      <c r="R62" s="11"/>
      <c r="S62" s="11"/>
      <c r="T62" s="11"/>
    </row>
    <row r="63" spans="1:20" ht="12" customHeight="1">
      <c r="A63" s="11"/>
      <c r="B63" s="23"/>
      <c r="C63" s="60"/>
      <c r="D63" s="63">
        <v>0.159999999999999</v>
      </c>
      <c r="E63" s="76">
        <v>4090324.633946183</v>
      </c>
      <c r="F63" s="46"/>
      <c r="G63" s="46"/>
      <c r="H63" s="46"/>
      <c r="I63" s="46"/>
      <c r="J63" s="46"/>
      <c r="K63" s="46"/>
      <c r="L63" s="46"/>
      <c r="M63" s="46"/>
      <c r="N63" s="47"/>
      <c r="O63" s="26"/>
      <c r="P63" s="11"/>
      <c r="Q63" s="11"/>
      <c r="R63" s="11"/>
      <c r="S63" s="11"/>
      <c r="T63" s="11"/>
    </row>
    <row r="64" spans="1:20" ht="12" customHeight="1">
      <c r="A64" s="11"/>
      <c r="B64" s="23"/>
      <c r="C64" s="60"/>
      <c r="D64" s="63">
        <v>0.169999999999999</v>
      </c>
      <c r="E64" s="76">
        <v>4094674.9682826903</v>
      </c>
      <c r="F64" s="46"/>
      <c r="G64" s="46"/>
      <c r="H64" s="46"/>
      <c r="I64" s="46"/>
      <c r="J64" s="46"/>
      <c r="K64" s="46"/>
      <c r="L64" s="46"/>
      <c r="M64" s="46"/>
      <c r="N64" s="47"/>
      <c r="O64" s="26"/>
      <c r="P64" s="11"/>
      <c r="Q64" s="11"/>
      <c r="R64" s="11"/>
      <c r="S64" s="11"/>
      <c r="T64" s="11"/>
    </row>
    <row r="65" spans="1:20" ht="12" customHeight="1">
      <c r="A65" s="11"/>
      <c r="B65" s="23"/>
      <c r="C65" s="60"/>
      <c r="D65" s="63">
        <v>0.179999999999999</v>
      </c>
      <c r="E65" s="76">
        <v>4098379.8304172466</v>
      </c>
      <c r="F65" s="46"/>
      <c r="G65" s="46"/>
      <c r="H65" s="46"/>
      <c r="I65" s="46"/>
      <c r="J65" s="46"/>
      <c r="K65" s="46"/>
      <c r="L65" s="46"/>
      <c r="M65" s="46"/>
      <c r="N65" s="47"/>
      <c r="O65" s="26"/>
      <c r="P65" s="11"/>
      <c r="Q65" s="11"/>
      <c r="R65" s="11"/>
      <c r="S65" s="11"/>
      <c r="T65" s="11"/>
    </row>
    <row r="66" spans="1:20" ht="12" customHeight="1">
      <c r="A66" s="11"/>
      <c r="B66" s="23"/>
      <c r="C66" s="60"/>
      <c r="D66" s="63">
        <v>0.189999999999999</v>
      </c>
      <c r="E66" s="76">
        <v>4102480.90154914</v>
      </c>
      <c r="F66" s="46"/>
      <c r="G66" s="46"/>
      <c r="H66" s="46"/>
      <c r="I66" s="46"/>
      <c r="J66" s="46"/>
      <c r="K66" s="46"/>
      <c r="L66" s="46"/>
      <c r="M66" s="46"/>
      <c r="N66" s="47"/>
      <c r="O66" s="26"/>
      <c r="P66" s="11"/>
      <c r="Q66" s="11"/>
      <c r="R66" s="11"/>
      <c r="S66" s="11"/>
      <c r="T66" s="11"/>
    </row>
    <row r="67" spans="1:20" ht="12" customHeight="1">
      <c r="A67" s="11"/>
      <c r="B67" s="23"/>
      <c r="C67" s="60"/>
      <c r="D67" s="63">
        <v>0.199999999999999</v>
      </c>
      <c r="E67" s="76">
        <v>4108212.637880454</v>
      </c>
      <c r="F67" s="46"/>
      <c r="G67" s="46"/>
      <c r="H67" s="46"/>
      <c r="I67" s="46"/>
      <c r="J67" s="46"/>
      <c r="K67" s="46"/>
      <c r="L67" s="46"/>
      <c r="M67" s="46"/>
      <c r="N67" s="47"/>
      <c r="O67" s="26"/>
      <c r="P67" s="11"/>
      <c r="Q67" s="11"/>
      <c r="R67" s="11"/>
      <c r="S67" s="11"/>
      <c r="T67" s="11"/>
    </row>
    <row r="68" spans="1:20" ht="12" customHeight="1">
      <c r="A68" s="11"/>
      <c r="B68" s="23"/>
      <c r="C68" s="60"/>
      <c r="D68" s="63">
        <v>0.209999999999999</v>
      </c>
      <c r="E68" s="76">
        <v>4111912.5827208813</v>
      </c>
      <c r="F68" s="46"/>
      <c r="G68" s="46"/>
      <c r="H68" s="46"/>
      <c r="I68" s="46"/>
      <c r="J68" s="46"/>
      <c r="K68" s="46"/>
      <c r="L68" s="46"/>
      <c r="M68" s="46"/>
      <c r="N68" s="47"/>
      <c r="O68" s="26"/>
      <c r="P68" s="11"/>
      <c r="Q68" s="11"/>
      <c r="R68" s="11"/>
      <c r="S68" s="11"/>
      <c r="T68" s="11"/>
    </row>
    <row r="69" spans="1:20" ht="12" customHeight="1">
      <c r="A69" s="11"/>
      <c r="B69" s="23"/>
      <c r="C69" s="60"/>
      <c r="D69" s="63">
        <v>0.219999999999999</v>
      </c>
      <c r="E69" s="76">
        <v>4115350.616478918</v>
      </c>
      <c r="F69" s="46"/>
      <c r="G69" s="46"/>
      <c r="H69" s="46"/>
      <c r="I69" s="46"/>
      <c r="J69" s="46"/>
      <c r="K69" s="46"/>
      <c r="L69" s="46"/>
      <c r="M69" s="46"/>
      <c r="N69" s="47"/>
      <c r="O69" s="26"/>
      <c r="P69" s="11"/>
      <c r="Q69" s="11"/>
      <c r="R69" s="11"/>
      <c r="S69" s="11"/>
      <c r="T69" s="11"/>
    </row>
    <row r="70" spans="1:20" ht="12" customHeight="1">
      <c r="A70" s="11"/>
      <c r="B70" s="23"/>
      <c r="C70" s="60"/>
      <c r="D70" s="63">
        <v>0.229999999999999</v>
      </c>
      <c r="E70" s="76">
        <v>4120360.3245883333</v>
      </c>
      <c r="F70" s="46"/>
      <c r="G70" s="46"/>
      <c r="H70" s="46"/>
      <c r="I70" s="46"/>
      <c r="J70" s="46"/>
      <c r="K70" s="46"/>
      <c r="L70" s="46"/>
      <c r="M70" s="46"/>
      <c r="N70" s="47"/>
      <c r="O70" s="26"/>
      <c r="P70" s="11"/>
      <c r="Q70" s="11"/>
      <c r="R70" s="11"/>
      <c r="S70" s="11"/>
      <c r="T70" s="11"/>
    </row>
    <row r="71" spans="1:20" ht="12" customHeight="1">
      <c r="A71" s="11"/>
      <c r="B71" s="23"/>
      <c r="C71" s="60"/>
      <c r="D71" s="63">
        <v>0.239999999999999</v>
      </c>
      <c r="E71" s="76">
        <v>4126111.3825779175</v>
      </c>
      <c r="F71" s="46"/>
      <c r="G71" s="46"/>
      <c r="H71" s="46"/>
      <c r="I71" s="46"/>
      <c r="J71" s="46"/>
      <c r="K71" s="46"/>
      <c r="L71" s="46"/>
      <c r="M71" s="46"/>
      <c r="N71" s="47"/>
      <c r="O71" s="26"/>
      <c r="P71" s="11"/>
      <c r="Q71" s="11"/>
      <c r="R71" s="11"/>
      <c r="S71" s="11"/>
      <c r="T71" s="11"/>
    </row>
    <row r="72" spans="1:20" ht="12" customHeight="1">
      <c r="A72" s="11"/>
      <c r="B72" s="23"/>
      <c r="C72" s="60"/>
      <c r="D72" s="63">
        <v>0.249999999999999</v>
      </c>
      <c r="E72" s="76">
        <v>4129244.3814169206</v>
      </c>
      <c r="F72" s="46"/>
      <c r="G72" s="46"/>
      <c r="H72" s="46"/>
      <c r="I72" s="46"/>
      <c r="J72" s="46"/>
      <c r="K72" s="46"/>
      <c r="L72" s="46"/>
      <c r="M72" s="46"/>
      <c r="N72" s="47"/>
      <c r="O72" s="26"/>
      <c r="P72" s="11"/>
      <c r="Q72" s="11"/>
      <c r="R72" s="11"/>
      <c r="S72" s="11"/>
      <c r="T72" s="11"/>
    </row>
    <row r="73" spans="1:20" ht="12" customHeight="1">
      <c r="A73" s="11"/>
      <c r="B73" s="23"/>
      <c r="C73" s="60"/>
      <c r="D73" s="63">
        <v>0.259999999999999</v>
      </c>
      <c r="E73" s="76">
        <v>4133242.1857240116</v>
      </c>
      <c r="F73" s="46"/>
      <c r="G73" s="46"/>
      <c r="H73" s="46"/>
      <c r="I73" s="46"/>
      <c r="J73" s="46"/>
      <c r="K73" s="46"/>
      <c r="L73" s="46"/>
      <c r="M73" s="46"/>
      <c r="N73" s="47"/>
      <c r="O73" s="26"/>
      <c r="P73" s="11"/>
      <c r="Q73" s="11"/>
      <c r="R73" s="11"/>
      <c r="S73" s="11"/>
      <c r="T73" s="11"/>
    </row>
    <row r="74" spans="1:20" ht="12" customHeight="1">
      <c r="A74" s="11"/>
      <c r="B74" s="23"/>
      <c r="C74" s="60"/>
      <c r="D74" s="63">
        <v>0.269999999999999</v>
      </c>
      <c r="E74" s="76">
        <v>4137720.4215831477</v>
      </c>
      <c r="F74" s="46"/>
      <c r="G74" s="46"/>
      <c r="H74" s="46"/>
      <c r="I74" s="46"/>
      <c r="J74" s="46"/>
      <c r="K74" s="46"/>
      <c r="L74" s="46"/>
      <c r="M74" s="46"/>
      <c r="N74" s="47"/>
      <c r="O74" s="26"/>
      <c r="P74" s="11"/>
      <c r="Q74" s="11"/>
      <c r="R74" s="11"/>
      <c r="S74" s="11"/>
      <c r="T74" s="11"/>
    </row>
    <row r="75" spans="1:20" ht="12" customHeight="1">
      <c r="A75" s="11"/>
      <c r="B75" s="23"/>
      <c r="C75" s="60"/>
      <c r="D75" s="63">
        <v>0.279999999999999</v>
      </c>
      <c r="E75" s="76">
        <v>4140254.4762617247</v>
      </c>
      <c r="F75" s="46"/>
      <c r="G75" s="46"/>
      <c r="H75" s="46"/>
      <c r="I75" s="46"/>
      <c r="J75" s="46"/>
      <c r="K75" s="46"/>
      <c r="L75" s="46"/>
      <c r="M75" s="46"/>
      <c r="N75" s="47"/>
      <c r="O75" s="26"/>
      <c r="P75" s="11"/>
      <c r="Q75" s="11"/>
      <c r="R75" s="11"/>
      <c r="S75" s="11"/>
      <c r="T75" s="11"/>
    </row>
    <row r="76" spans="1:20" ht="12" customHeight="1">
      <c r="A76" s="11"/>
      <c r="B76" s="23"/>
      <c r="C76" s="60"/>
      <c r="D76" s="63">
        <v>0.289999999999999</v>
      </c>
      <c r="E76" s="76">
        <v>4143603.764332203</v>
      </c>
      <c r="F76" s="46"/>
      <c r="G76" s="46"/>
      <c r="H76" s="46"/>
      <c r="I76" s="46"/>
      <c r="J76" s="46"/>
      <c r="K76" s="46"/>
      <c r="L76" s="46"/>
      <c r="M76" s="46"/>
      <c r="N76" s="47"/>
      <c r="O76" s="26"/>
      <c r="P76" s="11"/>
      <c r="Q76" s="11"/>
      <c r="R76" s="11"/>
      <c r="S76" s="11"/>
      <c r="T76" s="11"/>
    </row>
    <row r="77" spans="1:20" ht="12" customHeight="1">
      <c r="A77" s="11"/>
      <c r="B77" s="23"/>
      <c r="C77" s="60"/>
      <c r="D77" s="63">
        <v>0.299999999999999</v>
      </c>
      <c r="E77" s="76">
        <v>4148350.3037505243</v>
      </c>
      <c r="F77" s="46"/>
      <c r="G77" s="46"/>
      <c r="H77" s="46"/>
      <c r="I77" s="46"/>
      <c r="J77" s="46"/>
      <c r="K77" s="46"/>
      <c r="L77" s="46"/>
      <c r="M77" s="46"/>
      <c r="N77" s="47"/>
      <c r="O77" s="26"/>
      <c r="P77" s="11"/>
      <c r="Q77" s="11"/>
      <c r="R77" s="11"/>
      <c r="S77" s="11"/>
      <c r="T77" s="11"/>
    </row>
    <row r="78" spans="1:20" ht="12" customHeight="1">
      <c r="A78" s="11"/>
      <c r="B78" s="23"/>
      <c r="C78" s="60"/>
      <c r="D78" s="63">
        <v>0.309999999999999</v>
      </c>
      <c r="E78" s="76">
        <v>4151597.8861029297</v>
      </c>
      <c r="F78" s="46"/>
      <c r="G78" s="46"/>
      <c r="H78" s="46"/>
      <c r="I78" s="46"/>
      <c r="J78" s="46"/>
      <c r="K78" s="46"/>
      <c r="L78" s="46"/>
      <c r="M78" s="46"/>
      <c r="N78" s="47"/>
      <c r="O78" s="26"/>
      <c r="P78" s="11"/>
      <c r="Q78" s="11"/>
      <c r="R78" s="11"/>
      <c r="S78" s="11"/>
      <c r="T78" s="11"/>
    </row>
    <row r="79" spans="1:20" ht="12" customHeight="1">
      <c r="A79" s="11"/>
      <c r="B79" s="23"/>
      <c r="C79" s="60"/>
      <c r="D79" s="63">
        <v>0.319999999999999</v>
      </c>
      <c r="E79" s="76">
        <v>4155211.605482571</v>
      </c>
      <c r="F79" s="46"/>
      <c r="G79" s="46"/>
      <c r="H79" s="46"/>
      <c r="I79" s="46"/>
      <c r="J79" s="46"/>
      <c r="K79" s="46"/>
      <c r="L79" s="46"/>
      <c r="M79" s="46"/>
      <c r="N79" s="47"/>
      <c r="O79" s="26"/>
      <c r="P79" s="11"/>
      <c r="Q79" s="11"/>
      <c r="R79" s="11"/>
      <c r="S79" s="11"/>
      <c r="T79" s="11"/>
    </row>
    <row r="80" spans="1:20" ht="12" customHeight="1">
      <c r="A80" s="11"/>
      <c r="B80" s="23"/>
      <c r="C80" s="60"/>
      <c r="D80" s="63">
        <v>0.329999999999999</v>
      </c>
      <c r="E80" s="76">
        <v>4158917.514394043</v>
      </c>
      <c r="F80" s="46"/>
      <c r="G80" s="46"/>
      <c r="H80" s="46"/>
      <c r="I80" s="46"/>
      <c r="J80" s="46"/>
      <c r="K80" s="46"/>
      <c r="L80" s="46"/>
      <c r="M80" s="46"/>
      <c r="N80" s="47"/>
      <c r="O80" s="26"/>
      <c r="P80" s="11"/>
      <c r="Q80" s="11"/>
      <c r="R80" s="11"/>
      <c r="S80" s="11"/>
      <c r="T80" s="11"/>
    </row>
    <row r="81" spans="1:20" ht="12" customHeight="1">
      <c r="A81" s="11"/>
      <c r="B81" s="23"/>
      <c r="C81" s="60"/>
      <c r="D81" s="63">
        <v>0.339999999999999</v>
      </c>
      <c r="E81" s="76">
        <v>4162754.717026462</v>
      </c>
      <c r="F81" s="46"/>
      <c r="G81" s="46"/>
      <c r="H81" s="46"/>
      <c r="I81" s="46"/>
      <c r="J81" s="46"/>
      <c r="K81" s="46"/>
      <c r="L81" s="46"/>
      <c r="M81" s="46"/>
      <c r="N81" s="47"/>
      <c r="O81" s="26"/>
      <c r="P81" s="11"/>
      <c r="Q81" s="11"/>
      <c r="R81" s="11"/>
      <c r="S81" s="11"/>
      <c r="T81" s="11"/>
    </row>
    <row r="82" spans="1:20" ht="12" customHeight="1">
      <c r="A82" s="11"/>
      <c r="B82" s="23"/>
      <c r="C82" s="60"/>
      <c r="D82" s="63">
        <v>0.349999999999999</v>
      </c>
      <c r="E82" s="76">
        <v>4165160.1397410044</v>
      </c>
      <c r="F82" s="46"/>
      <c r="G82" s="46"/>
      <c r="H82" s="46"/>
      <c r="I82" s="46"/>
      <c r="J82" s="46"/>
      <c r="K82" s="46"/>
      <c r="L82" s="46"/>
      <c r="M82" s="46"/>
      <c r="N82" s="47"/>
      <c r="O82" s="26"/>
      <c r="P82" s="11"/>
      <c r="Q82" s="11"/>
      <c r="R82" s="11"/>
      <c r="S82" s="11"/>
      <c r="T82" s="11"/>
    </row>
    <row r="83" spans="1:20" ht="12" customHeight="1">
      <c r="A83" s="11"/>
      <c r="B83" s="23"/>
      <c r="C83" s="60"/>
      <c r="D83" s="63">
        <v>0.359999999999999</v>
      </c>
      <c r="E83" s="76">
        <v>4168094.922979369</v>
      </c>
      <c r="F83" s="46"/>
      <c r="G83" s="46"/>
      <c r="H83" s="46"/>
      <c r="I83" s="46"/>
      <c r="J83" s="46"/>
      <c r="K83" s="46"/>
      <c r="L83" s="46"/>
      <c r="M83" s="46"/>
      <c r="N83" s="47"/>
      <c r="O83" s="26"/>
      <c r="P83" s="11"/>
      <c r="Q83" s="11"/>
      <c r="R83" s="11"/>
      <c r="S83" s="11"/>
      <c r="T83" s="11"/>
    </row>
    <row r="84" spans="1:20" ht="12" customHeight="1">
      <c r="A84" s="11"/>
      <c r="B84" s="23"/>
      <c r="C84" s="60"/>
      <c r="D84" s="63">
        <v>0.369999999999999</v>
      </c>
      <c r="E84" s="76">
        <v>4170892.4586615674</v>
      </c>
      <c r="F84" s="46"/>
      <c r="G84" s="46"/>
      <c r="H84" s="46"/>
      <c r="I84" s="46"/>
      <c r="J84" s="46"/>
      <c r="K84" s="46"/>
      <c r="L84" s="46"/>
      <c r="M84" s="46"/>
      <c r="N84" s="47"/>
      <c r="O84" s="26"/>
      <c r="P84" s="11"/>
      <c r="Q84" s="11"/>
      <c r="R84" s="11"/>
      <c r="S84" s="11"/>
      <c r="T84" s="11"/>
    </row>
    <row r="85" spans="1:20" ht="12" customHeight="1">
      <c r="A85" s="11"/>
      <c r="B85" s="23"/>
      <c r="C85" s="60"/>
      <c r="D85" s="63">
        <v>0.379999999999999</v>
      </c>
      <c r="E85" s="76">
        <v>4173238.442528288</v>
      </c>
      <c r="F85" s="46"/>
      <c r="G85" s="46"/>
      <c r="H85" s="46"/>
      <c r="I85" s="46"/>
      <c r="J85" s="46"/>
      <c r="K85" s="46"/>
      <c r="L85" s="46"/>
      <c r="M85" s="46"/>
      <c r="N85" s="47"/>
      <c r="O85" s="26"/>
      <c r="P85" s="11"/>
      <c r="Q85" s="11"/>
      <c r="R85" s="11"/>
      <c r="S85" s="11"/>
      <c r="T85" s="11"/>
    </row>
    <row r="86" spans="1:20" ht="12" customHeight="1">
      <c r="A86" s="11"/>
      <c r="B86" s="23"/>
      <c r="C86" s="60"/>
      <c r="D86" s="63">
        <v>0.389999999999999</v>
      </c>
      <c r="E86" s="76">
        <v>4178044.6543315426</v>
      </c>
      <c r="F86" s="46"/>
      <c r="G86" s="46"/>
      <c r="H86" s="46"/>
      <c r="I86" s="46"/>
      <c r="J86" s="46"/>
      <c r="K86" s="46"/>
      <c r="L86" s="46"/>
      <c r="M86" s="46"/>
      <c r="N86" s="47"/>
      <c r="O86" s="26"/>
      <c r="P86" s="11"/>
      <c r="Q86" s="11"/>
      <c r="R86" s="11"/>
      <c r="S86" s="11"/>
      <c r="T86" s="11"/>
    </row>
    <row r="87" spans="1:20" ht="12" customHeight="1">
      <c r="A87" s="11"/>
      <c r="B87" s="23"/>
      <c r="C87" s="60"/>
      <c r="D87" s="63">
        <v>0.399999999999999</v>
      </c>
      <c r="E87" s="76">
        <v>4183521.894782137</v>
      </c>
      <c r="F87" s="46"/>
      <c r="G87" s="46"/>
      <c r="H87" s="46"/>
      <c r="I87" s="46"/>
      <c r="J87" s="46"/>
      <c r="K87" s="46"/>
      <c r="L87" s="46"/>
      <c r="M87" s="46"/>
      <c r="N87" s="47"/>
      <c r="O87" s="26"/>
      <c r="P87" s="11"/>
      <c r="Q87" s="11"/>
      <c r="R87" s="11"/>
      <c r="S87" s="11"/>
      <c r="T87" s="11"/>
    </row>
    <row r="88" spans="1:20" ht="12" customHeight="1">
      <c r="A88" s="11"/>
      <c r="B88" s="23"/>
      <c r="C88" s="60"/>
      <c r="D88" s="63">
        <v>0.409999999999999</v>
      </c>
      <c r="E88" s="76">
        <v>4186044.490289809</v>
      </c>
      <c r="F88" s="46"/>
      <c r="G88" s="46"/>
      <c r="H88" s="46"/>
      <c r="I88" s="46"/>
      <c r="J88" s="46"/>
      <c r="K88" s="46"/>
      <c r="L88" s="46"/>
      <c r="M88" s="46"/>
      <c r="N88" s="47"/>
      <c r="O88" s="26"/>
      <c r="P88" s="11"/>
      <c r="Q88" s="11"/>
      <c r="R88" s="11"/>
      <c r="S88" s="11"/>
      <c r="T88" s="11"/>
    </row>
    <row r="89" spans="1:20" ht="12" customHeight="1">
      <c r="A89" s="11"/>
      <c r="B89" s="23"/>
      <c r="C89" s="60"/>
      <c r="D89" s="63">
        <v>0.42</v>
      </c>
      <c r="E89" s="76">
        <v>4188759.1801576447</v>
      </c>
      <c r="F89" s="46"/>
      <c r="G89" s="46"/>
      <c r="H89" s="46"/>
      <c r="I89" s="46"/>
      <c r="J89" s="46"/>
      <c r="K89" s="46"/>
      <c r="L89" s="46"/>
      <c r="M89" s="46"/>
      <c r="N89" s="47"/>
      <c r="O89" s="26"/>
      <c r="P89" s="11"/>
      <c r="Q89" s="11"/>
      <c r="R89" s="11"/>
      <c r="S89" s="11"/>
      <c r="T89" s="11"/>
    </row>
    <row r="90" spans="1:20" ht="12" customHeight="1">
      <c r="A90" s="11"/>
      <c r="B90" s="23"/>
      <c r="C90" s="60"/>
      <c r="D90" s="63">
        <v>0.43</v>
      </c>
      <c r="E90" s="76">
        <v>4190837.5159406643</v>
      </c>
      <c r="F90" s="46"/>
      <c r="G90" s="46"/>
      <c r="H90" s="46"/>
      <c r="I90" s="46"/>
      <c r="J90" s="46"/>
      <c r="K90" s="46"/>
      <c r="L90" s="46"/>
      <c r="M90" s="46"/>
      <c r="N90" s="47"/>
      <c r="O90" s="26"/>
      <c r="P90" s="11"/>
      <c r="Q90" s="11"/>
      <c r="R90" s="11"/>
      <c r="S90" s="11"/>
      <c r="T90" s="11"/>
    </row>
    <row r="91" spans="1:20" ht="12" customHeight="1">
      <c r="A91" s="11"/>
      <c r="B91" s="23"/>
      <c r="C91" s="60"/>
      <c r="D91" s="63">
        <v>0.44</v>
      </c>
      <c r="E91" s="76">
        <v>4193010.595203379</v>
      </c>
      <c r="F91" s="46"/>
      <c r="G91" s="46"/>
      <c r="H91" s="46"/>
      <c r="I91" s="46"/>
      <c r="J91" s="46"/>
      <c r="K91" s="46"/>
      <c r="L91" s="46"/>
      <c r="M91" s="46"/>
      <c r="N91" s="47"/>
      <c r="O91" s="26"/>
      <c r="P91" s="11"/>
      <c r="Q91" s="11"/>
      <c r="R91" s="11"/>
      <c r="S91" s="11"/>
      <c r="T91" s="11"/>
    </row>
    <row r="92" spans="1:20" ht="12" customHeight="1">
      <c r="A92" s="11"/>
      <c r="B92" s="23"/>
      <c r="C92" s="60"/>
      <c r="D92" s="63">
        <v>0.45</v>
      </c>
      <c r="E92" s="76">
        <v>4195635.573665989</v>
      </c>
      <c r="F92" s="46"/>
      <c r="G92" s="46"/>
      <c r="H92" s="46"/>
      <c r="I92" s="46"/>
      <c r="J92" s="46"/>
      <c r="K92" s="46"/>
      <c r="L92" s="46"/>
      <c r="M92" s="46"/>
      <c r="N92" s="47"/>
      <c r="O92" s="26"/>
      <c r="P92" s="11"/>
      <c r="Q92" s="11"/>
      <c r="R92" s="11"/>
      <c r="S92" s="11"/>
      <c r="T92" s="11"/>
    </row>
    <row r="93" spans="1:20" ht="12" customHeight="1">
      <c r="A93" s="11"/>
      <c r="B93" s="23"/>
      <c r="C93" s="60"/>
      <c r="D93" s="63">
        <v>0.46</v>
      </c>
      <c r="E93" s="76">
        <v>4199231.236403175</v>
      </c>
      <c r="F93" s="46"/>
      <c r="G93" s="46"/>
      <c r="H93" s="46"/>
      <c r="I93" s="46"/>
      <c r="J93" s="46"/>
      <c r="K93" s="46"/>
      <c r="L93" s="46"/>
      <c r="M93" s="46"/>
      <c r="N93" s="47"/>
      <c r="O93" s="26"/>
      <c r="P93" s="11"/>
      <c r="Q93" s="11"/>
      <c r="R93" s="11"/>
      <c r="S93" s="11"/>
      <c r="T93" s="11"/>
    </row>
    <row r="94" spans="1:20" ht="12" customHeight="1">
      <c r="A94" s="11"/>
      <c r="B94" s="23"/>
      <c r="C94" s="60"/>
      <c r="D94" s="63">
        <v>0.47</v>
      </c>
      <c r="E94" s="76">
        <v>4205668.246908777</v>
      </c>
      <c r="F94" s="46"/>
      <c r="G94" s="46"/>
      <c r="H94" s="46"/>
      <c r="I94" s="46"/>
      <c r="J94" s="46"/>
      <c r="K94" s="46"/>
      <c r="L94" s="46"/>
      <c r="M94" s="46"/>
      <c r="N94" s="47"/>
      <c r="O94" s="26"/>
      <c r="P94" s="11"/>
      <c r="Q94" s="11"/>
      <c r="R94" s="11"/>
      <c r="S94" s="11"/>
      <c r="T94" s="11"/>
    </row>
    <row r="95" spans="1:20" ht="12" customHeight="1">
      <c r="A95" s="11"/>
      <c r="B95" s="23"/>
      <c r="C95" s="60"/>
      <c r="D95" s="63">
        <v>0.48</v>
      </c>
      <c r="E95" s="76">
        <v>4208977.824361628</v>
      </c>
      <c r="F95" s="46"/>
      <c r="G95" s="46"/>
      <c r="H95" s="46"/>
      <c r="I95" s="46"/>
      <c r="J95" s="46"/>
      <c r="K95" s="46"/>
      <c r="L95" s="46"/>
      <c r="M95" s="46"/>
      <c r="N95" s="47"/>
      <c r="O95" s="26"/>
      <c r="P95" s="11"/>
      <c r="Q95" s="11"/>
      <c r="R95" s="11"/>
      <c r="S95" s="11"/>
      <c r="T95" s="11"/>
    </row>
    <row r="96" spans="1:20" ht="12" customHeight="1">
      <c r="A96" s="11"/>
      <c r="B96" s="23"/>
      <c r="C96" s="60"/>
      <c r="D96" s="63">
        <v>0.49</v>
      </c>
      <c r="E96" s="76">
        <v>4211443.367007946</v>
      </c>
      <c r="F96" s="46"/>
      <c r="G96" s="46"/>
      <c r="H96" s="46"/>
      <c r="I96" s="46"/>
      <c r="J96" s="46"/>
      <c r="K96" s="46"/>
      <c r="L96" s="46"/>
      <c r="M96" s="46"/>
      <c r="N96" s="47"/>
      <c r="O96" s="26"/>
      <c r="P96" s="11"/>
      <c r="Q96" s="11"/>
      <c r="R96" s="11"/>
      <c r="S96" s="11"/>
      <c r="T96" s="11"/>
    </row>
    <row r="97" spans="1:20" ht="12" customHeight="1">
      <c r="A97" s="11"/>
      <c r="B97" s="23"/>
      <c r="C97" s="60"/>
      <c r="D97" s="63">
        <v>0.5</v>
      </c>
      <c r="E97" s="76">
        <v>4213260.543929604</v>
      </c>
      <c r="F97" s="46"/>
      <c r="G97" s="46"/>
      <c r="H97" s="46"/>
      <c r="I97" s="46"/>
      <c r="J97" s="46"/>
      <c r="K97" s="46"/>
      <c r="L97" s="46"/>
      <c r="M97" s="46"/>
      <c r="N97" s="47"/>
      <c r="O97" s="26"/>
      <c r="P97" s="11"/>
      <c r="Q97" s="11"/>
      <c r="R97" s="11"/>
      <c r="S97" s="11"/>
      <c r="T97" s="11"/>
    </row>
    <row r="98" spans="1:20" ht="12" customHeight="1">
      <c r="A98" s="11"/>
      <c r="B98" s="23"/>
      <c r="C98" s="60"/>
      <c r="D98" s="63">
        <v>0.51</v>
      </c>
      <c r="E98" s="76">
        <v>4216376.1114279535</v>
      </c>
      <c r="F98" s="46"/>
      <c r="G98" s="46"/>
      <c r="H98" s="46"/>
      <c r="I98" s="46"/>
      <c r="J98" s="46"/>
      <c r="K98" s="46"/>
      <c r="L98" s="46"/>
      <c r="M98" s="46"/>
      <c r="N98" s="47"/>
      <c r="O98" s="26"/>
      <c r="P98" s="11"/>
      <c r="Q98" s="11"/>
      <c r="R98" s="11"/>
      <c r="S98" s="11"/>
      <c r="T98" s="11"/>
    </row>
    <row r="99" spans="1:20" ht="12" customHeight="1">
      <c r="A99" s="11"/>
      <c r="B99" s="23"/>
      <c r="C99" s="60"/>
      <c r="D99" s="63">
        <v>0.52</v>
      </c>
      <c r="E99" s="76">
        <v>4220491.660072691</v>
      </c>
      <c r="F99" s="46"/>
      <c r="G99" s="46"/>
      <c r="H99" s="46"/>
      <c r="I99" s="46"/>
      <c r="J99" s="46"/>
      <c r="K99" s="46"/>
      <c r="L99" s="46"/>
      <c r="M99" s="46"/>
      <c r="N99" s="47"/>
      <c r="O99" s="26"/>
      <c r="P99" s="11"/>
      <c r="Q99" s="11"/>
      <c r="R99" s="11"/>
      <c r="S99" s="11"/>
      <c r="T99" s="11"/>
    </row>
    <row r="100" spans="1:20" ht="12" customHeight="1">
      <c r="A100" s="11"/>
      <c r="B100" s="23"/>
      <c r="C100" s="60"/>
      <c r="D100" s="63">
        <v>0.53</v>
      </c>
      <c r="E100" s="76">
        <v>4224194.632593667</v>
      </c>
      <c r="F100" s="46"/>
      <c r="G100" s="46"/>
      <c r="H100" s="46"/>
      <c r="I100" s="46"/>
      <c r="J100" s="46"/>
      <c r="K100" s="46"/>
      <c r="L100" s="46"/>
      <c r="M100" s="46"/>
      <c r="N100" s="47"/>
      <c r="O100" s="26"/>
      <c r="P100" s="11"/>
      <c r="Q100" s="11"/>
      <c r="R100" s="11"/>
      <c r="S100" s="11"/>
      <c r="T100" s="11"/>
    </row>
    <row r="101" spans="1:20" ht="12" customHeight="1">
      <c r="A101" s="11"/>
      <c r="B101" s="23"/>
      <c r="C101" s="60"/>
      <c r="D101" s="63">
        <v>0.54</v>
      </c>
      <c r="E101" s="76">
        <v>4226431.863402782</v>
      </c>
      <c r="F101" s="46"/>
      <c r="G101" s="46"/>
      <c r="H101" s="46"/>
      <c r="I101" s="46"/>
      <c r="J101" s="46"/>
      <c r="K101" s="46"/>
      <c r="L101" s="46"/>
      <c r="M101" s="46"/>
      <c r="N101" s="47"/>
      <c r="O101" s="26"/>
      <c r="P101" s="11"/>
      <c r="Q101" s="11"/>
      <c r="R101" s="11"/>
      <c r="S101" s="11"/>
      <c r="T101" s="11"/>
    </row>
    <row r="102" spans="1:20" ht="12" customHeight="1">
      <c r="A102" s="11"/>
      <c r="B102" s="23"/>
      <c r="C102" s="60"/>
      <c r="D102" s="63">
        <v>0.55</v>
      </c>
      <c r="E102" s="76">
        <v>4228768.340305853</v>
      </c>
      <c r="F102" s="46"/>
      <c r="G102" s="46"/>
      <c r="H102" s="46"/>
      <c r="I102" s="46"/>
      <c r="J102" s="46"/>
      <c r="K102" s="46"/>
      <c r="L102" s="46"/>
      <c r="M102" s="46"/>
      <c r="N102" s="47"/>
      <c r="O102" s="26"/>
      <c r="P102" s="11"/>
      <c r="Q102" s="11"/>
      <c r="R102" s="11"/>
      <c r="S102" s="11"/>
      <c r="T102" s="11"/>
    </row>
    <row r="103" spans="1:20" ht="12" customHeight="1">
      <c r="A103" s="11"/>
      <c r="B103" s="23"/>
      <c r="C103" s="60"/>
      <c r="D103" s="63">
        <v>0.56</v>
      </c>
      <c r="E103" s="76">
        <v>4231179.733393726</v>
      </c>
      <c r="F103" s="46"/>
      <c r="G103" s="46"/>
      <c r="H103" s="46"/>
      <c r="I103" s="46"/>
      <c r="J103" s="46"/>
      <c r="K103" s="46"/>
      <c r="L103" s="46"/>
      <c r="M103" s="46"/>
      <c r="N103" s="47"/>
      <c r="O103" s="26"/>
      <c r="P103" s="11"/>
      <c r="Q103" s="11"/>
      <c r="R103" s="11"/>
      <c r="S103" s="11"/>
      <c r="T103" s="11"/>
    </row>
    <row r="104" spans="1:20" ht="12" customHeight="1">
      <c r="A104" s="11"/>
      <c r="B104" s="23"/>
      <c r="C104" s="60"/>
      <c r="D104" s="63">
        <v>0.57</v>
      </c>
      <c r="E104" s="76">
        <v>4234591.55562969</v>
      </c>
      <c r="F104" s="46"/>
      <c r="G104" s="46"/>
      <c r="H104" s="46"/>
      <c r="I104" s="46"/>
      <c r="J104" s="46"/>
      <c r="K104" s="46"/>
      <c r="L104" s="46"/>
      <c r="M104" s="46"/>
      <c r="N104" s="47"/>
      <c r="O104" s="26"/>
      <c r="P104" s="11"/>
      <c r="Q104" s="11"/>
      <c r="R104" s="11"/>
      <c r="S104" s="11"/>
      <c r="T104" s="11"/>
    </row>
    <row r="105" spans="1:20" ht="12" customHeight="1">
      <c r="A105" s="11"/>
      <c r="B105" s="23"/>
      <c r="C105" s="60"/>
      <c r="D105" s="63">
        <v>0.58</v>
      </c>
      <c r="E105" s="76">
        <v>4237487.200478988</v>
      </c>
      <c r="F105" s="46"/>
      <c r="G105" s="46"/>
      <c r="H105" s="46"/>
      <c r="I105" s="46"/>
      <c r="J105" s="46"/>
      <c r="K105" s="46"/>
      <c r="L105" s="46"/>
      <c r="M105" s="46"/>
      <c r="N105" s="47"/>
      <c r="O105" s="26"/>
      <c r="P105" s="11"/>
      <c r="Q105" s="11"/>
      <c r="R105" s="11"/>
      <c r="S105" s="11"/>
      <c r="T105" s="11"/>
    </row>
    <row r="106" spans="1:20" ht="12" customHeight="1">
      <c r="A106" s="11"/>
      <c r="B106" s="23"/>
      <c r="C106" s="60"/>
      <c r="D106" s="63">
        <v>0.59</v>
      </c>
      <c r="E106" s="76">
        <v>4241471.471937242</v>
      </c>
      <c r="F106" s="46"/>
      <c r="G106" s="46"/>
      <c r="H106" s="46"/>
      <c r="I106" s="46"/>
      <c r="J106" s="46"/>
      <c r="K106" s="46"/>
      <c r="L106" s="46"/>
      <c r="M106" s="46"/>
      <c r="N106" s="47"/>
      <c r="O106" s="26"/>
      <c r="P106" s="11"/>
      <c r="Q106" s="11"/>
      <c r="R106" s="11"/>
      <c r="S106" s="11"/>
      <c r="T106" s="11"/>
    </row>
    <row r="107" spans="1:20" ht="12" customHeight="1">
      <c r="A107" s="11"/>
      <c r="B107" s="23"/>
      <c r="C107" s="60"/>
      <c r="D107" s="63">
        <v>0.6</v>
      </c>
      <c r="E107" s="76">
        <v>4245203.875867305</v>
      </c>
      <c r="F107" s="46"/>
      <c r="G107" s="46"/>
      <c r="H107" s="46"/>
      <c r="I107" s="46"/>
      <c r="J107" s="46"/>
      <c r="K107" s="46"/>
      <c r="L107" s="46"/>
      <c r="M107" s="46"/>
      <c r="N107" s="47"/>
      <c r="O107" s="26"/>
      <c r="P107" s="11"/>
      <c r="Q107" s="11"/>
      <c r="R107" s="11"/>
      <c r="S107" s="11"/>
      <c r="T107" s="11"/>
    </row>
    <row r="108" spans="1:20" ht="12" customHeight="1">
      <c r="A108" s="11"/>
      <c r="B108" s="23"/>
      <c r="C108" s="60"/>
      <c r="D108" s="63">
        <v>0.61</v>
      </c>
      <c r="E108" s="76">
        <v>4247685.739051201</v>
      </c>
      <c r="F108" s="46"/>
      <c r="G108" s="46"/>
      <c r="H108" s="46"/>
      <c r="I108" s="46"/>
      <c r="J108" s="46"/>
      <c r="K108" s="46"/>
      <c r="L108" s="46"/>
      <c r="M108" s="46"/>
      <c r="N108" s="47"/>
      <c r="O108" s="26"/>
      <c r="P108" s="11"/>
      <c r="Q108" s="11"/>
      <c r="R108" s="11"/>
      <c r="S108" s="11"/>
      <c r="T108" s="11"/>
    </row>
    <row r="109" spans="1:20" ht="12" customHeight="1">
      <c r="A109" s="11"/>
      <c r="B109" s="23"/>
      <c r="C109" s="60"/>
      <c r="D109" s="63">
        <v>0.62</v>
      </c>
      <c r="E109" s="76">
        <v>4251973.304283881</v>
      </c>
      <c r="F109" s="46"/>
      <c r="G109" s="46"/>
      <c r="H109" s="46"/>
      <c r="I109" s="46"/>
      <c r="J109" s="46"/>
      <c r="K109" s="46"/>
      <c r="L109" s="46"/>
      <c r="M109" s="46"/>
      <c r="N109" s="47"/>
      <c r="O109" s="26"/>
      <c r="P109" s="11"/>
      <c r="Q109" s="11"/>
      <c r="R109" s="11"/>
      <c r="S109" s="11"/>
      <c r="T109" s="11"/>
    </row>
    <row r="110" spans="1:20" ht="12" customHeight="1">
      <c r="A110" s="11"/>
      <c r="B110" s="23"/>
      <c r="C110" s="60"/>
      <c r="D110" s="63">
        <v>0.63</v>
      </c>
      <c r="E110" s="76">
        <v>4254453.62851938</v>
      </c>
      <c r="F110" s="46"/>
      <c r="G110" s="46"/>
      <c r="H110" s="46"/>
      <c r="I110" s="46"/>
      <c r="J110" s="46"/>
      <c r="K110" s="46"/>
      <c r="L110" s="46"/>
      <c r="M110" s="46"/>
      <c r="N110" s="47"/>
      <c r="O110" s="26"/>
      <c r="P110" s="11"/>
      <c r="Q110" s="11"/>
      <c r="R110" s="11"/>
      <c r="S110" s="11"/>
      <c r="T110" s="11"/>
    </row>
    <row r="111" spans="1:20" ht="12" customHeight="1">
      <c r="A111" s="11"/>
      <c r="B111" s="23"/>
      <c r="C111" s="60"/>
      <c r="D111" s="63">
        <v>0.64</v>
      </c>
      <c r="E111" s="76">
        <v>4257972.429887305</v>
      </c>
      <c r="F111" s="46"/>
      <c r="G111" s="46"/>
      <c r="H111" s="46"/>
      <c r="I111" s="46"/>
      <c r="J111" s="46"/>
      <c r="K111" s="46"/>
      <c r="L111" s="46"/>
      <c r="M111" s="46"/>
      <c r="N111" s="47"/>
      <c r="O111" s="26"/>
      <c r="P111" s="11"/>
      <c r="Q111" s="11"/>
      <c r="R111" s="11"/>
      <c r="S111" s="11"/>
      <c r="T111" s="11"/>
    </row>
    <row r="112" spans="1:20" ht="12" customHeight="1">
      <c r="A112" s="11"/>
      <c r="B112" s="23"/>
      <c r="C112" s="60"/>
      <c r="D112" s="63">
        <v>0.65</v>
      </c>
      <c r="E112" s="76">
        <v>4262181.181132273</v>
      </c>
      <c r="F112" s="46"/>
      <c r="G112" s="46"/>
      <c r="H112" s="46"/>
      <c r="I112" s="46"/>
      <c r="J112" s="46"/>
      <c r="K112" s="46"/>
      <c r="L112" s="46"/>
      <c r="M112" s="46"/>
      <c r="N112" s="47"/>
      <c r="O112" s="26"/>
      <c r="P112" s="11"/>
      <c r="Q112" s="11"/>
      <c r="R112" s="11"/>
      <c r="S112" s="11"/>
      <c r="T112" s="11"/>
    </row>
    <row r="113" spans="1:20" ht="12" customHeight="1">
      <c r="A113" s="11"/>
      <c r="B113" s="23"/>
      <c r="C113" s="60"/>
      <c r="D113" s="63">
        <v>0.66</v>
      </c>
      <c r="E113" s="76">
        <v>4265183.917799339</v>
      </c>
      <c r="F113" s="46"/>
      <c r="G113" s="46"/>
      <c r="H113" s="46"/>
      <c r="I113" s="46"/>
      <c r="J113" s="46"/>
      <c r="K113" s="46"/>
      <c r="L113" s="46"/>
      <c r="M113" s="46"/>
      <c r="N113" s="47"/>
      <c r="O113" s="26"/>
      <c r="P113" s="11"/>
      <c r="Q113" s="11"/>
      <c r="R113" s="11"/>
      <c r="S113" s="11"/>
      <c r="T113" s="11"/>
    </row>
    <row r="114" spans="1:20" ht="12" customHeight="1">
      <c r="A114" s="11"/>
      <c r="B114" s="23"/>
      <c r="C114" s="60"/>
      <c r="D114" s="63">
        <v>0.67</v>
      </c>
      <c r="E114" s="76">
        <v>4268742.065778346</v>
      </c>
      <c r="F114" s="46"/>
      <c r="G114" s="46"/>
      <c r="H114" s="46"/>
      <c r="I114" s="46"/>
      <c r="J114" s="46"/>
      <c r="K114" s="46"/>
      <c r="L114" s="46"/>
      <c r="M114" s="46"/>
      <c r="N114" s="47"/>
      <c r="O114" s="26"/>
      <c r="P114" s="11"/>
      <c r="Q114" s="11"/>
      <c r="R114" s="11"/>
      <c r="S114" s="11"/>
      <c r="T114" s="11"/>
    </row>
    <row r="115" spans="1:20" ht="12" customHeight="1">
      <c r="A115" s="11"/>
      <c r="B115" s="23"/>
      <c r="C115" s="60"/>
      <c r="D115" s="63">
        <v>0.68</v>
      </c>
      <c r="E115" s="76">
        <v>4272753.841692939</v>
      </c>
      <c r="F115" s="46"/>
      <c r="G115" s="46"/>
      <c r="H115" s="46"/>
      <c r="I115" s="46"/>
      <c r="J115" s="46"/>
      <c r="K115" s="46"/>
      <c r="L115" s="46"/>
      <c r="M115" s="46"/>
      <c r="N115" s="47"/>
      <c r="O115" s="26"/>
      <c r="P115" s="11"/>
      <c r="Q115" s="11"/>
      <c r="R115" s="11"/>
      <c r="S115" s="11"/>
      <c r="T115" s="11"/>
    </row>
    <row r="116" spans="1:20" ht="12" customHeight="1">
      <c r="A116" s="11"/>
      <c r="B116" s="23"/>
      <c r="C116" s="60"/>
      <c r="D116" s="63">
        <v>0.69</v>
      </c>
      <c r="E116" s="76">
        <v>4274717.52813688</v>
      </c>
      <c r="F116" s="46"/>
      <c r="G116" s="46"/>
      <c r="H116" s="46"/>
      <c r="I116" s="46"/>
      <c r="J116" s="46"/>
      <c r="K116" s="46"/>
      <c r="L116" s="46"/>
      <c r="M116" s="46"/>
      <c r="N116" s="47"/>
      <c r="O116" s="26"/>
      <c r="P116" s="11"/>
      <c r="Q116" s="11"/>
      <c r="R116" s="11"/>
      <c r="S116" s="11"/>
      <c r="T116" s="11"/>
    </row>
    <row r="117" spans="1:20" ht="12" customHeight="1">
      <c r="A117" s="11"/>
      <c r="B117" s="23"/>
      <c r="C117" s="60"/>
      <c r="D117" s="63">
        <v>0.7</v>
      </c>
      <c r="E117" s="76">
        <v>4278709.614008339</v>
      </c>
      <c r="F117" s="46"/>
      <c r="G117" s="46"/>
      <c r="H117" s="46"/>
      <c r="I117" s="46"/>
      <c r="J117" s="46"/>
      <c r="K117" s="46"/>
      <c r="L117" s="46"/>
      <c r="M117" s="46"/>
      <c r="N117" s="47"/>
      <c r="O117" s="26"/>
      <c r="P117" s="11"/>
      <c r="Q117" s="11"/>
      <c r="R117" s="11"/>
      <c r="S117" s="11"/>
      <c r="T117" s="11"/>
    </row>
    <row r="118" spans="1:20" ht="12" customHeight="1">
      <c r="A118" s="11"/>
      <c r="B118" s="23"/>
      <c r="C118" s="60"/>
      <c r="D118" s="63">
        <v>0.71</v>
      </c>
      <c r="E118" s="76">
        <v>4283573.082864819</v>
      </c>
      <c r="F118" s="46"/>
      <c r="G118" s="46"/>
      <c r="H118" s="46"/>
      <c r="I118" s="46"/>
      <c r="J118" s="46"/>
      <c r="K118" s="46"/>
      <c r="L118" s="46"/>
      <c r="M118" s="46"/>
      <c r="N118" s="47"/>
      <c r="O118" s="26"/>
      <c r="P118" s="11"/>
      <c r="Q118" s="11"/>
      <c r="R118" s="11"/>
      <c r="S118" s="11"/>
      <c r="T118" s="11"/>
    </row>
    <row r="119" spans="1:20" ht="12" customHeight="1">
      <c r="A119" s="11"/>
      <c r="B119" s="23"/>
      <c r="C119" s="60"/>
      <c r="D119" s="63">
        <v>0.72</v>
      </c>
      <c r="E119" s="76">
        <v>4287890.662362983</v>
      </c>
      <c r="F119" s="46"/>
      <c r="G119" s="46"/>
      <c r="H119" s="46"/>
      <c r="I119" s="46"/>
      <c r="J119" s="46"/>
      <c r="K119" s="46"/>
      <c r="L119" s="46"/>
      <c r="M119" s="46"/>
      <c r="N119" s="47"/>
      <c r="O119" s="26"/>
      <c r="P119" s="11"/>
      <c r="Q119" s="11"/>
      <c r="R119" s="11"/>
      <c r="S119" s="11"/>
      <c r="T119" s="11"/>
    </row>
    <row r="120" spans="1:20" ht="12" customHeight="1">
      <c r="A120" s="11"/>
      <c r="B120" s="23"/>
      <c r="C120" s="60"/>
      <c r="D120" s="63">
        <v>0.73</v>
      </c>
      <c r="E120" s="76">
        <v>4293547.662694583</v>
      </c>
      <c r="F120" s="46"/>
      <c r="G120" s="46"/>
      <c r="H120" s="46"/>
      <c r="I120" s="46"/>
      <c r="J120" s="46"/>
      <c r="K120" s="46"/>
      <c r="L120" s="46"/>
      <c r="M120" s="46"/>
      <c r="N120" s="47"/>
      <c r="O120" s="26"/>
      <c r="P120" s="11"/>
      <c r="Q120" s="11"/>
      <c r="R120" s="11"/>
      <c r="S120" s="11"/>
      <c r="T120" s="11"/>
    </row>
    <row r="121" spans="1:20" ht="12" customHeight="1">
      <c r="A121" s="11"/>
      <c r="B121" s="23"/>
      <c r="C121" s="60"/>
      <c r="D121" s="63">
        <v>0.74</v>
      </c>
      <c r="E121" s="76">
        <v>4295509.936195637</v>
      </c>
      <c r="F121" s="46"/>
      <c r="G121" s="46"/>
      <c r="H121" s="46"/>
      <c r="I121" s="46"/>
      <c r="J121" s="46"/>
      <c r="K121" s="46"/>
      <c r="L121" s="46"/>
      <c r="M121" s="46"/>
      <c r="N121" s="47"/>
      <c r="O121" s="26"/>
      <c r="P121" s="11"/>
      <c r="Q121" s="11"/>
      <c r="R121" s="11"/>
      <c r="S121" s="11"/>
      <c r="T121" s="11"/>
    </row>
    <row r="122" spans="1:20" ht="12" customHeight="1">
      <c r="A122" s="11"/>
      <c r="B122" s="23"/>
      <c r="C122" s="60"/>
      <c r="D122" s="63">
        <v>0.75</v>
      </c>
      <c r="E122" s="76">
        <v>4299474.937057661</v>
      </c>
      <c r="F122" s="46"/>
      <c r="G122" s="46"/>
      <c r="H122" s="46"/>
      <c r="I122" s="46"/>
      <c r="J122" s="46"/>
      <c r="K122" s="46"/>
      <c r="L122" s="46"/>
      <c r="M122" s="46"/>
      <c r="N122" s="47"/>
      <c r="O122" s="26"/>
      <c r="P122" s="11"/>
      <c r="Q122" s="11"/>
      <c r="R122" s="11"/>
      <c r="S122" s="11"/>
      <c r="T122" s="11"/>
    </row>
    <row r="123" spans="1:20" ht="12" customHeight="1">
      <c r="A123" s="11"/>
      <c r="B123" s="23"/>
      <c r="C123" s="60"/>
      <c r="D123" s="63">
        <v>0.76</v>
      </c>
      <c r="E123" s="76">
        <v>4302918.418231331</v>
      </c>
      <c r="F123" s="46"/>
      <c r="G123" s="46"/>
      <c r="H123" s="46"/>
      <c r="I123" s="46"/>
      <c r="J123" s="46"/>
      <c r="K123" s="46"/>
      <c r="L123" s="46"/>
      <c r="M123" s="46"/>
      <c r="N123" s="47"/>
      <c r="O123" s="26"/>
      <c r="P123" s="11"/>
      <c r="Q123" s="11"/>
      <c r="R123" s="11"/>
      <c r="S123" s="11"/>
      <c r="T123" s="11"/>
    </row>
    <row r="124" spans="1:20" ht="12" customHeight="1">
      <c r="A124" s="11"/>
      <c r="B124" s="23"/>
      <c r="C124" s="60"/>
      <c r="D124" s="63">
        <v>0.77</v>
      </c>
      <c r="E124" s="76">
        <v>4309213.981040944</v>
      </c>
      <c r="F124" s="46"/>
      <c r="G124" s="46"/>
      <c r="H124" s="46"/>
      <c r="I124" s="46"/>
      <c r="J124" s="46"/>
      <c r="K124" s="46"/>
      <c r="L124" s="46"/>
      <c r="M124" s="46"/>
      <c r="N124" s="47"/>
      <c r="O124" s="26"/>
      <c r="P124" s="11"/>
      <c r="Q124" s="11"/>
      <c r="R124" s="11"/>
      <c r="S124" s="11"/>
      <c r="T124" s="11"/>
    </row>
    <row r="125" spans="1:20" ht="12" customHeight="1">
      <c r="A125" s="11"/>
      <c r="B125" s="23"/>
      <c r="C125" s="60"/>
      <c r="D125" s="63">
        <v>0.78</v>
      </c>
      <c r="E125" s="76">
        <v>4312629.858138889</v>
      </c>
      <c r="F125" s="46"/>
      <c r="G125" s="46"/>
      <c r="H125" s="46"/>
      <c r="I125" s="46"/>
      <c r="J125" s="46"/>
      <c r="K125" s="46"/>
      <c r="L125" s="46"/>
      <c r="M125" s="46"/>
      <c r="N125" s="47"/>
      <c r="O125" s="26"/>
      <c r="P125" s="11"/>
      <c r="Q125" s="11"/>
      <c r="R125" s="11"/>
      <c r="S125" s="11"/>
      <c r="T125" s="11"/>
    </row>
    <row r="126" spans="1:20" ht="12" customHeight="1">
      <c r="A126" s="11"/>
      <c r="B126" s="23"/>
      <c r="C126" s="60"/>
      <c r="D126" s="63">
        <v>0.79</v>
      </c>
      <c r="E126" s="76">
        <v>4316366.721136567</v>
      </c>
      <c r="F126" s="46"/>
      <c r="G126" s="46"/>
      <c r="H126" s="46"/>
      <c r="I126" s="46"/>
      <c r="J126" s="46"/>
      <c r="K126" s="46"/>
      <c r="L126" s="46"/>
      <c r="M126" s="46"/>
      <c r="N126" s="47"/>
      <c r="O126" s="26"/>
      <c r="P126" s="11"/>
      <c r="Q126" s="11"/>
      <c r="R126" s="11"/>
      <c r="S126" s="11"/>
      <c r="T126" s="11"/>
    </row>
    <row r="127" spans="1:20" ht="12" customHeight="1">
      <c r="A127" s="11"/>
      <c r="B127" s="23"/>
      <c r="C127" s="60"/>
      <c r="D127" s="63">
        <v>0.8</v>
      </c>
      <c r="E127" s="76">
        <v>4319966.113256042</v>
      </c>
      <c r="F127" s="46"/>
      <c r="G127" s="46"/>
      <c r="H127" s="46"/>
      <c r="I127" s="46"/>
      <c r="J127" s="46"/>
      <c r="K127" s="46"/>
      <c r="L127" s="46"/>
      <c r="M127" s="46"/>
      <c r="N127" s="47"/>
      <c r="O127" s="26"/>
      <c r="P127" s="11"/>
      <c r="Q127" s="11"/>
      <c r="R127" s="11"/>
      <c r="S127" s="11"/>
      <c r="T127" s="11"/>
    </row>
    <row r="128" spans="1:20" ht="12" customHeight="1">
      <c r="A128" s="11"/>
      <c r="B128" s="23"/>
      <c r="C128" s="60"/>
      <c r="D128" s="63">
        <v>0.81</v>
      </c>
      <c r="E128" s="76">
        <v>4324366.35362943</v>
      </c>
      <c r="F128" s="46"/>
      <c r="G128" s="46"/>
      <c r="H128" s="46"/>
      <c r="I128" s="46"/>
      <c r="J128" s="46"/>
      <c r="K128" s="46"/>
      <c r="L128" s="46"/>
      <c r="M128" s="46"/>
      <c r="N128" s="47"/>
      <c r="O128" s="26"/>
      <c r="P128" s="11"/>
      <c r="Q128" s="11"/>
      <c r="R128" s="11"/>
      <c r="S128" s="11"/>
      <c r="T128" s="11"/>
    </row>
    <row r="129" spans="1:20" ht="12" customHeight="1">
      <c r="A129" s="11"/>
      <c r="B129" s="23"/>
      <c r="C129" s="60"/>
      <c r="D129" s="63">
        <v>0.82</v>
      </c>
      <c r="E129" s="76">
        <v>4329083.319810709</v>
      </c>
      <c r="F129" s="46"/>
      <c r="G129" s="46"/>
      <c r="H129" s="46"/>
      <c r="I129" s="46"/>
      <c r="J129" s="46"/>
      <c r="K129" s="46"/>
      <c r="L129" s="46"/>
      <c r="M129" s="46"/>
      <c r="N129" s="47"/>
      <c r="O129" s="26"/>
      <c r="P129" s="11"/>
      <c r="Q129" s="11"/>
      <c r="R129" s="11"/>
      <c r="S129" s="11"/>
      <c r="T129" s="11"/>
    </row>
    <row r="130" spans="1:20" ht="12" customHeight="1">
      <c r="A130" s="11"/>
      <c r="B130" s="23"/>
      <c r="C130" s="60"/>
      <c r="D130" s="63">
        <v>0.83</v>
      </c>
      <c r="E130" s="76">
        <v>4332121.450527079</v>
      </c>
      <c r="F130" s="46"/>
      <c r="G130" s="46"/>
      <c r="H130" s="46"/>
      <c r="I130" s="46"/>
      <c r="J130" s="46"/>
      <c r="K130" s="46"/>
      <c r="L130" s="46"/>
      <c r="M130" s="46"/>
      <c r="N130" s="47"/>
      <c r="O130" s="26"/>
      <c r="P130" s="11"/>
      <c r="Q130" s="11"/>
      <c r="R130" s="11"/>
      <c r="S130" s="11"/>
      <c r="T130" s="11"/>
    </row>
    <row r="131" spans="1:20" ht="12" customHeight="1">
      <c r="A131" s="11"/>
      <c r="B131" s="23"/>
      <c r="C131" s="60"/>
      <c r="D131" s="63">
        <v>0.84</v>
      </c>
      <c r="E131" s="76">
        <v>4337868.982586505</v>
      </c>
      <c r="F131" s="46"/>
      <c r="G131" s="46"/>
      <c r="H131" s="46"/>
      <c r="I131" s="46"/>
      <c r="J131" s="46"/>
      <c r="K131" s="46"/>
      <c r="L131" s="46"/>
      <c r="M131" s="46"/>
      <c r="N131" s="47"/>
      <c r="O131" s="26"/>
      <c r="P131" s="11"/>
      <c r="Q131" s="11"/>
      <c r="R131" s="11"/>
      <c r="S131" s="11"/>
      <c r="T131" s="11"/>
    </row>
    <row r="132" spans="1:20" ht="12" customHeight="1">
      <c r="A132" s="11"/>
      <c r="B132" s="23"/>
      <c r="C132" s="60"/>
      <c r="D132" s="63">
        <v>0.85</v>
      </c>
      <c r="E132" s="76">
        <v>4345678.34271078</v>
      </c>
      <c r="F132" s="46"/>
      <c r="G132" s="46"/>
      <c r="H132" s="46"/>
      <c r="I132" s="46"/>
      <c r="J132" s="46"/>
      <c r="K132" s="46"/>
      <c r="L132" s="46"/>
      <c r="M132" s="46"/>
      <c r="N132" s="47"/>
      <c r="O132" s="26"/>
      <c r="P132" s="11"/>
      <c r="Q132" s="11"/>
      <c r="R132" s="11"/>
      <c r="S132" s="11"/>
      <c r="T132" s="11"/>
    </row>
    <row r="133" spans="1:20" ht="12" customHeight="1">
      <c r="A133" s="11"/>
      <c r="B133" s="23"/>
      <c r="C133" s="60"/>
      <c r="D133" s="63">
        <v>0.86</v>
      </c>
      <c r="E133" s="76">
        <v>4350291.838698856</v>
      </c>
      <c r="F133" s="46"/>
      <c r="G133" s="46"/>
      <c r="H133" s="46"/>
      <c r="I133" s="46"/>
      <c r="J133" s="46"/>
      <c r="K133" s="46"/>
      <c r="L133" s="46"/>
      <c r="M133" s="46"/>
      <c r="N133" s="47"/>
      <c r="O133" s="26"/>
      <c r="P133" s="11"/>
      <c r="Q133" s="11"/>
      <c r="R133" s="11"/>
      <c r="S133" s="11"/>
      <c r="T133" s="11"/>
    </row>
    <row r="134" spans="1:20" ht="12" customHeight="1">
      <c r="A134" s="11"/>
      <c r="B134" s="23"/>
      <c r="C134" s="60"/>
      <c r="D134" s="63">
        <v>0.87</v>
      </c>
      <c r="E134" s="76">
        <v>4355714.009257939</v>
      </c>
      <c r="F134" s="46"/>
      <c r="G134" s="46"/>
      <c r="H134" s="46"/>
      <c r="I134" s="46"/>
      <c r="J134" s="46"/>
      <c r="K134" s="46"/>
      <c r="L134" s="46"/>
      <c r="M134" s="46"/>
      <c r="N134" s="47"/>
      <c r="O134" s="26"/>
      <c r="P134" s="11"/>
      <c r="Q134" s="11"/>
      <c r="R134" s="11"/>
      <c r="S134" s="11"/>
      <c r="T134" s="11"/>
    </row>
    <row r="135" spans="1:20" ht="12" customHeight="1">
      <c r="A135" s="11"/>
      <c r="B135" s="23"/>
      <c r="C135" s="60"/>
      <c r="D135" s="63">
        <v>0.88</v>
      </c>
      <c r="E135" s="76">
        <v>4359857.761430564</v>
      </c>
      <c r="F135" s="46"/>
      <c r="G135" s="46"/>
      <c r="H135" s="46"/>
      <c r="I135" s="46"/>
      <c r="J135" s="46"/>
      <c r="K135" s="46"/>
      <c r="L135" s="46"/>
      <c r="M135" s="46"/>
      <c r="N135" s="47"/>
      <c r="O135" s="26"/>
      <c r="P135" s="11"/>
      <c r="Q135" s="11"/>
      <c r="R135" s="11"/>
      <c r="S135" s="11"/>
      <c r="T135" s="11"/>
    </row>
    <row r="136" spans="1:20" ht="12" customHeight="1">
      <c r="A136" s="11"/>
      <c r="B136" s="23"/>
      <c r="C136" s="60"/>
      <c r="D136" s="63">
        <v>0.89</v>
      </c>
      <c r="E136" s="76">
        <v>4365817.993512525</v>
      </c>
      <c r="F136" s="46"/>
      <c r="G136" s="46"/>
      <c r="H136" s="46"/>
      <c r="I136" s="46"/>
      <c r="J136" s="46"/>
      <c r="K136" s="46"/>
      <c r="L136" s="46"/>
      <c r="M136" s="46"/>
      <c r="N136" s="47"/>
      <c r="O136" s="26"/>
      <c r="P136" s="11"/>
      <c r="Q136" s="11"/>
      <c r="R136" s="11"/>
      <c r="S136" s="11"/>
      <c r="T136" s="11"/>
    </row>
    <row r="137" spans="1:20" ht="12" customHeight="1">
      <c r="A137" s="11"/>
      <c r="B137" s="23"/>
      <c r="C137" s="60"/>
      <c r="D137" s="63">
        <v>0.9</v>
      </c>
      <c r="E137" s="76">
        <v>4371101.755622761</v>
      </c>
      <c r="F137" s="46"/>
      <c r="G137" s="46"/>
      <c r="H137" s="46"/>
      <c r="I137" s="46"/>
      <c r="J137" s="46"/>
      <c r="K137" s="46"/>
      <c r="L137" s="46"/>
      <c r="M137" s="46"/>
      <c r="N137" s="47"/>
      <c r="O137" s="26"/>
      <c r="P137" s="11"/>
      <c r="Q137" s="11"/>
      <c r="R137" s="11"/>
      <c r="S137" s="11"/>
      <c r="T137" s="11"/>
    </row>
    <row r="138" spans="1:20" ht="12" customHeight="1">
      <c r="A138" s="11"/>
      <c r="B138" s="23"/>
      <c r="C138" s="60"/>
      <c r="D138" s="63">
        <v>0.91</v>
      </c>
      <c r="E138" s="76">
        <v>4381542.035511999</v>
      </c>
      <c r="F138" s="46"/>
      <c r="G138" s="46"/>
      <c r="H138" s="46"/>
      <c r="I138" s="46"/>
      <c r="J138" s="46"/>
      <c r="K138" s="46"/>
      <c r="L138" s="46"/>
      <c r="M138" s="46"/>
      <c r="N138" s="47"/>
      <c r="O138" s="26"/>
      <c r="P138" s="11"/>
      <c r="Q138" s="11"/>
      <c r="R138" s="11"/>
      <c r="S138" s="11"/>
      <c r="T138" s="11"/>
    </row>
    <row r="139" spans="1:20" ht="12" customHeight="1">
      <c r="A139" s="11"/>
      <c r="B139" s="23"/>
      <c r="C139" s="60"/>
      <c r="D139" s="63">
        <v>0.92</v>
      </c>
      <c r="E139" s="76">
        <v>4388725.516537213</v>
      </c>
      <c r="F139" s="46"/>
      <c r="G139" s="46"/>
      <c r="H139" s="46"/>
      <c r="I139" s="46"/>
      <c r="J139" s="46"/>
      <c r="K139" s="46"/>
      <c r="L139" s="46"/>
      <c r="M139" s="46"/>
      <c r="N139" s="47"/>
      <c r="O139" s="26"/>
      <c r="P139" s="11"/>
      <c r="Q139" s="11"/>
      <c r="R139" s="11"/>
      <c r="S139" s="11"/>
      <c r="T139" s="11"/>
    </row>
    <row r="140" spans="1:20" ht="12" customHeight="1">
      <c r="A140" s="11"/>
      <c r="B140" s="23"/>
      <c r="C140" s="60"/>
      <c r="D140" s="63">
        <v>0.93</v>
      </c>
      <c r="E140" s="76">
        <v>4393307.538450722</v>
      </c>
      <c r="F140" s="46"/>
      <c r="G140" s="46"/>
      <c r="H140" s="46"/>
      <c r="I140" s="46"/>
      <c r="J140" s="46"/>
      <c r="K140" s="46"/>
      <c r="L140" s="46"/>
      <c r="M140" s="46"/>
      <c r="N140" s="47"/>
      <c r="O140" s="26"/>
      <c r="P140" s="11"/>
      <c r="Q140" s="11"/>
      <c r="R140" s="11"/>
      <c r="S140" s="11"/>
      <c r="T140" s="11"/>
    </row>
    <row r="141" spans="1:20" ht="12" customHeight="1">
      <c r="A141" s="11"/>
      <c r="B141" s="23"/>
      <c r="C141" s="60"/>
      <c r="D141" s="63">
        <v>0.94</v>
      </c>
      <c r="E141" s="76">
        <v>4408419.205027156</v>
      </c>
      <c r="F141" s="46"/>
      <c r="G141" s="46"/>
      <c r="H141" s="46"/>
      <c r="I141" s="46"/>
      <c r="J141" s="46"/>
      <c r="K141" s="46"/>
      <c r="L141" s="46"/>
      <c r="M141" s="46"/>
      <c r="N141" s="47"/>
      <c r="O141" s="26"/>
      <c r="P141" s="11"/>
      <c r="Q141" s="11"/>
      <c r="R141" s="11"/>
      <c r="S141" s="11"/>
      <c r="T141" s="11"/>
    </row>
    <row r="142" spans="1:20" ht="12" customHeight="1">
      <c r="A142" s="11"/>
      <c r="B142" s="23"/>
      <c r="C142" s="60"/>
      <c r="D142" s="63">
        <v>0.95</v>
      </c>
      <c r="E142" s="76">
        <v>4418331.442320732</v>
      </c>
      <c r="F142" s="46"/>
      <c r="G142" s="46"/>
      <c r="H142" s="46"/>
      <c r="I142" s="46"/>
      <c r="J142" s="46"/>
      <c r="K142" s="46"/>
      <c r="L142" s="46"/>
      <c r="M142" s="46"/>
      <c r="N142" s="47"/>
      <c r="O142" s="26"/>
      <c r="P142" s="11"/>
      <c r="Q142" s="11"/>
      <c r="R142" s="11"/>
      <c r="S142" s="11"/>
      <c r="T142" s="11"/>
    </row>
    <row r="143" spans="1:20" ht="12" customHeight="1">
      <c r="A143" s="11"/>
      <c r="B143" s="23"/>
      <c r="C143" s="60"/>
      <c r="D143" s="63">
        <v>0.96</v>
      </c>
      <c r="E143" s="76">
        <v>4428887.957868024</v>
      </c>
      <c r="F143" s="46"/>
      <c r="G143" s="46"/>
      <c r="H143" s="46"/>
      <c r="I143" s="46"/>
      <c r="J143" s="46"/>
      <c r="K143" s="46"/>
      <c r="L143" s="46"/>
      <c r="M143" s="46"/>
      <c r="N143" s="47"/>
      <c r="O143" s="26"/>
      <c r="P143" s="11"/>
      <c r="Q143" s="11"/>
      <c r="R143" s="11"/>
      <c r="S143" s="11"/>
      <c r="T143" s="11"/>
    </row>
    <row r="144" spans="1:20" ht="12" customHeight="1">
      <c r="A144" s="11"/>
      <c r="B144" s="23"/>
      <c r="C144" s="60"/>
      <c r="D144" s="63">
        <v>0.97</v>
      </c>
      <c r="E144" s="76">
        <v>4443553.728799545</v>
      </c>
      <c r="F144" s="46"/>
      <c r="G144" s="46"/>
      <c r="H144" s="46"/>
      <c r="I144" s="46"/>
      <c r="J144" s="46"/>
      <c r="K144" s="46"/>
      <c r="L144" s="46"/>
      <c r="M144" s="46"/>
      <c r="N144" s="47"/>
      <c r="O144" s="26"/>
      <c r="P144" s="11"/>
      <c r="Q144" s="11"/>
      <c r="R144" s="11"/>
      <c r="S144" s="11"/>
      <c r="T144" s="11"/>
    </row>
    <row r="145" spans="1:20" ht="12" customHeight="1">
      <c r="A145" s="11"/>
      <c r="B145" s="23"/>
      <c r="C145" s="60"/>
      <c r="D145" s="63">
        <v>0.98</v>
      </c>
      <c r="E145" s="76">
        <v>4463866.143443089</v>
      </c>
      <c r="F145" s="46"/>
      <c r="G145" s="46"/>
      <c r="H145" s="46"/>
      <c r="I145" s="46"/>
      <c r="J145" s="46"/>
      <c r="K145" s="46"/>
      <c r="L145" s="46"/>
      <c r="M145" s="46"/>
      <c r="N145" s="47"/>
      <c r="O145" s="26"/>
      <c r="P145" s="11"/>
      <c r="Q145" s="11"/>
      <c r="R145" s="11"/>
      <c r="S145" s="11"/>
      <c r="T145" s="11"/>
    </row>
    <row r="146" spans="1:20" ht="12" customHeight="1">
      <c r="A146" s="11"/>
      <c r="B146" s="23"/>
      <c r="C146" s="60"/>
      <c r="D146" s="63">
        <v>0.99</v>
      </c>
      <c r="E146" s="76">
        <v>4507968.043854913</v>
      </c>
      <c r="F146" s="46"/>
      <c r="G146" s="46"/>
      <c r="H146" s="46"/>
      <c r="I146" s="46"/>
      <c r="J146" s="46"/>
      <c r="K146" s="46"/>
      <c r="L146" s="46"/>
      <c r="M146" s="46"/>
      <c r="N146" s="47"/>
      <c r="O146" s="26"/>
      <c r="P146" s="11"/>
      <c r="Q146" s="11"/>
      <c r="R146" s="11"/>
      <c r="S146" s="11"/>
      <c r="T146" s="11"/>
    </row>
    <row r="147" spans="1:20" ht="12" customHeight="1" thickBot="1">
      <c r="A147" s="11"/>
      <c r="B147" s="23"/>
      <c r="C147" s="60"/>
      <c r="D147" s="63">
        <v>1</v>
      </c>
      <c r="E147" s="79">
        <v>4603749.605261607</v>
      </c>
      <c r="F147" s="52"/>
      <c r="G147" s="52"/>
      <c r="H147" s="52"/>
      <c r="I147" s="52"/>
      <c r="J147" s="52"/>
      <c r="K147" s="52"/>
      <c r="L147" s="52"/>
      <c r="M147" s="52"/>
      <c r="N147" s="53"/>
      <c r="O147" s="26"/>
      <c r="P147" s="11"/>
      <c r="Q147" s="11"/>
      <c r="R147" s="11"/>
      <c r="S147" s="11"/>
      <c r="T147" s="11"/>
    </row>
    <row r="148" spans="1:20" ht="12" customHeight="1">
      <c r="A148" s="11"/>
      <c r="B148" s="64"/>
      <c r="C148" s="56"/>
      <c r="D148" s="56"/>
      <c r="E148" s="80"/>
      <c r="F148" s="56"/>
      <c r="G148" s="56"/>
      <c r="H148" s="56"/>
      <c r="I148" s="56"/>
      <c r="J148" s="56"/>
      <c r="K148" s="56"/>
      <c r="L148" s="56"/>
      <c r="M148" s="56"/>
      <c r="N148" s="56"/>
      <c r="O148" s="57"/>
      <c r="P148" s="11"/>
      <c r="Q148" s="11"/>
      <c r="R148" s="11"/>
      <c r="S148" s="11"/>
      <c r="T148" s="11"/>
    </row>
    <row r="149" spans="1:20" ht="12" customHeight="1">
      <c r="A149" s="11"/>
      <c r="B149" s="11"/>
      <c r="C149" s="11"/>
      <c r="D149" s="11"/>
      <c r="E149" s="83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</row>
    <row r="150" spans="1:20" ht="12" customHeight="1">
      <c r="A150" s="11"/>
      <c r="B150" s="11"/>
      <c r="C150" s="11"/>
      <c r="D150" s="11"/>
      <c r="E150" s="83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</row>
    <row r="151" spans="1:20" ht="12" customHeight="1">
      <c r="A151" s="11"/>
      <c r="B151" s="11"/>
      <c r="C151" s="11"/>
      <c r="D151" s="11"/>
      <c r="E151" s="83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</row>
  </sheetData>
  <sheetProtection objects="1"/>
  <printOptions gridLines="1"/>
  <pageMargins left="0.75" right="0.75" top="1" bottom="1" header="0.5" footer="0.5"/>
  <pageSetup horizontalDpi="300" verticalDpi="300" orientation="portrait" scale="50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3--Estimated relationship between sweetener per capita (sweet-per-cap) in Mexico and real per capita Gross Domestic Product (GDP-per-cap)</dc:title>
  <dc:subject>Agricultural Economics</dc:subject>
  <dc:creator>SHALEY</dc:creator>
  <cp:keywords>mexico, real per capita</cp:keywords>
  <dc:description/>
  <cp:lastModifiedBy>Windows User</cp:lastModifiedBy>
  <cp:lastPrinted>2012-04-17T14:43:16Z</cp:lastPrinted>
  <dcterms:created xsi:type="dcterms:W3CDTF">2012-03-26T17:47:15Z</dcterms:created>
  <dcterms:modified xsi:type="dcterms:W3CDTF">2012-04-24T14:12:04Z</dcterms:modified>
  <cp:category>Yearbook Tables</cp:category>
  <cp:version/>
  <cp:contentType/>
  <cp:contentStatus/>
</cp:coreProperties>
</file>