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<sst xmlns="http://schemas.openxmlformats.org/spreadsheetml/2006/main" count="85" uniqueCount="75">
  <si>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</si>
  <si>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</si>
  <si>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</si>
  <si>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</si>
  <si>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</si>
  <si>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</si>
  <si>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</si>
  <si>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</si>
  <si>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</si>
  <si>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</si>
  <si>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</si>
  <si>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</si>
  <si>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</si>
  <si>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</si>
  <si>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</si>
  <si>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</si>
  <si>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</si>
  <si>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</si>
  <si>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</si>
  <si>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</si>
  <si>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</si>
  <si>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</si>
  <si>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</si>
  <si>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</si>
  <si>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</si>
  <si>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</si>
  <si>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</si>
  <si>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</si>
  <si>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</si>
  <si>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</si>
  <si>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</si>
  <si>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</si>
  <si>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</si>
  <si>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</si>
  <si>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</si>
  <si>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</si>
  <si>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</si>
  <si>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</si>
  <si>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</si>
  <si>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</si>
  <si>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</si>
  <si>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</si>
  <si>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Guinea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</si>
  <si>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</si>
  <si>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</si>
  <si>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</si>
  <si>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</si>
  <si>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</si>
  <si>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</si>
  <si>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</si>
  <si>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</si>
  <si>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</si>
  <si>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</si>
  <si>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</si>
  <si>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</si>
  <si>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</si>
  <si>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</si>
  <si>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</si>
  <si>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</si>
  <si>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</si>
  <si>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</si>
  <si>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</si>
  <si>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</si>
  <si>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</si>
  <si>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</si>
  <si>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</si>
  <si>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</si>
  <si>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</si>
  <si>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</si>
  <si>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</si>
  <si>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</si>
  <si>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</si>
  <si>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>02/02/2012  1/</t>
  </si>
  <si>
    <t>02/03/2011 1/</t>
  </si>
  <si>
    <t>Last updated February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</si>
</sst>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4" activePane="bottomLeft" state="frozen"/>
      <selection pane="topLeft" activeCell="A1" sqref="A1"/>
      <selection pane="bottomLeft" activeCell="C55" sqref="C55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68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71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72</v>
      </c>
      <c r="D5" s="44" t="s">
        <v>73</v>
      </c>
      <c r="E5" s="16" t="s">
        <v>70</v>
      </c>
      <c r="F5" s="16" t="s">
        <v>70</v>
      </c>
      <c r="G5" s="16" t="s">
        <v>70</v>
      </c>
      <c r="H5" s="16" t="s">
        <v>70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32.6</v>
      </c>
      <c r="D9" s="45">
        <f>D10+D11+D12</f>
        <v>57.699999999999996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1.7+24.9</f>
        <v>26.599999999999998</v>
      </c>
      <c r="D10" s="51">
        <f>4.5+45.5</f>
        <v>50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2.2+2.2</f>
        <v>4.4</v>
      </c>
      <c r="D11" s="51">
        <f>1.6+1.8</f>
        <v>3.4000000000000004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v>1.6</v>
      </c>
      <c r="D12" s="51">
        <v>4.3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468.90000000000003</v>
      </c>
      <c r="D14" s="45">
        <f>D15+D16+D17+D18</f>
        <v>379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0.6</v>
      </c>
      <c r="D15" s="51">
        <v>0.6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124.7+180.5</f>
        <v>305.2</v>
      </c>
      <c r="D16" s="51">
        <f>176.3+109.2</f>
        <v>285.5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16+83.5</f>
        <v>99.5</v>
      </c>
      <c r="D17" s="51">
        <f>39.3+42.2</f>
        <v>81.5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40.7+22.9</f>
        <v>63.6</v>
      </c>
      <c r="D18" s="51">
        <f>0.5+10.9</f>
        <v>11.4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77.7+236.7-C15-C17+C31</f>
        <v>303.09999999999997</v>
      </c>
      <c r="D20" s="45">
        <f>117.4+322.3-D15-D17+D31</f>
        <v>501.1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v>5.8</v>
      </c>
      <c r="D21" s="51">
        <v>10.3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f>47.1+72.9</f>
        <v>120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8.5+10.2</f>
        <v>18.7</v>
      </c>
      <c r="D23" s="51">
        <f>2.4+21</f>
        <v>23.4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26.3+38.3</f>
        <v>64.6</v>
      </c>
      <c r="D24" s="51">
        <f>20.9+47</f>
        <v>67.9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2.8</v>
      </c>
      <c r="D25" s="51">
        <v>2.9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1.2</v>
      </c>
      <c r="D26" s="51">
        <v>4.1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19.7+57</f>
        <v>76.7</v>
      </c>
      <c r="D28" s="51">
        <f>40.5+44.9</f>
        <v>85.4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3.2</v>
      </c>
      <c r="D29" s="51">
        <v>3.1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f>2.4+16</f>
        <v>18.4</v>
      </c>
      <c r="D30" s="51">
        <f>2.8+5.8</f>
        <v>8.6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15.2+73.6</f>
        <v>88.8</v>
      </c>
      <c r="D31" s="51">
        <f>15.2+128.3</f>
        <v>143.5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f>0.7+1.7</f>
        <v>2.4</v>
      </c>
      <c r="D32" s="51">
        <f>1.4+3.2</f>
        <v>4.6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>C20-SUM(C21:C32)</f>
        <v>20.5</v>
      </c>
      <c r="D33" s="63">
        <f>D20-SUM(D21:D32)</f>
        <v>17.89999999999992</v>
      </c>
      <c r="E33" s="63">
        <f>E20-SUM(E21:E32)</f>
        <v>29</v>
      </c>
      <c r="F33" s="63">
        <f>F20-SUM(F21:F32)</f>
        <v>27.500000000000114</v>
      </c>
      <c r="G33" s="63">
        <f>G20-SUM(G21:G32)</f>
        <v>108.59999999999991</v>
      </c>
      <c r="H33" s="63">
        <f>H20-SUM(H21:H32)</f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16.1+107.5</f>
        <v>123.6</v>
      </c>
      <c r="D35" s="51">
        <f>85.7+228</f>
        <v>313.7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13.7+51.8</f>
        <v>65.5</v>
      </c>
      <c r="D37" s="51">
        <v>78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42</v>
      </c>
      <c r="B38" s="4"/>
      <c r="C38" s="45">
        <f>2.4+4.6</f>
        <v>7</v>
      </c>
      <c r="D38" s="51">
        <v>1.9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43</v>
      </c>
      <c r="B39" s="4"/>
      <c r="C39" s="45">
        <v>21.1</v>
      </c>
      <c r="D39" s="51">
        <v>15.1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44</v>
      </c>
      <c r="C40" s="45">
        <v>14.1</v>
      </c>
      <c r="D40" s="51">
        <f>78.6+48</f>
        <v>126.6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45</v>
      </c>
      <c r="B41" s="4"/>
      <c r="C41" s="45">
        <v>0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46</v>
      </c>
      <c r="B42" s="4"/>
      <c r="C42" s="45">
        <v>0</v>
      </c>
      <c r="D42" s="51">
        <v>16.6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47</v>
      </c>
      <c r="B43" s="4"/>
      <c r="C43" s="45">
        <v>0.2</v>
      </c>
      <c r="D43" s="51">
        <v>0.5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48</v>
      </c>
      <c r="B44" s="4"/>
      <c r="C44" s="45">
        <v>0</v>
      </c>
      <c r="D44" s="51">
        <v>14.4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49</v>
      </c>
      <c r="B45" s="4"/>
      <c r="C45" s="63">
        <f>C35-SUM(C36:C44)</f>
        <v>15.700000000000003</v>
      </c>
      <c r="D45" s="63">
        <f>D35-SUM(D36:D44)</f>
        <v>6.599999999999966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173.2+792.9</f>
        <v>966.0999999999999</v>
      </c>
      <c r="D47" s="51">
        <f>218+1020.7</f>
        <v>1238.7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50</v>
      </c>
      <c r="B48" s="4"/>
      <c r="C48" s="45">
        <f>0.7+3.3</f>
        <v>4</v>
      </c>
      <c r="D48" s="51">
        <f>0.6+3.4</f>
        <v>4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51</v>
      </c>
      <c r="B49" s="4"/>
      <c r="C49" s="45">
        <v>0</v>
      </c>
      <c r="D49" s="51">
        <v>19.9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52</v>
      </c>
      <c r="B50" s="4"/>
      <c r="C50" s="45">
        <f>31.6+68.5</f>
        <v>100.1</v>
      </c>
      <c r="D50" s="51">
        <f>30.1+82.2</f>
        <v>112.30000000000001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53</v>
      </c>
      <c r="B51" s="4"/>
      <c r="C51" s="45">
        <v>0.1</v>
      </c>
      <c r="D51" s="51">
        <v>0.1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54</v>
      </c>
      <c r="B52" s="4"/>
      <c r="C52" s="45">
        <v>13.1</v>
      </c>
      <c r="D52" s="51">
        <v>15.3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55</v>
      </c>
      <c r="B53" s="4"/>
      <c r="C53" s="45">
        <v>8.9</v>
      </c>
      <c r="D53" s="51">
        <v>4.9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56</v>
      </c>
      <c r="B54" s="4"/>
      <c r="C54" s="45">
        <f>8.1+38.6</f>
        <v>46.7</v>
      </c>
      <c r="D54" s="51">
        <f>8.1+32.2</f>
        <v>40.300000000000004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57</v>
      </c>
      <c r="B55" s="4"/>
      <c r="C55" s="64">
        <f>4.5+38.3</f>
        <v>42.8</v>
      </c>
      <c r="D55" s="51">
        <f>9+30.3</f>
        <v>39.3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58</v>
      </c>
      <c r="B56" s="4"/>
      <c r="C56" s="45">
        <f>14.2+93.6</f>
        <v>107.8</v>
      </c>
      <c r="D56" s="51">
        <f>14+111</f>
        <v>125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59</v>
      </c>
      <c r="B57" s="4"/>
      <c r="C57" s="45">
        <f>15.7+88.1</f>
        <v>103.8</v>
      </c>
      <c r="D57" s="51">
        <f>21+65.4</f>
        <v>86.4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60</v>
      </c>
      <c r="B58" s="4"/>
      <c r="C58" s="45">
        <f>5.3+9.4</f>
        <v>14.7</v>
      </c>
      <c r="D58" s="51">
        <f>0.1+16</f>
        <v>16.1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61</v>
      </c>
      <c r="B59" s="4"/>
      <c r="C59" s="45">
        <f>3+7.5</f>
        <v>10.5</v>
      </c>
      <c r="D59" s="51">
        <v>6.3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62</v>
      </c>
      <c r="B60" s="4"/>
      <c r="C60" s="45">
        <f>77.2+407.6</f>
        <v>484.8</v>
      </c>
      <c r="D60" s="51">
        <f>102.4+416.2</f>
        <v>518.6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63</v>
      </c>
      <c r="B61" s="4"/>
      <c r="C61" s="45">
        <v>2.8</v>
      </c>
      <c r="D61" s="51">
        <v>2.9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64</v>
      </c>
      <c r="B62" s="26"/>
      <c r="C62" s="46">
        <f>6.2+16.4</f>
        <v>22.599999999999998</v>
      </c>
      <c r="D62" s="52">
        <f>12.4+97.3</f>
        <v>109.7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65</v>
      </c>
      <c r="B63" s="4"/>
      <c r="C63" s="45">
        <v>0.3</v>
      </c>
      <c r="D63" s="51">
        <v>37.2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66</v>
      </c>
      <c r="B64" s="26"/>
      <c r="C64" s="46">
        <v>0.2</v>
      </c>
      <c r="D64" s="53">
        <v>96.6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67</v>
      </c>
      <c r="C65" s="65">
        <f>C47-SUM(C48:C64)</f>
        <v>2.8999999999999773</v>
      </c>
      <c r="D65" s="66">
        <f>D47-SUM(D48:D64)</f>
        <v>3.800000000000182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25</v>
      </c>
      <c r="D67" s="13">
        <v>50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476.6+1442.7</f>
        <v>1919.3000000000002</v>
      </c>
      <c r="D69" s="10">
        <f>669.8+1870.4</f>
        <v>2540.2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69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2012-02-10T19:53:59Z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