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00" yWindow="45" windowWidth="8130" windowHeight="7290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<sst xmlns="http://schemas.openxmlformats.org/spreadsheetml/2006/main" count="32" uniqueCount="30">
  <si>
    <t>Table 3--Soybean oil:  U.S. supply and disappearance</t>
  </si>
  <si>
    <t xml:space="preserve">          Supply</t>
  </si>
  <si>
    <t xml:space="preserve">Beginning </t>
  </si>
  <si>
    <t xml:space="preserve">Ending </t>
  </si>
  <si>
    <t xml:space="preserve">stocks </t>
  </si>
  <si>
    <t>Production</t>
  </si>
  <si>
    <t xml:space="preserve">Imports </t>
  </si>
  <si>
    <t xml:space="preserve">Total  </t>
  </si>
  <si>
    <t xml:space="preserve">Domestic </t>
  </si>
  <si>
    <t xml:space="preserve">Exports </t>
  </si>
  <si>
    <t xml:space="preserve">        Million pounds</t>
  </si>
  <si>
    <t>Last update:</t>
  </si>
  <si>
    <r>
      <t xml:space="preserve">Source: USDA, World Agricultural Outlook Board, </t>
    </r>
    <r>
      <rPr>
        <i/>
        <sz val="12"/>
        <rFont val="Times New Roman"/>
        <family val="1"/>
      </rPr>
      <t>World Agricultural Supply and Demand Estimates.</t>
    </r>
  </si>
  <si>
    <t>Year beginning</t>
  </si>
  <si>
    <t>October 1</t>
  </si>
  <si>
    <t>Disappearance</t>
  </si>
  <si>
    <t xml:space="preserve"> stocks </t>
  </si>
  <si>
    <t>Total</t>
  </si>
  <si>
    <t>Biodiesel</t>
  </si>
  <si>
    <t>Food</t>
  </si>
  <si>
    <r>
      <t>2015/16</t>
    </r>
    <r>
      <rPr>
        <vertAlign val="superscript"/>
        <sz val="12"/>
        <rFont val="Times New Roman"/>
        <family val="1"/>
      </rPr>
      <t>2</t>
    </r>
  </si>
  <si>
    <r>
      <t>2014/15</t>
    </r>
    <r>
      <rPr>
        <vertAlign val="superscript"/>
        <sz val="12"/>
        <rFont val="Times New Roman"/>
        <family val="1"/>
      </rPr>
      <t>1</t>
    </r>
  </si>
  <si>
    <t>2013/14</t>
  </si>
  <si>
    <t>2015/16</t>
  </si>
  <si>
    <t>October</t>
  </si>
  <si>
    <t>NA</t>
  </si>
  <si>
    <r>
      <t>1</t>
    </r>
    <r>
      <rPr>
        <sz val="12"/>
        <rFont val="Times New Roman"/>
        <family val="1"/>
      </rPr>
      <t xml:space="preserve"> Estimated.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  Note: 1 metric ton equals 2,204.622 pounds. NA: Not available.</t>
    </r>
  </si>
  <si>
    <t>November</t>
  </si>
  <si>
    <t>Total to date</t>
  </si>
  <si>
    <t>December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</si>
</sst>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#,##0.0"/>
  </numFmts>
  <fonts count="38">
    <font>
      <sz val="10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right"/>
    </xf>
    <xf numFmtId="0" fontId="3" fillId="0" borderId="0" xfId="0" applyFont="1" applyAlignment="1">
      <alignment/>
    </xf>
    <xf numFmtId="14" fontId="1" fillId="0" borderId="0" xfId="0" applyNumberFormat="1" applyFont="1" applyAlignment="1">
      <alignment horizontal="left"/>
    </xf>
    <xf numFmtId="0" fontId="1" fillId="0" borderId="10" xfId="0" applyFont="1" applyBorder="1" applyAlignment="1">
      <alignment horizontal="center"/>
    </xf>
    <xf numFmtId="16" fontId="1" fillId="0" borderId="10" xfId="0" applyNumberFormat="1" applyFont="1" applyBorder="1" applyAlignment="1" quotePrefix="1">
      <alignment/>
    </xf>
    <xf numFmtId="3" fontId="1" fillId="0" borderId="0" xfId="42" applyNumberFormat="1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166" fontId="1" fillId="0" borderId="10" xfId="42" applyNumberFormat="1" applyFont="1" applyBorder="1" applyAlignment="1">
      <alignment horizontal="center"/>
    </xf>
    <xf numFmtId="166" fontId="1" fillId="0" borderId="0" xfId="42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166" fontId="1" fillId="0" borderId="0" xfId="42" applyNumberFormat="1" applyFont="1" applyBorder="1" applyAlignment="1">
      <alignment horizontal="right" inden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4.57421875" style="0" customWidth="1"/>
    <col min="2" max="2" width="11.7109375" style="0" customWidth="1"/>
    <col min="3" max="3" width="10.7109375" style="0" customWidth="1"/>
    <col min="4" max="4" width="9.57421875" style="0" bestFit="1" customWidth="1"/>
    <col min="5" max="5" width="11.28125" style="0" bestFit="1" customWidth="1"/>
    <col min="6" max="6" width="3.7109375" style="0" customWidth="1"/>
    <col min="7" max="7" width="10.7109375" style="0" bestFit="1" customWidth="1"/>
    <col min="8" max="9" width="10.7109375" style="0" customWidth="1"/>
    <col min="10" max="10" width="9.57421875" style="0" bestFit="1" customWidth="1"/>
    <col min="11" max="11" width="10.7109375" style="0" customWidth="1"/>
    <col min="12" max="12" width="9.57421875" style="0" bestFit="1" customWidth="1"/>
  </cols>
  <sheetData>
    <row r="1" spans="1:12" ht="15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1" ht="15.75">
      <c r="A2" s="2"/>
      <c r="B2" s="15" t="s">
        <v>1</v>
      </c>
      <c r="C2" s="15"/>
      <c r="D2" s="15"/>
      <c r="E2" s="15"/>
      <c r="F2" s="3"/>
      <c r="G2" s="15" t="s">
        <v>15</v>
      </c>
      <c r="H2" s="15"/>
      <c r="I2" s="15"/>
      <c r="J2" s="15"/>
      <c r="K2" s="15"/>
    </row>
    <row r="3" spans="1:12" ht="15.75">
      <c r="A3" s="2" t="s">
        <v>13</v>
      </c>
      <c r="B3" s="11" t="s">
        <v>2</v>
      </c>
      <c r="C3" s="10" t="s">
        <v>5</v>
      </c>
      <c r="D3" s="10" t="s">
        <v>6</v>
      </c>
      <c r="E3" s="10" t="s">
        <v>7</v>
      </c>
      <c r="F3" s="10"/>
      <c r="G3" s="15" t="s">
        <v>8</v>
      </c>
      <c r="H3" s="16"/>
      <c r="I3" s="16"/>
      <c r="J3" s="10" t="s">
        <v>9</v>
      </c>
      <c r="K3" s="10" t="s">
        <v>7</v>
      </c>
      <c r="L3" s="10" t="s">
        <v>3</v>
      </c>
    </row>
    <row r="4" spans="1:12" ht="15.75">
      <c r="A4" s="8" t="s">
        <v>14</v>
      </c>
      <c r="B4" s="7" t="s">
        <v>4</v>
      </c>
      <c r="C4" s="4"/>
      <c r="D4" s="4"/>
      <c r="E4" s="4"/>
      <c r="F4" s="4"/>
      <c r="G4" s="7" t="s">
        <v>17</v>
      </c>
      <c r="H4" s="7" t="s">
        <v>18</v>
      </c>
      <c r="I4" s="7" t="s">
        <v>19</v>
      </c>
      <c r="J4" s="4"/>
      <c r="K4" s="4"/>
      <c r="L4" s="10" t="s">
        <v>16</v>
      </c>
    </row>
    <row r="5" spans="1:12" ht="15.75">
      <c r="A5" s="2"/>
      <c r="B5" s="14" t="s">
        <v>10</v>
      </c>
      <c r="C5" s="14"/>
      <c r="D5" s="14"/>
      <c r="E5" s="14"/>
      <c r="F5" s="14"/>
      <c r="G5" s="14"/>
      <c r="H5" s="14"/>
      <c r="I5" s="14"/>
      <c r="J5" s="14"/>
      <c r="K5" s="14"/>
      <c r="L5" s="14"/>
    </row>
    <row r="6" spans="1:12" ht="15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15.75">
      <c r="A7" s="2" t="s">
        <v>22</v>
      </c>
      <c r="B7" s="9">
        <v>1655</v>
      </c>
      <c r="C7" s="9">
        <v>20130</v>
      </c>
      <c r="D7" s="9">
        <v>165.039</v>
      </c>
      <c r="E7" s="9">
        <f>+B7+C7+D7</f>
        <v>21950.039</v>
      </c>
      <c r="F7" s="9"/>
      <c r="G7" s="9">
        <f>+K7-J7</f>
        <v>18907.957000000002</v>
      </c>
      <c r="H7" s="9">
        <v>5009.83</v>
      </c>
      <c r="I7" s="9">
        <f>G7-H7</f>
        <v>13898.127000000002</v>
      </c>
      <c r="J7" s="9">
        <v>1877.082</v>
      </c>
      <c r="K7" s="9">
        <f>+E7-L7</f>
        <v>20785.039</v>
      </c>
      <c r="L7" s="9">
        <v>1165</v>
      </c>
    </row>
    <row r="8" spans="1:12" ht="18.75">
      <c r="A8" s="2" t="s">
        <v>21</v>
      </c>
      <c r="B8" s="9">
        <f>+L7</f>
        <v>1165</v>
      </c>
      <c r="C8" s="9">
        <v>21398.8</v>
      </c>
      <c r="D8" s="9">
        <v>264.333</v>
      </c>
      <c r="E8" s="9">
        <f>+B8+C8+D8</f>
        <v>22828.132999999998</v>
      </c>
      <c r="F8" s="9"/>
      <c r="G8" s="9">
        <f>+K8-J8</f>
        <v>18994.418999999994</v>
      </c>
      <c r="H8" s="9">
        <v>5036.66</v>
      </c>
      <c r="I8" s="9">
        <f>G8-H8</f>
        <v>13957.758999999995</v>
      </c>
      <c r="J8" s="9">
        <v>2014.08</v>
      </c>
      <c r="K8" s="9">
        <f>+E8-L8</f>
        <v>21008.498999999996</v>
      </c>
      <c r="L8" s="9">
        <v>1819.634</v>
      </c>
    </row>
    <row r="9" spans="1:12" ht="18.75">
      <c r="A9" s="2" t="s">
        <v>20</v>
      </c>
      <c r="B9" s="9">
        <f>+L8</f>
        <v>1819.634</v>
      </c>
      <c r="C9" s="9">
        <v>21845</v>
      </c>
      <c r="D9" s="9">
        <v>300</v>
      </c>
      <c r="E9" s="9">
        <f>+B9+C9+D9</f>
        <v>23964.634</v>
      </c>
      <c r="F9" s="9"/>
      <c r="G9" s="9">
        <f>+K9-J9</f>
        <v>19599.634</v>
      </c>
      <c r="H9" s="9">
        <v>5500</v>
      </c>
      <c r="I9" s="9">
        <f>G9-H9</f>
        <v>14099.633999999998</v>
      </c>
      <c r="J9" s="9">
        <v>2300</v>
      </c>
      <c r="K9" s="9">
        <f>+E9-L9</f>
        <v>21899.634</v>
      </c>
      <c r="L9" s="9">
        <v>2065</v>
      </c>
    </row>
    <row r="10" spans="1:12" ht="15.75">
      <c r="A10" s="2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</row>
    <row r="11" spans="1:12" ht="15.75">
      <c r="A11" s="2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</row>
    <row r="12" spans="1:12" ht="15.75">
      <c r="A12" s="2" t="s">
        <v>23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</row>
    <row r="13" spans="1:12" ht="15.75">
      <c r="A13" s="3" t="s">
        <v>24</v>
      </c>
      <c r="B13" s="13">
        <f>L8</f>
        <v>1819.634</v>
      </c>
      <c r="C13" s="13">
        <v>1962.937</v>
      </c>
      <c r="D13" s="13">
        <f>(11.263021+0+8.383554+0)*2.204622</f>
        <v>43.31327146965</v>
      </c>
      <c r="E13" s="13">
        <f>SUM(B13:D13)</f>
        <v>3825.88427146965</v>
      </c>
      <c r="F13" s="13"/>
      <c r="G13" s="13">
        <f>K13-J13</f>
        <v>1658.7015067714497</v>
      </c>
      <c r="H13" s="13">
        <v>407.75</v>
      </c>
      <c r="I13" s="13">
        <f>G13-H13</f>
        <v>1250.9515067714497</v>
      </c>
      <c r="J13" s="13">
        <f>(68.3167+0.1688+12.5154+0.3372)*2.204622</f>
        <v>179.3197646982</v>
      </c>
      <c r="K13" s="13">
        <f>E13-L13</f>
        <v>1838.0212714696497</v>
      </c>
      <c r="L13" s="13">
        <f>1617.355+370.508</f>
        <v>1987.863</v>
      </c>
    </row>
    <row r="14" spans="1:12" ht="15.75">
      <c r="A14" s="3" t="s">
        <v>27</v>
      </c>
      <c r="B14" s="13">
        <f>L13</f>
        <v>1987.863</v>
      </c>
      <c r="C14" s="13">
        <v>1901.853</v>
      </c>
      <c r="D14" s="13">
        <f>(0.404275+0.020412+7.673322+0)*2.204622</f>
        <v>17.853048797598</v>
      </c>
      <c r="E14" s="13">
        <f>SUM(B14:D14)</f>
        <v>3907.5690487975985</v>
      </c>
      <c r="F14" s="13"/>
      <c r="G14" s="13">
        <f>K14-J14</f>
        <v>1708.7146622187124</v>
      </c>
      <c r="H14" s="13">
        <v>463.63</v>
      </c>
      <c r="I14" s="13">
        <f>G14-H14</f>
        <v>1245.0846622187123</v>
      </c>
      <c r="J14" s="13">
        <f>(96.450176+0.052248+8.908958+0.274031)*2.204622</f>
        <v>232.996386578886</v>
      </c>
      <c r="K14" s="13">
        <f>E14-L14</f>
        <v>1941.7110487975983</v>
      </c>
      <c r="L14" s="13">
        <f>1545.181+420.677</f>
        <v>1965.8580000000002</v>
      </c>
    </row>
    <row r="15" spans="1:12" ht="15.75">
      <c r="A15" s="3" t="s">
        <v>29</v>
      </c>
      <c r="B15" s="13">
        <f>L14</f>
        <v>1965.8580000000002</v>
      </c>
      <c r="C15" s="13">
        <v>1929.027</v>
      </c>
      <c r="D15" s="13">
        <f>(0.42448+0+9.716081+0)*2.204622</f>
        <v>22.356103872942004</v>
      </c>
      <c r="E15" s="13">
        <f>SUM(B15:D15)</f>
        <v>3917.2411038729424</v>
      </c>
      <c r="F15" s="13"/>
      <c r="G15" s="13">
        <f>K15-J15</f>
        <v>1625.3220623719524</v>
      </c>
      <c r="H15" s="13" t="s">
        <v>25</v>
      </c>
      <c r="I15" s="13" t="s">
        <v>25</v>
      </c>
      <c r="J15" s="17">
        <f>(127.264422+0.149723+17.1423+0.3251)*2.204622</f>
        <v>319.40904150099</v>
      </c>
      <c r="K15" s="13">
        <f>E15-L15</f>
        <v>1944.7311038729424</v>
      </c>
      <c r="L15" s="13">
        <f>1576.849+395.661</f>
        <v>1972.51</v>
      </c>
    </row>
    <row r="16" spans="1:12" ht="15.75">
      <c r="A16" s="1" t="s">
        <v>28</v>
      </c>
      <c r="B16" s="12"/>
      <c r="C16" s="12">
        <f>SUM(C13:C15)</f>
        <v>5793.817</v>
      </c>
      <c r="D16" s="12">
        <f>SUM(D13:D15)</f>
        <v>83.52242414019</v>
      </c>
      <c r="E16" s="12">
        <f>B13+C16+D16</f>
        <v>7696.97342414019</v>
      </c>
      <c r="F16" s="12"/>
      <c r="G16" s="12">
        <f>SUM(G13:G15)</f>
        <v>4992.738231362115</v>
      </c>
      <c r="H16" s="12">
        <f>SUM(H13:H15)</f>
        <v>871.38</v>
      </c>
      <c r="I16" s="12">
        <f>SUM(I13:I15)</f>
        <v>2496.036168990162</v>
      </c>
      <c r="J16" s="12">
        <f>SUM(J13:J15)</f>
        <v>731.725192778076</v>
      </c>
      <c r="K16" s="12">
        <f>SUM(K13:K15)</f>
        <v>5724.46342414019</v>
      </c>
      <c r="L16" s="12"/>
    </row>
    <row r="17" spans="1:12" ht="18.75">
      <c r="A17" s="5" t="s">
        <v>26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1:12" ht="15.75">
      <c r="A18" s="2" t="s">
        <v>12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 ht="15.75">
      <c r="A19" s="2" t="s">
        <v>11</v>
      </c>
      <c r="B19" s="6">
        <f ca="1">NOW()</f>
        <v>42410.45096770833</v>
      </c>
      <c r="C19" s="2"/>
      <c r="D19" s="2"/>
      <c r="E19" s="2"/>
      <c r="F19" s="2"/>
      <c r="G19" s="2"/>
      <c r="H19" s="2"/>
      <c r="I19" s="2"/>
      <c r="J19" s="2"/>
      <c r="K19" s="2"/>
      <c r="L19" s="2"/>
    </row>
  </sheetData>
  <sheetProtection/>
  <mergeCells count="4">
    <mergeCell ref="B5:L5"/>
    <mergeCell ref="B2:E2"/>
    <mergeCell ref="G2:K2"/>
    <mergeCell ref="G3:I3"/>
  </mergeCells>
  <printOptions/>
  <pageMargins left="0.75" right="0.75" top="1" bottom="1" header="0.5" footer="0.5"/>
  <pageSetup horizontalDpi="600" verticalDpi="600" orientation="portrait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3--Soybean oil: U.S. supply and disappearance</dc:title>
  <dc:subject>Agricultural economics</dc:subject>
  <dc:creator> Mark Ash</dc:creator>
  <cp:keywords>soybean oil, production, imports, exports, disappearance, biodiesel, stocks</cp:keywords>
  <dc:description/>
  <cp:lastModifiedBy>WIN31TONT40</cp:lastModifiedBy>
  <cp:lastPrinted>2014-04-10T19:41:39Z</cp:lastPrinted>
  <dcterms:created xsi:type="dcterms:W3CDTF">2007-04-12T13:46:56Z</dcterms:created>
  <dcterms:modified xsi:type="dcterms:W3CDTF">2016-02-10T15:49:27Z</dcterms:modified>
  <cp:category/>
  <cp:version/>
  <cp:contentType/>
  <cp:contentStatus/>
</cp:coreProperties>
</file>