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0" windowWidth="12615" windowHeight="8175" activeTab="0"/>
  </bookViews>
  <sheets>
    <sheet name="Table 1" sheetId="1" r:id="rId1"/>
  </sheets>
  <definedNames>
    <definedName name="_xlnm.Print_Area" localSheetId="0">'Table 1'!$A$1:$N$30</definedName>
  </definedNames>
  <calcPr fullCalcOnLoad="1"/>
</workbook>
</file>

<file path=xl/sharedStrings.xml><?xml version="1.0" encoding="utf-8"?>
<sst xmlns="http://schemas.openxmlformats.org/spreadsheetml/2006/main" count="60" uniqueCount="41">
  <si>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</si>
  <si>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</si>
  <si>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</si>
  <si>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</si>
  <si>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</si>
  <si>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</si>
  <si>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</si>
  <si>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</si>
  <si>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</si>
  <si>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</si>
  <si>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</si>
  <si>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</si>
  <si>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</si>
  <si>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</si>
  <si>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</si>
  <si>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</si>
  <si>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</si>
  <si>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</si>
  <si>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</si>
  <si>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</si>
  <si>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</si>
  <si>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</si>
  <si>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</si>
  <si>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</si>
  <si>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</si>
  <si>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</si>
  <si>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</si>
  <si>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</si>
  <si>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</si>
  <si>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</si>
  <si>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</si>
  <si>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</si>
  <si>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</si>
  <si>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</si>
  <si>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</si>
  <si>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</si>
  <si>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</si>
  <si>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</si>
  <si>
    <t>Total to date</t>
  </si>
  <si>
    <t>Seed &amp;</t>
  </si>
  <si>
    <t>residual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</si>
</sst>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32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24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39</v>
      </c>
      <c r="L3" s="5"/>
      <c r="M3" s="5"/>
      <c r="N3" s="5" t="s">
        <v>5</v>
      </c>
    </row>
    <row r="4" spans="1:14" ht="15.75">
      <c r="A4" s="27" t="s">
        <v>25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40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30</v>
      </c>
      <c r="C5" s="39"/>
      <c r="D5" s="25" t="s">
        <v>16</v>
      </c>
      <c r="F5" s="23"/>
      <c r="G5" s="23"/>
      <c r="J5" s="22" t="s">
        <v>31</v>
      </c>
      <c r="K5" s="22"/>
      <c r="L5" s="23"/>
      <c r="M5" s="23"/>
      <c r="N5" s="23"/>
    </row>
    <row r="6" spans="1:14" ht="15.75">
      <c r="A6" s="2" t="s">
        <v>20</v>
      </c>
      <c r="B6" s="29">
        <v>75.046</v>
      </c>
      <c r="C6" s="29">
        <v>73.776</v>
      </c>
      <c r="D6" s="29">
        <f>+F6/C6</f>
        <v>41.93130557362828</v>
      </c>
      <c r="E6" s="36">
        <v>215.013</v>
      </c>
      <c r="F6" s="28">
        <v>3093.524</v>
      </c>
      <c r="G6" s="31">
        <v>16.135642564324503</v>
      </c>
      <c r="H6" s="31">
        <f>SUM(E6:G6)</f>
        <v>3324.672642564324</v>
      </c>
      <c r="I6" s="9"/>
      <c r="J6" s="28">
        <v>1703</v>
      </c>
      <c r="K6" s="28">
        <f>M6-J6-L6</f>
        <v>87.28499983897359</v>
      </c>
      <c r="L6" s="31">
        <v>1365.0176427253507</v>
      </c>
      <c r="M6" s="31">
        <f>+H6-N6</f>
        <v>3155.3026425643243</v>
      </c>
      <c r="N6" s="31">
        <f>E16</f>
        <v>169.37</v>
      </c>
    </row>
    <row r="7" spans="1:14" ht="18.75">
      <c r="A7" s="2" t="s">
        <v>34</v>
      </c>
      <c r="B7" s="29">
        <v>77.198</v>
      </c>
      <c r="C7" s="29">
        <v>76.164</v>
      </c>
      <c r="D7" s="29">
        <f>+F7/C7</f>
        <v>39.82959140801429</v>
      </c>
      <c r="E7" s="36">
        <f>+N6</f>
        <v>169.37</v>
      </c>
      <c r="F7" s="28">
        <f>F20</f>
        <v>3033.581</v>
      </c>
      <c r="G7" s="31">
        <f>G20</f>
        <v>36.1366418632023</v>
      </c>
      <c r="H7" s="31">
        <f>SUM(E7:G7)</f>
        <v>3239.0876418632024</v>
      </c>
      <c r="I7" s="9"/>
      <c r="J7" s="28">
        <v>1689</v>
      </c>
      <c r="K7" s="28">
        <f>M7-J7-L7</f>
        <v>89.96486634648022</v>
      </c>
      <c r="L7" s="31">
        <f>L20</f>
        <v>1319.5657755167224</v>
      </c>
      <c r="M7" s="31">
        <f>+H7-N7</f>
        <v>3098.5306418632026</v>
      </c>
      <c r="N7" s="31">
        <f>N19</f>
        <v>140.557</v>
      </c>
    </row>
    <row r="8" spans="1:14" ht="18.75">
      <c r="A8" s="2" t="s">
        <v>35</v>
      </c>
      <c r="B8" s="29">
        <v>76.533</v>
      </c>
      <c r="C8" s="29">
        <v>75.869</v>
      </c>
      <c r="D8" s="29">
        <f>+F8/C8</f>
        <v>43.34883812888005</v>
      </c>
      <c r="E8" s="36">
        <f>N7</f>
        <v>140.557</v>
      </c>
      <c r="F8" s="28">
        <f>F23</f>
        <v>3288.833</v>
      </c>
      <c r="G8" s="31">
        <v>65</v>
      </c>
      <c r="H8" s="31">
        <f>SUM(E8:G8)</f>
        <v>3494.39</v>
      </c>
      <c r="I8" s="9"/>
      <c r="J8" s="28">
        <v>1685</v>
      </c>
      <c r="K8" s="28">
        <f>M8-J8-L8</f>
        <v>94.38999999999987</v>
      </c>
      <c r="L8" s="31">
        <v>1580</v>
      </c>
      <c r="M8" s="31">
        <f>+H8-N8</f>
        <v>3359.39</v>
      </c>
      <c r="N8" s="31">
        <v>135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32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31</v>
      </c>
      <c r="K14" s="12"/>
      <c r="L14" s="12"/>
      <c r="M14" s="12"/>
      <c r="N14" s="12"/>
    </row>
    <row r="15" spans="1:14" ht="15.75">
      <c r="A15" s="2" t="s">
        <v>33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26</v>
      </c>
      <c r="B16" s="4"/>
      <c r="C16" s="4"/>
      <c r="D16" s="4"/>
      <c r="E16" s="10">
        <v>169.37</v>
      </c>
      <c r="F16" s="14">
        <v>3033.581</v>
      </c>
      <c r="G16" s="32">
        <f>(17.878923+14.400084+10.291065+14.56629+11.194323+16.104045+11.514174+9.262735+11.443715)*2.204622/60</f>
        <v>4.2863493307697995</v>
      </c>
      <c r="H16" s="33">
        <f>SUM(E16:G16)</f>
        <v>3207.23734933077</v>
      </c>
      <c r="I16" s="33"/>
      <c r="J16" s="33">
        <f>M16-L16</f>
        <v>622.6353144323552</v>
      </c>
      <c r="K16" s="33"/>
      <c r="L16" s="32">
        <f>(0.337636+2632.14+0.748724+7306.572+0.732471+6890.682)*2.204622/60</f>
        <v>618.4410348984147</v>
      </c>
      <c r="M16" s="32">
        <f>+H16-N16</f>
        <v>1241.07634933077</v>
      </c>
      <c r="N16" s="33">
        <v>1966.161</v>
      </c>
    </row>
    <row r="17" spans="1:14" ht="15.75">
      <c r="A17" s="2" t="s">
        <v>27</v>
      </c>
      <c r="B17" s="4"/>
      <c r="C17" s="4"/>
      <c r="D17" s="4"/>
      <c r="E17" s="12">
        <f>N16</f>
        <v>1966.161</v>
      </c>
      <c r="F17" s="14" t="s">
        <v>19</v>
      </c>
      <c r="G17" s="32">
        <f>(11.376416+9.126183+8.951896+21.618862+8.776451+17.460625+26.524032+7.223686+17.347634)*2.204622/60</f>
        <v>4.7181036423044995</v>
      </c>
      <c r="H17" s="33">
        <f>SUM(E17:G17)</f>
        <v>1970.8791036423045</v>
      </c>
      <c r="I17" s="33"/>
      <c r="J17" s="33">
        <f>M17-L17</f>
        <v>447.27276271334324</v>
      </c>
      <c r="K17" s="33"/>
      <c r="L17" s="32">
        <f>(0.763137+5022.962+127.662766+5173.168+41.553373+3938.012)*2.204622/60</f>
        <v>525.5863409289612</v>
      </c>
      <c r="M17" s="32">
        <f>+H17-N17</f>
        <v>972.8591036423045</v>
      </c>
      <c r="N17" s="33">
        <v>998.02</v>
      </c>
    </row>
    <row r="18" spans="1:14" ht="15.75">
      <c r="A18" s="2" t="s">
        <v>28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(36.712458+7.609024+17.759786+30.096217+9.54973+13.739808+29.170345+5.48847+63.112055)*2.204622/60</f>
        <v>7.8351491690241</v>
      </c>
      <c r="H18" s="33">
        <f>SUM(E18:G18)</f>
        <v>1005.8551491690241</v>
      </c>
      <c r="I18" s="33"/>
      <c r="J18" s="33">
        <f>M18-L18</f>
        <v>446.13628875155746</v>
      </c>
      <c r="K18" s="33"/>
      <c r="L18" s="32">
        <f>(81.350236+1766.081+34.563539+919.883+28.559016+573)*2.204622/60</f>
        <v>125.0548604174667</v>
      </c>
      <c r="M18" s="32">
        <f>+H18-N18</f>
        <v>571.1911491690241</v>
      </c>
      <c r="N18" s="33">
        <v>434.664</v>
      </c>
    </row>
    <row r="19" spans="1:14" ht="15.75">
      <c r="A19" s="13" t="s">
        <v>29</v>
      </c>
      <c r="B19" s="4"/>
      <c r="C19" s="4"/>
      <c r="D19" s="4"/>
      <c r="E19" s="12">
        <f>N18</f>
        <v>434.664</v>
      </c>
      <c r="F19" s="14" t="s">
        <v>19</v>
      </c>
      <c r="G19" s="32">
        <f>(57.053404+9.911343+84.010228+232.646435+15.203759+77.216663+28.338495+12.708613+8.090607)*2.204622/60</f>
        <v>19.2970397211039</v>
      </c>
      <c r="H19" s="33">
        <f>SUM(E19:G19)</f>
        <v>453.9610397211039</v>
      </c>
      <c r="I19" s="33"/>
      <c r="J19" s="33">
        <f>M19-L19</f>
        <v>262.9205004492242</v>
      </c>
      <c r="K19" s="33"/>
      <c r="L19" s="32">
        <f>(19.822423+509.557+16.722052+355.11+19.191806+453.534)*2.204622/60</f>
        <v>50.48353927187971</v>
      </c>
      <c r="M19" s="32">
        <f>+H19-N19</f>
        <v>313.4040397211039</v>
      </c>
      <c r="N19" s="33">
        <v>140.557</v>
      </c>
    </row>
    <row r="20" spans="1:14" ht="15.75">
      <c r="A20" s="2" t="s">
        <v>36</v>
      </c>
      <c r="B20" s="4"/>
      <c r="C20" s="4"/>
      <c r="D20" s="4"/>
      <c r="E20" s="12"/>
      <c r="F20" s="14">
        <f>F16</f>
        <v>3033.581</v>
      </c>
      <c r="G20" s="32">
        <f>G16+G17+G18+G19</f>
        <v>36.1366418632023</v>
      </c>
      <c r="H20" s="33">
        <f>E16+F20+G20</f>
        <v>3239.0876418632024</v>
      </c>
      <c r="I20" s="33"/>
      <c r="J20" s="33">
        <f>J16+J17+J18+J19</f>
        <v>1778.96486634648</v>
      </c>
      <c r="K20" s="33"/>
      <c r="L20" s="32">
        <f>L16+L17+L18+L19</f>
        <v>1319.5657755167224</v>
      </c>
      <c r="M20" s="32">
        <f>M16+M17+M18+M19</f>
        <v>3098.5306418632026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37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26</v>
      </c>
      <c r="B23" s="4"/>
      <c r="C23" s="4"/>
      <c r="D23" s="4"/>
      <c r="E23" s="12">
        <f>N19</f>
        <v>140.557</v>
      </c>
      <c r="F23" s="14">
        <v>3288.833</v>
      </c>
      <c r="G23" s="32">
        <f>(134.063441+13.487289+43.887014+45.500693+15.159739+12.443294+33.53131+10.704767+12.792096)*2.204622/60</f>
        <v>11.815658491499102</v>
      </c>
      <c r="H23" s="33">
        <f>SUM(E23:G23)</f>
        <v>3441.205658491499</v>
      </c>
      <c r="I23" s="33"/>
      <c r="J23" s="33">
        <f>M23-L23</f>
        <v>626.4199921664529</v>
      </c>
      <c r="K23" s="33"/>
      <c r="L23" s="32">
        <f>(20.668886+1718.813+79.055169+7417.547+89.548898+8668.327)*2.204622/60</f>
        <v>661.164666325046</v>
      </c>
      <c r="M23" s="32">
        <f>+H23-N23</f>
        <v>1287.5846584914989</v>
      </c>
      <c r="N23" s="33">
        <v>2153.621</v>
      </c>
    </row>
    <row r="24" spans="1:14" ht="18.75" customHeight="1">
      <c r="A24" s="2" t="s">
        <v>27</v>
      </c>
      <c r="B24" s="4"/>
      <c r="C24" s="4"/>
      <c r="D24" s="4"/>
      <c r="E24" s="12">
        <f>N23</f>
        <v>2153.621</v>
      </c>
      <c r="F24" s="14" t="s">
        <v>19</v>
      </c>
      <c r="G24" s="34">
        <f>(38.68793+10.285562+10.62457+52.197401+10.709096+16.553502+60.146585+12.325051+15.98627)*2.204622/60</f>
        <v>8.359778436657901</v>
      </c>
      <c r="H24" s="35">
        <f>SUM(E24:G24)</f>
        <v>2161.980778436658</v>
      </c>
      <c r="I24" s="35"/>
      <c r="J24" s="35">
        <f>M24-L24</f>
        <v>445.0152191447472</v>
      </c>
      <c r="K24" s="35"/>
      <c r="L24" s="34">
        <f>(40.287289+7017.248+50.556802+7169.227+52.299193+5391.873)*2.204622/60</f>
        <v>724.6405592919108</v>
      </c>
      <c r="M24" s="32">
        <f>+H24-N24</f>
        <v>1169.655778436658</v>
      </c>
      <c r="N24" s="35">
        <v>992.325</v>
      </c>
    </row>
    <row r="25" spans="1:14" ht="18.75" customHeight="1">
      <c r="A25" s="2" t="s">
        <v>38</v>
      </c>
      <c r="B25" s="4"/>
      <c r="C25" s="4"/>
      <c r="D25" s="4"/>
      <c r="E25" s="12"/>
      <c r="F25" s="14">
        <f>F23</f>
        <v>3288.833</v>
      </c>
      <c r="G25" s="32">
        <f>SUM(G23:G24)</f>
        <v>20.175436928157005</v>
      </c>
      <c r="H25" s="33">
        <f>E23+F25+G25</f>
        <v>3449.565436928157</v>
      </c>
      <c r="I25" s="33"/>
      <c r="J25" s="33">
        <f>SUM(J23:J24)</f>
        <v>1071.4352113112</v>
      </c>
      <c r="K25" s="32"/>
      <c r="L25" s="32">
        <f>SUM(L23:L24)</f>
        <v>1385.8052256169567</v>
      </c>
      <c r="M25" s="32">
        <f>SUM(M23:M24)</f>
        <v>2457.2404369281567</v>
      </c>
      <c r="N25" s="33"/>
    </row>
    <row r="26" spans="1:14" ht="15.75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>
      <c r="A27" s="17" t="s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5" ht="18.75" customHeight="1">
      <c r="A28" s="2" t="s">
        <v>22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24"/>
    </row>
    <row r="29" spans="1:14" ht="18.75" customHeight="1">
      <c r="A29" s="26" t="s">
        <v>23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" t="s">
        <v>13</v>
      </c>
      <c r="B30" s="19">
        <f ca="1">NOW()</f>
        <v>41740.424527662035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8" ht="15.75">
      <c r="A31" s="2"/>
      <c r="B31" s="1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2014-04-11T14:11:32Z</dcterms:modified>
  <cp:category/>
  <cp:version/>
  <cp:contentType/>
  <cp:contentStatus/>
</cp:coreProperties>
</file>