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521" windowWidth="8385" windowHeight="8190" activeTab="0"/>
  </bookViews>
  <sheets>
    <sheet name="Table 1" sheetId="1" r:id="rId1"/>
  </sheets>
  <definedNames>
    <definedName name="_xlnm.Print_Area" localSheetId="0">'Table 1'!$A$1:$N$30</definedName>
  </definedNames>
  <calcPr fullCalcOnLoad="1"/>
</workbook>
</file>

<file path=xl/sharedStrings.xml><?xml version="1.0" encoding="utf-8"?>
<sst xmlns="http://schemas.openxmlformats.org/spreadsheetml/2006/main" count="64" uniqueCount="38">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</sst>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f>L19</f>
        <v>1365.0176427253507</v>
      </c>
      <c r="M6" s="28">
        <f>+H6-N6</f>
        <v>3155.3026425643243</v>
      </c>
      <c r="N6" s="28">
        <f>N18</f>
        <v>169.37</v>
      </c>
    </row>
    <row r="7" spans="1:14" ht="18.75">
      <c r="A7" s="2" t="s">
        <v>35</v>
      </c>
      <c r="B7" s="29">
        <v>77.198</v>
      </c>
      <c r="C7" s="29">
        <v>76.104</v>
      </c>
      <c r="D7" s="29">
        <f>+F7/C7</f>
        <v>39.86099285188689</v>
      </c>
      <c r="E7" s="9">
        <f>+N6</f>
        <v>169.37</v>
      </c>
      <c r="F7" s="28">
        <f>F26</f>
        <v>3033.581</v>
      </c>
      <c r="G7" s="28">
        <f>G26</f>
        <v>36.1366418632023</v>
      </c>
      <c r="H7" s="28">
        <f>SUM(E7:G7)</f>
        <v>3239.0876418632024</v>
      </c>
      <c r="I7" s="9"/>
      <c r="J7" s="28">
        <v>1689</v>
      </c>
      <c r="K7" s="28">
        <f>M7-J7-L7</f>
        <v>89.92386634648005</v>
      </c>
      <c r="L7" s="28">
        <f>L26</f>
        <v>1319.5657755167224</v>
      </c>
      <c r="M7" s="28">
        <f>+H7-N7</f>
        <v>3098.4896418632025</v>
      </c>
      <c r="N7" s="28">
        <f>N25</f>
        <v>140.598</v>
      </c>
    </row>
    <row r="8" spans="1:14" ht="18.75">
      <c r="A8" s="2" t="s">
        <v>36</v>
      </c>
      <c r="B8" s="29">
        <v>76.493</v>
      </c>
      <c r="C8" s="29">
        <v>75.688</v>
      </c>
      <c r="D8" s="29">
        <f>+F8/C8</f>
        <v>43.04177676778353</v>
      </c>
      <c r="E8" s="9">
        <f>N7</f>
        <v>140.598</v>
      </c>
      <c r="F8" s="28">
        <v>3257.746</v>
      </c>
      <c r="G8" s="28">
        <v>15</v>
      </c>
      <c r="H8" s="28">
        <f>SUM(E8:G8)</f>
        <v>3413.344</v>
      </c>
      <c r="I8" s="9"/>
      <c r="J8" s="28">
        <v>1685</v>
      </c>
      <c r="K8" s="28">
        <f>M8-J8-L8</f>
        <v>108.34400000000005</v>
      </c>
      <c r="L8" s="28">
        <v>1450</v>
      </c>
      <c r="M8" s="28">
        <f>+H8-N8</f>
        <v>3243.344</v>
      </c>
      <c r="N8" s="28">
        <v>170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((12.31458+2.92782+5.307676)+(22.110741+2.829784+6.896872)+(13.507543+3.628463+7.880827))*2.204622/60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516.6106763416718</v>
      </c>
      <c r="K15" s="10"/>
      <c r="L15" s="12">
        <f>(1295.152+5258.505+5009.834)*2.204622/60</f>
        <v>424.8854442567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((15.003981+5.176242+4.202625)+(14.931656+7.735794+4.388708)+(21.120822+6.262535+6.691503))*2.204622/60</f>
        <v>3.1420958381442006</v>
      </c>
      <c r="H16" s="10">
        <f>SUM(E16:G16)</f>
        <v>2373.0270958381443</v>
      </c>
      <c r="I16" s="10"/>
      <c r="J16" s="10">
        <f>M16-L16</f>
        <v>519.089558894196</v>
      </c>
      <c r="K16" s="10"/>
      <c r="L16" s="10">
        <f>(4112.533+0.303925+4760.509+(0.104861+4175.032))*2.204622/60</f>
        <v>479.44953694394826</v>
      </c>
      <c r="M16" s="10">
        <f>+H16-N16</f>
        <v>998.5390958381442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455.65358156000343</v>
      </c>
      <c r="K17" s="10"/>
      <c r="L17" s="10">
        <f>(0+3146.376+0+2014.409+0+1825.452)*2.204622/60</f>
        <v>256.7001964569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((15.659304+11.404844+22.813478)+(24.251261+11.735073+14.514421)+(9.013094+11.158599+10.592084))*2.204622/60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298.9311830431023</v>
      </c>
      <c r="K18" s="10"/>
      <c r="L18" s="10">
        <f>(0+1465.728+0.138677+2005.917+0.060275+2079.651)*2.204622/60</f>
        <v>203.98246506780237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16.135642564324503</v>
      </c>
      <c r="H19" s="10">
        <f>E15+F19+G19</f>
        <v>3324.672642564324</v>
      </c>
      <c r="I19" s="10"/>
      <c r="J19" s="10">
        <f>J15+J16+J17+J18</f>
        <v>1790.2849998389734</v>
      </c>
      <c r="K19" s="10"/>
      <c r="L19" s="10">
        <f>L15+L16+L17+L18</f>
        <v>1365.0176427253507</v>
      </c>
      <c r="M19" s="10">
        <f>M15+M16+M17+M18</f>
        <v>3155.302642564324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3033.581</v>
      </c>
      <c r="G22" s="11">
        <f>(17.878923+14.400084+10.291065+14.56629+11.194323+16.104045+11.514174+9.262735+11.443715)*2.204622/60</f>
        <v>4.2863493307697995</v>
      </c>
      <c r="H22" s="12">
        <f>SUM(E22:G22)</f>
        <v>3207.23734933077</v>
      </c>
      <c r="I22" s="10"/>
      <c r="J22" s="12">
        <f>M22-L22</f>
        <v>622.6353144323552</v>
      </c>
      <c r="K22" s="10"/>
      <c r="L22" s="10">
        <f>(0.337636+2632.14+0.748724+7306.572+0.732471+6890.682)*2.204622/60</f>
        <v>618.4410348984147</v>
      </c>
      <c r="M22" s="12">
        <f>+H22-N22</f>
        <v>1241.07634933077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447.27276271334324</v>
      </c>
      <c r="K23" s="10"/>
      <c r="L23" s="10">
        <f>(0.763137+5022.962+127.662766+5173.168+41.553373+3938.012)*2.204622/60</f>
        <v>525.5863409289612</v>
      </c>
      <c r="M23" s="12">
        <f>+H23-N23</f>
        <v>972.8591036423045</v>
      </c>
      <c r="N23" s="10">
        <v>998.02</v>
      </c>
    </row>
    <row r="24" spans="1:14" ht="18.75" customHeight="1">
      <c r="A24" s="2" t="s">
        <v>29</v>
      </c>
      <c r="B24" s="4"/>
      <c r="C24" s="4"/>
      <c r="D24" s="4"/>
      <c r="E24" s="12">
        <f>N23</f>
        <v>998.02</v>
      </c>
      <c r="F24" s="14" t="s">
        <v>20</v>
      </c>
      <c r="G24" s="11">
        <f>(36.712458+7.609024+17.759786+30.096217+9.54973+13.739808+29.170345+5.48847+63.112055)*2.204622/60</f>
        <v>7.8351491690241</v>
      </c>
      <c r="H24" s="12">
        <f>SUM(E24:G24)</f>
        <v>1005.8551491690241</v>
      </c>
      <c r="I24" s="10"/>
      <c r="J24" s="10">
        <f>M24-L24</f>
        <v>446.13628875155746</v>
      </c>
      <c r="K24" s="10"/>
      <c r="L24" s="10">
        <f>(81.350236+1766.081+34.563539+919.883+28.559016+573)*2.204622/60</f>
        <v>125.0548604174667</v>
      </c>
      <c r="M24" s="12">
        <f>+H24-N24</f>
        <v>571.1911491690241</v>
      </c>
      <c r="N24" s="10">
        <v>434.664</v>
      </c>
    </row>
    <row r="25" spans="1:14" ht="18.75" customHeight="1">
      <c r="A25" s="13" t="s">
        <v>30</v>
      </c>
      <c r="B25" s="4"/>
      <c r="C25" s="4"/>
      <c r="D25" s="4"/>
      <c r="E25" s="12">
        <f>N24</f>
        <v>434.664</v>
      </c>
      <c r="F25" s="14" t="s">
        <v>20</v>
      </c>
      <c r="G25" s="11">
        <f>(57.053404+9.911343+84.010228+232.646435+15.203759+77.216663+28.338495+12.708613+8.090607)*2.204622/60</f>
        <v>19.2970397211039</v>
      </c>
      <c r="H25" s="12">
        <f>SUM(E25:G25)</f>
        <v>453.9610397211039</v>
      </c>
      <c r="I25" s="10"/>
      <c r="J25" s="10">
        <f>M25-L25</f>
        <v>262.87950044922417</v>
      </c>
      <c r="K25" s="10"/>
      <c r="L25" s="10">
        <f>(19.822423+509.557+16.722052+355.11+19.191806+453.534)*2.204622/60</f>
        <v>50.48353927187971</v>
      </c>
      <c r="M25" s="12">
        <f>+H25-N25</f>
        <v>313.36303972110386</v>
      </c>
      <c r="N25" s="10">
        <v>140.598</v>
      </c>
    </row>
    <row r="26" spans="1:14" ht="15.75">
      <c r="A26" s="2" t="s">
        <v>37</v>
      </c>
      <c r="B26" s="4"/>
      <c r="C26" s="4"/>
      <c r="D26" s="4"/>
      <c r="E26" s="12"/>
      <c r="F26" s="14">
        <f>F22</f>
        <v>3033.581</v>
      </c>
      <c r="G26" s="11">
        <f>G22+G23+G24+G25</f>
        <v>36.1366418632023</v>
      </c>
      <c r="H26" s="10">
        <f>E22+F26+G26</f>
        <v>3239.0876418632024</v>
      </c>
      <c r="I26" s="10"/>
      <c r="J26" s="10">
        <f>J22+J23+J24+J25</f>
        <v>1778.92386634648</v>
      </c>
      <c r="K26" s="10"/>
      <c r="L26" s="10">
        <f>L22+L23+L24+L25</f>
        <v>1319.5657755167224</v>
      </c>
      <c r="M26" s="10">
        <f>M22+M23+M24+M25</f>
        <v>3098.4896418632025</v>
      </c>
      <c r="N26" s="10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 customHeight="1">
      <c r="A28" s="17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4" ht="18.75" customHeight="1">
      <c r="A29" s="2" t="s">
        <v>23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26" t="s">
        <v>24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ht="15.75">
      <c r="A31" s="2" t="s">
        <v>13</v>
      </c>
      <c r="B31" s="19">
        <f ca="1">NOW()</f>
        <v>41591.38871585648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6:18" ht="12.75">
      <c r="F35" s="20"/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2012-10-18T18:23:14Z</cp:lastPrinted>
  <dcterms:created xsi:type="dcterms:W3CDTF">2007-04-12T13:44:57Z</dcterms:created>
  <dcterms:modified xsi:type="dcterms:W3CDTF">2013-11-13T14:20:29Z</dcterms:modified>
  <cp:category/>
  <cp:version/>
  <cp:contentType/>
  <cp:contentStatus/>
</cp:coreProperties>
</file>