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usdagcc.sharepoint.com/sites/REE-ERS-FruitTreeNuts/Shared Documents/General/Yearbook/For publication/All Yearbook tables/"/>
    </mc:Choice>
  </mc:AlternateContent>
  <xr:revisionPtr revIDLastSave="37" documentId="8_{309611BD-771D-4D4A-B838-009803792E18}" xr6:coauthVersionLast="47" xr6:coauthVersionMax="47" xr10:uidLastSave="{5A2E7876-EDE4-4706-A54B-624E6E0E6B22}"/>
  <bookViews>
    <workbookView xWindow="19200" yWindow="0" windowWidth="19200" windowHeight="15600" tabRatio="855" firstSheet="1" activeTab="33" xr2:uid="{00000000-000D-0000-FFFF-FFFF00000000}"/>
  </bookViews>
  <sheets>
    <sheet name="Index" sheetId="226" r:id="rId1"/>
    <sheet name="B-1" sheetId="62" r:id="rId2"/>
    <sheet name="B-2" sheetId="63" r:id="rId3"/>
    <sheet name="B-3" sheetId="64" r:id="rId4"/>
    <sheet name="B-4" sheetId="65" r:id="rId5"/>
    <sheet name="B-5" sheetId="66" r:id="rId6"/>
    <sheet name="B-6" sheetId="67" r:id="rId7"/>
    <sheet name="B-7" sheetId="68" r:id="rId8"/>
    <sheet name="B-8" sheetId="69" r:id="rId9"/>
    <sheet name="B-9" sheetId="70" r:id="rId10"/>
    <sheet name="B-10" sheetId="71" r:id="rId11"/>
    <sheet name="B-11" sheetId="72" r:id="rId12"/>
    <sheet name="B-12" sheetId="73" r:id="rId13"/>
    <sheet name="B-13" sheetId="74" r:id="rId14"/>
    <sheet name="B-14" sheetId="75" r:id="rId15"/>
    <sheet name="B-15" sheetId="76" r:id="rId16"/>
    <sheet name="B-16" sheetId="77" r:id="rId17"/>
    <sheet name="B-17" sheetId="78" r:id="rId18"/>
    <sheet name="B-18" sheetId="79" r:id="rId19"/>
    <sheet name="B-19" sheetId="80" r:id="rId20"/>
    <sheet name="B-20" sheetId="81" r:id="rId21"/>
    <sheet name="B-21" sheetId="82" r:id="rId22"/>
    <sheet name="B-22" sheetId="83" r:id="rId23"/>
    <sheet name="B-23" sheetId="84" r:id="rId24"/>
    <sheet name="B-24" sheetId="85" r:id="rId25"/>
    <sheet name="B-25" sheetId="86" r:id="rId26"/>
    <sheet name="B-26" sheetId="87" r:id="rId27"/>
    <sheet name="B-27" sheetId="88" r:id="rId28"/>
    <sheet name="B-28" sheetId="89" r:id="rId29"/>
    <sheet name="B-29" sheetId="90" r:id="rId30"/>
    <sheet name="B-30" sheetId="91" r:id="rId31"/>
    <sheet name="B-31" sheetId="92" r:id="rId32"/>
    <sheet name="B-32" sheetId="93" r:id="rId33"/>
    <sheet name="B-33" sheetId="94" r:id="rId34"/>
  </sheets>
  <definedNames>
    <definedName name="__123Graph_A" hidden="1">#REF!</definedName>
    <definedName name="__123Graph_ABROCMON" hidden="1">#REF!</definedName>
    <definedName name="__123Graph_ACARRMON" hidden="1">#REF!</definedName>
    <definedName name="__123Graph_ACAULMON" hidden="1">#REF!</definedName>
    <definedName name="__123Graph_ACELMON" hidden="1">#REF!</definedName>
    <definedName name="__123Graph_AFOBMON" hidden="1">#REF!</definedName>
    <definedName name="__123Graph_AHAC" hidden="1">#REF!</definedName>
    <definedName name="__123Graph_APERCAP" hidden="1">#REF!</definedName>
    <definedName name="__123Graph_ATOMWEEK" hidden="1">#REF!</definedName>
    <definedName name="__123Graph_AWINTMON" hidden="1">#REF!</definedName>
    <definedName name="__123Graph_B" hidden="1">#REF!</definedName>
    <definedName name="__123Graph_BPC" hidden="1">#REF!</definedName>
    <definedName name="__123Graph_BPERCAP" hidden="1">#REF!</definedName>
    <definedName name="__123Graph_BPRIC_APP" hidden="1">#REF!</definedName>
    <definedName name="__123Graph_BTOMWEEK" hidden="1">#REF!</definedName>
    <definedName name="__123Graph_BWINTMON" hidden="1">#REF!</definedName>
    <definedName name="__123Graph_C" hidden="1">#REF!</definedName>
    <definedName name="__123Graph_CEXPORTS" hidden="1">#REF!</definedName>
    <definedName name="__123Graph_CPC" hidden="1">#REF!</definedName>
    <definedName name="__123Graph_CPERCAP" hidden="1">#REF!</definedName>
    <definedName name="__123Graph_CSNAPBEAN" hidden="1">#REF!</definedName>
    <definedName name="__123Graph_CWINTMON" hidden="1">#REF!</definedName>
    <definedName name="__123Graph_XEXP_DEB" hidden="1">#REF!</definedName>
    <definedName name="__123Graph_XEXPORTS" hidden="1">#REF!</definedName>
    <definedName name="__123Graph_XHAC" hidden="1">#REF!</definedName>
    <definedName name="__123Graph_XPRICE_VG" hidden="1">#REF!</definedName>
    <definedName name="_123Graph" hidden="1">#REF!</definedName>
    <definedName name="_123Graph_CPC" hidden="1">#REF!</definedName>
    <definedName name="_123Graph_week" hidden="1">#REF!</definedName>
    <definedName name="_Fill" hidden="1">#REF!</definedName>
    <definedName name="_xlnm._FilterDatabase" localSheetId="0" hidden="1">Index!$A$1:$B$34</definedName>
    <definedName name="_Key1" hidden="1">#REF!</definedName>
    <definedName name="_Order1" hidden="1">255</definedName>
    <definedName name="_Order2" hidden="1">0</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 hidden="1">#REF!</definedName>
    <definedName name="CHART" localSheetId="11">#REF!</definedName>
    <definedName name="CHART" localSheetId="14">#REF!</definedName>
    <definedName name="CHART" localSheetId="19">#REF!</definedName>
    <definedName name="CHART" localSheetId="20">#REF!</definedName>
    <definedName name="CHART" localSheetId="21">#REF!</definedName>
    <definedName name="CHART" localSheetId="22">#REF!</definedName>
    <definedName name="CHART" localSheetId="23">#REF!</definedName>
    <definedName name="CHART" localSheetId="24">#REF!</definedName>
    <definedName name="CHART" localSheetId="25">#REF!</definedName>
    <definedName name="CHART" localSheetId="26">#REF!</definedName>
    <definedName name="CHART" localSheetId="27">#REF!</definedName>
    <definedName name="CHART" localSheetId="28">#REF!</definedName>
    <definedName name="CHART" localSheetId="29">#REF!</definedName>
    <definedName name="CHART" localSheetId="30">#REF!</definedName>
    <definedName name="CHART" localSheetId="31">#REF!</definedName>
    <definedName name="CHART" localSheetId="32">#REF!</definedName>
    <definedName name="CHART" localSheetId="33">#REF!</definedName>
    <definedName name="CHART" localSheetId="6">#REF!</definedName>
    <definedName name="CHART" localSheetId="8">#REF!</definedName>
    <definedName name="CHART">#REF!</definedName>
    <definedName name="_xlnm.Print_Area" localSheetId="1">'B-1'!$A$1:$J$53</definedName>
    <definedName name="_xlnm.Print_Area" localSheetId="10">'B-10'!$A$1:$G$48</definedName>
    <definedName name="_xlnm.Print_Area" localSheetId="11">'B-11'!$A$1:$H$46</definedName>
    <definedName name="_xlnm.Print_Area" localSheetId="12">'B-12'!$A$1:$H$46</definedName>
    <definedName name="_xlnm.Print_Area" localSheetId="13">'B-13'!$A$1:$G$46</definedName>
    <definedName name="_xlnm.Print_Area" localSheetId="14">'B-14'!$A$1:$H$48</definedName>
    <definedName name="_xlnm.Print_Area" localSheetId="15">'B-15'!$A$1:$I$48</definedName>
    <definedName name="_xlnm.Print_Area" localSheetId="16">'B-16'!$A$1:$I$44</definedName>
    <definedName name="_xlnm.Print_Area" localSheetId="17">'B-17'!$A$1:$I$37</definedName>
    <definedName name="_xlnm.Print_Area" localSheetId="18">'B-18'!$A$1:$L$43</definedName>
    <definedName name="_xlnm.Print_Area" localSheetId="19">'B-19'!$A$1:$E$46</definedName>
    <definedName name="_xlnm.Print_Area" localSheetId="20">'B-20'!$A$1:$G$48</definedName>
    <definedName name="_xlnm.Print_Area" localSheetId="21">'B-21'!$A$1:$I$20</definedName>
    <definedName name="_xlnm.Print_Area" localSheetId="22">'B-22'!$A$1:$K$52</definedName>
    <definedName name="_xlnm.Print_Area" localSheetId="23">'B-23'!$A$1:$I$49</definedName>
    <definedName name="_xlnm.Print_Area" localSheetId="24">'B-24'!$A$1:$H$47</definedName>
    <definedName name="_xlnm.Print_Area" localSheetId="25">'B-25'!$A$1:$G$49</definedName>
    <definedName name="_xlnm.Print_Area" localSheetId="26">'B-26'!$A$1:$I$45</definedName>
    <definedName name="_xlnm.Print_Area" localSheetId="27">'B-27'!$A$1:$H$48</definedName>
    <definedName name="_xlnm.Print_Area" localSheetId="28">'B-28'!$A$1:$H$45</definedName>
    <definedName name="_xlnm.Print_Area" localSheetId="29">'B-29'!$A$1:$M$54</definedName>
    <definedName name="_xlnm.Print_Area" localSheetId="3">'B-3'!$A$1:$J$44</definedName>
    <definedName name="_xlnm.Print_Area" localSheetId="30">'B-30'!$A$1:$I$40</definedName>
    <definedName name="_xlnm.Print_Area" localSheetId="31">'B-31'!$A$1:$E$47</definedName>
    <definedName name="_xlnm.Print_Area" localSheetId="32">#REF!</definedName>
    <definedName name="_xlnm.Print_Area" localSheetId="33">'B-33'!$A$1:$H$41</definedName>
    <definedName name="_xlnm.Print_Area" localSheetId="4">'B-4'!$A$1:$H$48</definedName>
    <definedName name="_xlnm.Print_Area" localSheetId="5">#REF!</definedName>
    <definedName name="_xlnm.Print_Area" localSheetId="6">#REF!</definedName>
    <definedName name="_xlnm.Print_Area" localSheetId="7">'B-7'!$A$1:$M$46</definedName>
    <definedName name="_xlnm.Print_Area" localSheetId="8">'B-8'!$A$1:$H$47</definedName>
    <definedName name="_xlnm.Print_Area" localSheetId="9">#REF!</definedName>
    <definedName name="_xlnm.Print_Area">#REF!</definedName>
    <definedName name="Print_Area_MI" localSheetId="1">'B-1'!$A$1:$J$55</definedName>
    <definedName name="Print_Area_MI" localSheetId="10">'B-10'!$A$1:$G$48</definedName>
    <definedName name="Print_Area_MI" localSheetId="11">'B-11'!$A$1:$I$46</definedName>
    <definedName name="Print_Area_MI" localSheetId="12">'B-12'!$A$1:$I$46</definedName>
    <definedName name="Print_Area_MI" localSheetId="13">'B-13'!$A$1:$G$46</definedName>
    <definedName name="Print_Area_MI" localSheetId="14">'B-14'!$A$1:$H$47</definedName>
    <definedName name="Print_Area_MI" localSheetId="15">'B-15'!$A$1:$I$48</definedName>
    <definedName name="Print_Area_MI" localSheetId="16">'B-16'!$A$1:$I$44</definedName>
    <definedName name="Print_Area_MI" localSheetId="17">'B-17'!$A$1:$I$38</definedName>
    <definedName name="PRINT_AREA_MI" localSheetId="18">#REF!</definedName>
    <definedName name="Print_Area_MI" localSheetId="19">'B-19'!$A$1:$E$46</definedName>
    <definedName name="Print_Area_MI" localSheetId="2">'B-2'!$A$1:$I$68</definedName>
    <definedName name="Print_Area_MI" localSheetId="20">'B-20'!$A$1:$G$49</definedName>
    <definedName name="PRINT_AREA_MI" localSheetId="21">#REF!</definedName>
    <definedName name="Print_Area_MI" localSheetId="22">'B-22'!$A$1:$K$53</definedName>
    <definedName name="Print_Area_MI" localSheetId="23">'B-23'!$A$1:$K$49</definedName>
    <definedName name="Print_Area_MI" localSheetId="24">'B-24'!$A$1:$H$18</definedName>
    <definedName name="Print_Area_MI" localSheetId="25">'B-25'!$A$1:$H$52</definedName>
    <definedName name="Print_Area_MI" localSheetId="26">'B-26'!$A$1:$I$45</definedName>
    <definedName name="Print_Area_MI" localSheetId="27">'B-27'!$A$1:$H$47</definedName>
    <definedName name="Print_Area_MI" localSheetId="28">'B-28'!$A$1:$I$46</definedName>
    <definedName name="Print_Area_MI" localSheetId="29">'B-29'!$A$1:$M$54</definedName>
    <definedName name="Print_Area_MI" localSheetId="3">'B-3'!$A$1:$J$48</definedName>
    <definedName name="Print_Area_MI" localSheetId="30">'B-30'!$A$1:$I$40</definedName>
    <definedName name="Print_Area_MI" localSheetId="31">'B-31'!$A$1:$E$47</definedName>
    <definedName name="Print_Area_MI" localSheetId="32">'B-32'!$A$1:$E$46</definedName>
    <definedName name="Print_Area_MI" localSheetId="33">'B-33'!$A$1:$H$41</definedName>
    <definedName name="Print_Area_MI" localSheetId="4">'B-4'!$A$1:$H$48</definedName>
    <definedName name="Print_Area_MI" localSheetId="5">'B-5'!$A$1:$M$48</definedName>
    <definedName name="Print_Area_MI" localSheetId="6">'B-6'!$A$1:$M$42</definedName>
    <definedName name="Print_Area_MI" localSheetId="7">'B-7'!$A$1:$M$47</definedName>
    <definedName name="Print_Area_MI" localSheetId="8">'B-8'!$A$1:$H$47</definedName>
    <definedName name="Print_Area_MI" localSheetId="9">'B-9'!$A$1:$J$50</definedName>
    <definedName name="PRINT_AREA_MI">#REF!</definedName>
    <definedName name="Table07" hidden="1">#REF!</definedName>
    <definedName name="table09" hidden="1">#REF!</definedName>
    <definedName name="table17" hidden="1">#REF!</definedName>
    <definedName name="table64" hidden="1">#REF!</definedName>
    <definedName name="table65" hidden="1">#REF!</definedName>
    <definedName name="Table8" hidden="1">#REF!</definedName>
    <definedName name="Table9" hidden="1">#REF!</definedName>
    <definedName name="tablea_1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87" l="1"/>
  <c r="D25" i="87"/>
  <c r="H25" i="87"/>
  <c r="B26" i="87"/>
  <c r="D26" i="87"/>
  <c r="H26" i="87"/>
  <c r="B27" i="87"/>
  <c r="D27" i="87"/>
  <c r="H27" i="87"/>
  <c r="B28" i="87"/>
  <c r="D28" i="87"/>
  <c r="H28" i="87"/>
  <c r="B29" i="87"/>
  <c r="D29" i="87"/>
  <c r="H29" i="87"/>
  <c r="B30" i="87"/>
  <c r="D30" i="87"/>
  <c r="H30" i="87"/>
  <c r="B31" i="87"/>
  <c r="D31" i="87"/>
  <c r="H31" i="87"/>
  <c r="D32" i="87"/>
  <c r="H32" i="87"/>
  <c r="D33" i="87"/>
  <c r="H33" i="87"/>
  <c r="B34" i="87"/>
  <c r="D34" i="87"/>
  <c r="H34" i="87"/>
  <c r="B35" i="87"/>
  <c r="D35" i="87"/>
  <c r="H35" i="87"/>
  <c r="H36" i="87"/>
  <c r="H37" i="87"/>
  <c r="H3" i="70"/>
  <c r="J3" i="70"/>
  <c r="H4" i="70"/>
  <c r="J4" i="70"/>
  <c r="H5" i="70"/>
  <c r="H6" i="70"/>
  <c r="J6" i="70"/>
  <c r="H7" i="70"/>
  <c r="J7" i="70"/>
  <c r="H8" i="70"/>
  <c r="J8" i="70"/>
  <c r="H9" i="70"/>
  <c r="J9" i="70"/>
  <c r="H10" i="70"/>
  <c r="J10" i="70"/>
  <c r="E26" i="63"/>
  <c r="N8" i="63"/>
  <c r="N9" i="63"/>
  <c r="N10" i="63"/>
  <c r="N11" i="63"/>
  <c r="N12" i="63"/>
  <c r="N13" i="63"/>
  <c r="N14" i="63"/>
  <c r="N15" i="63"/>
  <c r="N16" i="63"/>
  <c r="N17" i="63"/>
  <c r="N18" i="63"/>
  <c r="N19" i="63"/>
  <c r="N20" i="63"/>
  <c r="N21" i="63"/>
  <c r="N23" i="63"/>
  <c r="N24" i="63"/>
  <c r="N25" i="63"/>
  <c r="N26" i="63"/>
  <c r="N27" i="63"/>
  <c r="N28" i="63"/>
  <c r="N29" i="63"/>
</calcChain>
</file>

<file path=xl/sharedStrings.xml><?xml version="1.0" encoding="utf-8"?>
<sst xmlns="http://schemas.openxmlformats.org/spreadsheetml/2006/main" count="1334" uniqueCount="388">
  <si>
    <t>INDEX</t>
  </si>
  <si>
    <t>TABLE NAME</t>
  </si>
  <si>
    <t>B-1</t>
  </si>
  <si>
    <t>B-2</t>
  </si>
  <si>
    <t>Table B-2--Fruit, frozen: Commercial pack, United States, 1980 to 2006</t>
  </si>
  <si>
    <t>B-3</t>
  </si>
  <si>
    <t>Table B-3--Fruit, dried: Production (dry basis), California, 1980 to 2018</t>
  </si>
  <si>
    <t>B-4</t>
  </si>
  <si>
    <t>B-5</t>
  </si>
  <si>
    <t>Table B-5--Apples, fresh: Monthly prices received by growers, United States, 1980 to date</t>
  </si>
  <si>
    <t>B-6</t>
  </si>
  <si>
    <t>Table B-6--Apples, Red Delicious, fresh: Monthly retail prices, United States, 1980 to 2018</t>
  </si>
  <si>
    <t>B-7</t>
  </si>
  <si>
    <t>B-8</t>
  </si>
  <si>
    <t>Table B-8--Apricots: Production, utilization, and season-average grower price, United States, 1980 to date</t>
  </si>
  <si>
    <t>B-9</t>
  </si>
  <si>
    <t>Table B-9--Avocados: Production, season-average grower price, and value, by State, 1980/81 to date</t>
  </si>
  <si>
    <t>B-10</t>
  </si>
  <si>
    <t>B-11</t>
  </si>
  <si>
    <t>Table B-11--Cherries, sweet: Production, utilization, and season-average grower price, United States, 1980 to date</t>
  </si>
  <si>
    <t>B-12</t>
  </si>
  <si>
    <t>B-13</t>
  </si>
  <si>
    <t>Table B-13--Figs: Production, utilization, and season-average grower price, California, 1980 to 2018</t>
  </si>
  <si>
    <t>B-14</t>
  </si>
  <si>
    <t>B-15</t>
  </si>
  <si>
    <t>B-16</t>
  </si>
  <si>
    <t>Table B-16--Grapes: Processed utilization and season-average grower price, United States, 1980 to 2018</t>
  </si>
  <si>
    <t>B-17</t>
  </si>
  <si>
    <t>B-18</t>
  </si>
  <si>
    <t>B-19</t>
  </si>
  <si>
    <t xml:space="preserve">Table B-19--Kiwifruit: Acreage, production, season-average grower price, and value, California, 1980 to date </t>
  </si>
  <si>
    <t>B-20</t>
  </si>
  <si>
    <t>Table B-20--Nectarines: Production, utilization, and season-average grower price, California, 1980 to date</t>
  </si>
  <si>
    <t>B-21</t>
  </si>
  <si>
    <t>B-22</t>
  </si>
  <si>
    <t>Table B-22--Olives: Bearing acreage, production, utilization, season-average grower price, and value, California, 1980 to date</t>
  </si>
  <si>
    <t>B-23</t>
  </si>
  <si>
    <t>Table B-23--Papayas: Acreage, yield per acre, production, utilization, and season-average grower price, Hawaii, 1980 to date</t>
  </si>
  <si>
    <t>B-24</t>
  </si>
  <si>
    <t>Table B-24--Peaches: Production, utilization, and season-average grower price, United States, 1980 to date</t>
  </si>
  <si>
    <t>B-25</t>
  </si>
  <si>
    <t>Table B-25--Peaches, fresh: Monthly prices received by growers, United States, 1980 to date</t>
  </si>
  <si>
    <t>B-26</t>
  </si>
  <si>
    <t>Table B-26--Peaches: Processed utilization, and season-average grower price, United States, 1980 to 2018</t>
  </si>
  <si>
    <t>B-27</t>
  </si>
  <si>
    <t>Table B-27--All pears: Production, utilization, and season-average grower price, United States, 1980 to date</t>
  </si>
  <si>
    <t>B-28</t>
  </si>
  <si>
    <t>B-29</t>
  </si>
  <si>
    <t>Table B-29--Pears, fresh: Monthly prices received by growers, United States, 1980 to date</t>
  </si>
  <si>
    <t>B-30</t>
  </si>
  <si>
    <t>B-31</t>
  </si>
  <si>
    <t>Table B-31--Plums: Acreage, production, season-average grower price, and value, California, 1980 to date</t>
  </si>
  <si>
    <t>B-32</t>
  </si>
  <si>
    <t>B-33</t>
  </si>
  <si>
    <t xml:space="preserve">  Year</t>
  </si>
  <si>
    <t>Year</t>
  </si>
  <si>
    <t>1989/90</t>
  </si>
  <si>
    <t>1990/91</t>
  </si>
  <si>
    <t>1991/92</t>
  </si>
  <si>
    <t>1992/93</t>
  </si>
  <si>
    <t>1993/94</t>
  </si>
  <si>
    <t>1994/95</t>
  </si>
  <si>
    <t>1995/96</t>
  </si>
  <si>
    <t>1996/97</t>
  </si>
  <si>
    <t>1997/98</t>
  </si>
  <si>
    <t>1998/99</t>
  </si>
  <si>
    <t>2000/01</t>
  </si>
  <si>
    <t>2001/02</t>
  </si>
  <si>
    <t>2002/03</t>
  </si>
  <si>
    <t>2003/04</t>
  </si>
  <si>
    <t>2004/05</t>
  </si>
  <si>
    <t>2005/06</t>
  </si>
  <si>
    <t>2007/08</t>
  </si>
  <si>
    <t>2011/12</t>
  </si>
  <si>
    <t>2012/13</t>
  </si>
  <si>
    <t>2013/14</t>
  </si>
  <si>
    <t>2014/15</t>
  </si>
  <si>
    <t>2015/16</t>
  </si>
  <si>
    <t>2016/17</t>
  </si>
  <si>
    <t>2017/18</t>
  </si>
  <si>
    <t>2018/19</t>
  </si>
  <si>
    <t>2019/20</t>
  </si>
  <si>
    <t>2020/21</t>
  </si>
  <si>
    <t>2006/07</t>
  </si>
  <si>
    <t>2008/09</t>
  </si>
  <si>
    <t>2009/10</t>
  </si>
  <si>
    <t>2010/11</t>
  </si>
  <si>
    <t>2021/22</t>
  </si>
  <si>
    <t xml:space="preserve"> </t>
  </si>
  <si>
    <t>--</t>
  </si>
  <si>
    <t>1980/81</t>
  </si>
  <si>
    <t>1981/82</t>
  </si>
  <si>
    <t>1982/83</t>
  </si>
  <si>
    <t>1983/84</t>
  </si>
  <si>
    <t>1984/85</t>
  </si>
  <si>
    <t>1985/86</t>
  </si>
  <si>
    <t>1986/87</t>
  </si>
  <si>
    <t>1987/88</t>
  </si>
  <si>
    <t>1988/89</t>
  </si>
  <si>
    <t>1999/00</t>
  </si>
  <si>
    <t>Table B-12--Cherries, tart: Production, utilization, and season-average grower price, United States, 1980 to date</t>
  </si>
  <si>
    <t>Table B-14--Grapes: Production, utilization, and season-average grower price, United States, 1980 to date</t>
  </si>
  <si>
    <t>Table B-17--Grapes, fresh: Monthly prices received by growers, United States, 1980 to date</t>
  </si>
  <si>
    <t>Table B-18--Guavas: Total processed, farm production, price, and value, Hawaii, 1980 to 2015</t>
  </si>
  <si>
    <t>Farm production</t>
  </si>
  <si>
    <t>Table B-21--Nectarines: Production, utilization, and season-average grower price, Washington, 2005 to 2018</t>
  </si>
  <si>
    <t>Table B-28--Bartlett pears: Production, utilization, and season-average grower price, United States, 1980 to 2018</t>
  </si>
  <si>
    <t xml:space="preserve">-- = Insufficient marketing to establish price. </t>
  </si>
  <si>
    <t>Utilized production (million pounds)</t>
  </si>
  <si>
    <r>
      <t>Season</t>
    </r>
    <r>
      <rPr>
        <b/>
        <vertAlign val="superscript"/>
        <sz val="8"/>
        <rFont val="Arial"/>
        <family val="2"/>
      </rPr>
      <t>1</t>
    </r>
  </si>
  <si>
    <r>
      <t>Year</t>
    </r>
    <r>
      <rPr>
        <b/>
        <vertAlign val="superscript"/>
        <sz val="8"/>
        <rFont val="Arial"/>
        <family val="2"/>
      </rPr>
      <t>1</t>
    </r>
  </si>
  <si>
    <t>Fresh utilized production (million pounds)</t>
  </si>
  <si>
    <t>Processed utilized production (million pounds)</t>
  </si>
  <si>
    <r>
      <t>Table B-4--Apples: Production, utilization, and season-average grower price, United States, 1980 to date</t>
    </r>
    <r>
      <rPr>
        <vertAlign val="superscript"/>
        <sz val="8"/>
        <rFont val="Arial"/>
        <family val="2"/>
      </rPr>
      <t>1</t>
    </r>
  </si>
  <si>
    <r>
      <t xml:space="preserve">2012 </t>
    </r>
    <r>
      <rPr>
        <vertAlign val="superscript"/>
        <sz val="8"/>
        <rFont val="Arial"/>
        <family val="2"/>
      </rPr>
      <t>4</t>
    </r>
  </si>
  <si>
    <t>January (dollars per pound)</t>
  </si>
  <si>
    <t>February (dollars per pound)</t>
  </si>
  <si>
    <t>March (dollars per pound)</t>
  </si>
  <si>
    <t>April (dollars per pound)</t>
  </si>
  <si>
    <t>May (dollars per pound)</t>
  </si>
  <si>
    <t>June (dollars per pound)</t>
  </si>
  <si>
    <t>July (dollars per pound)</t>
  </si>
  <si>
    <t>August (dollars per pound)</t>
  </si>
  <si>
    <t>September (dollars per pound)</t>
  </si>
  <si>
    <t>October (dollars per pound)</t>
  </si>
  <si>
    <t>November (dollars per pound)</t>
  </si>
  <si>
    <t>December (dollars per pound)</t>
  </si>
  <si>
    <r>
      <rPr>
        <vertAlign val="superscript"/>
        <sz val="8"/>
        <rFont val="Arial"/>
        <family val="2"/>
      </rPr>
      <t>1</t>
    </r>
    <r>
      <rPr>
        <sz val="8"/>
        <rFont val="Arial"/>
        <family val="2"/>
      </rPr>
      <t>Beginning with February 2020 estimates, all monthly price estimates are derived exclusively from data provided by USDA,  Agricultural Marketing Service (AMS) and reflect free-on-board shipping point basis. Previously these estimates were based on a combination of survey data and information from AMS.</t>
    </r>
  </si>
  <si>
    <t>2022/23</t>
  </si>
  <si>
    <r>
      <rPr>
        <vertAlign val="superscript"/>
        <sz val="8"/>
        <rFont val="Arial"/>
        <family val="2"/>
      </rPr>
      <t>1</t>
    </r>
    <r>
      <rPr>
        <sz val="8"/>
        <rFont val="Arial"/>
        <family val="2"/>
      </rPr>
      <t xml:space="preserve"> Commercial crop in orchards of 100 or more bearing trees.</t>
    </r>
  </si>
  <si>
    <r>
      <rPr>
        <vertAlign val="superscript"/>
        <sz val="8"/>
        <rFont val="Arial"/>
        <family val="2"/>
      </rPr>
      <t>2</t>
    </r>
    <r>
      <rPr>
        <sz val="8"/>
        <rFont val="Arial"/>
        <family val="2"/>
      </rPr>
      <t xml:space="preserve"> Includes unharvested and harvested not sold.    </t>
    </r>
  </si>
  <si>
    <r>
      <rPr>
        <vertAlign val="superscript"/>
        <sz val="8"/>
        <rFont val="Arial"/>
        <family val="2"/>
      </rPr>
      <t>4</t>
    </r>
    <r>
      <rPr>
        <sz val="8"/>
        <rFont val="Arial"/>
        <family val="2"/>
      </rPr>
      <t xml:space="preserve"> In 2012, the total value of utilized production excludes avocados, bananas, figs, guavas, and papayas.</t>
    </r>
  </si>
  <si>
    <t>Value of utilized production (1,000 dollars)</t>
  </si>
  <si>
    <r>
      <t>Table B-1--Utilization of noncitrus fruit production and value, United States, 1980 to date</t>
    </r>
    <r>
      <rPr>
        <vertAlign val="superscript"/>
        <sz val="8"/>
        <rFont val="Arial"/>
        <family val="2"/>
      </rPr>
      <t>1</t>
    </r>
  </si>
  <si>
    <r>
      <rPr>
        <vertAlign val="superscript"/>
        <sz val="8"/>
        <rFont val="Arial"/>
        <family val="2"/>
      </rPr>
      <t>1</t>
    </r>
    <r>
      <rPr>
        <sz val="8"/>
        <rFont val="Arial"/>
        <family val="2"/>
      </rPr>
      <t xml:space="preserve"> Includes apples, apricots, avocados, bananas, berries (beginning 1992), cherries (sweet and tart), cranberries, dates, figs, grapes, guavas (beginning 1989), kiwifruit, nectarines, olives, papayas, peaches, pears, pineapples, pomegranates (discontinued after 1989), plums, prunes, and strawberries (beginning 1987). </t>
    </r>
  </si>
  <si>
    <r>
      <rPr>
        <vertAlign val="superscript"/>
        <sz val="8"/>
        <rFont val="Arial"/>
        <family val="2"/>
      </rPr>
      <t>3</t>
    </r>
    <r>
      <rPr>
        <sz val="8"/>
        <rFont val="Arial"/>
        <family val="2"/>
      </rPr>
      <t xml:space="preserve"> Processed strawberries are included in frozen.</t>
    </r>
  </si>
  <si>
    <r>
      <rPr>
        <vertAlign val="superscript"/>
        <sz val="8"/>
        <rFont val="Arial"/>
        <family val="2"/>
      </rPr>
      <t>2</t>
    </r>
    <r>
      <rPr>
        <sz val="8"/>
        <rFont val="Arial"/>
        <family val="2"/>
      </rPr>
      <t xml:space="preserve"> Cranberry quantity included in utilized production and value, excluded from fresh and processed breakdown.</t>
    </r>
  </si>
  <si>
    <t>Apricots (1,000 pounds)</t>
  </si>
  <si>
    <t>Sweet cherries (1,000 pounds)</t>
  </si>
  <si>
    <t>Blackberries (1,000 pounds)</t>
  </si>
  <si>
    <t>Blueberries (1,000 pounds)</t>
  </si>
  <si>
    <t>Boysenberries (1,000 pounds)</t>
  </si>
  <si>
    <t>Raspberries (1,000 pounds)</t>
  </si>
  <si>
    <t>Strawberries (1,000 pounds)</t>
  </si>
  <si>
    <t>Total (1,000 pounds)</t>
  </si>
  <si>
    <r>
      <rPr>
        <vertAlign val="superscript"/>
        <sz val="8"/>
        <rFont val="Arial"/>
        <family val="2"/>
      </rPr>
      <t>3</t>
    </r>
    <r>
      <rPr>
        <sz val="8"/>
        <rFont val="Arial"/>
        <family val="2"/>
      </rPr>
      <t xml:space="preserve"> Included in miscellaneous fruit and berries.</t>
    </r>
  </si>
  <si>
    <r>
      <rPr>
        <vertAlign val="superscript"/>
        <sz val="8"/>
        <rFont val="Arial"/>
        <family val="2"/>
      </rPr>
      <t>1</t>
    </r>
    <r>
      <rPr>
        <sz val="8"/>
        <rFont val="Arial"/>
        <family val="2"/>
      </rPr>
      <t xml:space="preserve"> Dried weight basis equal to fresh weight, whole, pits-in basis. </t>
    </r>
  </si>
  <si>
    <r>
      <rPr>
        <vertAlign val="superscript"/>
        <sz val="8"/>
        <rFont val="Arial"/>
        <family val="2"/>
      </rPr>
      <t>2</t>
    </r>
    <r>
      <rPr>
        <sz val="8"/>
        <rFont val="Arial"/>
        <family val="2"/>
      </rPr>
      <t xml:space="preserve"> Standard and substandard.</t>
    </r>
  </si>
  <si>
    <r>
      <rPr>
        <vertAlign val="superscript"/>
        <sz val="8"/>
        <rFont val="Arial"/>
        <family val="2"/>
      </rPr>
      <t>3</t>
    </r>
    <r>
      <rPr>
        <sz val="8"/>
        <rFont val="Arial"/>
        <family val="2"/>
      </rPr>
      <t xml:space="preserve"> Freestone only.</t>
    </r>
  </si>
  <si>
    <r>
      <rPr>
        <vertAlign val="superscript"/>
        <sz val="8"/>
        <rFont val="Arial"/>
        <family val="2"/>
      </rPr>
      <t xml:space="preserve">4 </t>
    </r>
    <r>
      <rPr>
        <sz val="8"/>
        <rFont val="Arial"/>
        <family val="2"/>
      </rPr>
      <t>Bartlett only.</t>
    </r>
  </si>
  <si>
    <r>
      <rPr>
        <vertAlign val="superscript"/>
        <sz val="8"/>
        <rFont val="Arial"/>
        <family val="2"/>
      </rPr>
      <t>5</t>
    </r>
    <r>
      <rPr>
        <sz val="8"/>
        <rFont val="Arial"/>
        <family val="2"/>
      </rPr>
      <t xml:space="preserve"> Raisin and table type.</t>
    </r>
  </si>
  <si>
    <r>
      <t>Table B-7--Apples: Processed utilization and season-average grower price, United States, 1980 to 2019</t>
    </r>
    <r>
      <rPr>
        <vertAlign val="superscript"/>
        <sz val="8"/>
        <rFont val="Arial"/>
        <family val="2"/>
      </rPr>
      <t>1</t>
    </r>
  </si>
  <si>
    <r>
      <rPr>
        <vertAlign val="superscript"/>
        <sz val="8"/>
        <rFont val="Arial"/>
        <family val="2"/>
      </rPr>
      <t>1</t>
    </r>
    <r>
      <rPr>
        <sz val="8"/>
        <rFont val="Arial"/>
        <family val="2"/>
      </rPr>
      <t xml:space="preserve"> Commercial crop.</t>
    </r>
  </si>
  <si>
    <r>
      <rPr>
        <vertAlign val="superscript"/>
        <sz val="8"/>
        <rFont val="Arial"/>
        <family val="2"/>
      </rPr>
      <t>2</t>
    </r>
    <r>
      <rPr>
        <sz val="8"/>
        <rFont val="Arial"/>
        <family val="2"/>
      </rPr>
      <t xml:space="preserve"> Estimates initiated in July 2004. In prior years, included in Other category. </t>
    </r>
  </si>
  <si>
    <r>
      <rPr>
        <vertAlign val="superscript"/>
        <sz val="8"/>
        <rFont val="Arial"/>
        <family val="2"/>
      </rPr>
      <t>3</t>
    </r>
    <r>
      <rPr>
        <sz val="8"/>
        <rFont val="Arial"/>
        <family val="2"/>
      </rPr>
      <t xml:space="preserve"> Includes vinegar, wine, and other processed utilizations not individually listed in this table. </t>
    </r>
  </si>
  <si>
    <t>Grower price, fresh (dollars/ton)</t>
  </si>
  <si>
    <t>Grower price, processed (dollars/ton)</t>
  </si>
  <si>
    <t>Grower price, all (dollars/ton)</t>
  </si>
  <si>
    <t>Value (1,000 dollars)</t>
  </si>
  <si>
    <r>
      <rPr>
        <vertAlign val="superscript"/>
        <sz val="8"/>
        <rFont val="Arial"/>
        <family val="2"/>
      </rPr>
      <t>1</t>
    </r>
    <r>
      <rPr>
        <sz val="8"/>
        <rFont val="Arial"/>
        <family val="2"/>
      </rPr>
      <t xml:space="preserve"> Season beginning November 1 to October 31 (following year) for California and June 20 to March 1 for Florida.</t>
    </r>
  </si>
  <si>
    <r>
      <rPr>
        <vertAlign val="superscript"/>
        <sz val="8"/>
        <rFont val="Arial"/>
        <family val="2"/>
      </rPr>
      <t>2</t>
    </r>
    <r>
      <rPr>
        <sz val="8"/>
        <rFont val="Arial"/>
        <family val="2"/>
      </rPr>
      <t xml:space="preserve"> Includes Hawaii beginning 1988/89.</t>
    </r>
  </si>
  <si>
    <t>Farms (number)</t>
  </si>
  <si>
    <t>Acreage harvested (acres)</t>
  </si>
  <si>
    <t>Yield per acre (1,000 pounds)</t>
  </si>
  <si>
    <t>Utilized production (1,000 pounds)</t>
  </si>
  <si>
    <t>Farm price (cents/pound)</t>
  </si>
  <si>
    <t>Value of production (1,000 dollars)</t>
  </si>
  <si>
    <r>
      <t xml:space="preserve">2019 </t>
    </r>
    <r>
      <rPr>
        <vertAlign val="superscript"/>
        <sz val="8"/>
        <rFont val="Arial"/>
        <family val="2"/>
      </rPr>
      <t>1</t>
    </r>
  </si>
  <si>
    <r>
      <t>2020</t>
    </r>
    <r>
      <rPr>
        <vertAlign val="superscript"/>
        <sz val="8"/>
        <rFont val="Arial"/>
        <family val="2"/>
      </rPr>
      <t xml:space="preserve"> 1</t>
    </r>
  </si>
  <si>
    <r>
      <t>2021</t>
    </r>
    <r>
      <rPr>
        <vertAlign val="superscript"/>
        <sz val="8"/>
        <rFont val="Arial"/>
        <family val="2"/>
      </rPr>
      <t xml:space="preserve"> 1</t>
    </r>
  </si>
  <si>
    <t>Total production (million pounds)</t>
  </si>
  <si>
    <t>Fresh utilization (million pounds)</t>
  </si>
  <si>
    <t>Processed utilization (million pounds)</t>
  </si>
  <si>
    <t>Grower price, fresh (cents/pound)</t>
  </si>
  <si>
    <t>Grower price, processed (cents/pound)</t>
  </si>
  <si>
    <t>Grower price, all (cents/pound)</t>
  </si>
  <si>
    <r>
      <rPr>
        <vertAlign val="superscript"/>
        <sz val="8"/>
        <rFont val="Arial"/>
        <family val="2"/>
      </rPr>
      <t>2</t>
    </r>
    <r>
      <rPr>
        <sz val="8"/>
        <rFont val="Arial"/>
        <family val="2"/>
      </rPr>
      <t xml:space="preserve"> Small quantities of canned figs are included in fresh to avoid disclosure of individual operations. </t>
    </r>
  </si>
  <si>
    <r>
      <rPr>
        <vertAlign val="superscript"/>
        <sz val="8"/>
        <rFont val="Arial"/>
        <family val="2"/>
      </rPr>
      <t>1</t>
    </r>
    <r>
      <rPr>
        <sz val="8"/>
        <rFont val="Arial"/>
        <family val="2"/>
      </rPr>
      <t xml:space="preserve"> Production all utilized.</t>
    </r>
  </si>
  <si>
    <r>
      <rPr>
        <vertAlign val="superscript"/>
        <sz val="8"/>
        <rFont val="Arial"/>
        <family val="2"/>
      </rPr>
      <t>1</t>
    </r>
    <r>
      <rPr>
        <sz val="8"/>
        <rFont val="Arial"/>
        <family val="2"/>
      </rPr>
      <t xml:space="preserve"> Some figures may not add up due to rounding.</t>
    </r>
  </si>
  <si>
    <r>
      <rPr>
        <vertAlign val="superscript"/>
        <sz val="8"/>
        <rFont val="Arial"/>
        <family val="2"/>
      </rPr>
      <t>2</t>
    </r>
    <r>
      <rPr>
        <sz val="8"/>
        <rFont val="Arial"/>
        <family val="2"/>
      </rPr>
      <t xml:space="preserve"> In 2005, California canned grapes included with fresh to avoid disclosure of individual operations.</t>
    </r>
  </si>
  <si>
    <r>
      <rPr>
        <vertAlign val="superscript"/>
        <sz val="8"/>
        <rFont val="Arial"/>
        <family val="2"/>
      </rPr>
      <t>1</t>
    </r>
    <r>
      <rPr>
        <sz val="8"/>
        <rFont val="Arial"/>
        <family val="2"/>
      </rPr>
      <t xml:space="preserve"> Fresh-weight equivalent.  </t>
    </r>
  </si>
  <si>
    <r>
      <t>Table B-15--Grapes: Utilized production and season-average grower price, California, 1980 to date</t>
    </r>
    <r>
      <rPr>
        <vertAlign val="superscript"/>
        <sz val="8"/>
        <rFont val="Arial"/>
        <family val="2"/>
      </rPr>
      <t>1</t>
    </r>
  </si>
  <si>
    <t>Price (dollars/ton)</t>
  </si>
  <si>
    <r>
      <t>2022</t>
    </r>
    <r>
      <rPr>
        <vertAlign val="superscript"/>
        <sz val="8"/>
        <rFont val="Arial"/>
        <family val="2"/>
      </rPr>
      <t xml:space="preserve"> 1</t>
    </r>
  </si>
  <si>
    <r>
      <rPr>
        <vertAlign val="superscript"/>
        <sz val="8"/>
        <rFont val="Arial"/>
        <family val="2"/>
      </rPr>
      <t>1</t>
    </r>
    <r>
      <rPr>
        <sz val="8"/>
        <rFont val="Arial"/>
        <family val="2"/>
      </rPr>
      <t xml:space="preserve"> Beginning with February 2020 estimates, all monthly price estimates are derived exclusively from data provided by USDA's Agricultural Marketing Service (AMS) and reflect free-on-board shipping point basis. Previously these estimates were based on a combination of survey data and information from AMS.</t>
    </r>
  </si>
  <si>
    <t>Quantity processed (1,000 pounds)</t>
  </si>
  <si>
    <t>Average price (cents/pound)</t>
  </si>
  <si>
    <t>Value of sales (1,000 dollars)</t>
  </si>
  <si>
    <t>Acreage planted (acres)</t>
  </si>
  <si>
    <t>Farm prices (cents/pound)</t>
  </si>
  <si>
    <r>
      <t>Total delivered to processors</t>
    </r>
    <r>
      <rPr>
        <b/>
        <vertAlign val="superscript"/>
        <sz val="8"/>
        <rFont val="Arial"/>
        <family val="2"/>
      </rPr>
      <t>1</t>
    </r>
  </si>
  <si>
    <r>
      <rPr>
        <vertAlign val="superscript"/>
        <sz val="8"/>
        <rFont val="Arial"/>
        <family val="2"/>
      </rPr>
      <t>1</t>
    </r>
    <r>
      <rPr>
        <sz val="8"/>
        <rFont val="Arial"/>
        <family val="2"/>
      </rPr>
      <t xml:space="preserve"> Includes wild and cultivated production.</t>
    </r>
  </si>
  <si>
    <t>Bearing acreage (acres)</t>
  </si>
  <si>
    <t>Grower price (dollars/ton)</t>
  </si>
  <si>
    <r>
      <rPr>
        <vertAlign val="superscript"/>
        <sz val="8"/>
        <rFont val="Arial"/>
        <family val="2"/>
      </rPr>
      <t>1</t>
    </r>
    <r>
      <rPr>
        <sz val="8"/>
        <rFont val="Arial"/>
        <family val="2"/>
      </rPr>
      <t xml:space="preserve"> USDA, National Agricultural Statistics Service (NASS) began reporting "limited" and "undersized" as separate categories in 1990 and made estimates for 1988 and 1989. All data since 1988 are as reported by NASS.</t>
    </r>
  </si>
  <si>
    <r>
      <rPr>
        <vertAlign val="superscript"/>
        <sz val="8"/>
        <rFont val="Arial"/>
        <family val="2"/>
      </rPr>
      <t>3</t>
    </r>
    <r>
      <rPr>
        <sz val="8"/>
        <rFont val="Arial"/>
        <family val="2"/>
      </rPr>
      <t xml:space="preserve"> "Limited and undersized" reported by NASS, minus "limited size" reported by California Olive Committee for 1976 to 1987. Includes undersized and culls.  </t>
    </r>
  </si>
  <si>
    <r>
      <rPr>
        <vertAlign val="superscript"/>
        <sz val="8"/>
        <rFont val="Arial"/>
        <family val="2"/>
      </rPr>
      <t>2</t>
    </r>
    <r>
      <rPr>
        <sz val="8"/>
        <rFont val="Arial"/>
        <family val="2"/>
      </rPr>
      <t xml:space="preserve"> Mostly canned, except for 1980 when use of limited-size fruit in canned ripe olives was not permitted. Reported by California Olive Committee until 1987. </t>
    </r>
  </si>
  <si>
    <t>Fresh utilization (1,000 pounds)</t>
  </si>
  <si>
    <t>Processed utilization (1,000 pounds)</t>
  </si>
  <si>
    <r>
      <t>Yield per acre (1,000 pounds)</t>
    </r>
    <r>
      <rPr>
        <b/>
        <vertAlign val="superscript"/>
        <sz val="8"/>
        <rFont val="Arial"/>
        <family val="2"/>
      </rPr>
      <t>1</t>
    </r>
  </si>
  <si>
    <r>
      <rPr>
        <vertAlign val="superscript"/>
        <sz val="8"/>
        <rFont val="Arial"/>
        <family val="2"/>
      </rPr>
      <t xml:space="preserve">2 </t>
    </r>
    <r>
      <rPr>
        <sz val="8"/>
        <rFont val="Arial"/>
        <family val="2"/>
      </rPr>
      <t>Yield was not estimated for the 1988 through 1991 crops.</t>
    </r>
  </si>
  <si>
    <t>California value (1,000 dollars)</t>
  </si>
  <si>
    <t>Florida value (1,000 dollars)</t>
  </si>
  <si>
    <r>
      <rPr>
        <vertAlign val="superscript"/>
        <sz val="8"/>
        <rFont val="Arial"/>
        <family val="2"/>
      </rPr>
      <t>1</t>
    </r>
    <r>
      <rPr>
        <sz val="8"/>
        <rFont val="Arial"/>
        <family val="2"/>
      </rPr>
      <t xml:space="preserve"> Acreage is crop acres, not harvested acreage.</t>
    </r>
  </si>
  <si>
    <r>
      <rPr>
        <vertAlign val="superscript"/>
        <sz val="8"/>
        <rFont val="Arial"/>
        <family val="2"/>
      </rPr>
      <t xml:space="preserve">2 </t>
    </r>
    <r>
      <rPr>
        <sz val="8"/>
        <rFont val="Arial"/>
        <family val="2"/>
      </rPr>
      <t>Fresh-weight basis.</t>
    </r>
  </si>
  <si>
    <r>
      <rPr>
        <vertAlign val="superscript"/>
        <sz val="8"/>
        <rFont val="Arial"/>
        <family val="2"/>
      </rPr>
      <t>3</t>
    </r>
    <r>
      <rPr>
        <sz val="8"/>
        <rFont val="Arial"/>
        <family val="2"/>
      </rPr>
      <t xml:space="preserve"> Beginning in 1983, excludes sales of fresh pineapples (without tops) included in processing utilization. </t>
    </r>
  </si>
  <si>
    <r>
      <rPr>
        <vertAlign val="superscript"/>
        <sz val="8"/>
        <rFont val="Arial"/>
        <family val="2"/>
      </rPr>
      <t xml:space="preserve">4 </t>
    </r>
    <r>
      <rPr>
        <sz val="8"/>
        <rFont val="Arial"/>
        <family val="2"/>
      </rPr>
      <t>Value of fresh fruit delivered to processing-plant door.</t>
    </r>
  </si>
  <si>
    <r>
      <rPr>
        <vertAlign val="superscript"/>
        <sz val="8"/>
        <rFont val="Arial"/>
        <family val="2"/>
      </rPr>
      <t xml:space="preserve">5 </t>
    </r>
    <r>
      <rPr>
        <sz val="8"/>
        <rFont val="Arial"/>
        <family val="2"/>
      </rPr>
      <t xml:space="preserve">Value of fresh fruit at wholesale establishments for local sales and shippers dock for mainland and foreign sales. </t>
    </r>
  </si>
  <si>
    <r>
      <t>Acreage used for crop (1,000 acres)</t>
    </r>
    <r>
      <rPr>
        <b/>
        <vertAlign val="superscript"/>
        <sz val="8"/>
        <rFont val="Arial"/>
        <family val="2"/>
      </rPr>
      <t>1</t>
    </r>
  </si>
  <si>
    <r>
      <t>Farm price, processed (dollars/ton)</t>
    </r>
    <r>
      <rPr>
        <b/>
        <vertAlign val="superscript"/>
        <sz val="8"/>
        <rFont val="Arial"/>
        <family val="2"/>
      </rPr>
      <t>4</t>
    </r>
  </si>
  <si>
    <r>
      <t>Farm price, fresh market (dollars/ton)</t>
    </r>
    <r>
      <rPr>
        <b/>
        <vertAlign val="superscript"/>
        <sz val="8"/>
        <rFont val="Arial"/>
        <family val="2"/>
      </rPr>
      <t>5</t>
    </r>
  </si>
  <si>
    <r>
      <t>Value of production (1,000 dollars)</t>
    </r>
    <r>
      <rPr>
        <b/>
        <vertAlign val="superscript"/>
        <sz val="8"/>
        <rFont val="Arial"/>
        <family val="2"/>
      </rPr>
      <t>2</t>
    </r>
  </si>
  <si>
    <t>Table B-30--Pineapples: Number of farms, acreage, production, price, and value, Hawaii, 1980 to 2010</t>
  </si>
  <si>
    <t xml:space="preserve"> -- = Insufficient marketing to establish price.</t>
  </si>
  <si>
    <r>
      <rPr>
        <vertAlign val="superscript"/>
        <sz val="8"/>
        <rFont val="Arial"/>
        <family val="2"/>
      </rPr>
      <t>1</t>
    </r>
    <r>
      <rPr>
        <sz val="8"/>
        <rFont val="Arial"/>
        <family val="2"/>
      </rPr>
      <t xml:space="preserve"> Excludes dried.</t>
    </r>
  </si>
  <si>
    <t>Grower price, processed excluding dried (dollars/ton)</t>
  </si>
  <si>
    <r>
      <rPr>
        <vertAlign val="superscript"/>
        <sz val="8"/>
        <rFont val="Arial"/>
        <family val="2"/>
      </rPr>
      <t xml:space="preserve">1 </t>
    </r>
    <r>
      <rPr>
        <sz val="8"/>
        <rFont val="Arial"/>
        <family val="2"/>
      </rPr>
      <t>The drying ratio is approximately 3 pounds of fresh to 1 pound of dried fruit.</t>
    </r>
  </si>
  <si>
    <r>
      <rPr>
        <vertAlign val="superscript"/>
        <sz val="8"/>
        <rFont val="Arial"/>
        <family val="2"/>
      </rPr>
      <t>1</t>
    </r>
    <r>
      <rPr>
        <sz val="8"/>
        <rFont val="Arial"/>
        <family val="2"/>
      </rPr>
      <t xml:space="preserve"> Idaho, Michigan, Oregon, and Washington.</t>
    </r>
  </si>
  <si>
    <r>
      <t xml:space="preserve">1989 </t>
    </r>
    <r>
      <rPr>
        <vertAlign val="superscript"/>
        <sz val="8"/>
        <rFont val="Arial"/>
        <family val="2"/>
      </rPr>
      <t>2</t>
    </r>
  </si>
  <si>
    <t>Grower price (cents/pound)</t>
  </si>
  <si>
    <t>Canned utilized production (million pounds)</t>
  </si>
  <si>
    <t>Frozen utilized production (million pounds)</t>
  </si>
  <si>
    <t>Dried utilized production (million pounds)</t>
  </si>
  <si>
    <t>Grower price, frozen (dollars/ton)</t>
  </si>
  <si>
    <t>Grower price, canned (dollars/ton)</t>
  </si>
  <si>
    <t>Grower price, dried (dollars/ton)</t>
  </si>
  <si>
    <r>
      <rPr>
        <vertAlign val="superscript"/>
        <sz val="8"/>
        <rFont val="Arial"/>
        <family val="2"/>
      </rPr>
      <t>1</t>
    </r>
    <r>
      <rPr>
        <sz val="8"/>
        <rFont val="Arial"/>
        <family val="2"/>
      </rPr>
      <t xml:space="preserve"> Pickles, wine, baby food, and brandy.</t>
    </r>
  </si>
  <si>
    <t>Total production (1,000 tons)</t>
  </si>
  <si>
    <t>Utilized production (1,000 tons)</t>
  </si>
  <si>
    <t>Fresh utilization (1,000 tons)</t>
  </si>
  <si>
    <t>Processed utilization (1,000 tons)</t>
  </si>
  <si>
    <t xml:space="preserve"> May (dollars/pound)</t>
  </si>
  <si>
    <t>June (dollars/pound)</t>
  </si>
  <si>
    <t>July (dollars/pound)</t>
  </si>
  <si>
    <t>August (dollars/pound)</t>
  </si>
  <si>
    <t>September (dollars/pound)</t>
  </si>
  <si>
    <t>October (dollars/pound)</t>
  </si>
  <si>
    <t>November (dollars/pound)</t>
  </si>
  <si>
    <t>December (dollars/pound)</t>
  </si>
  <si>
    <t xml:space="preserve"> January (dollars/pound)</t>
  </si>
  <si>
    <t xml:space="preserve"> February (dollars/pound)</t>
  </si>
  <si>
    <t xml:space="preserve"> March (dollars/pound)</t>
  </si>
  <si>
    <t xml:space="preserve"> January (dollars/ton)</t>
  </si>
  <si>
    <t xml:space="preserve"> February (dollars/ton)</t>
  </si>
  <si>
    <t xml:space="preserve"> March (dollars/ton)</t>
  </si>
  <si>
    <t xml:space="preserve"> May (dollars/ton)</t>
  </si>
  <si>
    <t>June (dollars/ton)</t>
  </si>
  <si>
    <t>July (dollars/ton)</t>
  </si>
  <si>
    <t>August (dollars/ton)</t>
  </si>
  <si>
    <t>September (dollars/ton)</t>
  </si>
  <si>
    <t>October (dollars/ton)</t>
  </si>
  <si>
    <t>November (dollars/ton)</t>
  </si>
  <si>
    <t>December (dollars/ton)</t>
  </si>
  <si>
    <t xml:space="preserve"> April (dollars/ton)</t>
  </si>
  <si>
    <t>Utilized production (tons)</t>
  </si>
  <si>
    <t>Total production (tons)</t>
  </si>
  <si>
    <t>Fresh utilization (tons)</t>
  </si>
  <si>
    <t>Processed utilization (tons)</t>
  </si>
  <si>
    <t xml:space="preserve"> April (dollars/pound)</t>
  </si>
  <si>
    <t>Juice and cider utilized production (million pounds)</t>
  </si>
  <si>
    <t>Grower price, juice and cider (dollars/ton)</t>
  </si>
  <si>
    <r>
      <t>Production (tons)</t>
    </r>
    <r>
      <rPr>
        <b/>
        <vertAlign val="superscript"/>
        <sz val="8"/>
        <rFont val="Arial"/>
        <family val="2"/>
      </rPr>
      <t>1</t>
    </r>
  </si>
  <si>
    <r>
      <t>Fresh utilization (tons)</t>
    </r>
    <r>
      <rPr>
        <b/>
        <vertAlign val="superscript"/>
        <sz val="8"/>
        <rFont val="Arial"/>
        <family val="2"/>
      </rPr>
      <t>2</t>
    </r>
  </si>
  <si>
    <t>Wine type, price (dollars/ton)</t>
  </si>
  <si>
    <t>Table type, price (dollars/ton)</t>
  </si>
  <si>
    <t>Raisin type, price (dollars/ton)</t>
  </si>
  <si>
    <t>All types, price (dollars/ton)</t>
  </si>
  <si>
    <t>Canned, price (dollars/ton)</t>
  </si>
  <si>
    <t>Juice, price (dollars/ton)</t>
  </si>
  <si>
    <t>Wine, price (dollars/ton)</t>
  </si>
  <si>
    <t>Dried, price (dollars/ton)</t>
  </si>
  <si>
    <r>
      <t>Table B-32--Prunes (dried basis): Acreage, production, season-average grower price, and value, California, 1980 to date</t>
    </r>
    <r>
      <rPr>
        <vertAlign val="superscript"/>
        <sz val="8"/>
        <rFont val="Arial"/>
        <family val="2"/>
      </rPr>
      <t>1</t>
    </r>
  </si>
  <si>
    <t>D</t>
  </si>
  <si>
    <t>D = Discontinued.</t>
  </si>
  <si>
    <t>NA</t>
  </si>
  <si>
    <t>NP = Not published to avoid disclosure of individual operations.</t>
  </si>
  <si>
    <t>NP</t>
  </si>
  <si>
    <t xml:space="preserve">Source: USDA, Economic Research Service based on data from U.S. Department of Labor, Bureau of Labor Statistics. </t>
  </si>
  <si>
    <r>
      <t xml:space="preserve">Source: USDA, Economic Research Service based on data from USDA, National Agricultural Statistics Service, </t>
    </r>
    <r>
      <rPr>
        <i/>
        <sz val="8"/>
        <rFont val="Arial"/>
        <family val="2"/>
      </rPr>
      <t>Noncitrus Fruits and Nuts Summary,</t>
    </r>
    <r>
      <rPr>
        <sz val="8"/>
        <rFont val="Arial"/>
        <family val="2"/>
      </rPr>
      <t xml:space="preserve"> various issues.</t>
    </r>
  </si>
  <si>
    <r>
      <t xml:space="preserve">Source: USDA, Economic Research Service based on data from USDA, National Agricultural Statistics Service Hawaii field office, </t>
    </r>
    <r>
      <rPr>
        <i/>
        <sz val="8"/>
        <rFont val="Arial"/>
        <family val="2"/>
      </rPr>
      <t>Statistics of Hawaii Agriculture,</t>
    </r>
    <r>
      <rPr>
        <sz val="8"/>
        <rFont val="Arial"/>
        <family val="2"/>
      </rPr>
      <t xml:space="preserve"> various issues; State of Hawaii Department of Agriculture, </t>
    </r>
    <r>
      <rPr>
        <i/>
        <sz val="8"/>
        <rFont val="Arial"/>
        <family val="2"/>
      </rPr>
      <t>Statistics on Bananas</t>
    </r>
    <r>
      <rPr>
        <sz val="8"/>
        <rFont val="Arial"/>
        <family val="2"/>
      </rPr>
      <t xml:space="preserve">, various issues; and USDA, National Agricultural Statistics Service, </t>
    </r>
    <r>
      <rPr>
        <i/>
        <sz val="8"/>
        <rFont val="Arial"/>
        <family val="2"/>
      </rPr>
      <t>Noncitrus Fruits and Nuts Summary</t>
    </r>
    <r>
      <rPr>
        <sz val="8"/>
        <rFont val="Arial"/>
        <family val="2"/>
      </rPr>
      <t>, various issues.</t>
    </r>
  </si>
  <si>
    <r>
      <t xml:space="preserve">2005 </t>
    </r>
    <r>
      <rPr>
        <vertAlign val="superscript"/>
        <sz val="8"/>
        <rFont val="Arial"/>
        <family val="2"/>
      </rPr>
      <t>1</t>
    </r>
  </si>
  <si>
    <r>
      <rPr>
        <vertAlign val="superscript"/>
        <sz val="8"/>
        <rFont val="Arial"/>
        <family val="2"/>
      </rPr>
      <t>1</t>
    </r>
    <r>
      <rPr>
        <sz val="8"/>
        <rFont val="Arial"/>
        <family val="2"/>
      </rPr>
      <t xml:space="preserve"> In 2005, quantity of canned was included with fresh to avoid disclosure of individual operations.</t>
    </r>
  </si>
  <si>
    <r>
      <t xml:space="preserve">Source: USDA, Economic Research Service based on data from USDA, National Agricultural Statistics Service, </t>
    </r>
    <r>
      <rPr>
        <i/>
        <sz val="8"/>
        <rFont val="Arial"/>
        <family val="2"/>
      </rPr>
      <t xml:space="preserve">Agricultural Prices, </t>
    </r>
    <r>
      <rPr>
        <sz val="8"/>
        <rFont val="Arial"/>
        <family val="2"/>
      </rPr>
      <t>various issues.</t>
    </r>
  </si>
  <si>
    <r>
      <t xml:space="preserve">Source: USDA, Economic Research Service based on data from USDA, National Agricultural Statistics Service Hawaii Field Office, </t>
    </r>
    <r>
      <rPr>
        <i/>
        <sz val="8"/>
        <rFont val="Arial"/>
        <family val="2"/>
      </rPr>
      <t>Statistics of Hawaii Agriculture</t>
    </r>
    <r>
      <rPr>
        <sz val="8"/>
        <rFont val="Arial"/>
        <family val="2"/>
      </rPr>
      <t xml:space="preserve">, various issues; USDA, National Agricultural Statistics Service, </t>
    </r>
    <r>
      <rPr>
        <i/>
        <sz val="8"/>
        <rFont val="Arial"/>
        <family val="2"/>
      </rPr>
      <t>Noncitrus Fruits and Nuts Summary</t>
    </r>
    <r>
      <rPr>
        <sz val="8"/>
        <rFont val="Arial"/>
        <family val="2"/>
      </rPr>
      <t>, various issues.</t>
    </r>
  </si>
  <si>
    <r>
      <t xml:space="preserve">Source: USDA Economic Research Service based on data from USDA, National Agricultural Statistics Service, </t>
    </r>
    <r>
      <rPr>
        <i/>
        <sz val="8"/>
        <rFont val="Arial"/>
        <family val="2"/>
      </rPr>
      <t>Noncitrus Fruits and Nuts Summary,</t>
    </r>
    <r>
      <rPr>
        <sz val="8"/>
        <rFont val="Arial"/>
        <family val="2"/>
      </rPr>
      <t xml:space="preserve"> various issues.</t>
    </r>
  </si>
  <si>
    <r>
      <rPr>
        <vertAlign val="superscript"/>
        <sz val="8"/>
        <rFont val="Arial"/>
        <family val="2"/>
      </rPr>
      <t xml:space="preserve">1 </t>
    </r>
    <r>
      <rPr>
        <sz val="8"/>
        <rFont val="Arial"/>
        <family val="2"/>
      </rPr>
      <t xml:space="preserve">Prior to 1988, yields based on total production. Starting in 1993, yields based on utilized production. Only utilized production estimated beginning in 1988. </t>
    </r>
  </si>
  <si>
    <r>
      <t xml:space="preserve">1988 </t>
    </r>
    <r>
      <rPr>
        <vertAlign val="superscript"/>
        <sz val="8"/>
        <rFont val="Arial"/>
        <family val="2"/>
      </rPr>
      <t>2</t>
    </r>
  </si>
  <si>
    <r>
      <t xml:space="preserve">1990 </t>
    </r>
    <r>
      <rPr>
        <vertAlign val="superscript"/>
        <sz val="8"/>
        <rFont val="Arial"/>
        <family val="2"/>
      </rPr>
      <t>2</t>
    </r>
  </si>
  <si>
    <r>
      <t xml:space="preserve">1991 </t>
    </r>
    <r>
      <rPr>
        <vertAlign val="superscript"/>
        <sz val="8"/>
        <rFont val="Arial"/>
        <family val="2"/>
      </rPr>
      <t>2</t>
    </r>
  </si>
  <si>
    <r>
      <t xml:space="preserve">Source: USDA, Economic Research Service based on data from USDA, National Agricultural Statistics Service, </t>
    </r>
    <r>
      <rPr>
        <i/>
        <sz val="8"/>
        <rFont val="Arial"/>
        <family val="2"/>
      </rPr>
      <t>Agricultural Prices</t>
    </r>
    <r>
      <rPr>
        <sz val="8"/>
        <rFont val="Arial"/>
        <family val="2"/>
      </rPr>
      <t>, various issues.</t>
    </r>
  </si>
  <si>
    <t xml:space="preserve">NA = Not available.  </t>
  </si>
  <si>
    <t>NA = Not available.</t>
  </si>
  <si>
    <t>NP = Withheld to avoid disclosing data for individual operations.</t>
  </si>
  <si>
    <r>
      <t xml:space="preserve">Source: USDA, Economic Research Service based on data from USDA, National Agricultural Statistics Service, </t>
    </r>
    <r>
      <rPr>
        <i/>
        <sz val="8"/>
        <rFont val="Arial"/>
        <family val="2"/>
      </rPr>
      <t>Agricultural Prices,</t>
    </r>
    <r>
      <rPr>
        <sz val="8"/>
        <rFont val="Arial"/>
        <family val="2"/>
      </rPr>
      <t xml:space="preserve"> various issues.</t>
    </r>
  </si>
  <si>
    <r>
      <t xml:space="preserve">Source: USDA, Economic Research Service based on data from USDA, National Agricultural Statistics Service, </t>
    </r>
    <r>
      <rPr>
        <i/>
        <sz val="8"/>
        <rFont val="Arial"/>
        <family val="2"/>
      </rPr>
      <t xml:space="preserve">Noncitrus Fruits and Nuts Summary, </t>
    </r>
    <r>
      <rPr>
        <sz val="8"/>
        <rFont val="Arial"/>
        <family val="2"/>
      </rPr>
      <t>various issues.</t>
    </r>
  </si>
  <si>
    <r>
      <t>Total production (million pounds)</t>
    </r>
    <r>
      <rPr>
        <b/>
        <vertAlign val="superscript"/>
        <sz val="8"/>
        <rFont val="Arial"/>
        <family val="2"/>
      </rPr>
      <t>2</t>
    </r>
  </si>
  <si>
    <t>Note: One ton is equal to 2,000 pounds.</t>
  </si>
  <si>
    <t>Apples (tons)</t>
  </si>
  <si>
    <t>Apricots (tons)</t>
  </si>
  <si>
    <t>Prunes (tons)</t>
  </si>
  <si>
    <t>Total (tons)</t>
  </si>
  <si>
    <t>California production (tons)</t>
  </si>
  <si>
    <t>Florida production (tons)</t>
  </si>
  <si>
    <r>
      <t>United States production (tons)</t>
    </r>
    <r>
      <rPr>
        <b/>
        <vertAlign val="superscript"/>
        <sz val="8"/>
        <rFont val="Arial"/>
        <family val="2"/>
      </rPr>
      <t>2</t>
    </r>
  </si>
  <si>
    <r>
      <t>United States value (1,000 dollars)</t>
    </r>
    <r>
      <rPr>
        <b/>
        <vertAlign val="superscript"/>
        <sz val="8"/>
        <rFont val="Arial"/>
        <family val="2"/>
      </rPr>
      <t>2</t>
    </r>
  </si>
  <si>
    <r>
      <t>United States price (dollars/ton)</t>
    </r>
    <r>
      <rPr>
        <b/>
        <vertAlign val="superscript"/>
        <sz val="8"/>
        <rFont val="Arial"/>
        <family val="2"/>
      </rPr>
      <t>2</t>
    </r>
  </si>
  <si>
    <t>Florida price (dollars/ton)</t>
  </si>
  <si>
    <t>California price (dollars/ton)</t>
  </si>
  <si>
    <r>
      <t>Total production (1,000 tons)</t>
    </r>
    <r>
      <rPr>
        <b/>
        <vertAlign val="superscript"/>
        <sz val="8"/>
        <rFont val="Arial"/>
        <family val="2"/>
      </rPr>
      <t>1</t>
    </r>
  </si>
  <si>
    <r>
      <t>Fresh utilization (1,000 tons)</t>
    </r>
    <r>
      <rPr>
        <b/>
        <vertAlign val="superscript"/>
        <sz val="8"/>
        <rFont val="Arial"/>
        <family val="2"/>
      </rPr>
      <t>2</t>
    </r>
  </si>
  <si>
    <t>Wine type, production (1,000 tons)</t>
  </si>
  <si>
    <t>Table type, production (1,000 tons)</t>
  </si>
  <si>
    <t>Raisin type, production (1,000 tons)</t>
  </si>
  <si>
    <t>All types, production (1,000 tons)</t>
  </si>
  <si>
    <t>Canned, quantity (1,000 tons)</t>
  </si>
  <si>
    <t>Juice, quantity (1,000 tons)</t>
  </si>
  <si>
    <t>Wine, quantity (1,000 tons)</t>
  </si>
  <si>
    <t>Dried, quantity (1,000 tons)</t>
  </si>
  <si>
    <t>May (dollars/ton)</t>
  </si>
  <si>
    <t>Aug. (dollars/ton)</t>
  </si>
  <si>
    <t>Sep. (dollars/ton)</t>
  </si>
  <si>
    <t>Oct. (dollars/ton)</t>
  </si>
  <si>
    <t>Nov. (dollars/ton)</t>
  </si>
  <si>
    <t>Dec. (dollars/ton)</t>
  </si>
  <si>
    <t>Table B-10--Bananas: Number of farms, acreage, production, price, and value, Hawaii, 1980 to date</t>
  </si>
  <si>
    <r>
      <rPr>
        <vertAlign val="superscript"/>
        <sz val="8"/>
        <rFont val="Arial"/>
        <family val="2"/>
      </rPr>
      <t>1</t>
    </r>
    <r>
      <rPr>
        <sz val="8"/>
        <rFont val="Arial"/>
        <family val="2"/>
      </rPr>
      <t xml:space="preserve"> Beginning in 2019, estimates are from the State of Hawaii Department of Agriculture, </t>
    </r>
    <r>
      <rPr>
        <i/>
        <sz val="8"/>
        <rFont val="Arial"/>
        <family val="2"/>
      </rPr>
      <t>Statistics on Bananas</t>
    </r>
    <r>
      <rPr>
        <sz val="8"/>
        <rFont val="Arial"/>
        <family val="2"/>
      </rPr>
      <t xml:space="preserve">. </t>
    </r>
  </si>
  <si>
    <t>Yield per acre (tons)</t>
  </si>
  <si>
    <t>Processed, canned, canning-size fruit (tons)</t>
  </si>
  <si>
    <t>Processed, crushed for oil (tons)</t>
  </si>
  <si>
    <r>
      <t>Processed, canned, limited-size fruit (tons)</t>
    </r>
    <r>
      <rPr>
        <b/>
        <vertAlign val="superscript"/>
        <sz val="8"/>
        <rFont val="Arial"/>
        <family val="2"/>
      </rPr>
      <t>1,2</t>
    </r>
  </si>
  <si>
    <r>
      <t>Processed, other (tons)</t>
    </r>
    <r>
      <rPr>
        <b/>
        <vertAlign val="superscript"/>
        <sz val="8"/>
        <rFont val="Arial"/>
        <family val="2"/>
      </rPr>
      <t>3</t>
    </r>
  </si>
  <si>
    <r>
      <t>2023</t>
    </r>
    <r>
      <rPr>
        <vertAlign val="superscript"/>
        <sz val="8"/>
        <rFont val="Arial"/>
        <family val="2"/>
      </rPr>
      <t xml:space="preserve"> 2</t>
    </r>
  </si>
  <si>
    <r>
      <rPr>
        <vertAlign val="superscript"/>
        <sz val="8"/>
        <rFont val="Arial"/>
        <family val="2"/>
      </rPr>
      <t>2</t>
    </r>
    <r>
      <rPr>
        <sz val="8"/>
        <rFont val="Arial"/>
        <family val="2"/>
      </rPr>
      <t xml:space="preserve"> September through December 2023 price data was unavailable at the time of publishing.</t>
    </r>
  </si>
  <si>
    <r>
      <t xml:space="preserve">2023 </t>
    </r>
    <r>
      <rPr>
        <vertAlign val="superscript"/>
        <sz val="8"/>
        <rFont val="Arial"/>
        <family val="2"/>
      </rPr>
      <t>2</t>
    </r>
  </si>
  <si>
    <r>
      <rPr>
        <vertAlign val="superscript"/>
        <sz val="8"/>
        <rFont val="Arial"/>
        <family val="2"/>
      </rPr>
      <t>2</t>
    </r>
    <r>
      <rPr>
        <sz val="8"/>
        <rFont val="Arial"/>
        <family val="2"/>
      </rPr>
      <t xml:space="preserve"> September and October 2023 price data was unavailable at the time of publishing.</t>
    </r>
  </si>
  <si>
    <r>
      <t>Table B-33--Prunes and plums: Production, utilization, and season-average grower price, four States, 1980 to 2016</t>
    </r>
    <r>
      <rPr>
        <vertAlign val="superscript"/>
        <sz val="8"/>
        <rFont val="Arial"/>
        <family val="2"/>
      </rPr>
      <t>1</t>
    </r>
  </si>
  <si>
    <r>
      <t xml:space="preserve">  444,976 </t>
    </r>
    <r>
      <rPr>
        <vertAlign val="superscript"/>
        <sz val="8"/>
        <rFont val="Arial"/>
        <family val="2"/>
      </rPr>
      <t>4</t>
    </r>
  </si>
  <si>
    <t>Source: USDA, Economic Research Service based on data from American Frozen Food Institute and USDA, National Agricultural Statistics Service.</t>
  </si>
  <si>
    <t>Processed grower price (dollars/ton)</t>
  </si>
  <si>
    <r>
      <t>Figs (tons)</t>
    </r>
    <r>
      <rPr>
        <b/>
        <vertAlign val="superscript"/>
        <sz val="8"/>
        <rFont val="Arial"/>
        <family val="2"/>
      </rPr>
      <t>2</t>
    </r>
  </si>
  <si>
    <r>
      <t>Peaches (tons)</t>
    </r>
    <r>
      <rPr>
        <b/>
        <vertAlign val="superscript"/>
        <sz val="8"/>
        <rFont val="Arial"/>
        <family val="2"/>
      </rPr>
      <t>3</t>
    </r>
  </si>
  <si>
    <r>
      <t>Pears (tons)</t>
    </r>
    <r>
      <rPr>
        <b/>
        <vertAlign val="superscript"/>
        <sz val="8"/>
        <rFont val="Arial"/>
        <family val="2"/>
      </rPr>
      <t>4</t>
    </r>
  </si>
  <si>
    <r>
      <t>Grapes (tons)</t>
    </r>
    <r>
      <rPr>
        <b/>
        <vertAlign val="superscript"/>
        <sz val="8"/>
        <rFont val="Arial"/>
        <family val="2"/>
      </rPr>
      <t>5</t>
    </r>
  </si>
  <si>
    <t>-- = Insufficient marketing to establish price.</t>
  </si>
  <si>
    <r>
      <rPr>
        <vertAlign val="superscript"/>
        <sz val="8"/>
        <rFont val="Arial"/>
        <family val="2"/>
      </rPr>
      <t>2</t>
    </r>
    <r>
      <rPr>
        <sz val="8"/>
        <rFont val="Arial"/>
        <family val="2"/>
      </rPr>
      <t xml:space="preserve"> Due to lack of industry disclosure, tart cherries are included in miscellaneous fruit and berries from 1982 to 1990.</t>
    </r>
  </si>
  <si>
    <r>
      <t>Tart cherries (1,000 pounds)</t>
    </r>
    <r>
      <rPr>
        <b/>
        <vertAlign val="superscript"/>
        <sz val="8"/>
        <rFont val="Arial"/>
        <family val="2"/>
      </rPr>
      <t>1,2</t>
    </r>
  </si>
  <si>
    <r>
      <rPr>
        <vertAlign val="superscript"/>
        <sz val="8"/>
        <rFont val="Arial"/>
        <family val="2"/>
      </rPr>
      <t>4</t>
    </r>
    <r>
      <rPr>
        <sz val="8"/>
        <rFont val="Arial"/>
        <family val="2"/>
      </rPr>
      <t xml:space="preserve"> Includes purees of apples, apricots, bananas, blackberries, black and red raspberries, boysenberries, cherries, elderberries, loganberries, nectarines, peaches, plums, strawberries, cantaloupes, grapes, melons, blueberries, cranberries, guavas, kiwifruit, marionberries, passion fruit, prunes, pears, and gooseberries.</t>
    </r>
  </si>
  <si>
    <r>
      <t>Purees, noncitrus (1,000 pounds)</t>
    </r>
    <r>
      <rPr>
        <b/>
        <vertAlign val="superscript"/>
        <sz val="8"/>
        <rFont val="Arial"/>
        <family val="2"/>
      </rPr>
      <t>4</t>
    </r>
  </si>
  <si>
    <r>
      <t>Grapes and pulp (1,000 pounds)</t>
    </r>
    <r>
      <rPr>
        <b/>
        <vertAlign val="superscript"/>
        <sz val="8"/>
        <rFont val="Arial"/>
        <family val="2"/>
      </rPr>
      <t>3</t>
    </r>
  </si>
  <si>
    <r>
      <t>Apples (1,000 pounds)</t>
    </r>
    <r>
      <rPr>
        <b/>
        <vertAlign val="superscript"/>
        <sz val="8"/>
        <rFont val="Arial"/>
        <family val="2"/>
      </rPr>
      <t>1</t>
    </r>
  </si>
  <si>
    <r>
      <t>Peaches (1,000 pounds)</t>
    </r>
    <r>
      <rPr>
        <b/>
        <vertAlign val="superscript"/>
        <sz val="8"/>
        <rFont val="Arial"/>
        <family val="2"/>
      </rPr>
      <t>1</t>
    </r>
  </si>
  <si>
    <r>
      <rPr>
        <vertAlign val="superscript"/>
        <sz val="8"/>
        <rFont val="Arial"/>
        <family val="2"/>
      </rPr>
      <t>1</t>
    </r>
    <r>
      <rPr>
        <sz val="8"/>
        <rFont val="Arial"/>
        <family val="2"/>
      </rPr>
      <t xml:space="preserve"> Data from USDA, National Agricultural Statistics Service (NASS) for apples starting in 2002 and with tart cherries and peaches in 2000 and plums and prunes in 2005.</t>
    </r>
  </si>
  <si>
    <r>
      <t>Plums and prunes (1,000 pounds)</t>
    </r>
    <r>
      <rPr>
        <b/>
        <vertAlign val="superscript"/>
        <sz val="8"/>
        <rFont val="Arial"/>
        <family val="2"/>
      </rPr>
      <t>1</t>
    </r>
  </si>
  <si>
    <r>
      <t>Loganberries (1,000 pounds)</t>
    </r>
    <r>
      <rPr>
        <b/>
        <vertAlign val="superscript"/>
        <sz val="8"/>
        <rFont val="Arial"/>
        <family val="2"/>
      </rPr>
      <t>3</t>
    </r>
  </si>
  <si>
    <r>
      <rPr>
        <vertAlign val="superscript"/>
        <sz val="8"/>
        <rFont val="Arial"/>
        <family val="2"/>
      </rPr>
      <t>5</t>
    </r>
    <r>
      <rPr>
        <sz val="8"/>
        <rFont val="Arial"/>
        <family val="2"/>
      </rPr>
      <t xml:space="preserve"> Includes cranberries, gooseberries, marionberries, melon balls, mixed fruit, Montmorency cherries, elderberries, Morello cherries, grapes and pulp (1975 and 1984 only), pears, olallieberries, cantaloupes, crabapples, pineapples, guavas, currants, lemons, oranges, melons, kiwifruit, passion fruit, avocados, strawberry preserves, and watermelons. </t>
    </r>
  </si>
  <si>
    <r>
      <rPr>
        <vertAlign val="superscript"/>
        <sz val="8"/>
        <rFont val="Arial"/>
        <family val="2"/>
      </rPr>
      <t>6</t>
    </r>
    <r>
      <rPr>
        <sz val="8"/>
        <rFont val="Arial"/>
        <family val="2"/>
      </rPr>
      <t xml:space="preserve"> Starting in 2004 all data discontinued from the American Frozen Food Institute. Estimates derived by the USDA, Economic Research Service (ERS) based on data from USDA, National Agricultural Statistics Service (NASS). </t>
    </r>
  </si>
  <si>
    <r>
      <t xml:space="preserve">2004 </t>
    </r>
    <r>
      <rPr>
        <vertAlign val="superscript"/>
        <sz val="8"/>
        <rFont val="Arial"/>
        <family val="2"/>
      </rPr>
      <t>6</t>
    </r>
  </si>
  <si>
    <r>
      <t xml:space="preserve">2005 </t>
    </r>
    <r>
      <rPr>
        <vertAlign val="superscript"/>
        <sz val="8"/>
        <rFont val="Arial"/>
        <family val="2"/>
      </rPr>
      <t>6</t>
    </r>
  </si>
  <si>
    <r>
      <t xml:space="preserve">2006 </t>
    </r>
    <r>
      <rPr>
        <vertAlign val="superscript"/>
        <sz val="8"/>
        <rFont val="Arial"/>
        <family val="2"/>
      </rPr>
      <t>6</t>
    </r>
  </si>
  <si>
    <r>
      <t>Other fruit and berries (1,000 pounds)</t>
    </r>
    <r>
      <rPr>
        <b/>
        <vertAlign val="superscript"/>
        <sz val="8"/>
        <rFont val="Arial"/>
        <family val="2"/>
      </rPr>
      <t>5</t>
    </r>
  </si>
  <si>
    <r>
      <t>Utilized production (1,000 tons, fresh equivalent)</t>
    </r>
    <r>
      <rPr>
        <b/>
        <vertAlign val="superscript"/>
        <sz val="8"/>
        <rFont val="Arial"/>
        <family val="2"/>
      </rPr>
      <t>2</t>
    </r>
  </si>
  <si>
    <t>Fresh production (1,000 tons, fresh equivalent)</t>
  </si>
  <si>
    <t>Processed production, canned (1,000 tons, fresh equivalent)</t>
  </si>
  <si>
    <t>Processed production, dried (1,000 tons, fresh equivalent)</t>
  </si>
  <si>
    <t>Processed production, juice (1,000 tons, fresh equivalent)</t>
  </si>
  <si>
    <r>
      <t>Processed production, frozen (1,000 tons, fresh equivalent)</t>
    </r>
    <r>
      <rPr>
        <b/>
        <vertAlign val="superscript"/>
        <sz val="8"/>
        <rFont val="Arial"/>
        <family val="2"/>
      </rPr>
      <t>3</t>
    </r>
  </si>
  <si>
    <t>Processed production, wine (1,000 tons, fresh equivalent)</t>
  </si>
  <si>
    <t>Processed production, other (1,000 tons, fresh equivalent)</t>
  </si>
  <si>
    <r>
      <t>Utilized production (1,000 tons)</t>
    </r>
    <r>
      <rPr>
        <b/>
        <vertAlign val="superscript"/>
        <sz val="8"/>
        <rFont val="Arial"/>
        <family val="2"/>
      </rPr>
      <t>2</t>
    </r>
  </si>
  <si>
    <r>
      <t>Processed production (1,000 tons)</t>
    </r>
    <r>
      <rPr>
        <b/>
        <vertAlign val="superscript"/>
        <sz val="8"/>
        <rFont val="Arial"/>
        <family val="2"/>
      </rPr>
      <t>2</t>
    </r>
  </si>
  <si>
    <r>
      <t>Fresh market production (1,000 tons)</t>
    </r>
    <r>
      <rPr>
        <b/>
        <vertAlign val="superscript"/>
        <sz val="8"/>
        <rFont val="Arial"/>
        <family val="2"/>
      </rPr>
      <t>3</t>
    </r>
  </si>
  <si>
    <r>
      <t xml:space="preserve">Source: USDA Economic Research Service based on data from USDA, National Agricultural Statistics Service, </t>
    </r>
    <r>
      <rPr>
        <i/>
        <sz val="8"/>
        <rFont val="Arial"/>
        <family val="2"/>
      </rPr>
      <t>Noncitrus Fruits and Nuts Summary,</t>
    </r>
    <r>
      <rPr>
        <sz val="8"/>
        <rFont val="Arial"/>
        <family val="2"/>
      </rPr>
      <t xml:space="preserve"> various issues; and California Olive Committee.    </t>
    </r>
  </si>
  <si>
    <r>
      <rPr>
        <vertAlign val="superscript"/>
        <sz val="8"/>
        <rFont val="Arial"/>
        <family val="2"/>
      </rPr>
      <t>1</t>
    </r>
    <r>
      <rPr>
        <sz val="8"/>
        <rFont val="Arial"/>
        <family val="2"/>
      </rPr>
      <t xml:space="preserve"> Beginning with February 2020 estimates, all monthly price estimates are derived exclusively from data provided by USDA, Agricultural Marketing Service (AMS) and reflect free-on-board shipping point basis. Previously these estimates were based on a combination of survey data and information from AMS.</t>
    </r>
  </si>
  <si>
    <t>Table B-1--Utilization of noncitrus fruit production and value, United States, 1980 to date</t>
  </si>
  <si>
    <t>Table B-4--Apples: Production, utilization, and season-average grower price, United States, 1980 to date</t>
  </si>
  <si>
    <t>Table B-15--Grapes: Utilized production and season-average grower price, California, 1980 to date</t>
  </si>
  <si>
    <t>Table B-32--Prunes (dried basis): Acreage, production, season-average grower price, and value, California, 1980 to date</t>
  </si>
  <si>
    <t>Table B-7--Apples: Processed utilization and season-average grower price, United States, 1980 to 2019</t>
  </si>
  <si>
    <t>Table B-33--Prunes and plums: Production, utilization, and season-average grower price, four States, 1980 to 2016</t>
  </si>
  <si>
    <r>
      <t>Dates (tons)</t>
    </r>
    <r>
      <rPr>
        <b/>
        <vertAlign val="superscript"/>
        <sz val="8"/>
        <rFont val="Arial"/>
        <family val="2"/>
      </rPr>
      <t>1</t>
    </r>
  </si>
  <si>
    <t>Fresh grower price (cents/pound)</t>
  </si>
  <si>
    <r>
      <t>Fresh slices utilized production</t>
    </r>
    <r>
      <rPr>
        <b/>
        <sz val="8"/>
        <rFont val="Arial"/>
        <family val="2"/>
      </rPr>
      <t xml:space="preserve"> (million pounds)</t>
    </r>
    <r>
      <rPr>
        <b/>
        <vertAlign val="superscript"/>
        <sz val="8"/>
        <rFont val="Arial"/>
        <family val="2"/>
      </rPr>
      <t>2</t>
    </r>
  </si>
  <si>
    <r>
      <t>Grower price, fresh slices (dollars/ton)</t>
    </r>
    <r>
      <rPr>
        <b/>
        <vertAlign val="superscript"/>
        <sz val="8"/>
        <rFont val="Arial"/>
        <family val="2"/>
      </rPr>
      <t>2</t>
    </r>
  </si>
  <si>
    <r>
      <t>Other utilized production (million pounds)</t>
    </r>
    <r>
      <rPr>
        <b/>
        <vertAlign val="superscript"/>
        <sz val="8"/>
        <rFont val="Arial"/>
        <family val="2"/>
      </rPr>
      <t>3</t>
    </r>
  </si>
  <si>
    <r>
      <t>Grower price, other (dollars/ton)</t>
    </r>
    <r>
      <rPr>
        <b/>
        <vertAlign val="superscript"/>
        <sz val="8"/>
        <rFont val="Arial"/>
        <family val="2"/>
      </rPr>
      <t>3</t>
    </r>
  </si>
  <si>
    <r>
      <t>Other utilized production (million pounds)</t>
    </r>
    <r>
      <rPr>
        <b/>
        <vertAlign val="superscript"/>
        <sz val="8"/>
        <rFont val="Arial"/>
        <family val="2"/>
      </rPr>
      <t>1</t>
    </r>
  </si>
  <si>
    <r>
      <t>Grower price, other (dollars/ton)</t>
    </r>
    <r>
      <rPr>
        <b/>
        <vertAlign val="superscript"/>
        <sz val="8"/>
        <rFont val="Arial"/>
        <family val="2"/>
      </rPr>
      <t>1</t>
    </r>
  </si>
  <si>
    <r>
      <t>Grower price, processed (dollars/ton)</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</si>
</sst>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_);_(* \(#,##0.00\);_(* &quot;-&quot;??_);_(@_)"/>
    <numFmt numFmtId="164" formatCode="0_)"/>
    <numFmt numFmtId="165" formatCode="0.000"/>
    <numFmt numFmtId="166" formatCode="0.0_)"/>
    <numFmt numFmtId="167" formatCode="_(* #,##0.0_);_(* \(#,##0.0\);_(* &quot;-&quot;??_);_(@_)"/>
    <numFmt numFmtId="168" formatCode="0.00_)"/>
    <numFmt numFmtId="169" formatCode="0.0"/>
    <numFmt numFmtId="170" formatCode="#,##0.0_____________)"/>
    <numFmt numFmtId="171" formatCode="_(* #,##0_);_(* \(#,##0\);_(* &quot;-&quot;??_);_(@_)"/>
    <numFmt numFmtId="172" formatCode="#,##0_____)"/>
    <numFmt numFmtId="173" formatCode="#,##0___)"/>
    <numFmt numFmtId="174" formatCode="#,##0_________)"/>
    <numFmt numFmtId="175" formatCode="#,##0.0___)"/>
    <numFmt numFmtId="176" formatCode="0.0_____)"/>
    <numFmt numFmtId="177" formatCode="0.0_______)"/>
    <numFmt numFmtId="178" formatCode="0.0000"/>
    <numFmt numFmtId="179" formatCode="#,##0_______)"/>
    <numFmt numFmtId="180" formatCode="#,##0.0_______)"/>
    <numFmt numFmtId="181" formatCode="0.000_)"/>
    <numFmt numFmtId="182" formatCode="0.000___)"/>
    <numFmt numFmtId="183" formatCode=".000"/>
    <numFmt numFmtId="184" formatCode="0.000_____)"/>
    <numFmt numFmtId="185" formatCode="0.00___)"/>
    <numFmt numFmtId="186" formatCode="#,##0.0"/>
    <numFmt numFmtId="187" formatCode="#,##0_____________)"/>
    <numFmt numFmtId="188" formatCode="0.0_________)"/>
    <numFmt numFmtId="189" formatCode="#,##0___________)"/>
    <numFmt numFmtId="190" formatCode="#,##0.0_________)"/>
    <numFmt numFmtId="191" formatCode="0_________)"/>
    <numFmt numFmtId="192" formatCode="#,##0_________________)"/>
    <numFmt numFmtId="193" formatCode="#,##0___________________)"/>
    <numFmt numFmtId="194" formatCode="0_______)"/>
    <numFmt numFmtId="195" formatCode="_(* #,##0.0000_);_(* \(#,##0.0000\);_(* &quot;-&quot;????_);_(@_)"/>
    <numFmt numFmtId="196" formatCode="_(* #,##0.0000_);_(* \(#,##0.0000\);_(* &quot;-&quot;??_);_(@_)"/>
    <numFmt numFmtId="197" formatCode="_(* #,##0.000_);_(* \(#,##0.000\);_(* &quot;-&quot;??_);_(@_)"/>
  </numFmts>
  <fonts count="86">
    <font>
      <sz val="11"/>
      <color theme="1"/>
      <name val="Calibri"/>
      <family val="2"/>
      <scheme val="minor"/>
    </font>
    <font>
      <sz val="12"/>
      <name val="Arial"/>
      <family val="2"/>
    </font>
    <font>
      <sz val="10"/>
      <name val="Arial"/>
      <family val="2"/>
    </font>
    <font>
      <sz val="9"/>
      <name val="Arial MT"/>
    </font>
    <font>
      <sz val="9"/>
      <name val="Arial"/>
      <family val="2"/>
    </font>
    <font>
      <sz val="12"/>
      <name val="Arial MT"/>
    </font>
    <font>
      <sz val="10"/>
      <color indexed="10"/>
      <name val="Arial"/>
      <family val="2"/>
    </font>
    <font>
      <sz val="10"/>
      <name val="Arial"/>
      <family val="2"/>
    </font>
    <font>
      <sz val="10"/>
      <color indexed="8"/>
      <name val="Arial"/>
      <family val="2"/>
    </font>
    <font>
      <sz val="10"/>
      <color theme="1"/>
      <name val="Arial"/>
      <family val="2"/>
    </font>
    <font>
      <b/>
      <sz val="11"/>
      <color theme="1"/>
      <name val="Calibri"/>
      <family val="2"/>
      <scheme val="minor"/>
    </font>
    <font>
      <sz val="11"/>
      <color theme="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8"/>
      <color theme="3"/>
      <name val="Calibri Light"/>
      <family val="2"/>
      <scheme val="major"/>
    </font>
    <font>
      <sz val="11"/>
      <color rgb="FF9C6500"/>
      <name val="Calibri"/>
      <family val="2"/>
      <scheme val="minor"/>
    </font>
    <font>
      <sz val="10"/>
      <color theme="0"/>
      <name val="Arial"/>
      <family val="2"/>
    </font>
    <font>
      <sz val="10"/>
      <color indexed="9"/>
      <name val="Arial"/>
      <family val="2"/>
    </font>
    <font>
      <sz val="10"/>
      <color rgb="FF9C0006"/>
      <name val="Arial"/>
      <family val="2"/>
    </font>
    <font>
      <sz val="10"/>
      <color indexed="20"/>
      <name val="Arial"/>
      <family val="2"/>
    </font>
    <font>
      <b/>
      <sz val="10"/>
      <color rgb="FFFA7D00"/>
      <name val="Arial"/>
      <family val="2"/>
    </font>
    <font>
      <b/>
      <sz val="10"/>
      <color indexed="52"/>
      <name val="Arial"/>
      <family val="2"/>
    </font>
    <font>
      <b/>
      <sz val="10"/>
      <color theme="0"/>
      <name val="Arial"/>
      <family val="2"/>
    </font>
    <font>
      <b/>
      <sz val="10"/>
      <color indexed="9"/>
      <name val="Arial"/>
      <family val="2"/>
    </font>
    <font>
      <i/>
      <sz val="10"/>
      <color rgb="FF7F7F7F"/>
      <name val="Arial"/>
      <family val="2"/>
    </font>
    <font>
      <i/>
      <sz val="10"/>
      <color indexed="23"/>
      <name val="Arial"/>
      <family val="2"/>
    </font>
    <font>
      <sz val="10"/>
      <color rgb="FF006100"/>
      <name val="Arial"/>
      <family val="2"/>
    </font>
    <font>
      <sz val="10"/>
      <color indexed="17"/>
      <name val="Arial"/>
      <family val="2"/>
    </font>
    <font>
      <b/>
      <sz val="15"/>
      <color theme="3"/>
      <name val="Arial"/>
      <family val="2"/>
    </font>
    <font>
      <b/>
      <sz val="15"/>
      <color indexed="56"/>
      <name val="Arial"/>
      <family val="2"/>
    </font>
    <font>
      <b/>
      <sz val="13"/>
      <color theme="3"/>
      <name val="Arial"/>
      <family val="2"/>
    </font>
    <font>
      <b/>
      <sz val="13"/>
      <color indexed="56"/>
      <name val="Arial"/>
      <family val="2"/>
    </font>
    <font>
      <b/>
      <sz val="11"/>
      <color theme="3"/>
      <name val="Arial"/>
      <family val="2"/>
    </font>
    <font>
      <b/>
      <sz val="11"/>
      <color indexed="56"/>
      <name val="Arial"/>
      <family val="2"/>
    </font>
    <font>
      <u/>
      <sz val="10"/>
      <color indexed="12"/>
      <name val="Arial"/>
      <family val="2"/>
    </font>
    <font>
      <sz val="10"/>
      <color rgb="FF3F3F76"/>
      <name val="Arial"/>
      <family val="2"/>
    </font>
    <font>
      <sz val="10"/>
      <color indexed="62"/>
      <name val="Arial"/>
      <family val="2"/>
    </font>
    <font>
      <sz val="10"/>
      <color rgb="FFFA7D00"/>
      <name val="Arial"/>
      <family val="2"/>
    </font>
    <font>
      <sz val="10"/>
      <color indexed="52"/>
      <name val="Arial"/>
      <family val="2"/>
    </font>
    <font>
      <sz val="10"/>
      <color rgb="FF9C6500"/>
      <name val="Arial"/>
      <family val="2"/>
    </font>
    <font>
      <sz val="10"/>
      <color indexed="60"/>
      <name val="Arial"/>
      <family val="2"/>
    </font>
    <font>
      <sz val="10"/>
      <name val="Courier"/>
      <family val="3"/>
    </font>
    <font>
      <b/>
      <sz val="10"/>
      <color rgb="FF3F3F3F"/>
      <name val="Arial"/>
      <family val="2"/>
    </font>
    <font>
      <b/>
      <sz val="10"/>
      <color indexed="63"/>
      <name val="Arial"/>
      <family val="2"/>
    </font>
    <font>
      <b/>
      <sz val="18"/>
      <color indexed="56"/>
      <name val="Cambria"/>
      <family val="2"/>
    </font>
    <font>
      <b/>
      <sz val="10"/>
      <color theme="1"/>
      <name val="Arial"/>
      <family val="2"/>
    </font>
    <font>
      <b/>
      <sz val="10"/>
      <color indexed="8"/>
      <name val="Arial"/>
      <family val="2"/>
    </font>
    <font>
      <sz val="10"/>
      <color rgb="FFFF0000"/>
      <name val="Arial"/>
      <family val="2"/>
    </font>
    <font>
      <u/>
      <sz val="9"/>
      <color theme="10"/>
      <name val="Arial MT"/>
    </font>
    <font>
      <sz val="8"/>
      <name val="Helvetica"/>
      <family val="2"/>
    </font>
    <font>
      <sz val="8"/>
      <name val="Helvetica"/>
    </font>
    <font>
      <sz val="8"/>
      <name val="Arial"/>
      <family val="2"/>
    </font>
    <font>
      <sz val="8"/>
      <color theme="1"/>
      <name val="Arial"/>
      <family val="2"/>
    </font>
    <font>
      <sz val="8"/>
      <color indexed="8"/>
      <name val="Arial"/>
      <family val="2"/>
    </font>
    <font>
      <u/>
      <sz val="11"/>
      <color theme="10"/>
      <name val="Calibri"/>
      <family val="2"/>
      <scheme val="minor"/>
    </font>
    <font>
      <sz val="8"/>
      <name val="Calibri"/>
      <family val="2"/>
      <scheme val="minor"/>
    </font>
    <font>
      <sz val="12"/>
      <color indexed="8"/>
      <name val="Arial MT"/>
    </font>
    <font>
      <sz val="9"/>
      <color indexed="8"/>
      <name val="Arial MT"/>
    </font>
    <font>
      <sz val="8"/>
      <color indexed="8"/>
      <name val="Arial MT"/>
    </font>
    <font>
      <sz val="9"/>
      <color theme="1"/>
      <name val="Arial"/>
      <family val="2"/>
    </font>
    <font>
      <vertAlign val="superscript"/>
      <sz val="8"/>
      <name val="Arial"/>
      <family val="2"/>
    </font>
    <font>
      <i/>
      <sz val="8"/>
      <name val="Arial"/>
      <family val="2"/>
    </font>
    <font>
      <b/>
      <sz val="8"/>
      <name val="Arial"/>
      <family val="2"/>
    </font>
    <font>
      <b/>
      <vertAlign val="superscript"/>
      <sz val="8"/>
      <name val="Arial"/>
      <family val="2"/>
    </font>
    <font>
      <sz val="8"/>
      <name val="Arial"/>
      <family val="2"/>
    </font>
    <font>
      <b/>
      <sz val="8"/>
      <name val="Arial"/>
      <family val="2"/>
    </font>
    <font>
      <sz val="11"/>
      <color rgb="FF000000"/>
      <name val="Calibri"/>
      <family val="2"/>
      <scheme val="minor"/>
    </font>
    <font>
      <sz val="8"/>
      <name val="Arial"/>
      <family val="2"/>
    </font>
    <font>
      <sz val="8"/>
      <name val="Arial"/>
      <family val="2"/>
    </font>
    <font>
      <b/>
      <sz val="8"/>
      <name val="Arial"/>
      <family val="2"/>
    </font>
    <font>
      <sz val="8"/>
      <name val="Arial"/>
      <family val="2"/>
    </font>
    <font>
      <sz val="8"/>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s>
  <cellStyleXfs count="16768">
    <xf numFmtId="0" fontId="0"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2" fillId="0" borderId="0"/>
    <xf numFmtId="0" fontId="2" fillId="0" borderId="0"/>
    <xf numFmtId="0" fontId="7" fillId="0" borderId="0"/>
    <xf numFmtId="0" fontId="2"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12" fillId="0" borderId="0" applyNumberFormat="0" applyFill="0" applyBorder="0" applyAlignment="0" applyProtection="0"/>
    <xf numFmtId="0" fontId="11" fillId="8" borderId="8" applyNumberFormat="0" applyFont="0" applyAlignment="0" applyProtection="0"/>
    <xf numFmtId="0" fontId="25" fillId="0" borderId="0" applyNumberFormat="0" applyFill="0" applyBorder="0" applyAlignment="0" applyProtection="0"/>
    <xf numFmtId="0" fontId="10" fillId="0" borderId="9"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7" fillId="0" borderId="0"/>
    <xf numFmtId="1" fontId="3" fillId="0" borderId="0" applyFont="0"/>
    <xf numFmtId="0" fontId="4" fillId="0" borderId="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6"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6"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6"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6"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6"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6"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6"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26"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6"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6"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6"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6"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8"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22"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4" fillId="6" borderId="4"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24"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6" fillId="7" borderId="7"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7"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4"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1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20"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49"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23"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29"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64" fontId="1" fillId="0" borderId="0"/>
    <xf numFmtId="0" fontId="9" fillId="0" borderId="0"/>
    <xf numFmtId="0" fontId="9" fillId="0" borderId="0"/>
    <xf numFmtId="164"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8" fillId="0" borderId="0"/>
    <xf numFmtId="0" fontId="8" fillId="0" borderId="0"/>
    <xf numFmtId="0" fontId="8" fillId="0" borderId="0"/>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2" fillId="0" borderId="0">
      <alignment wrapText="1"/>
    </xf>
    <xf numFmtId="0" fontId="2" fillId="0" borderId="0">
      <alignment wrapText="1"/>
    </xf>
    <xf numFmtId="0" fontId="2"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164" fontId="1"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1" fillId="8" borderId="8"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21"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6" fillId="6" borderId="5"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10"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3" fontId="2" fillId="0" borderId="0" applyNumberFormat="0" applyFont="0" applyFill="0" applyBorder="0" applyAlignment="0" applyProtection="0"/>
    <xf numFmtId="1" fontId="62" fillId="0" borderId="0" applyNumberFormat="0" applyFill="0" applyBorder="0" applyAlignment="0" applyProtection="0"/>
    <xf numFmtId="0" fontId="29" fillId="4" borderId="0" applyNumberFormat="0" applyBorder="0" applyAlignment="0" applyProtection="0"/>
    <xf numFmtId="0" fontId="3" fillId="8" borderId="8" applyNumberFormat="0" applyFont="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4" fillId="0" borderId="0"/>
    <xf numFmtId="0" fontId="68" fillId="0" borderId="0" applyNumberFormat="0" applyFill="0" applyBorder="0" applyAlignment="0" applyProtection="0"/>
    <xf numFmtId="0" fontId="5" fillId="0" borderId="0"/>
    <xf numFmtId="43" fontId="73"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73" fillId="0" borderId="0"/>
    <xf numFmtId="43" fontId="11" fillId="0" borderId="0" applyFont="0" applyFill="0" applyBorder="0" applyAlignment="0" applyProtection="0"/>
    <xf numFmtId="0" fontId="11" fillId="0" borderId="0"/>
    <xf numFmtId="0" fontId="3" fillId="0" borderId="0"/>
    <xf numFmtId="0" fontId="80" fillId="0" borderId="0"/>
    <xf numFmtId="0" fontId="2" fillId="0" borderId="0"/>
    <xf numFmtId="1" fontId="3" fillId="0" borderId="0" applyFont="0"/>
    <xf numFmtId="0" fontId="11" fillId="8" borderId="8" applyNumberFormat="0" applyFont="0" applyAlignment="0" applyProtection="0"/>
    <xf numFmtId="9" fontId="11" fillId="0" borderId="0" applyFont="0" applyFill="0" applyBorder="0" applyAlignment="0" applyProtection="0"/>
    <xf numFmtId="0" fontId="70" fillId="0" borderId="0"/>
    <xf numFmtId="0" fontId="70" fillId="8" borderId="8" applyNumberFormat="0" applyFont="0" applyAlignment="0" applyProtection="0"/>
    <xf numFmtId="0" fontId="11" fillId="0" borderId="0"/>
    <xf numFmtId="0" fontId="11" fillId="8" borderId="8" applyNumberFormat="0" applyFont="0" applyAlignment="0" applyProtection="0"/>
    <xf numFmtId="43" fontId="11" fillId="0" borderId="0" applyFont="0" applyFill="0" applyBorder="0" applyAlignment="0" applyProtection="0"/>
    <xf numFmtId="0" fontId="68" fillId="0" borderId="0" applyNumberFormat="0" applyFill="0" applyBorder="0" applyAlignment="0" applyProtection="0"/>
    <xf numFmtId="9" fontId="11" fillId="0" borderId="0" applyFont="0" applyFill="0" applyBorder="0" applyAlignment="0" applyProtection="0"/>
  </cellStyleXfs>
  <cellXfs count="292">
    <xf numFmtId="0" fontId="0" fillId="0" borderId="0" xfId="0"/>
    <xf numFmtId="0" fontId="3" fillId="0" borderId="0" xfId="2"/>
    <xf numFmtId="169" fontId="3" fillId="0" borderId="0" xfId="2" applyNumberFormat="1"/>
    <xf numFmtId="165" fontId="3" fillId="0" borderId="0" xfId="2" applyNumberFormat="1"/>
    <xf numFmtId="0" fontId="63" fillId="0" borderId="0" xfId="2" quotePrefix="1" applyFont="1" applyAlignment="1">
      <alignment horizontal="left"/>
    </xf>
    <xf numFmtId="0" fontId="63" fillId="0" borderId="0" xfId="2" applyFont="1" applyAlignment="1">
      <alignment horizontal="left"/>
    </xf>
    <xf numFmtId="0" fontId="65" fillId="0" borderId="0" xfId="16745" applyFont="1"/>
    <xf numFmtId="3" fontId="65" fillId="0" borderId="0" xfId="2" applyNumberFormat="1" applyFont="1"/>
    <xf numFmtId="3" fontId="65" fillId="0" borderId="0" xfId="2" quotePrefix="1" applyNumberFormat="1" applyFont="1" applyAlignment="1">
      <alignment horizontal="center"/>
    </xf>
    <xf numFmtId="0" fontId="0" fillId="0" borderId="0" xfId="0" applyAlignment="1">
      <alignment horizontal="center"/>
    </xf>
    <xf numFmtId="0" fontId="70" fillId="0" borderId="0" xfId="2" applyFont="1" applyAlignment="1">
      <alignment horizontal="right"/>
    </xf>
    <xf numFmtId="181" fontId="71" fillId="0" borderId="0" xfId="2" applyNumberFormat="1" applyFont="1"/>
    <xf numFmtId="0" fontId="71" fillId="0" borderId="0" xfId="2" applyFont="1"/>
    <xf numFmtId="181" fontId="3" fillId="0" borderId="0" xfId="2" applyNumberFormat="1"/>
    <xf numFmtId="0" fontId="70" fillId="0" borderId="0" xfId="2" applyFont="1" applyAlignment="1">
      <alignment horizontal="left"/>
    </xf>
    <xf numFmtId="182" fontId="63" fillId="0" borderId="0" xfId="2" applyNumberFormat="1" applyFont="1" applyAlignment="1">
      <alignment horizontal="center"/>
    </xf>
    <xf numFmtId="49" fontId="3" fillId="0" borderId="0" xfId="2" applyNumberFormat="1"/>
    <xf numFmtId="182" fontId="63" fillId="0" borderId="0" xfId="2" applyNumberFormat="1" applyFont="1"/>
    <xf numFmtId="181" fontId="72" fillId="0" borderId="0" xfId="2" applyNumberFormat="1" applyFont="1"/>
    <xf numFmtId="181" fontId="70" fillId="0" borderId="0" xfId="2" applyNumberFormat="1" applyFont="1"/>
    <xf numFmtId="0" fontId="5" fillId="0" borderId="0" xfId="16747"/>
    <xf numFmtId="165" fontId="5" fillId="0" borderId="0" xfId="16747" applyNumberFormat="1"/>
    <xf numFmtId="0" fontId="3" fillId="0" borderId="0" xfId="2" applyAlignment="1">
      <alignment horizontal="right"/>
    </xf>
    <xf numFmtId="0" fontId="5" fillId="0" borderId="0" xfId="16747" applyAlignment="1">
      <alignment horizontal="right"/>
    </xf>
    <xf numFmtId="165" fontId="5" fillId="0" borderId="0" xfId="16747" applyNumberFormat="1" applyAlignment="1">
      <alignment horizontal="fill"/>
    </xf>
    <xf numFmtId="183" fontId="63" fillId="0" borderId="0" xfId="2" applyNumberFormat="1" applyFont="1" applyAlignment="1">
      <alignment horizontal="right"/>
    </xf>
    <xf numFmtId="184" fontId="63" fillId="0" borderId="0" xfId="2" quotePrefix="1" applyNumberFormat="1" applyFont="1" applyAlignment="1">
      <alignment horizontal="center"/>
    </xf>
    <xf numFmtId="184" fontId="63" fillId="0" borderId="0" xfId="2" quotePrefix="1" applyNumberFormat="1" applyFont="1" applyAlignment="1">
      <alignment horizontal="right"/>
    </xf>
    <xf numFmtId="184" fontId="63" fillId="0" borderId="0" xfId="2" applyNumberFormat="1" applyFont="1" applyAlignment="1">
      <alignment vertical="center"/>
    </xf>
    <xf numFmtId="184" fontId="63" fillId="0" borderId="0" xfId="2" applyNumberFormat="1" applyFont="1"/>
    <xf numFmtId="0" fontId="3" fillId="0" borderId="0" xfId="2" applyAlignment="1">
      <alignment horizontal="left"/>
    </xf>
    <xf numFmtId="0" fontId="64" fillId="0" borderId="0" xfId="2" quotePrefix="1" applyFont="1" applyAlignment="1">
      <alignment horizontal="left"/>
    </xf>
    <xf numFmtId="0" fontId="63" fillId="0" borderId="22" xfId="2" applyFont="1" applyBorder="1"/>
    <xf numFmtId="0" fontId="63" fillId="0" borderId="23" xfId="2" applyFont="1" applyBorder="1" applyAlignment="1">
      <alignment horizontal="left"/>
    </xf>
    <xf numFmtId="0" fontId="63" fillId="0" borderId="22" xfId="2" applyFont="1" applyBorder="1" applyAlignment="1">
      <alignment horizontal="left"/>
    </xf>
    <xf numFmtId="3" fontId="65" fillId="0" borderId="23" xfId="2" quotePrefix="1" applyNumberFormat="1" applyFont="1" applyBorder="1" applyAlignment="1">
      <alignment horizontal="center"/>
    </xf>
    <xf numFmtId="0" fontId="10" fillId="0" borderId="20" xfId="0" applyFont="1" applyBorder="1" applyAlignment="1">
      <alignment horizontal="center" vertical="center" wrapText="1"/>
    </xf>
    <xf numFmtId="0" fontId="0" fillId="0" borderId="0" xfId="0" applyAlignment="1">
      <alignment horizontal="left" vertical="center" wrapText="1"/>
    </xf>
    <xf numFmtId="0" fontId="68" fillId="0" borderId="0" xfId="16746" applyAlignment="1">
      <alignment horizontal="center" vertical="center" wrapText="1"/>
    </xf>
    <xf numFmtId="0" fontId="0" fillId="0" borderId="0" xfId="0" applyAlignment="1">
      <alignment wrapText="1"/>
    </xf>
    <xf numFmtId="1" fontId="76" fillId="0" borderId="23" xfId="51" applyFont="1" applyBorder="1" applyAlignment="1">
      <alignment horizontal="center" vertical="center" wrapText="1"/>
    </xf>
    <xf numFmtId="1" fontId="76" fillId="0" borderId="23" xfId="51" applyFont="1" applyBorder="1" applyAlignment="1">
      <alignment horizontal="left" vertical="center" wrapText="1"/>
    </xf>
    <xf numFmtId="0" fontId="65" fillId="0" borderId="23" xfId="2" quotePrefix="1" applyFont="1" applyBorder="1" applyAlignment="1">
      <alignment horizontal="left"/>
    </xf>
    <xf numFmtId="0" fontId="65" fillId="0" borderId="23" xfId="2" applyFont="1" applyBorder="1"/>
    <xf numFmtId="0" fontId="4" fillId="0" borderId="0" xfId="2" applyFont="1"/>
    <xf numFmtId="0" fontId="65" fillId="0" borderId="0" xfId="2" applyFont="1"/>
    <xf numFmtId="0" fontId="65" fillId="0" borderId="0" xfId="2" applyFont="1" applyAlignment="1">
      <alignment horizontal="center"/>
    </xf>
    <xf numFmtId="0" fontId="65" fillId="0" borderId="0" xfId="2" quotePrefix="1" applyFont="1" applyAlignment="1">
      <alignment horizontal="left"/>
    </xf>
    <xf numFmtId="2" fontId="65" fillId="0" borderId="0" xfId="2" applyNumberFormat="1" applyFont="1"/>
    <xf numFmtId="0" fontId="65" fillId="0" borderId="0" xfId="2" applyFont="1" applyAlignment="1">
      <alignment horizontal="left"/>
    </xf>
    <xf numFmtId="0" fontId="65" fillId="0" borderId="22" xfId="2" quotePrefix="1" applyFont="1" applyBorder="1" applyAlignment="1">
      <alignment horizontal="left"/>
    </xf>
    <xf numFmtId="0" fontId="65" fillId="0" borderId="22" xfId="2" applyFont="1" applyBorder="1"/>
    <xf numFmtId="1" fontId="65" fillId="0" borderId="0" xfId="2" applyNumberFormat="1" applyFont="1" applyAlignment="1">
      <alignment horizontal="center"/>
    </xf>
    <xf numFmtId="180" fontId="65" fillId="0" borderId="0" xfId="2" applyNumberFormat="1" applyFont="1"/>
    <xf numFmtId="0" fontId="65" fillId="0" borderId="22" xfId="2" applyFont="1" applyBorder="1" applyAlignment="1">
      <alignment horizontal="left"/>
    </xf>
    <xf numFmtId="0" fontId="65" fillId="0" borderId="23" xfId="2" applyFont="1" applyBorder="1" applyAlignment="1">
      <alignment horizontal="left"/>
    </xf>
    <xf numFmtId="170" fontId="65" fillId="0" borderId="0" xfId="2" applyNumberFormat="1" applyFont="1"/>
    <xf numFmtId="169" fontId="65" fillId="0" borderId="0" xfId="2" applyNumberFormat="1" applyFont="1"/>
    <xf numFmtId="165" fontId="65" fillId="0" borderId="0" xfId="2" applyNumberFormat="1" applyFont="1"/>
    <xf numFmtId="0" fontId="76" fillId="0" borderId="23" xfId="2" applyFont="1" applyBorder="1" applyAlignment="1">
      <alignment horizontal="center" vertical="center" wrapText="1"/>
    </xf>
    <xf numFmtId="186" fontId="65" fillId="0" borderId="0" xfId="2" applyNumberFormat="1" applyFont="1" applyAlignment="1">
      <alignment horizontal="center"/>
    </xf>
    <xf numFmtId="186" fontId="65" fillId="0" borderId="23" xfId="2" applyNumberFormat="1" applyFont="1" applyBorder="1" applyAlignment="1">
      <alignment horizontal="center"/>
    </xf>
    <xf numFmtId="0" fontId="76" fillId="0" borderId="23" xfId="2" applyFont="1" applyBorder="1" applyAlignment="1">
      <alignment horizontal="left" vertical="center" wrapText="1"/>
    </xf>
    <xf numFmtId="0" fontId="65" fillId="0" borderId="22" xfId="16745" applyFont="1" applyBorder="1"/>
    <xf numFmtId="0" fontId="65" fillId="0" borderId="0" xfId="16745" applyFont="1" applyAlignment="1">
      <alignment horizontal="left"/>
    </xf>
    <xf numFmtId="169" fontId="65" fillId="0" borderId="0" xfId="16745" applyNumberFormat="1" applyFont="1"/>
    <xf numFmtId="167" fontId="65" fillId="0" borderId="0" xfId="16745" applyNumberFormat="1" applyFont="1"/>
    <xf numFmtId="0" fontId="65" fillId="0" borderId="23" xfId="16745" applyFont="1" applyBorder="1" applyAlignment="1">
      <alignment horizontal="left"/>
    </xf>
    <xf numFmtId="172" fontId="65" fillId="0" borderId="0" xfId="2" applyNumberFormat="1" applyFont="1"/>
    <xf numFmtId="174" fontId="65" fillId="0" borderId="0" xfId="2" applyNumberFormat="1" applyFont="1"/>
    <xf numFmtId="173" fontId="65" fillId="0" borderId="0" xfId="2" applyNumberFormat="1" applyFont="1"/>
    <xf numFmtId="37" fontId="65" fillId="0" borderId="0" xfId="2" applyNumberFormat="1" applyFont="1"/>
    <xf numFmtId="3" fontId="65" fillId="0" borderId="0" xfId="2" applyNumberFormat="1" applyFont="1" applyAlignment="1">
      <alignment horizontal="center"/>
    </xf>
    <xf numFmtId="3" fontId="65" fillId="55" borderId="0" xfId="2" applyNumberFormat="1" applyFont="1" applyFill="1" applyAlignment="1">
      <alignment horizontal="center"/>
    </xf>
    <xf numFmtId="3" fontId="65" fillId="0" borderId="23" xfId="2" applyNumberFormat="1" applyFont="1" applyBorder="1" applyAlignment="1">
      <alignment horizontal="center"/>
    </xf>
    <xf numFmtId="0" fontId="76" fillId="0" borderId="0" xfId="2" applyFont="1"/>
    <xf numFmtId="0" fontId="76" fillId="0" borderId="23" xfId="16745" applyFont="1" applyBorder="1" applyAlignment="1">
      <alignment horizontal="left" vertical="center" wrapText="1"/>
    </xf>
    <xf numFmtId="0" fontId="76" fillId="0" borderId="23" xfId="16745" applyFont="1" applyBorder="1" applyAlignment="1">
      <alignment horizontal="center" vertical="center" wrapText="1"/>
    </xf>
    <xf numFmtId="182" fontId="65" fillId="0" borderId="0" xfId="2" applyNumberFormat="1" applyFont="1"/>
    <xf numFmtId="182" fontId="65" fillId="0" borderId="0" xfId="2" quotePrefix="1" applyNumberFormat="1" applyFont="1"/>
    <xf numFmtId="182" fontId="65" fillId="0" borderId="0" xfId="2" applyNumberFormat="1" applyFont="1" applyAlignment="1">
      <alignment horizontal="center"/>
    </xf>
    <xf numFmtId="0" fontId="65" fillId="0" borderId="0" xfId="2" quotePrefix="1" applyFont="1"/>
    <xf numFmtId="181" fontId="4" fillId="0" borderId="0" xfId="2" applyNumberFormat="1" applyFont="1"/>
    <xf numFmtId="172" fontId="65" fillId="0" borderId="0" xfId="16745" applyNumberFormat="1" applyFont="1"/>
    <xf numFmtId="171" fontId="65" fillId="0" borderId="0" xfId="16745" applyNumberFormat="1" applyFont="1"/>
    <xf numFmtId="171" fontId="65" fillId="0" borderId="0" xfId="3" applyNumberFormat="1" applyFont="1"/>
    <xf numFmtId="171" fontId="65" fillId="0" borderId="0" xfId="3" applyNumberFormat="1" applyFont="1" applyBorder="1"/>
    <xf numFmtId="0" fontId="76" fillId="0" borderId="22" xfId="16745" applyFont="1" applyBorder="1" applyAlignment="1">
      <alignment horizontal="center" vertical="center" wrapText="1"/>
    </xf>
    <xf numFmtId="3" fontId="65" fillId="0" borderId="0" xfId="16745" applyNumberFormat="1" applyFont="1" applyAlignment="1">
      <alignment horizontal="center"/>
    </xf>
    <xf numFmtId="3" fontId="65" fillId="0" borderId="21" xfId="16745" applyNumberFormat="1" applyFont="1" applyBorder="1" applyAlignment="1">
      <alignment horizontal="center"/>
    </xf>
    <xf numFmtId="0" fontId="67" fillId="0" borderId="0" xfId="2" applyFont="1" applyAlignment="1">
      <alignment horizontal="left"/>
    </xf>
    <xf numFmtId="165" fontId="65" fillId="0" borderId="0" xfId="2" applyNumberFormat="1" applyFont="1" applyAlignment="1">
      <alignment horizontal="center"/>
    </xf>
    <xf numFmtId="165" fontId="65" fillId="0" borderId="0" xfId="2" quotePrefix="1" applyNumberFormat="1" applyFont="1" applyAlignment="1">
      <alignment horizontal="center"/>
    </xf>
    <xf numFmtId="165" fontId="65" fillId="0" borderId="23" xfId="2" quotePrefix="1" applyNumberFormat="1" applyFont="1" applyBorder="1" applyAlignment="1">
      <alignment horizontal="center"/>
    </xf>
    <xf numFmtId="3" fontId="65" fillId="0" borderId="0" xfId="1" applyNumberFormat="1" applyFont="1" applyAlignment="1">
      <alignment horizontal="center"/>
    </xf>
    <xf numFmtId="3" fontId="65" fillId="0" borderId="0" xfId="1" applyNumberFormat="1" applyFont="1" applyBorder="1" applyAlignment="1">
      <alignment horizontal="center"/>
    </xf>
    <xf numFmtId="0" fontId="65" fillId="55" borderId="0" xfId="2" applyFont="1" applyFill="1"/>
    <xf numFmtId="1" fontId="65" fillId="0" borderId="0" xfId="2" applyNumberFormat="1" applyFont="1" applyAlignment="1">
      <alignment horizontal="left"/>
    </xf>
    <xf numFmtId="1" fontId="65" fillId="0" borderId="23" xfId="2" applyNumberFormat="1" applyFont="1" applyBorder="1" applyAlignment="1">
      <alignment horizontal="left"/>
    </xf>
    <xf numFmtId="168" fontId="65" fillId="0" borderId="0" xfId="2" applyNumberFormat="1" applyFont="1"/>
    <xf numFmtId="0" fontId="76" fillId="0" borderId="22" xfId="2" applyFont="1" applyBorder="1" applyAlignment="1">
      <alignment horizontal="left" vertical="center" wrapText="1"/>
    </xf>
    <xf numFmtId="0" fontId="76" fillId="0" borderId="22" xfId="2" applyFont="1" applyBorder="1" applyAlignment="1">
      <alignment horizontal="center" vertical="center" wrapText="1"/>
    </xf>
    <xf numFmtId="0" fontId="3" fillId="0" borderId="0" xfId="2" applyAlignment="1">
      <alignment vertical="center" wrapText="1"/>
    </xf>
    <xf numFmtId="165" fontId="67" fillId="0" borderId="0" xfId="2" applyNumberFormat="1" applyFont="1" applyAlignment="1">
      <alignment horizontal="center"/>
    </xf>
    <xf numFmtId="165" fontId="67" fillId="55" borderId="0" xfId="2" applyNumberFormat="1" applyFont="1" applyFill="1" applyAlignment="1">
      <alignment horizontal="center"/>
    </xf>
    <xf numFmtId="165" fontId="65" fillId="55" borderId="0" xfId="2" applyNumberFormat="1" applyFont="1" applyFill="1" applyAlignment="1">
      <alignment horizontal="center"/>
    </xf>
    <xf numFmtId="165" fontId="65" fillId="0" borderId="23" xfId="2" applyNumberFormat="1" applyFont="1" applyBorder="1" applyAlignment="1">
      <alignment horizontal="center"/>
    </xf>
    <xf numFmtId="186" fontId="65" fillId="0" borderId="0" xfId="2" quotePrefix="1" applyNumberFormat="1" applyFont="1" applyAlignment="1">
      <alignment horizontal="center"/>
    </xf>
    <xf numFmtId="4" fontId="65" fillId="0" borderId="0" xfId="2" applyNumberFormat="1" applyFont="1" applyAlignment="1">
      <alignment horizontal="center"/>
    </xf>
    <xf numFmtId="4" fontId="65" fillId="0" borderId="0" xfId="2" quotePrefix="1" applyNumberFormat="1" applyFont="1" applyAlignment="1">
      <alignment horizontal="center"/>
    </xf>
    <xf numFmtId="4" fontId="65" fillId="0" borderId="23" xfId="2" applyNumberFormat="1" applyFont="1" applyBorder="1" applyAlignment="1">
      <alignment horizontal="center"/>
    </xf>
    <xf numFmtId="167" fontId="65" fillId="0" borderId="0" xfId="1" applyNumberFormat="1" applyFont="1"/>
    <xf numFmtId="167" fontId="65" fillId="0" borderId="0" xfId="1" applyNumberFormat="1" applyFont="1" applyBorder="1"/>
    <xf numFmtId="0" fontId="65" fillId="0" borderId="0" xfId="2" applyFont="1" applyAlignment="1">
      <alignment vertical="center" wrapText="1"/>
    </xf>
    <xf numFmtId="0" fontId="76" fillId="0" borderId="22" xfId="2" quotePrefix="1" applyFont="1" applyBorder="1" applyAlignment="1">
      <alignment horizontal="center" vertical="center" wrapText="1"/>
    </xf>
    <xf numFmtId="43" fontId="65" fillId="0" borderId="0" xfId="1" applyFont="1"/>
    <xf numFmtId="0" fontId="76" fillId="0" borderId="23" xfId="2" applyFont="1" applyBorder="1" applyAlignment="1">
      <alignment vertical="center" wrapText="1"/>
    </xf>
    <xf numFmtId="179" fontId="65" fillId="0" borderId="0" xfId="2" applyNumberFormat="1" applyFont="1"/>
    <xf numFmtId="1" fontId="65" fillId="55" borderId="0" xfId="2" applyNumberFormat="1" applyFont="1" applyFill="1" applyAlignment="1">
      <alignment horizontal="left"/>
    </xf>
    <xf numFmtId="172" fontId="65" fillId="0" borderId="0" xfId="2" applyNumberFormat="1" applyFont="1" applyAlignment="1">
      <alignment horizontal="left"/>
    </xf>
    <xf numFmtId="168" fontId="76" fillId="0" borderId="22" xfId="2" applyNumberFormat="1" applyFont="1" applyBorder="1" applyAlignment="1">
      <alignment horizontal="center" vertical="center" wrapText="1"/>
    </xf>
    <xf numFmtId="3" fontId="76" fillId="0" borderId="22" xfId="2" applyNumberFormat="1" applyFont="1" applyBorder="1" applyAlignment="1">
      <alignment horizontal="center" vertical="center" wrapText="1"/>
    </xf>
    <xf numFmtId="3" fontId="76" fillId="0" borderId="23" xfId="2" applyNumberFormat="1" applyFont="1" applyBorder="1" applyAlignment="1">
      <alignment horizontal="center" vertical="center" wrapText="1"/>
    </xf>
    <xf numFmtId="3" fontId="65" fillId="55" borderId="0" xfId="2" quotePrefix="1" applyNumberFormat="1" applyFont="1" applyFill="1" applyAlignment="1">
      <alignment horizontal="center"/>
    </xf>
    <xf numFmtId="3" fontId="65" fillId="55" borderId="23" xfId="2" quotePrefix="1" applyNumberFormat="1" applyFont="1" applyFill="1" applyBorder="1" applyAlignment="1">
      <alignment horizontal="center"/>
    </xf>
    <xf numFmtId="0" fontId="78" fillId="0" borderId="0" xfId="2" applyFont="1" applyAlignment="1">
      <alignment horizontal="left"/>
    </xf>
    <xf numFmtId="0" fontId="78" fillId="0" borderId="0" xfId="2" quotePrefix="1" applyFont="1" applyAlignment="1">
      <alignment horizontal="left"/>
    </xf>
    <xf numFmtId="172" fontId="65" fillId="55" borderId="0" xfId="2" quotePrefix="1" applyNumberFormat="1" applyFont="1" applyFill="1" applyAlignment="1">
      <alignment horizontal="center"/>
    </xf>
    <xf numFmtId="172" fontId="65" fillId="0" borderId="0" xfId="2" applyNumberFormat="1" applyFont="1" applyAlignment="1">
      <alignment horizontal="center"/>
    </xf>
    <xf numFmtId="3" fontId="78" fillId="0" borderId="0" xfId="2" applyNumberFormat="1" applyFont="1"/>
    <xf numFmtId="165" fontId="63" fillId="0" borderId="0" xfId="2" quotePrefix="1" applyNumberFormat="1" applyFont="1" applyAlignment="1">
      <alignment horizontal="center"/>
    </xf>
    <xf numFmtId="165" fontId="63" fillId="0" borderId="23" xfId="2" quotePrefix="1" applyNumberFormat="1" applyFont="1" applyBorder="1" applyAlignment="1">
      <alignment horizontal="center"/>
    </xf>
    <xf numFmtId="165" fontId="63" fillId="0" borderId="0" xfId="2" applyNumberFormat="1" applyFont="1" applyAlignment="1">
      <alignment horizontal="center"/>
    </xf>
    <xf numFmtId="165" fontId="63" fillId="0" borderId="0" xfId="2" applyNumberFormat="1" applyFont="1" applyAlignment="1">
      <alignment horizontal="center" vertical="center"/>
    </xf>
    <xf numFmtId="0" fontId="76" fillId="0" borderId="0" xfId="2" applyFont="1" applyAlignment="1">
      <alignment horizontal="left"/>
    </xf>
    <xf numFmtId="0" fontId="76" fillId="0" borderId="22" xfId="2" applyFont="1" applyBorder="1" applyAlignment="1">
      <alignment horizontal="centerContinuous"/>
    </xf>
    <xf numFmtId="186" fontId="65" fillId="0" borderId="0" xfId="3" quotePrefix="1" applyNumberFormat="1" applyFont="1" applyBorder="1" applyAlignment="1">
      <alignment horizontal="center"/>
    </xf>
    <xf numFmtId="4" fontId="65" fillId="0" borderId="0" xfId="3" quotePrefix="1" applyNumberFormat="1" applyFont="1" applyBorder="1" applyAlignment="1">
      <alignment horizontal="center"/>
    </xf>
    <xf numFmtId="0" fontId="65" fillId="0" borderId="21" xfId="2" applyFont="1" applyBorder="1" applyAlignment="1">
      <alignment horizontal="left"/>
    </xf>
    <xf numFmtId="3" fontId="65" fillId="0" borderId="21" xfId="2" applyNumberFormat="1" applyFont="1" applyBorder="1" applyAlignment="1">
      <alignment horizontal="center"/>
    </xf>
    <xf numFmtId="175" fontId="65" fillId="0" borderId="0" xfId="2" applyNumberFormat="1" applyFont="1"/>
    <xf numFmtId="185" fontId="65" fillId="0" borderId="0" xfId="2" applyNumberFormat="1" applyFont="1"/>
    <xf numFmtId="186" fontId="65" fillId="0" borderId="0" xfId="2" applyNumberFormat="1" applyFont="1"/>
    <xf numFmtId="0" fontId="65" fillId="0" borderId="0" xfId="16745" applyFont="1" applyAlignment="1">
      <alignment horizontal="center"/>
    </xf>
    <xf numFmtId="179" fontId="65" fillId="0" borderId="0" xfId="16745" applyNumberFormat="1" applyFont="1"/>
    <xf numFmtId="171" fontId="65" fillId="0" borderId="0" xfId="1" applyNumberFormat="1" applyFont="1" applyBorder="1" applyProtection="1"/>
    <xf numFmtId="0" fontId="65" fillId="0" borderId="21" xfId="16745" applyFont="1" applyBorder="1" applyAlignment="1">
      <alignment horizontal="center"/>
    </xf>
    <xf numFmtId="168" fontId="65" fillId="0" borderId="0" xfId="16745" applyNumberFormat="1" applyFont="1"/>
    <xf numFmtId="0" fontId="65" fillId="0" borderId="21" xfId="16745" applyFont="1" applyBorder="1" applyAlignment="1">
      <alignment horizontal="left"/>
    </xf>
    <xf numFmtId="3" fontId="65" fillId="0" borderId="0" xfId="1" applyNumberFormat="1" applyFont="1" applyAlignment="1" applyProtection="1">
      <alignment horizontal="center"/>
    </xf>
    <xf numFmtId="3" fontId="65" fillId="0" borderId="0" xfId="1" applyNumberFormat="1" applyFont="1" applyBorder="1" applyAlignment="1" applyProtection="1">
      <alignment horizontal="center"/>
    </xf>
    <xf numFmtId="3" fontId="65" fillId="0" borderId="21" xfId="1" applyNumberFormat="1" applyFont="1" applyBorder="1" applyAlignment="1" applyProtection="1">
      <alignment horizontal="center"/>
    </xf>
    <xf numFmtId="173" fontId="65" fillId="0" borderId="0" xfId="2" quotePrefix="1" applyNumberFormat="1" applyFont="1"/>
    <xf numFmtId="172" fontId="65" fillId="0" borderId="0" xfId="2" quotePrefix="1" applyNumberFormat="1" applyFont="1"/>
    <xf numFmtId="0" fontId="76" fillId="0" borderId="19" xfId="2" applyFont="1" applyBorder="1" applyAlignment="1">
      <alignment horizontal="centerContinuous"/>
    </xf>
    <xf numFmtId="0" fontId="76" fillId="0" borderId="0" xfId="2" applyFont="1" applyAlignment="1">
      <alignment wrapText="1"/>
    </xf>
    <xf numFmtId="187" fontId="65" fillId="0" borderId="0" xfId="2" applyNumberFormat="1" applyFont="1"/>
    <xf numFmtId="4" fontId="65" fillId="0" borderId="0" xfId="2" applyNumberFormat="1" applyFont="1"/>
    <xf numFmtId="14" fontId="76" fillId="0" borderId="0" xfId="2" applyNumberFormat="1" applyFont="1"/>
    <xf numFmtId="174" fontId="65" fillId="0" borderId="0" xfId="3" applyNumberFormat="1" applyFont="1" applyProtection="1"/>
    <xf numFmtId="174" fontId="65" fillId="0" borderId="0" xfId="3" applyNumberFormat="1" applyFont="1" applyBorder="1" applyProtection="1"/>
    <xf numFmtId="172" fontId="65" fillId="0" borderId="21" xfId="2" applyNumberFormat="1" applyFont="1" applyBorder="1"/>
    <xf numFmtId="174" fontId="65" fillId="0" borderId="21" xfId="3" applyNumberFormat="1" applyFont="1" applyBorder="1" applyProtection="1"/>
    <xf numFmtId="188" fontId="65" fillId="0" borderId="0" xfId="2" applyNumberFormat="1" applyFont="1"/>
    <xf numFmtId="188" fontId="65" fillId="0" borderId="23" xfId="2" applyNumberFormat="1" applyFont="1" applyBorder="1"/>
    <xf numFmtId="0" fontId="76" fillId="0" borderId="0" xfId="16745" applyFont="1"/>
    <xf numFmtId="189" fontId="65" fillId="0" borderId="0" xfId="2" applyNumberFormat="1" applyFont="1"/>
    <xf numFmtId="0" fontId="76" fillId="0" borderId="22" xfId="16745" applyFont="1" applyBorder="1" applyAlignment="1">
      <alignment horizontal="left" vertical="center" wrapText="1"/>
    </xf>
    <xf numFmtId="190" fontId="65" fillId="0" borderId="0" xfId="2" applyNumberFormat="1" applyFont="1"/>
    <xf numFmtId="40" fontId="65" fillId="0" borderId="0" xfId="2" applyNumberFormat="1" applyFont="1"/>
    <xf numFmtId="0" fontId="65" fillId="0" borderId="0" xfId="16745" applyFont="1" applyAlignment="1">
      <alignment horizontal="center" vertical="center" wrapText="1"/>
    </xf>
    <xf numFmtId="166" fontId="65" fillId="0" borderId="0" xfId="2" applyNumberFormat="1" applyFont="1"/>
    <xf numFmtId="179" fontId="65" fillId="0" borderId="0" xfId="2" quotePrefix="1" applyNumberFormat="1" applyFont="1" applyAlignment="1">
      <alignment horizontal="right"/>
    </xf>
    <xf numFmtId="49" fontId="74" fillId="0" borderId="0" xfId="2" applyNumberFormat="1" applyFont="1" applyAlignment="1">
      <alignment horizontal="left"/>
    </xf>
    <xf numFmtId="186" fontId="65" fillId="55" borderId="0" xfId="2" applyNumberFormat="1" applyFont="1" applyFill="1" applyAlignment="1">
      <alignment horizontal="center"/>
    </xf>
    <xf numFmtId="0" fontId="65" fillId="0" borderId="0" xfId="2" applyFont="1" applyAlignment="1">
      <alignment wrapText="1"/>
    </xf>
    <xf numFmtId="0" fontId="79" fillId="0" borderId="22" xfId="2" applyFont="1" applyBorder="1" applyAlignment="1">
      <alignment horizontal="center" vertical="center" wrapText="1"/>
    </xf>
    <xf numFmtId="0" fontId="65" fillId="55" borderId="0" xfId="2" applyFont="1" applyFill="1" applyAlignment="1">
      <alignment horizontal="left"/>
    </xf>
    <xf numFmtId="189" fontId="65" fillId="0" borderId="0" xfId="2" applyNumberFormat="1" applyFont="1" applyAlignment="1">
      <alignment horizontal="right"/>
    </xf>
    <xf numFmtId="174" fontId="65" fillId="0" borderId="0" xfId="1" quotePrefix="1" applyNumberFormat="1" applyFont="1" applyBorder="1" applyAlignment="1">
      <alignment horizontal="center"/>
    </xf>
    <xf numFmtId="174" fontId="65" fillId="0" borderId="0" xfId="2" applyNumberFormat="1" applyFont="1" applyAlignment="1">
      <alignment horizontal="right"/>
    </xf>
    <xf numFmtId="174" fontId="65" fillId="0" borderId="0" xfId="1" quotePrefix="1" applyNumberFormat="1" applyFont="1" applyFill="1" applyBorder="1" applyAlignment="1">
      <alignment horizontal="right"/>
    </xf>
    <xf numFmtId="174" fontId="65" fillId="0" borderId="0" xfId="2" quotePrefix="1" applyNumberFormat="1" applyFont="1" applyAlignment="1">
      <alignment horizontal="right"/>
    </xf>
    <xf numFmtId="174" fontId="65" fillId="0" borderId="23" xfId="1" quotePrefix="1" applyNumberFormat="1" applyFont="1" applyBorder="1" applyAlignment="1">
      <alignment horizontal="center"/>
    </xf>
    <xf numFmtId="174" fontId="65" fillId="0" borderId="0" xfId="2" quotePrefix="1" applyNumberFormat="1" applyFont="1" applyAlignment="1">
      <alignment horizontal="center"/>
    </xf>
    <xf numFmtId="181" fontId="65" fillId="0" borderId="0" xfId="2" applyNumberFormat="1" applyFont="1"/>
    <xf numFmtId="0" fontId="65" fillId="0" borderId="0" xfId="2" quotePrefix="1" applyFont="1" applyAlignment="1">
      <alignment wrapText="1"/>
    </xf>
    <xf numFmtId="0" fontId="65" fillId="0" borderId="0" xfId="2" applyFont="1" applyAlignment="1">
      <alignment horizontal="right"/>
    </xf>
    <xf numFmtId="164" fontId="65" fillId="0" borderId="0" xfId="2" applyNumberFormat="1" applyFont="1" applyAlignment="1">
      <alignment horizontal="right"/>
    </xf>
    <xf numFmtId="164" fontId="65" fillId="0" borderId="0" xfId="2" applyNumberFormat="1" applyFont="1"/>
    <xf numFmtId="164" fontId="65" fillId="0" borderId="0" xfId="2" quotePrefix="1" applyNumberFormat="1" applyFont="1"/>
    <xf numFmtId="3" fontId="65" fillId="0" borderId="0" xfId="1" quotePrefix="1" applyNumberFormat="1" applyFont="1" applyBorder="1" applyAlignment="1">
      <alignment horizontal="center"/>
    </xf>
    <xf numFmtId="3" fontId="65" fillId="0" borderId="23" xfId="1" quotePrefix="1" applyNumberFormat="1" applyFont="1" applyBorder="1" applyAlignment="1">
      <alignment horizontal="center"/>
    </xf>
    <xf numFmtId="3" fontId="65" fillId="0" borderId="21" xfId="2" quotePrefix="1" applyNumberFormat="1" applyFont="1" applyBorder="1" applyAlignment="1">
      <alignment horizontal="center"/>
    </xf>
    <xf numFmtId="3" fontId="65" fillId="0" borderId="0" xfId="1" quotePrefix="1" applyNumberFormat="1" applyFont="1" applyFill="1" applyBorder="1" applyAlignment="1">
      <alignment horizontal="center"/>
    </xf>
    <xf numFmtId="193" fontId="65" fillId="0" borderId="0" xfId="2" applyNumberFormat="1" applyFont="1"/>
    <xf numFmtId="192" fontId="65" fillId="0" borderId="0" xfId="2" applyNumberFormat="1" applyFont="1"/>
    <xf numFmtId="0" fontId="65" fillId="0" borderId="21" xfId="2" quotePrefix="1" applyFont="1" applyBorder="1" applyAlignment="1">
      <alignment horizontal="left"/>
    </xf>
    <xf numFmtId="172" fontId="65" fillId="0" borderId="0" xfId="2" quotePrefix="1" applyNumberFormat="1" applyFont="1" applyAlignment="1">
      <alignment horizontal="center"/>
    </xf>
    <xf numFmtId="176" fontId="65" fillId="0" borderId="0" xfId="2" applyNumberFormat="1" applyFont="1"/>
    <xf numFmtId="0" fontId="76" fillId="0" borderId="0" xfId="2" applyFont="1" applyAlignment="1">
      <alignment vertical="center" wrapText="1"/>
    </xf>
    <xf numFmtId="0" fontId="76" fillId="0" borderId="19" xfId="2" applyFont="1" applyBorder="1" applyAlignment="1">
      <alignment horizontal="center" vertical="center" wrapText="1"/>
    </xf>
    <xf numFmtId="0" fontId="76" fillId="0" borderId="19" xfId="2" applyFont="1" applyBorder="1" applyAlignment="1">
      <alignment horizontal="left" vertical="center" wrapText="1"/>
    </xf>
    <xf numFmtId="49" fontId="65" fillId="0" borderId="0" xfId="2" quotePrefix="1" applyNumberFormat="1" applyFont="1" applyAlignment="1">
      <alignment horizontal="left"/>
    </xf>
    <xf numFmtId="174" fontId="65" fillId="0" borderId="0" xfId="1" quotePrefix="1" applyNumberFormat="1" applyFont="1" applyBorder="1" applyAlignment="1">
      <alignment horizontal="left"/>
    </xf>
    <xf numFmtId="3" fontId="78" fillId="0" borderId="0" xfId="2" quotePrefix="1" applyNumberFormat="1" applyFont="1" applyAlignment="1">
      <alignment horizontal="center"/>
    </xf>
    <xf numFmtId="3" fontId="65" fillId="0" borderId="0" xfId="3" applyNumberFormat="1" applyFont="1" applyBorder="1" applyAlignment="1" applyProtection="1">
      <alignment horizontal="center"/>
    </xf>
    <xf numFmtId="0" fontId="76" fillId="0" borderId="23" xfId="2" quotePrefix="1" applyFont="1" applyBorder="1" applyAlignment="1">
      <alignment horizontal="center" vertical="center" wrapText="1"/>
    </xf>
    <xf numFmtId="179" fontId="65" fillId="0" borderId="0" xfId="2" quotePrefix="1" applyNumberFormat="1" applyFont="1" applyAlignment="1">
      <alignment horizontal="center"/>
    </xf>
    <xf numFmtId="3" fontId="78" fillId="0" borderId="0" xfId="2" applyNumberFormat="1" applyFont="1" applyAlignment="1">
      <alignment horizontal="center"/>
    </xf>
    <xf numFmtId="186" fontId="78" fillId="0" borderId="0" xfId="2" applyNumberFormat="1" applyFont="1" applyAlignment="1">
      <alignment horizontal="center"/>
    </xf>
    <xf numFmtId="186" fontId="78" fillId="0" borderId="0" xfId="2" quotePrefix="1" applyNumberFormat="1" applyFont="1" applyAlignment="1">
      <alignment horizontal="center"/>
    </xf>
    <xf numFmtId="191" fontId="74" fillId="0" borderId="0" xfId="2" quotePrefix="1" applyNumberFormat="1" applyFont="1" applyAlignment="1">
      <alignment horizontal="center"/>
    </xf>
    <xf numFmtId="191" fontId="65" fillId="0" borderId="0" xfId="2" applyNumberFormat="1" applyFont="1" applyAlignment="1">
      <alignment horizontal="center"/>
    </xf>
    <xf numFmtId="191" fontId="74" fillId="0" borderId="0" xfId="2" quotePrefix="1" applyNumberFormat="1" applyFont="1" applyAlignment="1">
      <alignment horizontal="left"/>
    </xf>
    <xf numFmtId="186" fontId="65" fillId="0" borderId="21" xfId="2" applyNumberFormat="1" applyFont="1" applyBorder="1" applyAlignment="1">
      <alignment horizontal="center"/>
    </xf>
    <xf numFmtId="2" fontId="65" fillId="0" borderId="22" xfId="2" applyNumberFormat="1" applyFont="1" applyBorder="1"/>
    <xf numFmtId="181" fontId="67" fillId="0" borderId="0" xfId="2" applyNumberFormat="1" applyFont="1"/>
    <xf numFmtId="0" fontId="67" fillId="0" borderId="0" xfId="2" applyFont="1" applyAlignment="1">
      <alignment horizontal="right"/>
    </xf>
    <xf numFmtId="181" fontId="67" fillId="0" borderId="0" xfId="2" quotePrefix="1" applyNumberFormat="1" applyFont="1" applyAlignment="1">
      <alignment horizontal="right"/>
    </xf>
    <xf numFmtId="197" fontId="65" fillId="0" borderId="0" xfId="1" applyNumberFormat="1" applyFont="1"/>
    <xf numFmtId="197" fontId="65" fillId="0" borderId="0" xfId="1" applyNumberFormat="1" applyFont="1" applyAlignment="1" applyProtection="1">
      <alignment horizontal="right"/>
    </xf>
    <xf numFmtId="165" fontId="65" fillId="0" borderId="0" xfId="1" applyNumberFormat="1" applyFont="1"/>
    <xf numFmtId="171" fontId="65" fillId="0" borderId="0" xfId="1" applyNumberFormat="1" applyFont="1" applyAlignment="1" applyProtection="1">
      <alignment horizontal="right"/>
    </xf>
    <xf numFmtId="165" fontId="65" fillId="0" borderId="0" xfId="2" applyNumberFormat="1" applyFont="1" applyAlignment="1">
      <alignment horizontal="right"/>
    </xf>
    <xf numFmtId="181" fontId="65" fillId="0" borderId="0" xfId="2" applyNumberFormat="1" applyFont="1" applyAlignment="1">
      <alignment horizontal="right"/>
    </xf>
    <xf numFmtId="181" fontId="65" fillId="0" borderId="0" xfId="2" quotePrefix="1" applyNumberFormat="1" applyFont="1" applyAlignment="1">
      <alignment horizontal="right"/>
    </xf>
    <xf numFmtId="0" fontId="65" fillId="0" borderId="0" xfId="2" quotePrefix="1" applyFont="1" applyAlignment="1">
      <alignment horizontal="left" wrapText="1"/>
    </xf>
    <xf numFmtId="165" fontId="65" fillId="0" borderId="0" xfId="2" quotePrefix="1" applyNumberFormat="1" applyFont="1" applyAlignment="1">
      <alignment horizontal="center" vertical="center"/>
    </xf>
    <xf numFmtId="165" fontId="65" fillId="0" borderId="0" xfId="2" applyNumberFormat="1" applyFont="1" applyAlignment="1">
      <alignment horizontal="center" vertical="center"/>
    </xf>
    <xf numFmtId="165" fontId="65" fillId="55" borderId="0" xfId="2" quotePrefix="1" applyNumberFormat="1" applyFont="1" applyFill="1" applyAlignment="1">
      <alignment horizontal="center"/>
    </xf>
    <xf numFmtId="165" fontId="65" fillId="0" borderId="23" xfId="2" applyNumberFormat="1" applyFont="1" applyBorder="1" applyAlignment="1">
      <alignment horizontal="center" vertical="center"/>
    </xf>
    <xf numFmtId="196" fontId="65" fillId="0" borderId="0" xfId="1" applyNumberFormat="1" applyFont="1"/>
    <xf numFmtId="165" fontId="65" fillId="0" borderId="0" xfId="16745" applyNumberFormat="1" applyFont="1"/>
    <xf numFmtId="178" fontId="65" fillId="0" borderId="0" xfId="16745" applyNumberFormat="1" applyFont="1"/>
    <xf numFmtId="2" fontId="65" fillId="0" borderId="0" xfId="16745" applyNumberFormat="1" applyFont="1"/>
    <xf numFmtId="195" fontId="65" fillId="0" borderId="0" xfId="16745" applyNumberFormat="1" applyFont="1"/>
    <xf numFmtId="0" fontId="65" fillId="0" borderId="21" xfId="2" applyFont="1" applyBorder="1"/>
    <xf numFmtId="194" fontId="65" fillId="0" borderId="0" xfId="2" quotePrefix="1" applyNumberFormat="1" applyFont="1" applyAlignment="1">
      <alignment horizontal="center"/>
    </xf>
    <xf numFmtId="0" fontId="76" fillId="0" borderId="21" xfId="2" applyFont="1" applyBorder="1" applyAlignment="1">
      <alignment horizontal="left" vertical="center"/>
    </xf>
    <xf numFmtId="0" fontId="76" fillId="0" borderId="21" xfId="16745" applyFont="1" applyBorder="1" applyAlignment="1">
      <alignment horizontal="center" vertical="center" wrapText="1"/>
    </xf>
    <xf numFmtId="0" fontId="67" fillId="0" borderId="0" xfId="2" applyFont="1"/>
    <xf numFmtId="3" fontId="65" fillId="0" borderId="0" xfId="3" quotePrefix="1" applyNumberFormat="1" applyFont="1" applyBorder="1" applyAlignment="1" applyProtection="1">
      <alignment horizontal="center"/>
    </xf>
    <xf numFmtId="0" fontId="81" fillId="0" borderId="0" xfId="2" quotePrefix="1" applyFont="1" applyAlignment="1">
      <alignment horizontal="left"/>
    </xf>
    <xf numFmtId="0" fontId="81" fillId="0" borderId="22" xfId="2" quotePrefix="1" applyFont="1" applyBorder="1" applyAlignment="1">
      <alignment horizontal="left"/>
    </xf>
    <xf numFmtId="0" fontId="81" fillId="0" borderId="22" xfId="16745" quotePrefix="1" applyFont="1" applyBorder="1" applyAlignment="1">
      <alignment horizontal="left"/>
    </xf>
    <xf numFmtId="3" fontId="66" fillId="0" borderId="0" xfId="0" applyNumberFormat="1" applyFont="1" applyAlignment="1">
      <alignment horizontal="center"/>
    </xf>
    <xf numFmtId="0" fontId="76" fillId="0" borderId="22" xfId="2" applyFont="1" applyBorder="1" applyAlignment="1">
      <alignment horizontal="left" wrapText="1"/>
    </xf>
    <xf numFmtId="0" fontId="76" fillId="0" borderId="22" xfId="2" applyFont="1" applyBorder="1" applyAlignment="1">
      <alignment horizontal="center" wrapText="1"/>
    </xf>
    <xf numFmtId="2" fontId="76" fillId="0" borderId="22" xfId="2" applyNumberFormat="1" applyFont="1" applyBorder="1" applyAlignment="1">
      <alignment horizontal="center" wrapText="1"/>
    </xf>
    <xf numFmtId="177" fontId="65" fillId="0" borderId="0" xfId="2" applyNumberFormat="1" applyFont="1" applyAlignment="1">
      <alignment horizontal="center"/>
    </xf>
    <xf numFmtId="177" fontId="65" fillId="0" borderId="23" xfId="2" applyNumberFormat="1" applyFont="1" applyBorder="1" applyAlignment="1">
      <alignment horizontal="center"/>
    </xf>
    <xf numFmtId="167" fontId="66" fillId="0" borderId="0" xfId="1" applyNumberFormat="1" applyFont="1"/>
    <xf numFmtId="0" fontId="82" fillId="0" borderId="0" xfId="2" applyFont="1" applyAlignment="1">
      <alignment horizontal="left"/>
    </xf>
    <xf numFmtId="0" fontId="82" fillId="0" borderId="23" xfId="2" applyFont="1" applyBorder="1" applyAlignment="1">
      <alignment horizontal="left"/>
    </xf>
    <xf numFmtId="3" fontId="82" fillId="0" borderId="23" xfId="2" applyNumberFormat="1" applyFont="1" applyBorder="1" applyAlignment="1">
      <alignment horizontal="center"/>
    </xf>
    <xf numFmtId="0" fontId="83" fillId="0" borderId="22" xfId="2" applyFont="1" applyBorder="1" applyAlignment="1">
      <alignment horizontal="left" wrapText="1"/>
    </xf>
    <xf numFmtId="0" fontId="83" fillId="0" borderId="22" xfId="2" applyFont="1" applyBorder="1" applyAlignment="1">
      <alignment horizontal="center" wrapText="1"/>
    </xf>
    <xf numFmtId="2" fontId="83" fillId="0" borderId="22" xfId="2" applyNumberFormat="1" applyFont="1" applyBorder="1" applyAlignment="1">
      <alignment horizontal="center" wrapText="1"/>
    </xf>
    <xf numFmtId="165" fontId="64" fillId="0" borderId="23" xfId="2" quotePrefix="1" applyNumberFormat="1" applyFont="1" applyBorder="1" applyAlignment="1">
      <alignment horizontal="center"/>
    </xf>
    <xf numFmtId="165" fontId="64" fillId="0" borderId="0" xfId="2" quotePrefix="1" applyNumberFormat="1" applyFont="1" applyAlignment="1">
      <alignment horizontal="center"/>
    </xf>
    <xf numFmtId="0" fontId="83" fillId="0" borderId="23" xfId="16745" applyFont="1" applyBorder="1" applyAlignment="1">
      <alignment horizontal="left" vertical="center" wrapText="1"/>
    </xf>
    <xf numFmtId="0" fontId="83" fillId="0" borderId="22" xfId="16745" applyFont="1" applyBorder="1" applyAlignment="1">
      <alignment horizontal="center" vertical="center" wrapText="1"/>
    </xf>
    <xf numFmtId="186" fontId="65" fillId="0" borderId="0" xfId="16745" applyNumberFormat="1" applyFont="1"/>
    <xf numFmtId="3" fontId="65" fillId="0" borderId="0" xfId="16745" quotePrefix="1" applyNumberFormat="1" applyFont="1" applyAlignment="1">
      <alignment horizontal="center"/>
    </xf>
    <xf numFmtId="3" fontId="66" fillId="0" borderId="23" xfId="0" applyNumberFormat="1" applyFont="1" applyBorder="1" applyAlignment="1">
      <alignment horizontal="center"/>
    </xf>
    <xf numFmtId="0" fontId="81" fillId="0" borderId="23" xfId="2" quotePrefix="1" applyFont="1" applyBorder="1" applyAlignment="1">
      <alignment horizontal="left"/>
    </xf>
    <xf numFmtId="179" fontId="65" fillId="0" borderId="0" xfId="2" applyNumberFormat="1" applyFont="1" applyAlignment="1">
      <alignment horizontal="center"/>
    </xf>
    <xf numFmtId="179" fontId="65" fillId="0" borderId="23" xfId="2" applyNumberFormat="1" applyFont="1" applyBorder="1" applyAlignment="1">
      <alignment horizontal="center"/>
    </xf>
    <xf numFmtId="3" fontId="65" fillId="0" borderId="21" xfId="1" quotePrefix="1" applyNumberFormat="1" applyFont="1" applyFill="1" applyBorder="1" applyAlignment="1">
      <alignment horizontal="center"/>
    </xf>
    <xf numFmtId="0" fontId="83" fillId="0" borderId="22" xfId="2" applyFont="1" applyBorder="1" applyAlignment="1">
      <alignment horizontal="left" vertical="center" wrapText="1"/>
    </xf>
    <xf numFmtId="0" fontId="83" fillId="0" borderId="22" xfId="2" applyFont="1" applyBorder="1" applyAlignment="1">
      <alignment horizontal="center" vertical="center" wrapText="1"/>
    </xf>
    <xf numFmtId="2" fontId="83" fillId="0" borderId="22" xfId="2" applyNumberFormat="1" applyFont="1" applyBorder="1" applyAlignment="1">
      <alignment horizontal="center" vertical="center" wrapText="1"/>
    </xf>
    <xf numFmtId="0" fontId="65" fillId="0" borderId="0" xfId="2" quotePrefix="1" applyFont="1" applyAlignment="1">
      <alignment horizontal="center"/>
    </xf>
    <xf numFmtId="0" fontId="65" fillId="0" borderId="23" xfId="2" quotePrefix="1" applyFont="1" applyBorder="1" applyAlignment="1">
      <alignment horizontal="center"/>
    </xf>
    <xf numFmtId="186" fontId="65" fillId="0" borderId="23" xfId="2" quotePrefix="1" applyNumberFormat="1" applyFont="1" applyBorder="1" applyAlignment="1">
      <alignment horizontal="center"/>
    </xf>
    <xf numFmtId="3" fontId="65" fillId="0" borderId="0" xfId="2" quotePrefix="1" applyNumberFormat="1" applyFont="1" applyAlignment="1">
      <alignment horizontal="center" vertical="center"/>
    </xf>
    <xf numFmtId="3" fontId="65" fillId="0" borderId="23" xfId="2" quotePrefix="1" applyNumberFormat="1" applyFont="1" applyBorder="1" applyAlignment="1">
      <alignment horizontal="center" vertical="center"/>
    </xf>
    <xf numFmtId="49" fontId="65" fillId="0" borderId="23" xfId="2" quotePrefix="1" applyNumberFormat="1" applyFont="1" applyBorder="1" applyAlignment="1">
      <alignment horizontal="center"/>
    </xf>
    <xf numFmtId="191" fontId="65" fillId="0" borderId="23" xfId="2" quotePrefix="1" applyNumberFormat="1" applyFont="1" applyBorder="1" applyAlignment="1">
      <alignment horizontal="center"/>
    </xf>
    <xf numFmtId="191" fontId="65" fillId="0" borderId="0" xfId="2" quotePrefix="1" applyNumberFormat="1" applyFont="1" applyAlignment="1">
      <alignment horizontal="center"/>
    </xf>
    <xf numFmtId="0" fontId="84" fillId="0" borderId="0" xfId="2" applyFont="1" applyAlignment="1">
      <alignment horizontal="left"/>
    </xf>
    <xf numFmtId="0" fontId="84" fillId="0" borderId="0" xfId="2" quotePrefix="1" applyFont="1" applyAlignment="1">
      <alignment horizontal="left"/>
    </xf>
    <xf numFmtId="3" fontId="82" fillId="0" borderId="0" xfId="2" applyNumberFormat="1" applyFont="1" applyAlignment="1">
      <alignment horizontal="center"/>
    </xf>
    <xf numFmtId="49" fontId="65" fillId="0" borderId="0" xfId="2" quotePrefix="1" applyNumberFormat="1" applyFont="1" applyAlignment="1">
      <alignment horizontal="center"/>
    </xf>
    <xf numFmtId="186" fontId="82" fillId="0" borderId="0" xfId="2" quotePrefix="1" applyNumberFormat="1" applyFont="1" applyAlignment="1">
      <alignment horizontal="center"/>
    </xf>
    <xf numFmtId="3" fontId="82" fillId="0" borderId="0" xfId="2" quotePrefix="1" applyNumberFormat="1" applyFont="1" applyAlignment="1">
      <alignment horizontal="center"/>
    </xf>
    <xf numFmtId="0" fontId="85" fillId="0" borderId="0" xfId="2" applyFont="1" applyAlignment="1">
      <alignment horizontal="left"/>
    </xf>
    <xf numFmtId="3" fontId="65" fillId="55" borderId="23" xfId="2" applyNumberFormat="1" applyFont="1" applyFill="1" applyBorder="1" applyAlignment="1">
      <alignment horizontal="center"/>
    </xf>
    <xf numFmtId="1" fontId="85" fillId="55" borderId="23" xfId="2" applyNumberFormat="1" applyFont="1" applyFill="1" applyBorder="1" applyAlignment="1">
      <alignment horizontal="left"/>
    </xf>
    <xf numFmtId="186" fontId="85" fillId="0" borderId="0" xfId="16745" applyNumberFormat="1" applyFont="1"/>
    <xf numFmtId="188" fontId="65" fillId="0" borderId="0" xfId="2" quotePrefix="1" applyNumberFormat="1" applyFont="1"/>
  </cellXfs>
  <cellStyles count="16768">
    <cellStyle name="20% - Accent1" xfId="27" builtinId="30" customBuiltin="1"/>
    <cellStyle name="20% - Accent1 10" xfId="53" xr:uid="{8C719A30-16F6-471F-9AE7-9F41BC3072F2}"/>
    <cellStyle name="20% - Accent1 11" xfId="54" xr:uid="{B9E7724F-03AD-4D62-8C67-DD596865DE00}"/>
    <cellStyle name="20% - Accent1 12" xfId="55" xr:uid="{9E877975-01EB-47F3-B12B-067EBEA82F7C}"/>
    <cellStyle name="20% - Accent1 13" xfId="56" xr:uid="{FE0640D3-9F49-4DC8-8668-ABAA5BC1C83D}"/>
    <cellStyle name="20% - Accent1 14" xfId="57" xr:uid="{EF2B8AA5-CE21-4631-9FD8-91EE1AA945DB}"/>
    <cellStyle name="20% - Accent1 2 10" xfId="58" xr:uid="{70544164-ED33-476A-A36F-6A1093A46514}"/>
    <cellStyle name="20% - Accent1 2 11" xfId="59" xr:uid="{1219DCD5-D2D5-45AF-85FB-61ABF79B0D91}"/>
    <cellStyle name="20% - Accent1 2 12" xfId="60" xr:uid="{67B0424B-1C3C-47F8-AFDE-80C3AA396DAB}"/>
    <cellStyle name="20% - Accent1 2 13" xfId="61" xr:uid="{C4B552AB-6F3D-4B5B-B639-45420B386820}"/>
    <cellStyle name="20% - Accent1 2 13 10" xfId="62" xr:uid="{A0806402-53C6-409E-AC68-319D702E7081}"/>
    <cellStyle name="20% - Accent1 2 13 11" xfId="63" xr:uid="{66A1D9D1-F041-41B2-848A-E9346EB8B99B}"/>
    <cellStyle name="20% - Accent1 2 13 12" xfId="64" xr:uid="{F8BA9F6D-C6C9-4CB1-B03D-CBA96BA3E8C9}"/>
    <cellStyle name="20% - Accent1 2 13 13" xfId="65" xr:uid="{14EBC451-8DE8-48EA-BC12-98C433BD52AA}"/>
    <cellStyle name="20% - Accent1 2 13 14" xfId="66" xr:uid="{7CE5F4A4-C351-491A-B8E8-186093B49CCC}"/>
    <cellStyle name="20% - Accent1 2 13 15" xfId="67" xr:uid="{1D88BFFC-1873-4A23-87B8-4F3DB778CD84}"/>
    <cellStyle name="20% - Accent1 2 13 16" xfId="68" xr:uid="{46F83925-1A21-4CD1-8E07-1B33ECF3CEDD}"/>
    <cellStyle name="20% - Accent1 2 13 17" xfId="69" xr:uid="{C48DF4C9-CCAE-4D41-99D9-670540D85FF1}"/>
    <cellStyle name="20% - Accent1 2 13 18" xfId="70" xr:uid="{5C3AB42B-F6CC-4383-8A5B-962F1BBAD0F0}"/>
    <cellStyle name="20% - Accent1 2 13 19" xfId="71" xr:uid="{2EF8441E-9EFF-402C-A7E1-857253FFF280}"/>
    <cellStyle name="20% - Accent1 2 13 2" xfId="72" xr:uid="{56B14852-1303-47A0-859E-FBC3582734FF}"/>
    <cellStyle name="20% - Accent1 2 13 20" xfId="73" xr:uid="{6444572A-D4D7-4F4F-8295-2592683F9E0E}"/>
    <cellStyle name="20% - Accent1 2 13 21" xfId="74" xr:uid="{BF2BEFEB-6DD7-4185-A2C6-D5CE53E52E05}"/>
    <cellStyle name="20% - Accent1 2 13 22" xfId="75" xr:uid="{98EC658F-35EB-4F80-9928-55FFA3B26C41}"/>
    <cellStyle name="20% - Accent1 2 13 23" xfId="76" xr:uid="{BF1F81B7-374E-456A-AB4A-784A3014BA16}"/>
    <cellStyle name="20% - Accent1 2 13 24" xfId="77" xr:uid="{18D04021-DE22-4C7B-BF91-7B624AA98BCC}"/>
    <cellStyle name="20% - Accent1 2 13 25" xfId="78" xr:uid="{63454485-05D6-49F1-83EC-ED97F0DB9066}"/>
    <cellStyle name="20% - Accent1 2 13 26" xfId="79" xr:uid="{AADF9135-FE80-44CA-830A-8BD2A8B4A078}"/>
    <cellStyle name="20% - Accent1 2 13 27" xfId="80" xr:uid="{88582D4A-3870-43AA-9A85-F89297D3F908}"/>
    <cellStyle name="20% - Accent1 2 13 28" xfId="81" xr:uid="{5B6FFCEF-6D80-43B3-B150-23CE011FB7F4}"/>
    <cellStyle name="20% - Accent1 2 13 29" xfId="82" xr:uid="{273A6485-F6CB-4854-ACCB-B9E15079629D}"/>
    <cellStyle name="20% - Accent1 2 13 3" xfId="83" xr:uid="{E213CAEC-6A4A-4664-BFDD-C95F84BE421E}"/>
    <cellStyle name="20% - Accent1 2 13 30" xfId="84" xr:uid="{26A85D26-9220-4024-9862-29611E8DA914}"/>
    <cellStyle name="20% - Accent1 2 13 31" xfId="85" xr:uid="{32687B80-6978-4B37-AE27-DDB2AE3CAEE5}"/>
    <cellStyle name="20% - Accent1 2 13 32" xfId="86" xr:uid="{A260A36D-D313-4EED-9684-35C5275870D4}"/>
    <cellStyle name="20% - Accent1 2 13 33" xfId="87" xr:uid="{D3B20937-06A5-495A-8E99-0A90CBEA3A1B}"/>
    <cellStyle name="20% - Accent1 2 13 34" xfId="88" xr:uid="{43A9A60A-6733-4F19-B1CB-6F38B99FCD97}"/>
    <cellStyle name="20% - Accent1 2 13 35" xfId="89" xr:uid="{456A5F01-E9D8-4CCE-8DA4-FDC0119E17B9}"/>
    <cellStyle name="20% - Accent1 2 13 36" xfId="90" xr:uid="{B104CFBC-ADAF-47C2-9060-76DE2F710DB3}"/>
    <cellStyle name="20% - Accent1 2 13 37" xfId="91" xr:uid="{68A5B03A-1071-4944-8423-5A4739E9DCB3}"/>
    <cellStyle name="20% - Accent1 2 13 38" xfId="92" xr:uid="{B6DF3E6B-57F1-4A6A-B747-A72205A87A33}"/>
    <cellStyle name="20% - Accent1 2 13 39" xfId="93" xr:uid="{E22DF502-6322-4911-B5DB-F867FB6E824A}"/>
    <cellStyle name="20% - Accent1 2 13 4" xfId="94" xr:uid="{C360EBF6-BAA4-4341-99E6-FD135ED2EAE2}"/>
    <cellStyle name="20% - Accent1 2 13 40" xfId="95" xr:uid="{DBECD95E-57BB-402F-9735-3DC291A667DA}"/>
    <cellStyle name="20% - Accent1 2 13 41" xfId="96" xr:uid="{835C03CD-FCD7-45D2-AF94-0339840DAF4E}"/>
    <cellStyle name="20% - Accent1 2 13 42" xfId="97" xr:uid="{DA65A7C2-3423-4F0C-A50D-0E5A659D1453}"/>
    <cellStyle name="20% - Accent1 2 13 43" xfId="98" xr:uid="{69B09642-0B28-4284-8F9D-9A3495014314}"/>
    <cellStyle name="20% - Accent1 2 13 44" xfId="99" xr:uid="{659898CA-D226-4E79-96C8-A591392E12EA}"/>
    <cellStyle name="20% - Accent1 2 13 45" xfId="100" xr:uid="{B11C43D0-5C0F-4DCE-9152-45A9D770E2A0}"/>
    <cellStyle name="20% - Accent1 2 13 46" xfId="101" xr:uid="{302A6E15-7C72-4BB7-B2B0-2035E8CC563B}"/>
    <cellStyle name="20% - Accent1 2 13 47" xfId="102" xr:uid="{3FBAE0F4-BD80-48E8-B9AB-CC15489C2F97}"/>
    <cellStyle name="20% - Accent1 2 13 5" xfId="103" xr:uid="{1B0BB4F6-E82D-4301-9FA2-1DF9D9A5FBAE}"/>
    <cellStyle name="20% - Accent1 2 13 6" xfId="104" xr:uid="{F46B32EB-0149-4868-B116-E5BA2B2FD24C}"/>
    <cellStyle name="20% - Accent1 2 13 7" xfId="105" xr:uid="{BDEC0770-8713-4AED-9AC1-C56EBFB0A4CB}"/>
    <cellStyle name="20% - Accent1 2 13 8" xfId="106" xr:uid="{543FD8C8-A896-4AD2-953B-A2D760D58B12}"/>
    <cellStyle name="20% - Accent1 2 13 9" xfId="107" xr:uid="{2B49BF34-F13A-408D-AFA5-57EC8D080F6C}"/>
    <cellStyle name="20% - Accent1 2 2" xfId="108" xr:uid="{7170605C-D274-4785-8DD0-4670F8A2DB4D}"/>
    <cellStyle name="20% - Accent1 2 2 10" xfId="109" xr:uid="{D7BB9120-955F-49ED-8269-40AE0BB09D51}"/>
    <cellStyle name="20% - Accent1 2 2 2" xfId="110" xr:uid="{1082A586-73BF-4112-A858-7C7B644F4300}"/>
    <cellStyle name="20% - Accent1 2 2 2 2" xfId="111" xr:uid="{02380393-28C3-447C-92D8-F4388DA698EB}"/>
    <cellStyle name="20% - Accent1 2 2 3" xfId="112" xr:uid="{D18F94C4-3450-4E66-932B-06BC939C0352}"/>
    <cellStyle name="20% - Accent1 2 2 4" xfId="113" xr:uid="{64704EFA-2A66-4112-9FFC-8F8355258795}"/>
    <cellStyle name="20% - Accent1 2 2 5" xfId="114" xr:uid="{324F6B0C-4D46-4745-B16F-F670DAB3C4D8}"/>
    <cellStyle name="20% - Accent1 2 2 6" xfId="115" xr:uid="{618D7487-50C0-408C-B7F5-E32A99B92F7E}"/>
    <cellStyle name="20% - Accent1 2 2 7" xfId="116" xr:uid="{9C5A7D79-1EDA-4691-851D-E0880E9D0149}"/>
    <cellStyle name="20% - Accent1 2 2 8" xfId="117" xr:uid="{9250DCD3-4451-48D7-AF6B-E4E41867A22C}"/>
    <cellStyle name="20% - Accent1 2 2 9" xfId="118" xr:uid="{21B46DD2-0B34-40E9-8984-B66D2A8FE87D}"/>
    <cellStyle name="20% - Accent1 2 3" xfId="119" xr:uid="{0DC18A1B-85CA-4E34-ABF6-98ABFE342B57}"/>
    <cellStyle name="20% - Accent1 2 3 2" xfId="120" xr:uid="{11E2D4D6-3CAB-4CA8-AFFC-E792E180E74B}"/>
    <cellStyle name="20% - Accent1 2 4" xfId="121" xr:uid="{A24C693D-2191-4DA5-98B3-B4581D785F9C}"/>
    <cellStyle name="20% - Accent1 2 4 2" xfId="122" xr:uid="{09492E38-D20B-4944-A5DF-169C6A1EC9C2}"/>
    <cellStyle name="20% - Accent1 2 5" xfId="123" xr:uid="{10079930-F6C1-4E44-8780-BF312512DF51}"/>
    <cellStyle name="20% - Accent1 2 6" xfId="124" xr:uid="{EFCDF803-2529-4CA4-8ECF-71C07E857A90}"/>
    <cellStyle name="20% - Accent1 2 7" xfId="125" xr:uid="{FE84C402-5645-476A-94CF-FD690E5A329C}"/>
    <cellStyle name="20% - Accent1 2 8" xfId="126" xr:uid="{550D0096-07A5-4F25-A6C1-BF0931648ADA}"/>
    <cellStyle name="20% - Accent1 2 9" xfId="127" xr:uid="{95DE5619-C296-4A01-AF7C-127A24A9614D}"/>
    <cellStyle name="20% - Accent1 3" xfId="128" xr:uid="{D911CB43-A7FF-43E6-A0C1-271034C250C5}"/>
    <cellStyle name="20% - Accent1 3 10" xfId="129" xr:uid="{8BA0C9A0-D4B2-40A1-8B1E-A5DC9A0E8069}"/>
    <cellStyle name="20% - Accent1 3 2" xfId="130" xr:uid="{04791937-B2C1-4A6D-A8A3-314217E4D4C1}"/>
    <cellStyle name="20% - Accent1 3 3" xfId="131" xr:uid="{56E71060-6B49-4659-8028-68FE4ADEA74F}"/>
    <cellStyle name="20% - Accent1 3 4" xfId="132" xr:uid="{6EE350CE-EC3A-414E-B63C-1F89FA03068B}"/>
    <cellStyle name="20% - Accent1 3 5" xfId="133" xr:uid="{7DC11294-E336-45A8-8FC0-75493639DDF6}"/>
    <cellStyle name="20% - Accent1 3 6" xfId="134" xr:uid="{D3FDDC0A-0F99-42D0-9C2D-57DD0055FDF4}"/>
    <cellStyle name="20% - Accent1 3 7" xfId="135" xr:uid="{96480639-3741-4AD5-A9B6-EEC18C80B1C8}"/>
    <cellStyle name="20% - Accent1 3 8" xfId="136" xr:uid="{5C2125C0-12E3-43C2-B15B-D89FFA940AFF}"/>
    <cellStyle name="20% - Accent1 3 9" xfId="137" xr:uid="{39A29DE3-B4A4-4FB6-8F25-8087EDD39B5E}"/>
    <cellStyle name="20% - Accent1 4" xfId="138" xr:uid="{E957A7A4-A187-40B4-83AC-19A154140A75}"/>
    <cellStyle name="20% - Accent1 4 10" xfId="139" xr:uid="{5D867BC8-0BF4-4F42-97E2-ACCFC9704341}"/>
    <cellStyle name="20% - Accent1 4 2" xfId="140" xr:uid="{0DC93EDB-BEA3-4F2B-AF56-E1CB843FDBFD}"/>
    <cellStyle name="20% - Accent1 4 3" xfId="141" xr:uid="{CCC7E1D7-815E-4AB8-90AC-94540157619F}"/>
    <cellStyle name="20% - Accent1 4 4" xfId="142" xr:uid="{43513E04-BC6C-4A8E-AB13-83689F28001A}"/>
    <cellStyle name="20% - Accent1 4 5" xfId="143" xr:uid="{4EFAFF2C-C92B-4BCB-928E-6F9D87BC0A72}"/>
    <cellStyle name="20% - Accent1 4 6" xfId="144" xr:uid="{C999B9DD-4984-4FEC-927D-6CDAE82C0E48}"/>
    <cellStyle name="20% - Accent1 4 7" xfId="145" xr:uid="{47310F9D-FAFF-4D2B-BD06-539B41E9AF01}"/>
    <cellStyle name="20% - Accent1 4 8" xfId="146" xr:uid="{D75FE7B9-C95F-4E7C-BFDB-D555D6F62B3F}"/>
    <cellStyle name="20% - Accent1 4 9" xfId="147" xr:uid="{E4D0946E-0AC4-4734-9699-55E68F63D9F2}"/>
    <cellStyle name="20% - Accent1 5" xfId="148" xr:uid="{9B74E6B5-09D4-4258-A6AA-AD31C4CE0D80}"/>
    <cellStyle name="20% - Accent1 5 10" xfId="149" xr:uid="{4F18AA07-2E5B-4DCB-850E-7DADC2E34A52}"/>
    <cellStyle name="20% - Accent1 5 2" xfId="150" xr:uid="{8A4E4211-9DEF-4082-8A58-A4D935BBC65A}"/>
    <cellStyle name="20% - Accent1 5 3" xfId="151" xr:uid="{E5902CF4-4FAC-4F96-B871-A29D35613C9E}"/>
    <cellStyle name="20% - Accent1 5 4" xfId="152" xr:uid="{81146760-FEFD-4048-B641-1C100261DCF4}"/>
    <cellStyle name="20% - Accent1 5 5" xfId="153" xr:uid="{7A96DA0A-CE0C-40CB-A464-D87388189F3B}"/>
    <cellStyle name="20% - Accent1 5 6" xfId="154" xr:uid="{9E6CA2D1-5FAC-43F0-8EF5-AF1914DADE1F}"/>
    <cellStyle name="20% - Accent1 5 7" xfId="155" xr:uid="{ACE401BC-7571-4416-86FA-8C04F76FBFAC}"/>
    <cellStyle name="20% - Accent1 5 8" xfId="156" xr:uid="{DCFC7331-3138-4FC7-8634-A9E1CBDBADC3}"/>
    <cellStyle name="20% - Accent1 5 9" xfId="157" xr:uid="{6513B31F-85CE-481D-8A30-CDFC7103C6D7}"/>
    <cellStyle name="20% - Accent1 6 2" xfId="158" xr:uid="{EE1D1286-DD03-4F6B-B7B2-19566491CAFC}"/>
    <cellStyle name="20% - Accent1 7 2" xfId="159" xr:uid="{A7CBE13D-A670-44BE-AD30-D11AFBA66F16}"/>
    <cellStyle name="20% - Accent1 8" xfId="160" xr:uid="{551DD84D-D1F8-4485-B630-F9A66CCDBB0C}"/>
    <cellStyle name="20% - Accent1 9" xfId="161" xr:uid="{558E5582-2873-4F53-A7EA-62F3FB5E6ED3}"/>
    <cellStyle name="20% - Accent2" xfId="31" builtinId="34" customBuiltin="1"/>
    <cellStyle name="20% - Accent2 10" xfId="162" xr:uid="{88048090-866E-40BD-9496-B4FA07A118F9}"/>
    <cellStyle name="20% - Accent2 11" xfId="163" xr:uid="{B43948E6-EE38-4ADF-94FC-7D3629EB6227}"/>
    <cellStyle name="20% - Accent2 12" xfId="164" xr:uid="{EF189CF8-2D98-4B86-B4EC-D3C25BCBCBD1}"/>
    <cellStyle name="20% - Accent2 13" xfId="165" xr:uid="{D1A8BC28-479B-478A-BF9A-B75DBBAD59B0}"/>
    <cellStyle name="20% - Accent2 14" xfId="166" xr:uid="{3488E35C-DC65-404A-B808-2E0F02CA154A}"/>
    <cellStyle name="20% - Accent2 2 10" xfId="167" xr:uid="{27AB195B-86F6-4C3B-B3EF-45E475987110}"/>
    <cellStyle name="20% - Accent2 2 11" xfId="168" xr:uid="{3DE98121-B2DC-4766-BD6C-E78A335FCEA7}"/>
    <cellStyle name="20% - Accent2 2 12" xfId="169" xr:uid="{D00708B1-0EAF-4D7A-9C69-D8112BB65B82}"/>
    <cellStyle name="20% - Accent2 2 13" xfId="170" xr:uid="{7D2D60A4-428A-458C-B7A4-B113BBCB9137}"/>
    <cellStyle name="20% - Accent2 2 13 10" xfId="171" xr:uid="{5E276023-10D8-4EAE-9C58-292053276D81}"/>
    <cellStyle name="20% - Accent2 2 13 11" xfId="172" xr:uid="{39ABBC08-7463-485A-920B-AA40FF2E73D8}"/>
    <cellStyle name="20% - Accent2 2 13 12" xfId="173" xr:uid="{41090508-5CA9-44AD-A49A-11F873D895EA}"/>
    <cellStyle name="20% - Accent2 2 13 13" xfId="174" xr:uid="{32F9F956-FDF0-4BD8-B37B-CB3E2FA47ADA}"/>
    <cellStyle name="20% - Accent2 2 13 14" xfId="175" xr:uid="{F4991C10-B192-4D7A-B5A9-176469AC3557}"/>
    <cellStyle name="20% - Accent2 2 13 15" xfId="176" xr:uid="{C365C3CA-16D3-4FEF-8E6A-508AB3D6D7A9}"/>
    <cellStyle name="20% - Accent2 2 13 16" xfId="177" xr:uid="{A454EADA-8C2E-42B2-A5E3-34E6D91F4302}"/>
    <cellStyle name="20% - Accent2 2 13 17" xfId="178" xr:uid="{231F3CB2-C11F-40F6-A5BC-7B2DF9169E13}"/>
    <cellStyle name="20% - Accent2 2 13 18" xfId="179" xr:uid="{9B765699-026C-4894-B92C-3DA6ECC5DC04}"/>
    <cellStyle name="20% - Accent2 2 13 19" xfId="180" xr:uid="{4A74EB30-72A0-4C12-BD1A-032FD6D11A1E}"/>
    <cellStyle name="20% - Accent2 2 13 2" xfId="181" xr:uid="{651B8F72-D6D2-4D76-B857-4CDAB990F514}"/>
    <cellStyle name="20% - Accent2 2 13 20" xfId="182" xr:uid="{38F788F1-243C-450C-9F9A-9FB9C64B40B1}"/>
    <cellStyle name="20% - Accent2 2 13 21" xfId="183" xr:uid="{F60A993C-A9F3-48DB-BB26-2071012D1F3B}"/>
    <cellStyle name="20% - Accent2 2 13 22" xfId="184" xr:uid="{D3D59CAA-05C5-40BD-BB8B-98C5A5103F13}"/>
    <cellStyle name="20% - Accent2 2 13 23" xfId="185" xr:uid="{6FB91517-5A9A-4389-A695-EA0B80079881}"/>
    <cellStyle name="20% - Accent2 2 13 24" xfId="186" xr:uid="{BFFEFE73-4B0D-461F-98AE-3FCEF62DE493}"/>
    <cellStyle name="20% - Accent2 2 13 25" xfId="187" xr:uid="{B3F69737-51C9-4409-9183-26E7281177DA}"/>
    <cellStyle name="20% - Accent2 2 13 26" xfId="188" xr:uid="{1E90FA33-2D8C-49E8-997C-F54D62D88A24}"/>
    <cellStyle name="20% - Accent2 2 13 27" xfId="189" xr:uid="{ABF28B59-FF35-4BC4-BD4D-0ED8DF5928A1}"/>
    <cellStyle name="20% - Accent2 2 13 28" xfId="190" xr:uid="{0239CA0E-7E2C-4B4C-B5D4-04095B0F449B}"/>
    <cellStyle name="20% - Accent2 2 13 29" xfId="191" xr:uid="{0A938AA1-5FA4-4E1A-908A-7F49762B24AF}"/>
    <cellStyle name="20% - Accent2 2 13 3" xfId="192" xr:uid="{8553F23A-B342-40CD-AEDD-1373A0F55A7F}"/>
    <cellStyle name="20% - Accent2 2 13 30" xfId="193" xr:uid="{61C1D2BB-0AEE-4020-9987-E539A4D74D6C}"/>
    <cellStyle name="20% - Accent2 2 13 31" xfId="194" xr:uid="{7D392157-05DF-406C-8C38-2FBB213C846D}"/>
    <cellStyle name="20% - Accent2 2 13 32" xfId="195" xr:uid="{065CF095-23D3-48F0-98AB-D65CA3CD2639}"/>
    <cellStyle name="20% - Accent2 2 13 33" xfId="196" xr:uid="{E914467A-8A15-401D-A414-551D22FF0606}"/>
    <cellStyle name="20% - Accent2 2 13 34" xfId="197" xr:uid="{CEB6724C-EB16-4FD9-B0AE-57DD3B7590BD}"/>
    <cellStyle name="20% - Accent2 2 13 35" xfId="198" xr:uid="{1DFF1417-249D-4EE8-ADE9-E1890B4E4CBB}"/>
    <cellStyle name="20% - Accent2 2 13 36" xfId="199" xr:uid="{2D0CBDEC-258E-4416-BDCB-E4B1A31B662F}"/>
    <cellStyle name="20% - Accent2 2 13 37" xfId="200" xr:uid="{36EC54CF-EAD5-4D20-B51D-6FFB6FCC0A51}"/>
    <cellStyle name="20% - Accent2 2 13 38" xfId="201" xr:uid="{DD47F43D-9079-41C3-B232-227D1B07E5EC}"/>
    <cellStyle name="20% - Accent2 2 13 39" xfId="202" xr:uid="{C93B18E6-461A-438A-BD32-12363B8B9E37}"/>
    <cellStyle name="20% - Accent2 2 13 4" xfId="203" xr:uid="{AA6AEF9E-AE50-4B2C-A0FB-741458ABF24C}"/>
    <cellStyle name="20% - Accent2 2 13 40" xfId="204" xr:uid="{30E8D7B8-F961-451B-8C29-3055103EB309}"/>
    <cellStyle name="20% - Accent2 2 13 41" xfId="205" xr:uid="{AA060E8C-DABF-4AA1-A431-887935DFB763}"/>
    <cellStyle name="20% - Accent2 2 13 42" xfId="206" xr:uid="{6F4EEFEF-E3F6-4EA7-ABF8-7A31567C34DC}"/>
    <cellStyle name="20% - Accent2 2 13 43" xfId="207" xr:uid="{001E1259-EE36-47C8-BE4A-049B4653ED42}"/>
    <cellStyle name="20% - Accent2 2 13 44" xfId="208" xr:uid="{76A74ABE-9DBD-455D-B3E7-21DAE92E6F1C}"/>
    <cellStyle name="20% - Accent2 2 13 45" xfId="209" xr:uid="{496C3C54-5716-4DC4-9B57-AC175E1BED4D}"/>
    <cellStyle name="20% - Accent2 2 13 46" xfId="210" xr:uid="{EE1935C1-D794-41A3-9437-FB69E5DE4F1E}"/>
    <cellStyle name="20% - Accent2 2 13 47" xfId="211" xr:uid="{663DF244-73A4-46AF-A24F-D0AC2EF91682}"/>
    <cellStyle name="20% - Accent2 2 13 5" xfId="212" xr:uid="{C1B25C13-9C24-4D20-A53E-A4401D07A92B}"/>
    <cellStyle name="20% - Accent2 2 13 6" xfId="213" xr:uid="{F7CA270E-76B8-472E-8C3B-F41D6C9DC67E}"/>
    <cellStyle name="20% - Accent2 2 13 7" xfId="214" xr:uid="{0E9861BC-E78B-4B38-AFE9-2DC28AA470B3}"/>
    <cellStyle name="20% - Accent2 2 13 8" xfId="215" xr:uid="{227E4430-BD14-45D9-98B4-00136709DC21}"/>
    <cellStyle name="20% - Accent2 2 13 9" xfId="216" xr:uid="{836AD9BC-6338-4404-BB2B-DD0D2AB29E5B}"/>
    <cellStyle name="20% - Accent2 2 2" xfId="217" xr:uid="{33CB543A-E424-41E4-9B7C-52C7610BA0C1}"/>
    <cellStyle name="20% - Accent2 2 2 10" xfId="218" xr:uid="{EA0C299F-EED5-4F04-A909-2C6315D1AF34}"/>
    <cellStyle name="20% - Accent2 2 2 2" xfId="219" xr:uid="{58EAE626-251A-4570-8470-B6A0E93ECC64}"/>
    <cellStyle name="20% - Accent2 2 2 2 2" xfId="220" xr:uid="{1A4C711D-3A0F-4D00-8E7B-C543A1D7A9CC}"/>
    <cellStyle name="20% - Accent2 2 2 3" xfId="221" xr:uid="{11B7117B-C3A5-480E-9166-F1A5AB75AE6B}"/>
    <cellStyle name="20% - Accent2 2 2 4" xfId="222" xr:uid="{14F91CAC-69BE-410F-88BE-76D4F5F7F3BB}"/>
    <cellStyle name="20% - Accent2 2 2 5" xfId="223" xr:uid="{63EAF92E-8147-4149-810D-63E7FC967CD0}"/>
    <cellStyle name="20% - Accent2 2 2 6" xfId="224" xr:uid="{A4F8FA9D-47B9-4B8B-9E7F-8881792D640E}"/>
    <cellStyle name="20% - Accent2 2 2 7" xfId="225" xr:uid="{A9E3A297-97E6-4184-82D7-14EDCF1F9615}"/>
    <cellStyle name="20% - Accent2 2 2 8" xfId="226" xr:uid="{F1624C6D-484D-447A-BD26-60AB5E962F31}"/>
    <cellStyle name="20% - Accent2 2 2 9" xfId="227" xr:uid="{E0822B61-342C-4FD4-8C1C-C88179A35DDE}"/>
    <cellStyle name="20% - Accent2 2 3" xfId="228" xr:uid="{A6A26AA1-C66D-48BC-A0D1-53F2398A729C}"/>
    <cellStyle name="20% - Accent2 2 3 2" xfId="229" xr:uid="{63C766B8-ACA6-4863-9DA5-DE4D4FF849C3}"/>
    <cellStyle name="20% - Accent2 2 4" xfId="230" xr:uid="{CAD6BC8F-D6CB-4C9E-AD88-F801F7125EDE}"/>
    <cellStyle name="20% - Accent2 2 4 2" xfId="231" xr:uid="{EB43B1AB-9016-4806-A40D-C596AC69271F}"/>
    <cellStyle name="20% - Accent2 2 5" xfId="232" xr:uid="{876D2055-3160-476E-9944-FB1AEB5C7A1E}"/>
    <cellStyle name="20% - Accent2 2 6" xfId="233" xr:uid="{8B3EB8AB-6BD2-458A-BB8A-554A0712AAB8}"/>
    <cellStyle name="20% - Accent2 2 7" xfId="234" xr:uid="{FDF1DF45-ADC9-4DCC-A640-79FEABC3B2BB}"/>
    <cellStyle name="20% - Accent2 2 8" xfId="235" xr:uid="{9E7AA54D-3483-4348-9799-CCF65E529946}"/>
    <cellStyle name="20% - Accent2 2 9" xfId="236" xr:uid="{2B2B546A-8929-422C-83AA-1F8005B5CBBD}"/>
    <cellStyle name="20% - Accent2 3" xfId="237" xr:uid="{C2D0E5B7-963E-42E1-B4B8-993F76CED25D}"/>
    <cellStyle name="20% - Accent2 3 10" xfId="238" xr:uid="{DE8A1BE7-48C6-452A-AA76-EFBD8F1355CB}"/>
    <cellStyle name="20% - Accent2 3 2" xfId="239" xr:uid="{EC66DA82-043D-42D0-927E-373325092075}"/>
    <cellStyle name="20% - Accent2 3 3" xfId="240" xr:uid="{686DEA34-7132-4C32-8432-64BC35A1C147}"/>
    <cellStyle name="20% - Accent2 3 4" xfId="241" xr:uid="{7EE42657-B947-4521-816E-1A1B78181AB9}"/>
    <cellStyle name="20% - Accent2 3 5" xfId="242" xr:uid="{100CFA34-B2A9-4950-9AA1-D6F285E617C4}"/>
    <cellStyle name="20% - Accent2 3 6" xfId="243" xr:uid="{2D3CF80C-DB79-4769-996D-47D435A2E789}"/>
    <cellStyle name="20% - Accent2 3 7" xfId="244" xr:uid="{1E5DA8DF-D18B-4BAE-BBD5-DED806EDDF93}"/>
    <cellStyle name="20% - Accent2 3 8" xfId="245" xr:uid="{023C36B7-4DF8-49CF-AEA3-A437BB4A4CB0}"/>
    <cellStyle name="20% - Accent2 3 9" xfId="246" xr:uid="{7EA0A2EF-94BB-45D7-B678-5860E479E5BE}"/>
    <cellStyle name="20% - Accent2 4" xfId="247" xr:uid="{5D8C4385-5122-4290-B267-E02B81A150F6}"/>
    <cellStyle name="20% - Accent2 4 10" xfId="248" xr:uid="{0633AF75-E1DA-46A0-B09F-1906B4CE0B6F}"/>
    <cellStyle name="20% - Accent2 4 2" xfId="249" xr:uid="{5A9E572D-FE40-4A1C-B2CA-9BB7F8976040}"/>
    <cellStyle name="20% - Accent2 4 3" xfId="250" xr:uid="{25AC1B44-CCBB-41CE-BCDF-BB6021295A76}"/>
    <cellStyle name="20% - Accent2 4 4" xfId="251" xr:uid="{0C995F5F-9D67-407C-81B5-BA15591115F3}"/>
    <cellStyle name="20% - Accent2 4 5" xfId="252" xr:uid="{B5A244C9-5A32-43A7-8EB9-553A956EB4B1}"/>
    <cellStyle name="20% - Accent2 4 6" xfId="253" xr:uid="{02A1A3AD-BB73-4453-A1DD-EC95BD6283EC}"/>
    <cellStyle name="20% - Accent2 4 7" xfId="254" xr:uid="{EEA2731D-029C-464F-82B8-048DB3ED3F03}"/>
    <cellStyle name="20% - Accent2 4 8" xfId="255" xr:uid="{FE7A0D3C-6873-4A48-AFD9-B56D17BC4383}"/>
    <cellStyle name="20% - Accent2 4 9" xfId="256" xr:uid="{F6474410-682B-42AD-B072-B7196AEC4B4B}"/>
    <cellStyle name="20% - Accent2 5" xfId="257" xr:uid="{1B04E9AA-CB4F-4FD8-AD75-8991C26B2556}"/>
    <cellStyle name="20% - Accent2 5 10" xfId="258" xr:uid="{69F77DF1-E6FE-4897-BAF5-C131F7A85EEB}"/>
    <cellStyle name="20% - Accent2 5 2" xfId="259" xr:uid="{86A5EB83-7B29-477B-8397-6E6E347D1CEE}"/>
    <cellStyle name="20% - Accent2 5 3" xfId="260" xr:uid="{B2E465CE-04A6-42AE-88CE-2B1E1B04437D}"/>
    <cellStyle name="20% - Accent2 5 4" xfId="261" xr:uid="{A04FD751-8CE6-4FF5-9607-C71C35957725}"/>
    <cellStyle name="20% - Accent2 5 5" xfId="262" xr:uid="{D82C11D7-69F9-4CDA-98CD-91636EEFB278}"/>
    <cellStyle name="20% - Accent2 5 6" xfId="263" xr:uid="{B0B9BE99-34D5-4039-A676-6E28436E0B77}"/>
    <cellStyle name="20% - Accent2 5 7" xfId="264" xr:uid="{F6478FCD-8DDA-4713-BE97-9D815BC94343}"/>
    <cellStyle name="20% - Accent2 5 8" xfId="265" xr:uid="{37B9F23A-44CA-4634-B32F-3B80C6C4600C}"/>
    <cellStyle name="20% - Accent2 5 9" xfId="266" xr:uid="{175FF3C6-B546-4BF9-A84E-F3544A5C271E}"/>
    <cellStyle name="20% - Accent2 6 2" xfId="267" xr:uid="{EEF5CBB1-10B7-467B-82FF-F6B116875428}"/>
    <cellStyle name="20% - Accent2 7 2" xfId="268" xr:uid="{571B3EF0-C546-48A8-9ECF-54518A8D5950}"/>
    <cellStyle name="20% - Accent2 8" xfId="269" xr:uid="{1150F197-4E6F-4102-9397-8D70921FD26A}"/>
    <cellStyle name="20% - Accent2 9" xfId="270" xr:uid="{8569CB99-8DB6-4CF7-9C6A-87BB226C50B5}"/>
    <cellStyle name="20% - Accent3" xfId="35" builtinId="38" customBuiltin="1"/>
    <cellStyle name="20% - Accent3 10" xfId="271" xr:uid="{F24E97F2-E402-4BD2-8E77-530FB870BB1F}"/>
    <cellStyle name="20% - Accent3 11" xfId="272" xr:uid="{87848B95-D080-4209-831A-D548A7677543}"/>
    <cellStyle name="20% - Accent3 12" xfId="273" xr:uid="{866B80D1-CF78-4F56-96CC-958576D73137}"/>
    <cellStyle name="20% - Accent3 13" xfId="274" xr:uid="{43F19039-CC48-4BD6-9D2D-C2D440C42135}"/>
    <cellStyle name="20% - Accent3 14" xfId="275" xr:uid="{93BD111B-2D49-4647-8FE3-AA74E8DF0D24}"/>
    <cellStyle name="20% - Accent3 2 10" xfId="276" xr:uid="{BBC44168-F610-4BB2-BE15-E7B2F41F1E48}"/>
    <cellStyle name="20% - Accent3 2 11" xfId="277" xr:uid="{B3F9C96A-BE5E-445F-9AAB-737A1B4C47A1}"/>
    <cellStyle name="20% - Accent3 2 12" xfId="278" xr:uid="{AFA7ECC9-809C-4832-B288-B8155293EA3E}"/>
    <cellStyle name="20% - Accent3 2 13" xfId="279" xr:uid="{6ED6EF0F-3D23-4B69-8AC6-FDA999DCAD08}"/>
    <cellStyle name="20% - Accent3 2 13 10" xfId="280" xr:uid="{7529EDB0-E139-4F77-AC61-D0A9CE82AAFF}"/>
    <cellStyle name="20% - Accent3 2 13 11" xfId="281" xr:uid="{D0DF1A43-9BF2-451C-B9EF-E230C29566A8}"/>
    <cellStyle name="20% - Accent3 2 13 12" xfId="282" xr:uid="{94868A1C-17D2-40CC-B029-68C65E63CACF}"/>
    <cellStyle name="20% - Accent3 2 13 13" xfId="283" xr:uid="{747461DC-B230-4A8D-AE96-964439B8E7D2}"/>
    <cellStyle name="20% - Accent3 2 13 14" xfId="284" xr:uid="{631F65C2-B46B-435C-8BFE-3DE9BF9D9897}"/>
    <cellStyle name="20% - Accent3 2 13 15" xfId="285" xr:uid="{22E23AE6-235B-46AF-8416-1ED9FD4657AE}"/>
    <cellStyle name="20% - Accent3 2 13 16" xfId="286" xr:uid="{7A13ACFE-CCEF-432D-AA3E-5F7B4645D083}"/>
    <cellStyle name="20% - Accent3 2 13 17" xfId="287" xr:uid="{BE713EE4-1A8F-40DC-9364-6A73D779D633}"/>
    <cellStyle name="20% - Accent3 2 13 18" xfId="288" xr:uid="{FC2EC049-9B89-4230-B022-DE0DF11F731A}"/>
    <cellStyle name="20% - Accent3 2 13 19" xfId="289" xr:uid="{76D46560-79A8-4C74-9AC3-BACB32211D83}"/>
    <cellStyle name="20% - Accent3 2 13 2" xfId="290" xr:uid="{99355F35-B321-4729-9B24-937C2FB2C41A}"/>
    <cellStyle name="20% - Accent3 2 13 20" xfId="291" xr:uid="{42D93FF5-69A2-4061-9EB5-E9CCC443DC17}"/>
    <cellStyle name="20% - Accent3 2 13 21" xfId="292" xr:uid="{0DE8EE98-F672-4705-AE37-BA685F2FEACE}"/>
    <cellStyle name="20% - Accent3 2 13 22" xfId="293" xr:uid="{AC837CDF-FA42-471C-9189-7D44E51775DA}"/>
    <cellStyle name="20% - Accent3 2 13 23" xfId="294" xr:uid="{716CD8BA-8694-44E8-A852-7C3E62AAA85E}"/>
    <cellStyle name="20% - Accent3 2 13 24" xfId="295" xr:uid="{EBB2D870-46F2-4656-912D-C675CC6E2593}"/>
    <cellStyle name="20% - Accent3 2 13 25" xfId="296" xr:uid="{795445DD-5D47-4A87-B09C-F46BD17DAFCF}"/>
    <cellStyle name="20% - Accent3 2 13 26" xfId="297" xr:uid="{558E61C4-D8C4-4865-B71F-FE34BA205BBB}"/>
    <cellStyle name="20% - Accent3 2 13 27" xfId="298" xr:uid="{0C1B5E10-CE37-474C-A2CF-7B1E41DABCD0}"/>
    <cellStyle name="20% - Accent3 2 13 28" xfId="299" xr:uid="{9890C74A-A4CB-44E8-AD35-D61AC7D8F09C}"/>
    <cellStyle name="20% - Accent3 2 13 29" xfId="300" xr:uid="{61166D0A-F99E-4D9F-BFB7-A85956F116FD}"/>
    <cellStyle name="20% - Accent3 2 13 3" xfId="301" xr:uid="{DFF92E0C-52D7-4ACB-8906-0F57701E8501}"/>
    <cellStyle name="20% - Accent3 2 13 30" xfId="302" xr:uid="{89198A3E-14EA-47C1-BC8C-AE1F6E066C17}"/>
    <cellStyle name="20% - Accent3 2 13 31" xfId="303" xr:uid="{4A5F89CD-0965-4F6E-8D52-A7A8FCF176E3}"/>
    <cellStyle name="20% - Accent3 2 13 32" xfId="304" xr:uid="{1AA70C50-FF4E-4105-8E07-16EEDB44379A}"/>
    <cellStyle name="20% - Accent3 2 13 33" xfId="305" xr:uid="{1B422E35-C6B2-464C-9FE2-50E87FF0013C}"/>
    <cellStyle name="20% - Accent3 2 13 34" xfId="306" xr:uid="{DF1F2E3C-6359-418C-8EF6-0A51CA020FCE}"/>
    <cellStyle name="20% - Accent3 2 13 35" xfId="307" xr:uid="{B9F439A8-508D-4C59-9AB2-03657A8DC6F9}"/>
    <cellStyle name="20% - Accent3 2 13 36" xfId="308" xr:uid="{53FEAF50-B960-4C2D-972D-22F0BA087DC7}"/>
    <cellStyle name="20% - Accent3 2 13 37" xfId="309" xr:uid="{8CD2E376-89A4-4015-AB22-509D4CC812F8}"/>
    <cellStyle name="20% - Accent3 2 13 38" xfId="310" xr:uid="{0916B050-C648-4CF2-ACA8-C8D9E161EAD9}"/>
    <cellStyle name="20% - Accent3 2 13 39" xfId="311" xr:uid="{105AA069-136C-4140-A54E-31BB2A958834}"/>
    <cellStyle name="20% - Accent3 2 13 4" xfId="312" xr:uid="{CDB667B4-FFBC-4CAB-852F-012489625C8D}"/>
    <cellStyle name="20% - Accent3 2 13 40" xfId="313" xr:uid="{7806694A-6526-4755-BE74-656A3CF99328}"/>
    <cellStyle name="20% - Accent3 2 13 41" xfId="314" xr:uid="{3013106B-E8D5-47D6-B4C4-F334C96B975E}"/>
    <cellStyle name="20% - Accent3 2 13 42" xfId="315" xr:uid="{96ED4763-8119-4144-A7AC-A82E2BCFFAA3}"/>
    <cellStyle name="20% - Accent3 2 13 43" xfId="316" xr:uid="{DE565C17-2A16-407F-9511-AE241FA6193D}"/>
    <cellStyle name="20% - Accent3 2 13 44" xfId="317" xr:uid="{C1183636-28EF-45CD-BC9B-E5D0690C8A63}"/>
    <cellStyle name="20% - Accent3 2 13 45" xfId="318" xr:uid="{C53235B2-021E-467F-8F6E-825240A49EB6}"/>
    <cellStyle name="20% - Accent3 2 13 46" xfId="319" xr:uid="{0A467E9B-E3C6-460C-B6BF-FB6EFF5ECB2B}"/>
    <cellStyle name="20% - Accent3 2 13 47" xfId="320" xr:uid="{E04F4609-383C-4881-8079-59B6643C8A49}"/>
    <cellStyle name="20% - Accent3 2 13 5" xfId="321" xr:uid="{3E06F4FE-1DC0-4792-810F-176AE3721B90}"/>
    <cellStyle name="20% - Accent3 2 13 6" xfId="322" xr:uid="{59809494-5CC4-4C91-8895-18F496030B96}"/>
    <cellStyle name="20% - Accent3 2 13 7" xfId="323" xr:uid="{02DCE134-C0E7-45AA-8297-675A4D6B40D5}"/>
    <cellStyle name="20% - Accent3 2 13 8" xfId="324" xr:uid="{E6F10585-38D4-411A-B09A-9E25E544080C}"/>
    <cellStyle name="20% - Accent3 2 13 9" xfId="325" xr:uid="{B549C32F-517A-47DF-8213-447EB889105B}"/>
    <cellStyle name="20% - Accent3 2 2" xfId="326" xr:uid="{D3D5935B-E6C4-43AE-9E30-B5D5B9CB1408}"/>
    <cellStyle name="20% - Accent3 2 2 10" xfId="327" xr:uid="{3B126426-CD94-4A32-A2E6-41595BD64A5F}"/>
    <cellStyle name="20% - Accent3 2 2 2" xfId="328" xr:uid="{6C15A877-FCBA-4B3E-BD3A-E7AB604969F4}"/>
    <cellStyle name="20% - Accent3 2 2 2 2" xfId="329" xr:uid="{A99BBA3E-DB4C-4514-99BA-D335C31D0D29}"/>
    <cellStyle name="20% - Accent3 2 2 3" xfId="330" xr:uid="{BE6F930E-8F56-4B5A-A157-9EC7FC208B14}"/>
    <cellStyle name="20% - Accent3 2 2 4" xfId="331" xr:uid="{E01136A6-E790-4510-9791-96CF88EB74A7}"/>
    <cellStyle name="20% - Accent3 2 2 5" xfId="332" xr:uid="{048E755A-F6C2-4B5F-BBBA-7AA725CFD7A1}"/>
    <cellStyle name="20% - Accent3 2 2 6" xfId="333" xr:uid="{B0FCA93E-5103-4230-B8F7-B97B6C63BF23}"/>
    <cellStyle name="20% - Accent3 2 2 7" xfId="334" xr:uid="{034CD7CA-1720-464D-87E7-AC0778B84059}"/>
    <cellStyle name="20% - Accent3 2 2 8" xfId="335" xr:uid="{2ADFD466-1082-4F82-99F8-3B7F02A01612}"/>
    <cellStyle name="20% - Accent3 2 2 9" xfId="336" xr:uid="{7AED0BF3-8676-47DF-B44C-314C4E5593A0}"/>
    <cellStyle name="20% - Accent3 2 3" xfId="337" xr:uid="{74139687-3B08-4EFC-B360-56032EDB4E62}"/>
    <cellStyle name="20% - Accent3 2 3 2" xfId="338" xr:uid="{F06219E6-0740-4748-AC55-F8D9B575C7A6}"/>
    <cellStyle name="20% - Accent3 2 4" xfId="339" xr:uid="{4839D56A-EAEE-401B-B328-27091C9C6A12}"/>
    <cellStyle name="20% - Accent3 2 4 2" xfId="340" xr:uid="{0AA127B0-E1E8-440F-B861-C52FD3A77EB6}"/>
    <cellStyle name="20% - Accent3 2 5" xfId="341" xr:uid="{720E0BA3-B708-4642-AD86-33A5F89CC067}"/>
    <cellStyle name="20% - Accent3 2 6" xfId="342" xr:uid="{FD21292D-87A0-4FC4-AD31-C18E9F16F2F4}"/>
    <cellStyle name="20% - Accent3 2 7" xfId="343" xr:uid="{EAA69037-6492-40F2-A6EB-3FBD5A40DB72}"/>
    <cellStyle name="20% - Accent3 2 8" xfId="344" xr:uid="{2E39909B-0A04-4046-9682-1618896579BD}"/>
    <cellStyle name="20% - Accent3 2 9" xfId="345" xr:uid="{5F6622D3-0F6B-4F2B-9165-72A4E7DB8AB9}"/>
    <cellStyle name="20% - Accent3 3" xfId="346" xr:uid="{609B15D2-8CDD-4B93-8ADF-92A001229FB9}"/>
    <cellStyle name="20% - Accent3 3 10" xfId="347" xr:uid="{C6B6AECA-2E80-495B-A57E-BC22A3811DD3}"/>
    <cellStyle name="20% - Accent3 3 2" xfId="348" xr:uid="{F4047863-27CA-4E96-9F3D-15C23ABB8D08}"/>
    <cellStyle name="20% - Accent3 3 3" xfId="349" xr:uid="{071741B1-FD90-401D-A5C6-EF5C5E8DA532}"/>
    <cellStyle name="20% - Accent3 3 4" xfId="350" xr:uid="{DA2D25FD-74D9-4923-85BD-F01A60179AC1}"/>
    <cellStyle name="20% - Accent3 3 5" xfId="351" xr:uid="{EE8EC850-BF28-4C09-8188-C977BB816E43}"/>
    <cellStyle name="20% - Accent3 3 6" xfId="352" xr:uid="{6CABB37D-0FBF-4AFC-9AF4-4CB7C26FC23B}"/>
    <cellStyle name="20% - Accent3 3 7" xfId="353" xr:uid="{38A164FD-B7A0-4445-AAA5-6649327CC5AC}"/>
    <cellStyle name="20% - Accent3 3 8" xfId="354" xr:uid="{F27B8CF3-B5DA-4C22-807E-77B845199E01}"/>
    <cellStyle name="20% - Accent3 3 9" xfId="355" xr:uid="{3756B6AB-FDE8-404C-A395-F9DE0B549EBF}"/>
    <cellStyle name="20% - Accent3 4" xfId="356" xr:uid="{F5AA1855-C7DB-44F0-B681-DBEEEEA12655}"/>
    <cellStyle name="20% - Accent3 4 10" xfId="357" xr:uid="{E51F1391-92CC-4EA8-AF78-0FC32B6ED1C8}"/>
    <cellStyle name="20% - Accent3 4 2" xfId="358" xr:uid="{1FF6DC1E-15D1-471C-A89A-2D16EAF56F18}"/>
    <cellStyle name="20% - Accent3 4 3" xfId="359" xr:uid="{7E2F35CB-4F0B-4863-8E7A-38C476FDD169}"/>
    <cellStyle name="20% - Accent3 4 4" xfId="360" xr:uid="{FC677CC5-140F-4079-A20F-ADC004351887}"/>
    <cellStyle name="20% - Accent3 4 5" xfId="361" xr:uid="{2A1438FB-04E5-472F-B675-E8A2C2F61C4F}"/>
    <cellStyle name="20% - Accent3 4 6" xfId="362" xr:uid="{CCC30A91-0F97-42E7-B235-B33A2F3C2050}"/>
    <cellStyle name="20% - Accent3 4 7" xfId="363" xr:uid="{113BAA64-090E-47E8-AB7B-B8E43A99C35C}"/>
    <cellStyle name="20% - Accent3 4 8" xfId="364" xr:uid="{A36F47F6-9804-4BF6-87A8-C959BF79AB58}"/>
    <cellStyle name="20% - Accent3 4 9" xfId="365" xr:uid="{4EAE349D-B498-4166-9BD4-37471FD89B5A}"/>
    <cellStyle name="20% - Accent3 5" xfId="366" xr:uid="{A16DE997-91CD-4BA3-AC23-992ED97CA0A9}"/>
    <cellStyle name="20% - Accent3 5 10" xfId="367" xr:uid="{FC4160E2-946E-4176-AD1F-2A9F3416574C}"/>
    <cellStyle name="20% - Accent3 5 2" xfId="368" xr:uid="{C9425679-9FA7-42EC-BECE-F8FC359268B2}"/>
    <cellStyle name="20% - Accent3 5 3" xfId="369" xr:uid="{A0E89040-E872-476D-9A31-F048F0DAFB23}"/>
    <cellStyle name="20% - Accent3 5 4" xfId="370" xr:uid="{8F026817-0508-453B-A06C-3DB8107AE7F8}"/>
    <cellStyle name="20% - Accent3 5 5" xfId="371" xr:uid="{C881523D-7A40-47DC-8624-60CA62A3D509}"/>
    <cellStyle name="20% - Accent3 5 6" xfId="372" xr:uid="{004AE490-9A0E-489B-8D90-6404DA408354}"/>
    <cellStyle name="20% - Accent3 5 7" xfId="373" xr:uid="{6AFA61E2-6907-4CB2-940B-467485FBF3D9}"/>
    <cellStyle name="20% - Accent3 5 8" xfId="374" xr:uid="{9EC9F517-C19A-44C5-ADC0-A7EC262AE31E}"/>
    <cellStyle name="20% - Accent3 5 9" xfId="375" xr:uid="{A623ECF3-5578-4A0B-B176-36B3A5586D2C}"/>
    <cellStyle name="20% - Accent3 6 2" xfId="376" xr:uid="{3AA3C6A0-16B5-49F9-BAEE-FA998D06958C}"/>
    <cellStyle name="20% - Accent3 7 2" xfId="377" xr:uid="{A9A81A6E-339D-4407-B53E-96B0530FDCEB}"/>
    <cellStyle name="20% - Accent3 8" xfId="378" xr:uid="{7066F81E-CC8A-4BFA-BB6D-4D2D9DD30F1C}"/>
    <cellStyle name="20% - Accent3 9" xfId="379" xr:uid="{C1951CAD-81D8-43D9-A2EE-5A57B9DDDD89}"/>
    <cellStyle name="20% - Accent4" xfId="39" builtinId="42" customBuiltin="1"/>
    <cellStyle name="20% - Accent4 10" xfId="380" xr:uid="{39AC3C2D-4CA6-46C3-BE9A-3EE069A58539}"/>
    <cellStyle name="20% - Accent4 11" xfId="381" xr:uid="{422BF20A-C1B0-43BE-BD07-B031287FB039}"/>
    <cellStyle name="20% - Accent4 12" xfId="382" xr:uid="{1473E258-EAA2-47CA-BA0D-184676D743FE}"/>
    <cellStyle name="20% - Accent4 13" xfId="383" xr:uid="{09B7E871-6AD3-4531-8D17-1C9AF29D27A2}"/>
    <cellStyle name="20% - Accent4 14" xfId="384" xr:uid="{2CD84947-DF9C-4105-AB16-FC0117B7204D}"/>
    <cellStyle name="20% - Accent4 2 10" xfId="385" xr:uid="{308777A7-C4CC-47EA-82D2-792C42AC54A7}"/>
    <cellStyle name="20% - Accent4 2 11" xfId="386" xr:uid="{8780361D-868C-472D-BC3E-31E7ED2FC862}"/>
    <cellStyle name="20% - Accent4 2 12" xfId="387" xr:uid="{FB2A69BB-27C1-4E07-87C3-44E0775CDB3D}"/>
    <cellStyle name="20% - Accent4 2 13" xfId="388" xr:uid="{9A1EF968-CF97-4CF1-B087-AC90502AE6FF}"/>
    <cellStyle name="20% - Accent4 2 13 10" xfId="389" xr:uid="{50EB781A-A3BD-472E-912F-4E5C776D85F0}"/>
    <cellStyle name="20% - Accent4 2 13 11" xfId="390" xr:uid="{BDF07997-BC56-43B7-8556-DCFD53E12115}"/>
    <cellStyle name="20% - Accent4 2 13 12" xfId="391" xr:uid="{5518DC0D-763D-48C7-9EB8-E9C28B76470B}"/>
    <cellStyle name="20% - Accent4 2 13 13" xfId="392" xr:uid="{A936518C-1C1C-4ED9-AC53-CC88AE4E0109}"/>
    <cellStyle name="20% - Accent4 2 13 14" xfId="393" xr:uid="{5E6F9DBC-62D2-4747-B97A-B37DE606836D}"/>
    <cellStyle name="20% - Accent4 2 13 15" xfId="394" xr:uid="{5E13B669-3070-4B32-B9CA-D2BB88938681}"/>
    <cellStyle name="20% - Accent4 2 13 16" xfId="395" xr:uid="{413B3914-0488-40D7-AE6F-6902188781EF}"/>
    <cellStyle name="20% - Accent4 2 13 17" xfId="396" xr:uid="{B6872488-1EF1-46C9-9142-72A82A31FAF2}"/>
    <cellStyle name="20% - Accent4 2 13 18" xfId="397" xr:uid="{4D98518C-657E-4034-9B3D-0A006ED455ED}"/>
    <cellStyle name="20% - Accent4 2 13 19" xfId="398" xr:uid="{07D030DC-C863-48D9-90BE-DB7DA16B743C}"/>
    <cellStyle name="20% - Accent4 2 13 2" xfId="399" xr:uid="{FD6F39D6-E287-4ECE-A5F1-A438B1A93782}"/>
    <cellStyle name="20% - Accent4 2 13 20" xfId="400" xr:uid="{429FF18D-25BF-454D-B868-9B5B82E6E4A6}"/>
    <cellStyle name="20% - Accent4 2 13 21" xfId="401" xr:uid="{8B77D45C-7A5E-42B4-B44B-83E58433167E}"/>
    <cellStyle name="20% - Accent4 2 13 22" xfId="402" xr:uid="{9446055F-487B-4EE8-A216-2095CCB4D8E5}"/>
    <cellStyle name="20% - Accent4 2 13 23" xfId="403" xr:uid="{A9F692E6-D672-4061-9A3E-81AFC4492C57}"/>
    <cellStyle name="20% - Accent4 2 13 24" xfId="404" xr:uid="{A1929120-D9FF-4E78-9928-060D51BF5ADE}"/>
    <cellStyle name="20% - Accent4 2 13 25" xfId="405" xr:uid="{457CF0C9-D010-4DC3-AE47-5380CF77E4AF}"/>
    <cellStyle name="20% - Accent4 2 13 26" xfId="406" xr:uid="{9998A857-4B4D-409D-8D9E-DCE6F9CB4D24}"/>
    <cellStyle name="20% - Accent4 2 13 27" xfId="407" xr:uid="{29ED315B-CF21-4741-AA3F-6C9E3C604639}"/>
    <cellStyle name="20% - Accent4 2 13 28" xfId="408" xr:uid="{1509FC45-3A75-4C36-BE61-CDAC5AE4BBFC}"/>
    <cellStyle name="20% - Accent4 2 13 29" xfId="409" xr:uid="{B44DBB9D-C318-4455-8BA8-2F0699F0D042}"/>
    <cellStyle name="20% - Accent4 2 13 3" xfId="410" xr:uid="{1CF15018-2B25-4DDD-817B-9E0D3B5D9DA9}"/>
    <cellStyle name="20% - Accent4 2 13 30" xfId="411" xr:uid="{9A5475AE-B70A-4568-AF36-20192DF0E212}"/>
    <cellStyle name="20% - Accent4 2 13 31" xfId="412" xr:uid="{952BC49B-5BB2-4F1A-A162-65B6A7A17837}"/>
    <cellStyle name="20% - Accent4 2 13 32" xfId="413" xr:uid="{E9C29BC4-2B19-4306-A6CD-81BEFCE64E70}"/>
    <cellStyle name="20% - Accent4 2 13 33" xfId="414" xr:uid="{C99C12F4-47A5-4E7E-BBA8-95984CAFB8E1}"/>
    <cellStyle name="20% - Accent4 2 13 34" xfId="415" xr:uid="{672933BF-15FC-488C-B1A3-6BE3ECC21860}"/>
    <cellStyle name="20% - Accent4 2 13 35" xfId="416" xr:uid="{6E0678F1-1645-4EC3-AE1B-2B0C735F41E8}"/>
    <cellStyle name="20% - Accent4 2 13 36" xfId="417" xr:uid="{55272251-CFF5-49D6-86AC-FCD414E6795E}"/>
    <cellStyle name="20% - Accent4 2 13 37" xfId="418" xr:uid="{BEFCBBA1-4803-4F2A-9692-EC2C01E85AB0}"/>
    <cellStyle name="20% - Accent4 2 13 38" xfId="419" xr:uid="{F26B97A6-3AAE-43C8-A6FE-159A35125835}"/>
    <cellStyle name="20% - Accent4 2 13 39" xfId="420" xr:uid="{380A9FF3-7CD7-4FF9-9596-26972C46FA1E}"/>
    <cellStyle name="20% - Accent4 2 13 4" xfId="421" xr:uid="{C0A3DD91-1797-4ED5-A785-4A37285CC882}"/>
    <cellStyle name="20% - Accent4 2 13 40" xfId="422" xr:uid="{4E449396-DE2D-4B3A-A3ED-917158BD7620}"/>
    <cellStyle name="20% - Accent4 2 13 41" xfId="423" xr:uid="{F36AE5BA-1C3E-432E-9A14-613DE768BA36}"/>
    <cellStyle name="20% - Accent4 2 13 42" xfId="424" xr:uid="{3E1B2DF4-53A7-49F2-9A32-F3A77480EB9D}"/>
    <cellStyle name="20% - Accent4 2 13 43" xfId="425" xr:uid="{93150320-E471-47C3-A9E6-05AB51C7D131}"/>
    <cellStyle name="20% - Accent4 2 13 44" xfId="426" xr:uid="{A1716602-0193-4A74-8BA7-CE7D37AF3DC9}"/>
    <cellStyle name="20% - Accent4 2 13 45" xfId="427" xr:uid="{08BFE4DE-0587-4B15-B138-40D6211612F8}"/>
    <cellStyle name="20% - Accent4 2 13 46" xfId="428" xr:uid="{078DC88A-9A1F-4A67-B767-0AB08939D503}"/>
    <cellStyle name="20% - Accent4 2 13 47" xfId="429" xr:uid="{9C249063-E361-457A-B611-7D6D8641AF79}"/>
    <cellStyle name="20% - Accent4 2 13 5" xfId="430" xr:uid="{824E76B0-76AC-40E5-85B3-195C8B405177}"/>
    <cellStyle name="20% - Accent4 2 13 6" xfId="431" xr:uid="{B8C2A3EE-8EB9-4A49-84F8-E68C80931B92}"/>
    <cellStyle name="20% - Accent4 2 13 7" xfId="432" xr:uid="{B55C1FDC-0749-4CDF-9F6D-252E869EFB85}"/>
    <cellStyle name="20% - Accent4 2 13 8" xfId="433" xr:uid="{29DFDAE7-4740-4377-B6CC-1D92E4D93C55}"/>
    <cellStyle name="20% - Accent4 2 13 9" xfId="434" xr:uid="{22153107-7925-434D-8681-086D2190B726}"/>
    <cellStyle name="20% - Accent4 2 2" xfId="435" xr:uid="{289821D4-BFDF-4EC8-92E0-DF6AAB5AFA67}"/>
    <cellStyle name="20% - Accent4 2 2 10" xfId="436" xr:uid="{B3D8D776-4C90-481C-9998-C4BD733C90CF}"/>
    <cellStyle name="20% - Accent4 2 2 2" xfId="437" xr:uid="{3B6BD752-946A-4247-B9F6-997FD5B5242A}"/>
    <cellStyle name="20% - Accent4 2 2 2 2" xfId="438" xr:uid="{F51BF7BF-0231-471B-B2E1-06C83F3D1BFD}"/>
    <cellStyle name="20% - Accent4 2 2 3" xfId="439" xr:uid="{0309AAC3-7B0E-45E6-9187-EAF08D6AE81F}"/>
    <cellStyle name="20% - Accent4 2 2 4" xfId="440" xr:uid="{24E730AF-8BAF-4B60-8752-44BE2A8731AD}"/>
    <cellStyle name="20% - Accent4 2 2 5" xfId="441" xr:uid="{E1F3F292-E54F-4F2C-9CE0-D193441AC2D1}"/>
    <cellStyle name="20% - Accent4 2 2 6" xfId="442" xr:uid="{E86E4695-6638-473B-93E5-B4539E38D454}"/>
    <cellStyle name="20% - Accent4 2 2 7" xfId="443" xr:uid="{CC67EBE2-3445-430D-BBEF-60142E61F0A5}"/>
    <cellStyle name="20% - Accent4 2 2 8" xfId="444" xr:uid="{02BF283A-5148-40EF-BC9D-1A4008C9BF9B}"/>
    <cellStyle name="20% - Accent4 2 2 9" xfId="445" xr:uid="{40C4D45B-2EB0-434B-8AFF-0296D890467D}"/>
    <cellStyle name="20% - Accent4 2 3" xfId="446" xr:uid="{203632A4-0AE3-4346-AE57-5E9C69F3974E}"/>
    <cellStyle name="20% - Accent4 2 3 2" xfId="447" xr:uid="{DDB4EB7C-52D2-4D9B-9313-A9658B7EC9A4}"/>
    <cellStyle name="20% - Accent4 2 4" xfId="448" xr:uid="{30ECD88C-AE50-4D4C-A848-838A881EA2A3}"/>
    <cellStyle name="20% - Accent4 2 4 2" xfId="449" xr:uid="{099B0ABC-AA2C-4232-B09E-D8EC96A13A90}"/>
    <cellStyle name="20% - Accent4 2 5" xfId="450" xr:uid="{B9D02224-69CD-4300-A6CC-8F967C892313}"/>
    <cellStyle name="20% - Accent4 2 6" xfId="451" xr:uid="{97368CC6-784A-4B6C-9842-332E969F2CE2}"/>
    <cellStyle name="20% - Accent4 2 7" xfId="452" xr:uid="{521E0E5F-5899-4912-A106-3381FE098936}"/>
    <cellStyle name="20% - Accent4 2 8" xfId="453" xr:uid="{B63CE9A6-BEBD-40FD-86F5-97C2114990A3}"/>
    <cellStyle name="20% - Accent4 2 9" xfId="454" xr:uid="{36919A08-AC57-42B0-B515-F1FB407BFD30}"/>
    <cellStyle name="20% - Accent4 3" xfId="455" xr:uid="{E504B373-149A-4FEC-9CD8-BD6B2FA53583}"/>
    <cellStyle name="20% - Accent4 3 10" xfId="456" xr:uid="{FA67F170-8B09-4411-8FDE-2E3FB51D22CC}"/>
    <cellStyle name="20% - Accent4 3 2" xfId="457" xr:uid="{300E2176-3659-4284-A02C-3E272F995876}"/>
    <cellStyle name="20% - Accent4 3 3" xfId="458" xr:uid="{E990041F-F5B0-46A7-A5C5-22AB6C876D54}"/>
    <cellStyle name="20% - Accent4 3 4" xfId="459" xr:uid="{F8A93D7A-1734-4130-B314-BF3C353191FA}"/>
    <cellStyle name="20% - Accent4 3 5" xfId="460" xr:uid="{4C4D301B-CC49-4C16-BE63-EFBEA7C43244}"/>
    <cellStyle name="20% - Accent4 3 6" xfId="461" xr:uid="{67A500D5-CC27-4884-AC63-1CD9F76C7B7E}"/>
    <cellStyle name="20% - Accent4 3 7" xfId="462" xr:uid="{2CB393AA-1932-4008-97B5-F98565D71E96}"/>
    <cellStyle name="20% - Accent4 3 8" xfId="463" xr:uid="{F9A4AF92-7BB5-4144-B46C-59FAAC8E15C4}"/>
    <cellStyle name="20% - Accent4 3 9" xfId="464" xr:uid="{53EF36F2-DEB4-4AAA-BDDD-265FF7C59734}"/>
    <cellStyle name="20% - Accent4 4" xfId="465" xr:uid="{4782847A-5FEC-444A-AA7F-4EAB1E949948}"/>
    <cellStyle name="20% - Accent4 4 10" xfId="466" xr:uid="{59B9C4C4-82FB-4320-891A-01AB39C51B2F}"/>
    <cellStyle name="20% - Accent4 4 2" xfId="467" xr:uid="{EFA81B7E-0E08-41BA-914F-7B48C017B366}"/>
    <cellStyle name="20% - Accent4 4 3" xfId="468" xr:uid="{FB43AB7B-0677-4710-9E43-8E21E63F1161}"/>
    <cellStyle name="20% - Accent4 4 4" xfId="469" xr:uid="{89363119-66E9-40E4-B931-6F615CC16F63}"/>
    <cellStyle name="20% - Accent4 4 5" xfId="470" xr:uid="{5B5CA143-827B-4DF0-90A3-956256B289EF}"/>
    <cellStyle name="20% - Accent4 4 6" xfId="471" xr:uid="{38E7693E-D38E-4097-9E7D-7505950373E0}"/>
    <cellStyle name="20% - Accent4 4 7" xfId="472" xr:uid="{C2E85B9C-FD64-4273-BD6D-82598E11B73E}"/>
    <cellStyle name="20% - Accent4 4 8" xfId="473" xr:uid="{F3FD8C64-E35C-4185-8BEC-43B7289D4388}"/>
    <cellStyle name="20% - Accent4 4 9" xfId="474" xr:uid="{13E74AD3-1ED8-4122-AEB6-188174B15BB5}"/>
    <cellStyle name="20% - Accent4 5" xfId="475" xr:uid="{9C41F19F-14D0-4806-AFC8-80558F0B0C5A}"/>
    <cellStyle name="20% - Accent4 5 10" xfId="476" xr:uid="{3984C4A6-5B53-4257-937C-89D8AC531059}"/>
    <cellStyle name="20% - Accent4 5 2" xfId="477" xr:uid="{4B56A65F-3D98-412D-981D-996641A82AF7}"/>
    <cellStyle name="20% - Accent4 5 3" xfId="478" xr:uid="{C31086AB-023D-4076-9D92-30A7DF2A81EA}"/>
    <cellStyle name="20% - Accent4 5 4" xfId="479" xr:uid="{5253D1E4-3E23-4E20-A6F7-36C4A8306CA8}"/>
    <cellStyle name="20% - Accent4 5 5" xfId="480" xr:uid="{4E6A8E29-514F-45E0-8AC2-828F04C6C64E}"/>
    <cellStyle name="20% - Accent4 5 6" xfId="481" xr:uid="{40175EC4-F293-4E71-AC29-0ABDBA72BDBE}"/>
    <cellStyle name="20% - Accent4 5 7" xfId="482" xr:uid="{5CF8CD07-44CD-41CB-A79D-A845A4708C21}"/>
    <cellStyle name="20% - Accent4 5 8" xfId="483" xr:uid="{C5C5BAA9-62A7-4F71-BF28-0D6A2CC81E77}"/>
    <cellStyle name="20% - Accent4 5 9" xfId="484" xr:uid="{0EC2E56A-FE81-4A11-858A-D51E49DCD87B}"/>
    <cellStyle name="20% - Accent4 6 2" xfId="485" xr:uid="{1E104209-B200-496F-9E76-9840DB4A82BA}"/>
    <cellStyle name="20% - Accent4 7 2" xfId="486" xr:uid="{DC9C50B4-8222-4AC6-9236-19102D0A29B1}"/>
    <cellStyle name="20% - Accent4 8" xfId="487" xr:uid="{8395AE93-112D-4EEC-B51D-0DA9D4227432}"/>
    <cellStyle name="20% - Accent4 9" xfId="488" xr:uid="{C62AFA5F-56FF-4591-BB0D-3E2C2F41DFB9}"/>
    <cellStyle name="20% - Accent5" xfId="43" builtinId="46" customBuiltin="1"/>
    <cellStyle name="20% - Accent5 10" xfId="489" xr:uid="{79A1F45C-D78E-4D79-ACA7-A94392545A11}"/>
    <cellStyle name="20% - Accent5 11" xfId="490" xr:uid="{74D005A8-CCAF-4A41-9AD6-204232A2B003}"/>
    <cellStyle name="20% - Accent5 12" xfId="491" xr:uid="{3C49C550-FE70-436F-9792-86A4C6D19B6C}"/>
    <cellStyle name="20% - Accent5 13" xfId="492" xr:uid="{C6487ECC-D7F4-4BDC-B81C-223E03E8EF6A}"/>
    <cellStyle name="20% - Accent5 14" xfId="493" xr:uid="{40ED0D49-0C4A-4FAF-9613-E4B3EC3DD125}"/>
    <cellStyle name="20% - Accent5 2 10" xfId="494" xr:uid="{8BDAB307-E303-41A7-8DA0-BE117F6BFF5F}"/>
    <cellStyle name="20% - Accent5 2 11" xfId="495" xr:uid="{BE586DAB-2EAD-42D9-B9E9-AAAAC2DF3E5E}"/>
    <cellStyle name="20% - Accent5 2 12" xfId="496" xr:uid="{E3133F9B-5650-4D76-ACD3-00E1F1157B8A}"/>
    <cellStyle name="20% - Accent5 2 13" xfId="497" xr:uid="{B331D75F-AE0F-4393-83EB-5E731D50D6FC}"/>
    <cellStyle name="20% - Accent5 2 13 10" xfId="498" xr:uid="{9DA83C8A-D1A4-4238-B280-A7E3D2F5307A}"/>
    <cellStyle name="20% - Accent5 2 13 11" xfId="499" xr:uid="{26CC618B-FA26-4708-81D6-B2C23995FD45}"/>
    <cellStyle name="20% - Accent5 2 13 12" xfId="500" xr:uid="{361EF57E-79FD-4AA7-9C21-093A2FEB4562}"/>
    <cellStyle name="20% - Accent5 2 13 13" xfId="501" xr:uid="{66D19887-CD82-46F3-8D1B-F4D769C69C27}"/>
    <cellStyle name="20% - Accent5 2 13 14" xfId="502" xr:uid="{CCF3F00E-B7A4-4B85-802E-C52B2EE2CA2C}"/>
    <cellStyle name="20% - Accent5 2 13 15" xfId="503" xr:uid="{F6B03CF9-4043-4660-84D9-8B0291A7240E}"/>
    <cellStyle name="20% - Accent5 2 13 16" xfId="504" xr:uid="{A07C8832-C3C5-4F0F-8361-8292C918EC10}"/>
    <cellStyle name="20% - Accent5 2 13 17" xfId="505" xr:uid="{AD8B9614-D000-48E3-968A-8C2CD2F131D5}"/>
    <cellStyle name="20% - Accent5 2 13 18" xfId="506" xr:uid="{EF5B792F-7D11-4059-A175-A37A8F084648}"/>
    <cellStyle name="20% - Accent5 2 13 19" xfId="507" xr:uid="{ADFF84D7-52D3-4C7B-B722-3768427E65B1}"/>
    <cellStyle name="20% - Accent5 2 13 2" xfId="508" xr:uid="{FBF73B1A-39BF-4C2A-8836-14DC4E1BF97A}"/>
    <cellStyle name="20% - Accent5 2 13 20" xfId="509" xr:uid="{CBD9CD26-6D1A-449A-AD29-1F67D4026625}"/>
    <cellStyle name="20% - Accent5 2 13 21" xfId="510" xr:uid="{F3437592-AD26-4009-B93A-C40E4A32AB81}"/>
    <cellStyle name="20% - Accent5 2 13 22" xfId="511" xr:uid="{73A1B2F9-3BF6-4194-ACEE-2E33CDAC7A0E}"/>
    <cellStyle name="20% - Accent5 2 13 23" xfId="512" xr:uid="{7229DF71-450F-44D7-9988-DAC5B868457A}"/>
    <cellStyle name="20% - Accent5 2 13 24" xfId="513" xr:uid="{2A60112F-D88D-46D1-9395-A271855B7049}"/>
    <cellStyle name="20% - Accent5 2 13 25" xfId="514" xr:uid="{D71D005B-7F88-420B-9BFC-14865C16BD6C}"/>
    <cellStyle name="20% - Accent5 2 13 26" xfId="515" xr:uid="{8E4FA07A-42AF-41F7-9274-5CEC2A9785C8}"/>
    <cellStyle name="20% - Accent5 2 13 27" xfId="516" xr:uid="{312DBE64-EF2F-43EB-99F8-B43B79222663}"/>
    <cellStyle name="20% - Accent5 2 13 28" xfId="517" xr:uid="{4C443AEF-3694-44D8-ADA2-186A3EB8552F}"/>
    <cellStyle name="20% - Accent5 2 13 29" xfId="518" xr:uid="{32705F97-DE64-4CA0-94CC-D31B9316FDDF}"/>
    <cellStyle name="20% - Accent5 2 13 3" xfId="519" xr:uid="{6CFDA369-9054-438A-A5DB-F57249C7352D}"/>
    <cellStyle name="20% - Accent5 2 13 30" xfId="520" xr:uid="{1D6A1371-741C-4319-A1D5-417AE4432412}"/>
    <cellStyle name="20% - Accent5 2 13 31" xfId="521" xr:uid="{4463B4CC-94B1-432D-A382-FB7B8CC9B6C6}"/>
    <cellStyle name="20% - Accent5 2 13 32" xfId="522" xr:uid="{440533BF-7E4D-45AB-AB4A-CB7E53D632C0}"/>
    <cellStyle name="20% - Accent5 2 13 33" xfId="523" xr:uid="{CF86960C-2EB5-4153-9EC5-E310FFB561F8}"/>
    <cellStyle name="20% - Accent5 2 13 34" xfId="524" xr:uid="{A51C9ABC-5A4F-4BEB-B9BC-0FD942602A7D}"/>
    <cellStyle name="20% - Accent5 2 13 35" xfId="525" xr:uid="{B88584C0-0332-4ED3-AE56-4BAAD93780E5}"/>
    <cellStyle name="20% - Accent5 2 13 36" xfId="526" xr:uid="{06063981-FB80-4339-A839-C829AB378B98}"/>
    <cellStyle name="20% - Accent5 2 13 37" xfId="527" xr:uid="{888540B6-CA12-4DAF-A758-5CA6040841FD}"/>
    <cellStyle name="20% - Accent5 2 13 38" xfId="528" xr:uid="{0A2A223C-8124-4CBB-A0F9-4D39577D8E61}"/>
    <cellStyle name="20% - Accent5 2 13 39" xfId="529" xr:uid="{7DD943D9-5CCE-49F9-88D0-68ED861E5118}"/>
    <cellStyle name="20% - Accent5 2 13 4" xfId="530" xr:uid="{255CC2EF-7C5A-4BC2-9E7A-27147A2C8AC0}"/>
    <cellStyle name="20% - Accent5 2 13 40" xfId="531" xr:uid="{1C22A2B9-52A2-481A-A858-67EB8087ECE8}"/>
    <cellStyle name="20% - Accent5 2 13 41" xfId="532" xr:uid="{32C37BCA-50AA-4EF8-B6D1-4F8EFC340C97}"/>
    <cellStyle name="20% - Accent5 2 13 42" xfId="533" xr:uid="{1C7D2F64-3632-46B8-AB82-A230876D9C7B}"/>
    <cellStyle name="20% - Accent5 2 13 43" xfId="534" xr:uid="{0D2CA474-A157-4E43-8AC5-FC4149D0E2E7}"/>
    <cellStyle name="20% - Accent5 2 13 44" xfId="535" xr:uid="{E3FA572D-A373-40CB-A2BB-384D70FC07AD}"/>
    <cellStyle name="20% - Accent5 2 13 45" xfId="536" xr:uid="{DA4FB861-654D-4141-B5AD-693C9EDDE14E}"/>
    <cellStyle name="20% - Accent5 2 13 46" xfId="537" xr:uid="{5E91967B-6F53-4DD8-B1F3-1B4DBE2698D5}"/>
    <cellStyle name="20% - Accent5 2 13 47" xfId="538" xr:uid="{6B1D554C-CD0F-4A84-825B-1A6C1AD98FAA}"/>
    <cellStyle name="20% - Accent5 2 13 5" xfId="539" xr:uid="{C26FE8D7-6B01-4CAF-95C7-0794B7743588}"/>
    <cellStyle name="20% - Accent5 2 13 6" xfId="540" xr:uid="{AFEBF748-CA16-4062-B88A-04DD13FB0494}"/>
    <cellStyle name="20% - Accent5 2 13 7" xfId="541" xr:uid="{1570ED95-F03A-4A15-80BB-2C4BDDC2B6AE}"/>
    <cellStyle name="20% - Accent5 2 13 8" xfId="542" xr:uid="{29F0A603-ADB5-4E58-8799-F89BBB6E21A6}"/>
    <cellStyle name="20% - Accent5 2 13 9" xfId="543" xr:uid="{60331781-AA1B-43DA-8738-61CAF1F9F2BB}"/>
    <cellStyle name="20% - Accent5 2 2" xfId="544" xr:uid="{FFCC1A75-D41E-4DE0-90A2-0259EB838C36}"/>
    <cellStyle name="20% - Accent5 2 2 10" xfId="545" xr:uid="{52935F12-D456-4E4F-9A82-065CA9661F0C}"/>
    <cellStyle name="20% - Accent5 2 2 2" xfId="546" xr:uid="{AF35DE3D-1218-4C15-A7DB-120FC335BB09}"/>
    <cellStyle name="20% - Accent5 2 2 2 2" xfId="547" xr:uid="{EA6E131F-BB44-4437-90FE-A3EC3AEE9C23}"/>
    <cellStyle name="20% - Accent5 2 2 3" xfId="548" xr:uid="{A69BF516-22A4-4A20-B5F6-89EA1A8D9DB9}"/>
    <cellStyle name="20% - Accent5 2 2 4" xfId="549" xr:uid="{68AE9E9E-8610-4FCF-BB0C-984FBF366687}"/>
    <cellStyle name="20% - Accent5 2 2 5" xfId="550" xr:uid="{BF9B61CF-7931-4BE7-A183-04B9A6A2BC2E}"/>
    <cellStyle name="20% - Accent5 2 2 6" xfId="551" xr:uid="{C1485817-BDD6-4D5D-930D-A4249FC3FFC6}"/>
    <cellStyle name="20% - Accent5 2 2 7" xfId="552" xr:uid="{AAD7E538-5E49-4CAD-9F30-298B2A610B0E}"/>
    <cellStyle name="20% - Accent5 2 2 8" xfId="553" xr:uid="{85B312A7-90DB-4D42-BEF6-27175F735B0E}"/>
    <cellStyle name="20% - Accent5 2 2 9" xfId="554" xr:uid="{CA928F4F-C575-4821-B8DA-F46E25AAA753}"/>
    <cellStyle name="20% - Accent5 2 3" xfId="555" xr:uid="{DFB4CAAD-D456-4D6C-9ACE-FF1EA73AC8CC}"/>
    <cellStyle name="20% - Accent5 2 3 2" xfId="556" xr:uid="{DE1209B6-7435-4B0F-ACF5-EC1A701D8262}"/>
    <cellStyle name="20% - Accent5 2 4" xfId="557" xr:uid="{709BC735-FA5F-499D-8051-726A5669021C}"/>
    <cellStyle name="20% - Accent5 2 4 2" xfId="558" xr:uid="{268DFFCF-2427-49DB-999B-10F8C9E9B69D}"/>
    <cellStyle name="20% - Accent5 2 5" xfId="559" xr:uid="{6A6F7405-AFB5-47DF-B2E2-1F2272845349}"/>
    <cellStyle name="20% - Accent5 2 6" xfId="560" xr:uid="{01FC5207-4252-4C35-802D-087B6620481B}"/>
    <cellStyle name="20% - Accent5 2 7" xfId="561" xr:uid="{C107C3B2-E1DC-40D7-B28C-2F501039858B}"/>
    <cellStyle name="20% - Accent5 2 8" xfId="562" xr:uid="{BC924F83-5522-44C1-B15E-98D832ABC192}"/>
    <cellStyle name="20% - Accent5 2 9" xfId="563" xr:uid="{9B273792-62F2-4DFC-BCEB-F3B25116F2B7}"/>
    <cellStyle name="20% - Accent5 3" xfId="564" xr:uid="{9AB2C69D-1B05-4D1C-8AA9-C992967A443F}"/>
    <cellStyle name="20% - Accent5 3 10" xfId="565" xr:uid="{3E41168D-76DE-4C0C-A8CB-0ABCE82C77FE}"/>
    <cellStyle name="20% - Accent5 3 2" xfId="566" xr:uid="{B0A95DEF-72D4-4FFC-9AAC-F3AF87B79B30}"/>
    <cellStyle name="20% - Accent5 3 3" xfId="567" xr:uid="{B672C033-B187-4017-92FE-3DF8A3EA41F5}"/>
    <cellStyle name="20% - Accent5 3 4" xfId="568" xr:uid="{B05B2B8D-B16A-42B7-9BB2-223B78CF0EBC}"/>
    <cellStyle name="20% - Accent5 3 5" xfId="569" xr:uid="{5C14E162-EB1F-46C6-BEEF-CD61AF0F9F09}"/>
    <cellStyle name="20% - Accent5 3 6" xfId="570" xr:uid="{A1BB2FCD-2E64-4E12-A457-0B1B3E1C87A0}"/>
    <cellStyle name="20% - Accent5 3 7" xfId="571" xr:uid="{0A713362-CC96-4260-A3FF-E5B2EC41C0C2}"/>
    <cellStyle name="20% - Accent5 3 8" xfId="572" xr:uid="{8E9FB51E-1F2C-4642-8F40-E7C19D396473}"/>
    <cellStyle name="20% - Accent5 3 9" xfId="573" xr:uid="{26FB7089-4690-4F25-84A1-4F8B99D89A37}"/>
    <cellStyle name="20% - Accent5 4" xfId="574" xr:uid="{8D675035-17AE-44A2-AB44-A82AEF25BA16}"/>
    <cellStyle name="20% - Accent5 4 10" xfId="575" xr:uid="{92B76A8D-1995-46E7-B6C7-C51A4C3A6673}"/>
    <cellStyle name="20% - Accent5 4 2" xfId="576" xr:uid="{86ABA69A-6098-4FE9-BB23-BDD515E76589}"/>
    <cellStyle name="20% - Accent5 4 3" xfId="577" xr:uid="{318587FF-7E41-47DF-9F93-BCFD1A3B3F64}"/>
    <cellStyle name="20% - Accent5 4 4" xfId="578" xr:uid="{9059BA43-122F-4E06-A991-DC5ED2A547D0}"/>
    <cellStyle name="20% - Accent5 4 5" xfId="579" xr:uid="{AE4973A2-D802-4382-8D87-2EFE112CD4F4}"/>
    <cellStyle name="20% - Accent5 4 6" xfId="580" xr:uid="{39E9E958-FA0F-4D52-A857-6A3D701A0CA2}"/>
    <cellStyle name="20% - Accent5 4 7" xfId="581" xr:uid="{3C3994FB-1006-43C7-8C0A-25F44E20A37E}"/>
    <cellStyle name="20% - Accent5 4 8" xfId="582" xr:uid="{2E2C3DB5-BB62-41FB-AE49-6A7959D28053}"/>
    <cellStyle name="20% - Accent5 4 9" xfId="583" xr:uid="{C7063E9F-0AF5-479A-86AB-E46F55E75BF6}"/>
    <cellStyle name="20% - Accent5 5" xfId="584" xr:uid="{D88D2140-95AF-41AC-BFA0-3E54FC92D540}"/>
    <cellStyle name="20% - Accent5 5 10" xfId="585" xr:uid="{7CD0F747-6C28-443A-8C02-DE96A60732D3}"/>
    <cellStyle name="20% - Accent5 5 2" xfId="586" xr:uid="{A57DB3C2-EFE8-4C3F-A413-742352DBE67F}"/>
    <cellStyle name="20% - Accent5 5 3" xfId="587" xr:uid="{701ABB25-B494-4522-B61F-3722F32C10DD}"/>
    <cellStyle name="20% - Accent5 5 4" xfId="588" xr:uid="{229FD709-5BD7-450D-94FE-2654050873EC}"/>
    <cellStyle name="20% - Accent5 5 5" xfId="589" xr:uid="{B1C8EAED-6C91-42A8-B373-FE8B8E56A9E1}"/>
    <cellStyle name="20% - Accent5 5 6" xfId="590" xr:uid="{E8FFA1A5-1317-4ECD-B277-E0CCDC42C19B}"/>
    <cellStyle name="20% - Accent5 5 7" xfId="591" xr:uid="{D9FF74C3-5E5A-46B4-87CC-13F92ABEF312}"/>
    <cellStyle name="20% - Accent5 5 8" xfId="592" xr:uid="{3E5C2CF8-0CE4-4360-8E75-335BCBBFE237}"/>
    <cellStyle name="20% - Accent5 5 9" xfId="593" xr:uid="{A297BE0D-F226-45BE-B157-9C2BE6269736}"/>
    <cellStyle name="20% - Accent5 6 2" xfId="594" xr:uid="{B9EC134B-43DB-4DB9-8DF6-1257A88AF3AA}"/>
    <cellStyle name="20% - Accent5 7 2" xfId="595" xr:uid="{5DF0EC1C-861D-43A9-81AF-EC8880057472}"/>
    <cellStyle name="20% - Accent5 8" xfId="596" xr:uid="{FA3A4E20-880F-4F6A-8F01-69D7CEFD0A5C}"/>
    <cellStyle name="20% - Accent5 9" xfId="597" xr:uid="{293C10F3-F893-4273-8BA1-B6406ACED6F2}"/>
    <cellStyle name="20% - Accent6" xfId="47" builtinId="50" customBuiltin="1"/>
    <cellStyle name="20% - Accent6 10" xfId="598" xr:uid="{3E13381A-0886-470F-A77A-2AA52D61E24C}"/>
    <cellStyle name="20% - Accent6 11" xfId="599" xr:uid="{B0784392-6B54-4452-AB6F-3B41D4872B18}"/>
    <cellStyle name="20% - Accent6 12" xfId="600" xr:uid="{E395AA2D-89A8-4D64-8F45-30125AB5C09F}"/>
    <cellStyle name="20% - Accent6 13" xfId="601" xr:uid="{099E344E-9C08-47C9-B0EE-8CD79E38D816}"/>
    <cellStyle name="20% - Accent6 14" xfId="602" xr:uid="{FF45B41E-05B5-4493-AE96-BB46B8C252A4}"/>
    <cellStyle name="20% - Accent6 2 10" xfId="603" xr:uid="{300AC4B1-940B-4D32-A5E3-EECA2518E6E2}"/>
    <cellStyle name="20% - Accent6 2 11" xfId="604" xr:uid="{E860E14F-2C66-4648-83FD-4B27C405A63B}"/>
    <cellStyle name="20% - Accent6 2 12" xfId="605" xr:uid="{99D28D96-5E9D-486B-A15B-F54001AF73B6}"/>
    <cellStyle name="20% - Accent6 2 13" xfId="606" xr:uid="{65C9EF50-90A8-49D2-A330-2F9B0E1B4E68}"/>
    <cellStyle name="20% - Accent6 2 13 10" xfId="607" xr:uid="{EF67D170-41C6-445E-90AA-ABB4F54CE689}"/>
    <cellStyle name="20% - Accent6 2 13 11" xfId="608" xr:uid="{D2B9A662-2A06-429E-8659-E2B4A7A0A909}"/>
    <cellStyle name="20% - Accent6 2 13 12" xfId="609" xr:uid="{AAA45B43-698C-4EF0-874C-52BE06C68303}"/>
    <cellStyle name="20% - Accent6 2 13 13" xfId="610" xr:uid="{7730ED76-0DB7-40A2-9749-C2E8746423DB}"/>
    <cellStyle name="20% - Accent6 2 13 14" xfId="611" xr:uid="{DACF9DEE-6D4E-4BBC-BFE7-6E334457B15A}"/>
    <cellStyle name="20% - Accent6 2 13 15" xfId="612" xr:uid="{FBA140CC-8C64-4670-8CA2-3A3F9913BEB9}"/>
    <cellStyle name="20% - Accent6 2 13 16" xfId="613" xr:uid="{50440EA8-01E9-48EB-BF7B-F5FFE46BD1CB}"/>
    <cellStyle name="20% - Accent6 2 13 17" xfId="614" xr:uid="{4DCC6334-4A10-417E-B8C8-523657B53C2E}"/>
    <cellStyle name="20% - Accent6 2 13 18" xfId="615" xr:uid="{DCAB4775-8ABE-4A94-A9E7-7D14FD1F02A0}"/>
    <cellStyle name="20% - Accent6 2 13 19" xfId="616" xr:uid="{8CCA485B-EE88-4C37-A947-BEA076A5A640}"/>
    <cellStyle name="20% - Accent6 2 13 2" xfId="617" xr:uid="{E4C79A6C-8947-4B9C-AB3B-9739DFE9BCCC}"/>
    <cellStyle name="20% - Accent6 2 13 20" xfId="618" xr:uid="{6A2846B1-055E-463D-A582-058DD9E13DB4}"/>
    <cellStyle name="20% - Accent6 2 13 21" xfId="619" xr:uid="{B9CA46AD-87D3-47DE-9B34-63C030058A86}"/>
    <cellStyle name="20% - Accent6 2 13 22" xfId="620" xr:uid="{99C4A384-2DDF-41A8-B7EB-24F5AA1645CF}"/>
    <cellStyle name="20% - Accent6 2 13 23" xfId="621" xr:uid="{31A38DB4-D374-49A4-8A5C-6263554DB462}"/>
    <cellStyle name="20% - Accent6 2 13 24" xfId="622" xr:uid="{738A4A14-5D97-4F7E-A550-966EDE14C62C}"/>
    <cellStyle name="20% - Accent6 2 13 25" xfId="623" xr:uid="{DBD1537B-8110-4F8C-B7F4-4B4AA253797C}"/>
    <cellStyle name="20% - Accent6 2 13 26" xfId="624" xr:uid="{FD52B833-0BDA-42BC-8AC9-87E8A7F34A2A}"/>
    <cellStyle name="20% - Accent6 2 13 27" xfId="625" xr:uid="{5E3E3D51-D7EC-4D54-AAD4-7F52EA988E45}"/>
    <cellStyle name="20% - Accent6 2 13 28" xfId="626" xr:uid="{471F4F07-1104-4660-86E7-25EFD712E6BF}"/>
    <cellStyle name="20% - Accent6 2 13 29" xfId="627" xr:uid="{84510F00-C67E-4021-AED8-C69AB682DB69}"/>
    <cellStyle name="20% - Accent6 2 13 3" xfId="628" xr:uid="{BAC14EA7-CA99-4E7E-93D0-7454D77F14E2}"/>
    <cellStyle name="20% - Accent6 2 13 30" xfId="629" xr:uid="{3290AB88-BADA-428D-BE09-495A43554349}"/>
    <cellStyle name="20% - Accent6 2 13 31" xfId="630" xr:uid="{46D0DB8D-E549-43B8-8BFD-10F84CCFCBA2}"/>
    <cellStyle name="20% - Accent6 2 13 32" xfId="631" xr:uid="{B8A67039-5899-4327-AA76-9E95F460DB49}"/>
    <cellStyle name="20% - Accent6 2 13 33" xfId="632" xr:uid="{F8B1061D-B232-4AB7-AA88-C0A4F3EBC5E3}"/>
    <cellStyle name="20% - Accent6 2 13 34" xfId="633" xr:uid="{38E8B208-4211-46F9-97D8-3E4C4C2CE2CF}"/>
    <cellStyle name="20% - Accent6 2 13 35" xfId="634" xr:uid="{649A9562-095B-4873-B529-2BF3F990091F}"/>
    <cellStyle name="20% - Accent6 2 13 36" xfId="635" xr:uid="{361DD0F2-72F9-49F8-8F67-A000B9D1543D}"/>
    <cellStyle name="20% - Accent6 2 13 37" xfId="636" xr:uid="{4B459D42-8882-4525-99E0-203683293B72}"/>
    <cellStyle name="20% - Accent6 2 13 38" xfId="637" xr:uid="{ED3E7A8B-D411-43C0-A419-B6B08E86070C}"/>
    <cellStyle name="20% - Accent6 2 13 39" xfId="638" xr:uid="{C61E9CE9-E6D5-40DE-BE7E-DB96364701B3}"/>
    <cellStyle name="20% - Accent6 2 13 4" xfId="639" xr:uid="{4F908CB7-FEAE-4A66-9714-F55AE0AEC387}"/>
    <cellStyle name="20% - Accent6 2 13 40" xfId="640" xr:uid="{9B9444C5-71E3-471C-8E77-3E6E9BB853F7}"/>
    <cellStyle name="20% - Accent6 2 13 41" xfId="641" xr:uid="{64CD77C9-E71F-47A0-BDE1-570199518615}"/>
    <cellStyle name="20% - Accent6 2 13 42" xfId="642" xr:uid="{4DBEFBC8-AE55-4F5A-B5A6-158FCC3BC9D8}"/>
    <cellStyle name="20% - Accent6 2 13 43" xfId="643" xr:uid="{7E9A1028-C8F5-4B9A-8AA9-CC98DEEE6142}"/>
    <cellStyle name="20% - Accent6 2 13 44" xfId="644" xr:uid="{BE948A74-F762-40A1-85EF-350636404D5E}"/>
    <cellStyle name="20% - Accent6 2 13 45" xfId="645" xr:uid="{1CF8402B-94B2-4C3D-B12B-0A30B46D902F}"/>
    <cellStyle name="20% - Accent6 2 13 46" xfId="646" xr:uid="{944D6815-233B-4255-8466-DC1A0019AB27}"/>
    <cellStyle name="20% - Accent6 2 13 47" xfId="647" xr:uid="{ACC91E45-D755-464E-A21C-204450781E2A}"/>
    <cellStyle name="20% - Accent6 2 13 5" xfId="648" xr:uid="{5DDE26E6-BC88-4F06-AD73-BA8E2E96CF77}"/>
    <cellStyle name="20% - Accent6 2 13 6" xfId="649" xr:uid="{A7FD5962-6FFB-4C4D-9126-22BB493BB1F6}"/>
    <cellStyle name="20% - Accent6 2 13 7" xfId="650" xr:uid="{7DBF56F9-088B-4969-83F0-0F14ED698A38}"/>
    <cellStyle name="20% - Accent6 2 13 8" xfId="651" xr:uid="{09D06DED-868A-494E-B281-F0195C411823}"/>
    <cellStyle name="20% - Accent6 2 13 9" xfId="652" xr:uid="{B7D4CC1E-377E-4EBF-84B9-6A8EB4EEDB3B}"/>
    <cellStyle name="20% - Accent6 2 2" xfId="653" xr:uid="{02EE17E2-58E0-4E45-B22B-4CCDE4570F00}"/>
    <cellStyle name="20% - Accent6 2 2 10" xfId="654" xr:uid="{F694F751-6C83-4944-95DA-BCBF6906D2C8}"/>
    <cellStyle name="20% - Accent6 2 2 2" xfId="655" xr:uid="{06A3A6AB-A290-42CC-875F-1273B48A912E}"/>
    <cellStyle name="20% - Accent6 2 2 2 2" xfId="656" xr:uid="{99ADF5E1-A082-43DF-BA64-11DD35035D95}"/>
    <cellStyle name="20% - Accent6 2 2 3" xfId="657" xr:uid="{1485ECD1-61DF-40F4-B9C3-D413384DC951}"/>
    <cellStyle name="20% - Accent6 2 2 4" xfId="658" xr:uid="{B70D0543-C77F-4622-90D5-28BD87360008}"/>
    <cellStyle name="20% - Accent6 2 2 5" xfId="659" xr:uid="{321F69C9-9439-4718-8DAB-54AB7BC9EF0C}"/>
    <cellStyle name="20% - Accent6 2 2 6" xfId="660" xr:uid="{70F269EE-6116-4FF2-BB96-2AF932A15E2D}"/>
    <cellStyle name="20% - Accent6 2 2 7" xfId="661" xr:uid="{0F52D09A-3FC5-4671-846C-CEE256C92A98}"/>
    <cellStyle name="20% - Accent6 2 2 8" xfId="662" xr:uid="{3979F091-1FF6-4D60-AEFD-100F88E26480}"/>
    <cellStyle name="20% - Accent6 2 2 9" xfId="663" xr:uid="{DED027C0-3B35-4F5A-BA14-D3F908231ECF}"/>
    <cellStyle name="20% - Accent6 2 3" xfId="664" xr:uid="{F3319C6B-15C7-4EF8-9051-1E01D4BCFF05}"/>
    <cellStyle name="20% - Accent6 2 3 2" xfId="665" xr:uid="{45707AB2-B00F-4CE3-A16E-058A00106243}"/>
    <cellStyle name="20% - Accent6 2 4" xfId="666" xr:uid="{2EC530D7-1406-4A47-AB88-52C9FE49B184}"/>
    <cellStyle name="20% - Accent6 2 4 2" xfId="667" xr:uid="{DB1F5C94-DA73-4AE0-97F3-DA2EA8A64267}"/>
    <cellStyle name="20% - Accent6 2 5" xfId="668" xr:uid="{273FA06F-7318-465E-8EC0-34E2FBCE2536}"/>
    <cellStyle name="20% - Accent6 2 6" xfId="669" xr:uid="{B2432E65-3118-4586-A668-FA1FD6FB64D8}"/>
    <cellStyle name="20% - Accent6 2 7" xfId="670" xr:uid="{FBE53FEC-1CC7-421C-9E08-0021B10D5F5E}"/>
    <cellStyle name="20% - Accent6 2 8" xfId="671" xr:uid="{E1445383-ED43-4D16-92AC-780C3A1A96D3}"/>
    <cellStyle name="20% - Accent6 2 9" xfId="672" xr:uid="{5CFB8FFF-2211-4598-B68A-030D0E310342}"/>
    <cellStyle name="20% - Accent6 3" xfId="673" xr:uid="{D4344FC6-E369-4A57-9199-BB8C77E49DE9}"/>
    <cellStyle name="20% - Accent6 3 10" xfId="674" xr:uid="{1DE73757-4C0C-4968-BAE4-DF3BD4E0A843}"/>
    <cellStyle name="20% - Accent6 3 2" xfId="675" xr:uid="{C581D90C-3CF9-4093-BBB8-74219A276C78}"/>
    <cellStyle name="20% - Accent6 3 3" xfId="676" xr:uid="{B9A6948D-6E30-410B-B1DA-775B34B39F56}"/>
    <cellStyle name="20% - Accent6 3 4" xfId="677" xr:uid="{8CCCD6A4-F7F5-47BD-ABA7-F119F462B0CE}"/>
    <cellStyle name="20% - Accent6 3 5" xfId="678" xr:uid="{B749D6FB-1CC9-42CE-A466-00E51CB033A9}"/>
    <cellStyle name="20% - Accent6 3 6" xfId="679" xr:uid="{190F85C2-11AB-46F8-A8A8-DD4C43ECC9D8}"/>
    <cellStyle name="20% - Accent6 3 7" xfId="680" xr:uid="{A26C57DA-E7B4-49DB-BE33-39019262B08B}"/>
    <cellStyle name="20% - Accent6 3 8" xfId="681" xr:uid="{FDF9A694-248E-4046-B9E8-81CECDBD7118}"/>
    <cellStyle name="20% - Accent6 3 9" xfId="682" xr:uid="{10B88BF4-EE33-4C54-B7D2-E8F9F948096B}"/>
    <cellStyle name="20% - Accent6 4" xfId="683" xr:uid="{7E267824-9461-4D4E-9265-CA82F826CA5B}"/>
    <cellStyle name="20% - Accent6 4 10" xfId="684" xr:uid="{AD207757-EF65-4796-9643-51E7DC62AD51}"/>
    <cellStyle name="20% - Accent6 4 2" xfId="685" xr:uid="{7595E569-840F-4E62-A90F-18B60083F35E}"/>
    <cellStyle name="20% - Accent6 4 3" xfId="686" xr:uid="{42EDEEF1-FC06-4641-B64F-87B8F57F9058}"/>
    <cellStyle name="20% - Accent6 4 4" xfId="687" xr:uid="{98F030D6-746B-481A-92B8-EC7081AA05B3}"/>
    <cellStyle name="20% - Accent6 4 5" xfId="688" xr:uid="{3609F9D2-AA32-4064-905C-E8E39C313CE8}"/>
    <cellStyle name="20% - Accent6 4 6" xfId="689" xr:uid="{AA8C238D-8C6C-4063-B178-F92A525B43D2}"/>
    <cellStyle name="20% - Accent6 4 7" xfId="690" xr:uid="{2E571ECC-8F73-46D3-AAC0-E4DD1D3C8D28}"/>
    <cellStyle name="20% - Accent6 4 8" xfId="691" xr:uid="{E99CC63B-49C1-430D-A169-D3145E1FD2B2}"/>
    <cellStyle name="20% - Accent6 4 9" xfId="692" xr:uid="{A4A23DB8-5247-441D-BEE1-88643B93A9B5}"/>
    <cellStyle name="20% - Accent6 5" xfId="693" xr:uid="{986A84DD-9278-433D-A39F-BF2B8ED64790}"/>
    <cellStyle name="20% - Accent6 5 10" xfId="694" xr:uid="{14588AB5-E560-4AB6-835A-E920FA9A4039}"/>
    <cellStyle name="20% - Accent6 5 2" xfId="695" xr:uid="{BBE8177D-F99B-45F8-8223-2475CA65659C}"/>
    <cellStyle name="20% - Accent6 5 3" xfId="696" xr:uid="{D8C87402-BA92-434F-AC2F-F984D6642AAE}"/>
    <cellStyle name="20% - Accent6 5 4" xfId="697" xr:uid="{372DBC97-36C4-49CE-9FD4-79EA38980920}"/>
    <cellStyle name="20% - Accent6 5 5" xfId="698" xr:uid="{65B50AA2-A046-4D27-9DDD-A149EE78B92A}"/>
    <cellStyle name="20% - Accent6 5 6" xfId="699" xr:uid="{0D8B77BD-1A32-44CF-A4C3-8D5BED7BA53F}"/>
    <cellStyle name="20% - Accent6 5 7" xfId="700" xr:uid="{71B882B6-3299-42BD-9049-AA94C896B2AB}"/>
    <cellStyle name="20% - Accent6 5 8" xfId="701" xr:uid="{71D7C97A-2A8E-44AA-8793-A84F35B28875}"/>
    <cellStyle name="20% - Accent6 5 9" xfId="702" xr:uid="{3DCC19F4-94C0-4DF2-B0DA-64943B54E72F}"/>
    <cellStyle name="20% - Accent6 6 2" xfId="703" xr:uid="{E01A531A-B847-44A0-A301-EA6813AC0397}"/>
    <cellStyle name="20% - Accent6 7 2" xfId="704" xr:uid="{DA29E61A-8BFF-406F-B2E9-4CD9BD209F1C}"/>
    <cellStyle name="20% - Accent6 8" xfId="705" xr:uid="{B3A94D0F-1656-4BBD-88B2-C1B9D1156DC4}"/>
    <cellStyle name="20% - Accent6 9" xfId="706" xr:uid="{E53B5C25-C926-4DF3-AFA5-6559B1C2AC6C}"/>
    <cellStyle name="40% - Accent1" xfId="28" builtinId="31" customBuiltin="1"/>
    <cellStyle name="40% - Accent1 10" xfId="707" xr:uid="{2BC5131D-EB17-4D31-9C2E-3C0A2F3929E0}"/>
    <cellStyle name="40% - Accent1 11" xfId="708" xr:uid="{27FD0350-5E7D-4983-A109-902F887D3B75}"/>
    <cellStyle name="40% - Accent1 12" xfId="709" xr:uid="{51D15500-AF7A-4672-92B1-EFAC339B8EB9}"/>
    <cellStyle name="40% - Accent1 13" xfId="710" xr:uid="{DC533DA2-3371-41C6-ABB2-1EB41FA83A7D}"/>
    <cellStyle name="40% - Accent1 14" xfId="711" xr:uid="{B6481A91-0A4E-4C50-9FA7-9BD815633F12}"/>
    <cellStyle name="40% - Accent1 2 10" xfId="712" xr:uid="{6E954E3F-FC54-4C17-BFA5-A2087C989FD9}"/>
    <cellStyle name="40% - Accent1 2 11" xfId="713" xr:uid="{78B69412-F479-4BA6-B4AA-92E70ADA3186}"/>
    <cellStyle name="40% - Accent1 2 12" xfId="714" xr:uid="{6230321D-4FED-4FD4-8608-359CBD920C28}"/>
    <cellStyle name="40% - Accent1 2 13" xfId="715" xr:uid="{503A0341-3182-4716-B0D9-91CFE5B5CC8A}"/>
    <cellStyle name="40% - Accent1 2 13 10" xfId="716" xr:uid="{BAF05DDB-5B0D-442A-9009-071347DB67A5}"/>
    <cellStyle name="40% - Accent1 2 13 11" xfId="717" xr:uid="{BC3D69DA-5068-49B4-ADF0-47BF1DA913E9}"/>
    <cellStyle name="40% - Accent1 2 13 12" xfId="718" xr:uid="{B88D97C1-699B-4A3E-80D7-B6479D29D8D1}"/>
    <cellStyle name="40% - Accent1 2 13 13" xfId="719" xr:uid="{4B5045EE-A506-408B-8861-63BC1286D55D}"/>
    <cellStyle name="40% - Accent1 2 13 14" xfId="720" xr:uid="{CD6FDF5F-DB86-4873-925A-9ACD2C8D1AE0}"/>
    <cellStyle name="40% - Accent1 2 13 15" xfId="721" xr:uid="{882C9DFE-FC36-4FFE-9591-CEAE84F6835E}"/>
    <cellStyle name="40% - Accent1 2 13 16" xfId="722" xr:uid="{6076EA84-4384-466F-B5CF-3B29BA1D5020}"/>
    <cellStyle name="40% - Accent1 2 13 17" xfId="723" xr:uid="{FAFA4F19-5B2A-4513-BB94-92E83CF453E5}"/>
    <cellStyle name="40% - Accent1 2 13 18" xfId="724" xr:uid="{D6405225-45F2-4977-8A3D-560E72800C66}"/>
    <cellStyle name="40% - Accent1 2 13 19" xfId="725" xr:uid="{7EC8D6DE-44A4-488E-9A61-D1F65F5153B0}"/>
    <cellStyle name="40% - Accent1 2 13 2" xfId="726" xr:uid="{EB3C439C-CCAE-4ED3-AF9C-4C2FD1322CAF}"/>
    <cellStyle name="40% - Accent1 2 13 20" xfId="727" xr:uid="{FA57887F-4407-4D93-BF76-8C760D2709E4}"/>
    <cellStyle name="40% - Accent1 2 13 21" xfId="728" xr:uid="{5B30BE85-1112-43D2-AEB3-AF479CF5F4B2}"/>
    <cellStyle name="40% - Accent1 2 13 22" xfId="729" xr:uid="{9E86F012-0B50-46AA-B196-73B823E29D2F}"/>
    <cellStyle name="40% - Accent1 2 13 23" xfId="730" xr:uid="{4098F517-5B50-4D03-91EC-602044320195}"/>
    <cellStyle name="40% - Accent1 2 13 24" xfId="731" xr:uid="{1B09FB65-30F1-4116-A792-C1348CD66A1A}"/>
    <cellStyle name="40% - Accent1 2 13 25" xfId="732" xr:uid="{85BDE363-AE21-4093-96C5-45AFC47B8317}"/>
    <cellStyle name="40% - Accent1 2 13 26" xfId="733" xr:uid="{CDE37C54-3C61-452C-8416-FAC5475D9B73}"/>
    <cellStyle name="40% - Accent1 2 13 27" xfId="734" xr:uid="{CF42B345-A094-4A1B-9A03-A95914300598}"/>
    <cellStyle name="40% - Accent1 2 13 28" xfId="735" xr:uid="{F8C72754-B6B6-4664-9794-652DEF6A2F95}"/>
    <cellStyle name="40% - Accent1 2 13 29" xfId="736" xr:uid="{0BB15FF7-457B-4E2E-9EF7-4671EC3D3248}"/>
    <cellStyle name="40% - Accent1 2 13 3" xfId="737" xr:uid="{741D245F-AC07-4E15-B298-D853EEF403E4}"/>
    <cellStyle name="40% - Accent1 2 13 30" xfId="738" xr:uid="{49E0C248-2F35-4307-A4B9-A22E48FDB136}"/>
    <cellStyle name="40% - Accent1 2 13 31" xfId="739" xr:uid="{52C949C2-38DC-46D6-8EE6-845D7AA43DA6}"/>
    <cellStyle name="40% - Accent1 2 13 32" xfId="740" xr:uid="{3FD93D78-FA0F-460A-BA7E-BB0DC9955B8A}"/>
    <cellStyle name="40% - Accent1 2 13 33" xfId="741" xr:uid="{8D5BAADA-E21E-42C3-B54C-AECAC5749F08}"/>
    <cellStyle name="40% - Accent1 2 13 34" xfId="742" xr:uid="{CED9954F-F0CB-4945-9589-46243565D58B}"/>
    <cellStyle name="40% - Accent1 2 13 35" xfId="743" xr:uid="{7D8CD5EC-8A89-4465-85D2-373FE7BBCD56}"/>
    <cellStyle name="40% - Accent1 2 13 36" xfId="744" xr:uid="{D144D15F-2265-4056-9936-253537BAE541}"/>
    <cellStyle name="40% - Accent1 2 13 37" xfId="745" xr:uid="{3D6FB57D-1FF7-42BC-9491-7BE03542F962}"/>
    <cellStyle name="40% - Accent1 2 13 38" xfId="746" xr:uid="{12CEA653-256B-4A54-96DD-391384E54E18}"/>
    <cellStyle name="40% - Accent1 2 13 39" xfId="747" xr:uid="{B58DDD5B-CE7E-4A90-8ACC-66CD1D8175E4}"/>
    <cellStyle name="40% - Accent1 2 13 4" xfId="748" xr:uid="{0063DF32-EF63-4C4D-9EA8-8E78C34224DA}"/>
    <cellStyle name="40% - Accent1 2 13 40" xfId="749" xr:uid="{4506372D-FE54-482E-929A-5A0694BF4A77}"/>
    <cellStyle name="40% - Accent1 2 13 41" xfId="750" xr:uid="{D8698D45-3DCD-4613-B6EB-BD7EBA882111}"/>
    <cellStyle name="40% - Accent1 2 13 42" xfId="751" xr:uid="{E2319942-67E4-45A1-97C9-06F1E31D5437}"/>
    <cellStyle name="40% - Accent1 2 13 43" xfId="752" xr:uid="{F29382E5-0CFF-4F93-9A23-3D1249DEBDC3}"/>
    <cellStyle name="40% - Accent1 2 13 44" xfId="753" xr:uid="{9BCDE99F-9C3E-4B19-8D12-96A1C2CE09FE}"/>
    <cellStyle name="40% - Accent1 2 13 45" xfId="754" xr:uid="{82F3AFCB-7205-4C31-86ED-E50547E9C4DC}"/>
    <cellStyle name="40% - Accent1 2 13 46" xfId="755" xr:uid="{14A8AACF-DE9B-4E8E-AD6E-F2161B355717}"/>
    <cellStyle name="40% - Accent1 2 13 47" xfId="756" xr:uid="{B2D7F581-E5F9-4EFE-A548-526867BC7439}"/>
    <cellStyle name="40% - Accent1 2 13 5" xfId="757" xr:uid="{CDF54CAD-BCD2-4316-B9DF-0039ACB3A865}"/>
    <cellStyle name="40% - Accent1 2 13 6" xfId="758" xr:uid="{BFE6EF0A-C003-4C6D-843F-12D00BEB4B1A}"/>
    <cellStyle name="40% - Accent1 2 13 7" xfId="759" xr:uid="{28936684-1400-4716-8844-88E2581BCF40}"/>
    <cellStyle name="40% - Accent1 2 13 8" xfId="760" xr:uid="{4F35B98B-C4DD-4E67-88B0-6C20F2B7F034}"/>
    <cellStyle name="40% - Accent1 2 13 9" xfId="761" xr:uid="{5EB060F3-FE1F-4DCE-ACF3-8210F70ED793}"/>
    <cellStyle name="40% - Accent1 2 2" xfId="762" xr:uid="{8AFCFB07-350C-420C-AD9D-8B89AF3862CE}"/>
    <cellStyle name="40% - Accent1 2 2 10" xfId="763" xr:uid="{DF7323C3-A39E-4819-9EF8-A78D863A1598}"/>
    <cellStyle name="40% - Accent1 2 2 2" xfId="764" xr:uid="{6136C400-854B-48AD-BDF0-04CE7034E070}"/>
    <cellStyle name="40% - Accent1 2 2 2 2" xfId="765" xr:uid="{C0B9AFB8-8EF8-4949-A67B-C07BEF5E5108}"/>
    <cellStyle name="40% - Accent1 2 2 3" xfId="766" xr:uid="{66CEC626-4A16-4021-B6D7-83E50E1996DD}"/>
    <cellStyle name="40% - Accent1 2 2 4" xfId="767" xr:uid="{9B1B9200-7829-45BC-90CC-26F016766EEB}"/>
    <cellStyle name="40% - Accent1 2 2 5" xfId="768" xr:uid="{E3153736-E38E-43FC-A766-5773F582B159}"/>
    <cellStyle name="40% - Accent1 2 2 6" xfId="769" xr:uid="{BA16C480-DA54-4AF4-996B-3BB510DAAF13}"/>
    <cellStyle name="40% - Accent1 2 2 7" xfId="770" xr:uid="{CFBAC9FA-D422-4B9A-BB82-F203CA226BF2}"/>
    <cellStyle name="40% - Accent1 2 2 8" xfId="771" xr:uid="{72C43BA2-9A65-4383-891B-85E4704822EA}"/>
    <cellStyle name="40% - Accent1 2 2 9" xfId="772" xr:uid="{655DA6C0-E7D4-42A3-BF91-04C1BC48A578}"/>
    <cellStyle name="40% - Accent1 2 3" xfId="773" xr:uid="{57119DA5-AA8D-4630-8967-CD8596DBB28E}"/>
    <cellStyle name="40% - Accent1 2 3 2" xfId="774" xr:uid="{BC5CB9DF-C9E6-4DB5-A848-02F575197214}"/>
    <cellStyle name="40% - Accent1 2 4" xfId="775" xr:uid="{D76411CA-BFD4-489A-9DCF-971BE69F8199}"/>
    <cellStyle name="40% - Accent1 2 4 2" xfId="776" xr:uid="{D14B6D4A-4ABF-4391-8D14-B13D9D47A2DD}"/>
    <cellStyle name="40% - Accent1 2 5" xfId="777" xr:uid="{E271B674-2FD3-422C-810C-115AA1C0D824}"/>
    <cellStyle name="40% - Accent1 2 6" xfId="778" xr:uid="{D47FA87B-2FDE-4FFF-A177-0C6A194C4D1F}"/>
    <cellStyle name="40% - Accent1 2 7" xfId="779" xr:uid="{3D93B220-148D-4536-B72D-B88D4BA54EA8}"/>
    <cellStyle name="40% - Accent1 2 8" xfId="780" xr:uid="{821A1094-05EA-42EE-8C88-B6B1D4E2959B}"/>
    <cellStyle name="40% - Accent1 2 9" xfId="781" xr:uid="{6ED0C3BA-7DA0-46FF-84E3-430037E9F6CE}"/>
    <cellStyle name="40% - Accent1 3" xfId="782" xr:uid="{CC3B2C61-1B5C-4FB6-8519-D485B09F7C83}"/>
    <cellStyle name="40% - Accent1 3 10" xfId="783" xr:uid="{3386782E-F5A8-464B-98A8-7B674FCC7F1B}"/>
    <cellStyle name="40% - Accent1 3 2" xfId="784" xr:uid="{9E282D18-F7DE-45EB-ABCB-971DDD7FA7D9}"/>
    <cellStyle name="40% - Accent1 3 3" xfId="785" xr:uid="{867697D8-34DE-41B6-8DD8-119FA061CDCB}"/>
    <cellStyle name="40% - Accent1 3 4" xfId="786" xr:uid="{B16C7CAE-CFDA-4DB4-84C2-25F005D58B1C}"/>
    <cellStyle name="40% - Accent1 3 5" xfId="787" xr:uid="{D85E7CEA-5680-4F24-9A67-4273D6AB199B}"/>
    <cellStyle name="40% - Accent1 3 6" xfId="788" xr:uid="{91139BB9-BB04-47D4-BD5D-AF3C7FC870B1}"/>
    <cellStyle name="40% - Accent1 3 7" xfId="789" xr:uid="{072968DC-AF37-4091-A29D-8F04270AF436}"/>
    <cellStyle name="40% - Accent1 3 8" xfId="790" xr:uid="{1FD06B0D-436F-4314-8C52-204D5F7A1BFF}"/>
    <cellStyle name="40% - Accent1 3 9" xfId="791" xr:uid="{B9BB0FA9-AE6F-44C3-B16D-710ED26DFE9E}"/>
    <cellStyle name="40% - Accent1 4" xfId="792" xr:uid="{82E8151C-B59D-4C8B-8800-3174010B154D}"/>
    <cellStyle name="40% - Accent1 4 10" xfId="793" xr:uid="{2D5A7A82-AC44-4CEC-BE31-E341A92DE31B}"/>
    <cellStyle name="40% - Accent1 4 2" xfId="794" xr:uid="{05001883-692B-4D0E-88E6-6CA2D21DA0F0}"/>
    <cellStyle name="40% - Accent1 4 3" xfId="795" xr:uid="{318ACAF5-9A33-44A2-8915-EB3EF7A841DD}"/>
    <cellStyle name="40% - Accent1 4 4" xfId="796" xr:uid="{196D8C9E-7988-46D8-B003-8517E586CAB9}"/>
    <cellStyle name="40% - Accent1 4 5" xfId="797" xr:uid="{078989E9-39E7-4240-9534-B02B1E8314A5}"/>
    <cellStyle name="40% - Accent1 4 6" xfId="798" xr:uid="{82736835-5E8D-4915-A3C3-9091EB4FAAFE}"/>
    <cellStyle name="40% - Accent1 4 7" xfId="799" xr:uid="{0C217806-8900-494C-B8B0-2977117D7E59}"/>
    <cellStyle name="40% - Accent1 4 8" xfId="800" xr:uid="{88AE111F-A07C-4DF6-BBE9-A4C491FE2949}"/>
    <cellStyle name="40% - Accent1 4 9" xfId="801" xr:uid="{4DF78558-224F-4E99-926E-EE95E7A21B28}"/>
    <cellStyle name="40% - Accent1 5" xfId="802" xr:uid="{E87BB482-0315-4EA9-8289-0094E501ACC5}"/>
    <cellStyle name="40% - Accent1 5 10" xfId="803" xr:uid="{A1D69266-3A1A-4887-919B-DF0265307DF6}"/>
    <cellStyle name="40% - Accent1 5 2" xfId="804" xr:uid="{1414DAE1-BA1B-45C9-B657-3E6358681BD7}"/>
    <cellStyle name="40% - Accent1 5 3" xfId="805" xr:uid="{8E1BE6E9-2F24-4F26-A79F-6BFE383DAE1A}"/>
    <cellStyle name="40% - Accent1 5 4" xfId="806" xr:uid="{0A5F4557-CCA0-45DC-9BBE-E99B75927730}"/>
    <cellStyle name="40% - Accent1 5 5" xfId="807" xr:uid="{E80F7086-37D0-4619-8FFA-7A73BA7E6B32}"/>
    <cellStyle name="40% - Accent1 5 6" xfId="808" xr:uid="{6EB0E556-9EED-4C1D-9E10-AF3FA1C2622D}"/>
    <cellStyle name="40% - Accent1 5 7" xfId="809" xr:uid="{38E569DB-C480-4B14-8F7C-F3529296519B}"/>
    <cellStyle name="40% - Accent1 5 8" xfId="810" xr:uid="{8AD90473-FB11-43FC-96FB-4D191624AB69}"/>
    <cellStyle name="40% - Accent1 5 9" xfId="811" xr:uid="{C4E7A0B1-BF3B-4DCF-A556-BF4052D784FC}"/>
    <cellStyle name="40% - Accent1 6 2" xfId="812" xr:uid="{B77DB39A-C043-4B02-8D6A-6B3D640622B5}"/>
    <cellStyle name="40% - Accent1 7 2" xfId="813" xr:uid="{50A25D6D-C8DC-45BC-98E7-E15C1A7B5987}"/>
    <cellStyle name="40% - Accent1 8" xfId="814" xr:uid="{9CDC5CE6-4B00-4082-8871-C110447F3048}"/>
    <cellStyle name="40% - Accent1 9" xfId="815" xr:uid="{5C95D1CD-3941-4860-B669-61627B393D29}"/>
    <cellStyle name="40% - Accent2" xfId="32" builtinId="35" customBuiltin="1"/>
    <cellStyle name="40% - Accent2 10" xfId="816" xr:uid="{64BE92D1-4F48-4A49-90A0-D3C61CA24FA6}"/>
    <cellStyle name="40% - Accent2 11" xfId="817" xr:uid="{44FFC1A2-AC36-421B-9627-7D169D9E5548}"/>
    <cellStyle name="40% - Accent2 12" xfId="818" xr:uid="{74A4D3AF-2204-4D6E-ADA5-62999BCD18EC}"/>
    <cellStyle name="40% - Accent2 13" xfId="819" xr:uid="{DE63E9BB-A48B-401B-921F-80B8DCA596A2}"/>
    <cellStyle name="40% - Accent2 14" xfId="820" xr:uid="{49E9B50E-879D-4C9C-B0D4-805DAF6462B9}"/>
    <cellStyle name="40% - Accent2 2 10" xfId="821" xr:uid="{48113EBA-E5F6-42E4-9AF8-7002CF17DA4F}"/>
    <cellStyle name="40% - Accent2 2 11" xfId="822" xr:uid="{38BF27FE-4E10-465C-A4F0-C5CB0DC735DC}"/>
    <cellStyle name="40% - Accent2 2 12" xfId="823" xr:uid="{9E16A4A2-7FDD-4F9E-99B1-B79E33C736E8}"/>
    <cellStyle name="40% - Accent2 2 13" xfId="824" xr:uid="{D528C2B7-68C5-4508-A21D-512A311D7243}"/>
    <cellStyle name="40% - Accent2 2 13 10" xfId="825" xr:uid="{F646B4AA-8035-4105-AE75-BF8226E3697F}"/>
    <cellStyle name="40% - Accent2 2 13 11" xfId="826" xr:uid="{A2A185C2-8200-4A02-907E-18E5DBC7B103}"/>
    <cellStyle name="40% - Accent2 2 13 12" xfId="827" xr:uid="{38638B43-1A49-4A0E-99BF-1C83F38F0ACB}"/>
    <cellStyle name="40% - Accent2 2 13 13" xfId="828" xr:uid="{D56E6904-5F80-4D8C-9794-C3CC902063C4}"/>
    <cellStyle name="40% - Accent2 2 13 14" xfId="829" xr:uid="{8971D845-DE62-469F-9D12-9C54DB7602F4}"/>
    <cellStyle name="40% - Accent2 2 13 15" xfId="830" xr:uid="{9DC55FBF-3016-4D92-B1C9-E020CB38F105}"/>
    <cellStyle name="40% - Accent2 2 13 16" xfId="831" xr:uid="{FEF169A4-E904-4C7E-B71B-483EC4733C5F}"/>
    <cellStyle name="40% - Accent2 2 13 17" xfId="832" xr:uid="{9F0BE78B-4928-4F49-A0E8-3A1054166AFA}"/>
    <cellStyle name="40% - Accent2 2 13 18" xfId="833" xr:uid="{8E62CB8A-8B93-4478-A0B1-5577089D521F}"/>
    <cellStyle name="40% - Accent2 2 13 19" xfId="834" xr:uid="{F79CFBA1-CC09-4CB5-A384-DC97F4337DF3}"/>
    <cellStyle name="40% - Accent2 2 13 2" xfId="835" xr:uid="{3EEFDBF0-E0C5-4EDB-A912-6B921EA5D02E}"/>
    <cellStyle name="40% - Accent2 2 13 20" xfId="836" xr:uid="{9F4DF750-3B34-4E6E-82AC-A9557164863D}"/>
    <cellStyle name="40% - Accent2 2 13 21" xfId="837" xr:uid="{55FE2EDF-5D58-4354-8E5C-FD5A3D3D9541}"/>
    <cellStyle name="40% - Accent2 2 13 22" xfId="838" xr:uid="{2E5EF18E-8170-418B-834C-1A263D15D34B}"/>
    <cellStyle name="40% - Accent2 2 13 23" xfId="839" xr:uid="{6B26C485-F6B6-4133-85CD-B5D9B44E83D8}"/>
    <cellStyle name="40% - Accent2 2 13 24" xfId="840" xr:uid="{9B612AE2-863D-43B2-AAD6-0B4972FE8CC5}"/>
    <cellStyle name="40% - Accent2 2 13 25" xfId="841" xr:uid="{C4A6DCDD-0063-42C6-87F9-C0C1479FDE5E}"/>
    <cellStyle name="40% - Accent2 2 13 26" xfId="842" xr:uid="{16C67517-EA0E-411E-BAB4-F7BDFB4457CB}"/>
    <cellStyle name="40% - Accent2 2 13 27" xfId="843" xr:uid="{20163532-8B3A-4F5A-AC83-BC9C7E8FA902}"/>
    <cellStyle name="40% - Accent2 2 13 28" xfId="844" xr:uid="{A4D93200-A98A-4CF8-8979-9DC013C67ED0}"/>
    <cellStyle name="40% - Accent2 2 13 29" xfId="845" xr:uid="{1F66C60B-A2C3-432F-B747-D09E0071963A}"/>
    <cellStyle name="40% - Accent2 2 13 3" xfId="846" xr:uid="{30642A52-8D9A-429A-959B-4C995CB42A0B}"/>
    <cellStyle name="40% - Accent2 2 13 30" xfId="847" xr:uid="{4FD3801C-288D-48FB-A1D2-22CA776F378D}"/>
    <cellStyle name="40% - Accent2 2 13 31" xfId="848" xr:uid="{28FE0A72-D8A5-4846-935D-BAA7106FEBA6}"/>
    <cellStyle name="40% - Accent2 2 13 32" xfId="849" xr:uid="{8866F9FB-E4D0-4A39-988D-EA8D84F7AEE4}"/>
    <cellStyle name="40% - Accent2 2 13 33" xfId="850" xr:uid="{C2478946-DE0C-40F9-88E3-D28840D53442}"/>
    <cellStyle name="40% - Accent2 2 13 34" xfId="851" xr:uid="{41C25FB0-E20E-48D7-B437-A9DE8BFA8E84}"/>
    <cellStyle name="40% - Accent2 2 13 35" xfId="852" xr:uid="{772ECCE7-0CB4-45CB-93AD-01E21A0B9278}"/>
    <cellStyle name="40% - Accent2 2 13 36" xfId="853" xr:uid="{0D3C9E44-7A46-4C24-B57C-C7187F2C6E49}"/>
    <cellStyle name="40% - Accent2 2 13 37" xfId="854" xr:uid="{87FC9562-4621-474F-BA04-0CFEC7373DAC}"/>
    <cellStyle name="40% - Accent2 2 13 38" xfId="855" xr:uid="{39DF4B14-6ABE-41FC-ACF5-D8CA7820D42C}"/>
    <cellStyle name="40% - Accent2 2 13 39" xfId="856" xr:uid="{ECE3EEB8-84C0-411E-A847-45C6CFBBAE01}"/>
    <cellStyle name="40% - Accent2 2 13 4" xfId="857" xr:uid="{2053E2E0-6DA8-4C53-8A9B-1A15E3236557}"/>
    <cellStyle name="40% - Accent2 2 13 40" xfId="858" xr:uid="{B391330D-D3DF-46CD-8D2D-6DCB9D6EAF2C}"/>
    <cellStyle name="40% - Accent2 2 13 41" xfId="859" xr:uid="{3E30EE86-060F-424F-8EDD-57E3799DA76B}"/>
    <cellStyle name="40% - Accent2 2 13 42" xfId="860" xr:uid="{52D27AA6-4828-4E50-9239-53999B5B372A}"/>
    <cellStyle name="40% - Accent2 2 13 43" xfId="861" xr:uid="{02CCC139-60F6-4282-95FE-D89DAA4F66E7}"/>
    <cellStyle name="40% - Accent2 2 13 44" xfId="862" xr:uid="{9AC0B30F-398C-4511-B6D3-1F79D148C071}"/>
    <cellStyle name="40% - Accent2 2 13 45" xfId="863" xr:uid="{F4FD7BBC-F5A6-4A70-8B28-370607E9DC0F}"/>
    <cellStyle name="40% - Accent2 2 13 46" xfId="864" xr:uid="{6FEA464C-A98A-4615-A3DB-F56EECF46201}"/>
    <cellStyle name="40% - Accent2 2 13 47" xfId="865" xr:uid="{0AAB4293-01F2-4FB3-A4AA-82415E1D39B8}"/>
    <cellStyle name="40% - Accent2 2 13 5" xfId="866" xr:uid="{183EF14D-7DA4-4FF7-96EA-9351002A1657}"/>
    <cellStyle name="40% - Accent2 2 13 6" xfId="867" xr:uid="{5C6D928F-7B64-4412-A98F-48844C250E52}"/>
    <cellStyle name="40% - Accent2 2 13 7" xfId="868" xr:uid="{B9A848C5-8412-4EB4-BED1-A7EFCB0C3730}"/>
    <cellStyle name="40% - Accent2 2 13 8" xfId="869" xr:uid="{E9D9FE9D-B1BC-40FF-801B-806F54F11FA9}"/>
    <cellStyle name="40% - Accent2 2 13 9" xfId="870" xr:uid="{53AFF5AD-41EA-4D7E-AA5A-B06136E9602D}"/>
    <cellStyle name="40% - Accent2 2 2" xfId="871" xr:uid="{D60D1993-B7D5-4266-BF10-1FF965D1C0D9}"/>
    <cellStyle name="40% - Accent2 2 2 10" xfId="872" xr:uid="{620D7569-1532-407D-A181-55378DF64E7F}"/>
    <cellStyle name="40% - Accent2 2 2 2" xfId="873" xr:uid="{8153219E-A27B-4B04-B15E-48379A34CB76}"/>
    <cellStyle name="40% - Accent2 2 2 2 2" xfId="874" xr:uid="{305955BD-4F33-4DEE-A801-AB4A0DA02EBB}"/>
    <cellStyle name="40% - Accent2 2 2 3" xfId="875" xr:uid="{9FDD97C1-7973-466A-B03A-1231F4C99F27}"/>
    <cellStyle name="40% - Accent2 2 2 4" xfId="876" xr:uid="{4B7D813E-90C4-4D1A-BAC0-D146F7A93DF6}"/>
    <cellStyle name="40% - Accent2 2 2 5" xfId="877" xr:uid="{0B3D4E3C-E4BA-49DD-BBF8-AB3DE19B13A1}"/>
    <cellStyle name="40% - Accent2 2 2 6" xfId="878" xr:uid="{F957B4D7-4194-4E4A-B8C1-B89E8E0F87C9}"/>
    <cellStyle name="40% - Accent2 2 2 7" xfId="879" xr:uid="{1F0FE96F-E81D-4843-9346-A3F6B4FD6F53}"/>
    <cellStyle name="40% - Accent2 2 2 8" xfId="880" xr:uid="{D1334E26-043B-4256-84EF-77D47131DBDB}"/>
    <cellStyle name="40% - Accent2 2 2 9" xfId="881" xr:uid="{80611264-3A04-47F7-9EB7-E02851E1C269}"/>
    <cellStyle name="40% - Accent2 2 3" xfId="882" xr:uid="{33BAE246-260A-4E02-B8F7-B7E0E15BCEB8}"/>
    <cellStyle name="40% - Accent2 2 3 2" xfId="883" xr:uid="{E9B4B08F-CE32-4F1B-90D2-194907220D66}"/>
    <cellStyle name="40% - Accent2 2 4" xfId="884" xr:uid="{AF14F48A-4B3E-4D9C-8074-095C14208461}"/>
    <cellStyle name="40% - Accent2 2 4 2" xfId="885" xr:uid="{2162A293-3A74-4307-868C-CCF5450CB3D0}"/>
    <cellStyle name="40% - Accent2 2 5" xfId="886" xr:uid="{36EDAC3C-FBBC-4EFB-A8D2-EDE7F21CD903}"/>
    <cellStyle name="40% - Accent2 2 6" xfId="887" xr:uid="{1102E3DC-547A-46C4-B72F-9070841C61E1}"/>
    <cellStyle name="40% - Accent2 2 7" xfId="888" xr:uid="{548263F7-3BA6-4255-A80E-A14E18D04044}"/>
    <cellStyle name="40% - Accent2 2 8" xfId="889" xr:uid="{8E47A1F4-30AA-4AFD-8F48-D5055805F0B8}"/>
    <cellStyle name="40% - Accent2 2 9" xfId="890" xr:uid="{5E660B38-017A-47C5-B1D5-42B3CA1D1B8D}"/>
    <cellStyle name="40% - Accent2 3" xfId="891" xr:uid="{29202C23-E83B-452D-92C0-020C53E98DC5}"/>
    <cellStyle name="40% - Accent2 3 10" xfId="892" xr:uid="{D9892A1C-AE0F-4CE6-A261-01EF5BC8AB2F}"/>
    <cellStyle name="40% - Accent2 3 2" xfId="893" xr:uid="{20FA9BEB-92BB-4133-BE3B-F3653AC47232}"/>
    <cellStyle name="40% - Accent2 3 3" xfId="894" xr:uid="{9AD967DD-24B6-469B-81ED-1E3EAB7253C4}"/>
    <cellStyle name="40% - Accent2 3 4" xfId="895" xr:uid="{9CCE4D4E-E72A-4AB1-9BC7-F491AA3437D3}"/>
    <cellStyle name="40% - Accent2 3 5" xfId="896" xr:uid="{220F5F84-DF16-4941-B682-2A6A8F006D81}"/>
    <cellStyle name="40% - Accent2 3 6" xfId="897" xr:uid="{EE97DED8-9C33-44F7-A003-41EA6C3B2FD0}"/>
    <cellStyle name="40% - Accent2 3 7" xfId="898" xr:uid="{1AF524F7-7A6A-4712-8AA8-8E7A5A7110AE}"/>
    <cellStyle name="40% - Accent2 3 8" xfId="899" xr:uid="{0C9D1996-4AAF-4993-A0B8-50537CE3E179}"/>
    <cellStyle name="40% - Accent2 3 9" xfId="900" xr:uid="{46FFEDA5-0D6D-4758-9DD1-B2838B4A0B9E}"/>
    <cellStyle name="40% - Accent2 4" xfId="901" xr:uid="{A65F599C-6310-4F09-9EA3-1AFF5E76EB17}"/>
    <cellStyle name="40% - Accent2 4 10" xfId="902" xr:uid="{C0621589-2670-4874-8DCF-E82F752B1B80}"/>
    <cellStyle name="40% - Accent2 4 2" xfId="903" xr:uid="{2736B6E0-0CE7-4A3D-9274-B8535EC73B27}"/>
    <cellStyle name="40% - Accent2 4 3" xfId="904" xr:uid="{B85D7FB1-D882-4AD2-ACD7-359196D25A0D}"/>
    <cellStyle name="40% - Accent2 4 4" xfId="905" xr:uid="{C8841AD5-D8E1-494F-B0B2-5C310D3C4C07}"/>
    <cellStyle name="40% - Accent2 4 5" xfId="906" xr:uid="{754E4E3D-21C0-4CE1-9B47-E40DB5A75F3D}"/>
    <cellStyle name="40% - Accent2 4 6" xfId="907" xr:uid="{8074B03E-8FB2-4940-A539-73D976FE4917}"/>
    <cellStyle name="40% - Accent2 4 7" xfId="908" xr:uid="{FE7135B1-E477-4662-838D-19CF7176060C}"/>
    <cellStyle name="40% - Accent2 4 8" xfId="909" xr:uid="{565F518D-4F2B-407D-A556-F6E9C4E728CA}"/>
    <cellStyle name="40% - Accent2 4 9" xfId="910" xr:uid="{29E75F00-F125-4CE7-9C6F-A488CAAD9B6D}"/>
    <cellStyle name="40% - Accent2 5" xfId="911" xr:uid="{DFF30266-49CE-4939-86A1-EB7C762732ED}"/>
    <cellStyle name="40% - Accent2 5 10" xfId="912" xr:uid="{1EF17D3D-6E95-44C1-A254-E6AB9B0F64C1}"/>
    <cellStyle name="40% - Accent2 5 2" xfId="913" xr:uid="{538AF371-0181-444C-A12F-3BE85E23EE35}"/>
    <cellStyle name="40% - Accent2 5 3" xfId="914" xr:uid="{9C0821FD-2872-456E-8BDD-ED9448F58577}"/>
    <cellStyle name="40% - Accent2 5 4" xfId="915" xr:uid="{3C84591E-4AC7-43DE-8956-B589EB1E6D68}"/>
    <cellStyle name="40% - Accent2 5 5" xfId="916" xr:uid="{2A14DEDF-48BB-4747-A6BA-2F42C379C2A1}"/>
    <cellStyle name="40% - Accent2 5 6" xfId="917" xr:uid="{2C01283E-F27F-48A4-B927-603CAADD606D}"/>
    <cellStyle name="40% - Accent2 5 7" xfId="918" xr:uid="{C767C1DF-D8C5-46C8-81F3-1274CDC2811F}"/>
    <cellStyle name="40% - Accent2 5 8" xfId="919" xr:uid="{0C5FC8AD-094F-4397-BABA-779AC851B0D7}"/>
    <cellStyle name="40% - Accent2 5 9" xfId="920" xr:uid="{DC0160F0-3B72-480D-B510-6E578BD062C1}"/>
    <cellStyle name="40% - Accent2 6 2" xfId="921" xr:uid="{58961831-FF4D-4202-A0B0-829BF548622C}"/>
    <cellStyle name="40% - Accent2 7 2" xfId="922" xr:uid="{4605D8B5-E86C-4ADC-B20C-209300AD0D53}"/>
    <cellStyle name="40% - Accent2 8" xfId="923" xr:uid="{729C28FD-EC87-4A61-9D12-1B40E70AA21C}"/>
    <cellStyle name="40% - Accent2 9" xfId="924" xr:uid="{AFAB5DA0-72BF-4F30-BEC9-3DF65E1161D0}"/>
    <cellStyle name="40% - Accent3" xfId="36" builtinId="39" customBuiltin="1"/>
    <cellStyle name="40% - Accent3 10" xfId="925" xr:uid="{9D588A2B-9991-48F4-9C0B-0D087896A1AC}"/>
    <cellStyle name="40% - Accent3 11" xfId="926" xr:uid="{952A4E22-1C25-480C-96E4-6602F17CEB2E}"/>
    <cellStyle name="40% - Accent3 12" xfId="927" xr:uid="{D0D65704-25FC-4399-A6E9-E05540FE40F0}"/>
    <cellStyle name="40% - Accent3 13" xfId="928" xr:uid="{6E0F909C-7933-4789-9851-E96BAF73D390}"/>
    <cellStyle name="40% - Accent3 14" xfId="929" xr:uid="{B6FB1D07-84EE-4B70-B560-CC771F85CEF1}"/>
    <cellStyle name="40% - Accent3 2 10" xfId="930" xr:uid="{6CD610EE-7286-468A-9484-89AA0A349FE8}"/>
    <cellStyle name="40% - Accent3 2 11" xfId="931" xr:uid="{76CAEB24-AE93-4639-86FF-21A7C051C7A2}"/>
    <cellStyle name="40% - Accent3 2 12" xfId="932" xr:uid="{574ADBED-606F-47A2-A906-7F65664816C4}"/>
    <cellStyle name="40% - Accent3 2 13" xfId="933" xr:uid="{C51E0050-0B05-444E-B776-49D33239D2D9}"/>
    <cellStyle name="40% - Accent3 2 13 10" xfId="934" xr:uid="{F3652431-9866-4A61-81C6-FBFC50198B25}"/>
    <cellStyle name="40% - Accent3 2 13 11" xfId="935" xr:uid="{82050A26-15AE-4234-848B-867322F5D036}"/>
    <cellStyle name="40% - Accent3 2 13 12" xfId="936" xr:uid="{879F6CA4-C521-430F-B892-A348FA080E57}"/>
    <cellStyle name="40% - Accent3 2 13 13" xfId="937" xr:uid="{605B7B31-1C36-4B2C-9EFD-070726021B01}"/>
    <cellStyle name="40% - Accent3 2 13 14" xfId="938" xr:uid="{5E9F62A8-2E70-4385-A80A-88908FC6B6C0}"/>
    <cellStyle name="40% - Accent3 2 13 15" xfId="939" xr:uid="{757E1952-711F-451F-9463-43BBD7238E43}"/>
    <cellStyle name="40% - Accent3 2 13 16" xfId="940" xr:uid="{2BE47A12-7CF8-4DD2-B130-B3F2BA464A55}"/>
    <cellStyle name="40% - Accent3 2 13 17" xfId="941" xr:uid="{3CF831C7-19A0-41EE-AB65-50E92FE40B14}"/>
    <cellStyle name="40% - Accent3 2 13 18" xfId="942" xr:uid="{6F1CC3E0-5CE3-4E5D-8BA2-5EFCAB1AC9AF}"/>
    <cellStyle name="40% - Accent3 2 13 19" xfId="943" xr:uid="{887A5148-996F-4A8E-BAA2-5898F2A65EE3}"/>
    <cellStyle name="40% - Accent3 2 13 2" xfId="944" xr:uid="{BD1F16F7-9E35-4B90-B661-6F8F5A05F19A}"/>
    <cellStyle name="40% - Accent3 2 13 20" xfId="945" xr:uid="{A3875368-F255-4463-9C7A-108CB39F4A3A}"/>
    <cellStyle name="40% - Accent3 2 13 21" xfId="946" xr:uid="{03C3CA57-7E21-40F9-9E67-40B766ED7AD6}"/>
    <cellStyle name="40% - Accent3 2 13 22" xfId="947" xr:uid="{61F86646-15A7-4676-BC9B-C0F8764D5662}"/>
    <cellStyle name="40% - Accent3 2 13 23" xfId="948" xr:uid="{42A0A988-E96B-4CC3-80E5-8D4ACFE2D6AA}"/>
    <cellStyle name="40% - Accent3 2 13 24" xfId="949" xr:uid="{4FF832BB-2ED4-4CE5-93FE-5A12FDA91003}"/>
    <cellStyle name="40% - Accent3 2 13 25" xfId="950" xr:uid="{B59D3162-2B0C-4256-A80E-1A00385C099A}"/>
    <cellStyle name="40% - Accent3 2 13 26" xfId="951" xr:uid="{97924CA3-81B1-45A6-95FA-858626897A03}"/>
    <cellStyle name="40% - Accent3 2 13 27" xfId="952" xr:uid="{47251BC3-5B60-452D-898A-7E77DBDFB2D2}"/>
    <cellStyle name="40% - Accent3 2 13 28" xfId="953" xr:uid="{99A65FB8-52C8-40B0-90F9-9C5FF36A7ECF}"/>
    <cellStyle name="40% - Accent3 2 13 29" xfId="954" xr:uid="{365ACE57-12AF-4233-AA38-7EBCA7DF643A}"/>
    <cellStyle name="40% - Accent3 2 13 3" xfId="955" xr:uid="{FF030128-9E53-4DDD-9350-C95F3751E07D}"/>
    <cellStyle name="40% - Accent3 2 13 30" xfId="956" xr:uid="{BA9C0420-14E6-465C-92FD-B83FCBF28B7C}"/>
    <cellStyle name="40% - Accent3 2 13 31" xfId="957" xr:uid="{B61E9CB5-5315-4513-9549-4934E08F9313}"/>
    <cellStyle name="40% - Accent3 2 13 32" xfId="958" xr:uid="{58D079C5-26A1-4941-9845-5C6EEF909417}"/>
    <cellStyle name="40% - Accent3 2 13 33" xfId="959" xr:uid="{374AB76A-8CA2-4143-B604-27D90AFE16BE}"/>
    <cellStyle name="40% - Accent3 2 13 34" xfId="960" xr:uid="{24AD349B-3639-4D8A-8E97-6B52C36EF89E}"/>
    <cellStyle name="40% - Accent3 2 13 35" xfId="961" xr:uid="{67FEB5A8-7483-439E-AE4E-3E7F74F1BE91}"/>
    <cellStyle name="40% - Accent3 2 13 36" xfId="962" xr:uid="{5736C395-41D4-4CA1-87B2-9D9AC0D02688}"/>
    <cellStyle name="40% - Accent3 2 13 37" xfId="963" xr:uid="{3A137C4B-5D53-4D70-88B9-D5B6F171BDCC}"/>
    <cellStyle name="40% - Accent3 2 13 38" xfId="964" xr:uid="{0E881621-131D-4178-B76E-D5B5F6E483C1}"/>
    <cellStyle name="40% - Accent3 2 13 39" xfId="965" xr:uid="{68E6C5B3-1EE4-42FC-B11D-029EDDA94061}"/>
    <cellStyle name="40% - Accent3 2 13 4" xfId="966" xr:uid="{742908B0-8134-4E0D-9E32-D96F22527D40}"/>
    <cellStyle name="40% - Accent3 2 13 40" xfId="967" xr:uid="{67D1C917-771E-4448-AD1E-34BF7FA29BCF}"/>
    <cellStyle name="40% - Accent3 2 13 41" xfId="968" xr:uid="{53E2908E-ADA5-4ED6-B301-768142E598C0}"/>
    <cellStyle name="40% - Accent3 2 13 42" xfId="969" xr:uid="{97C3EDD7-1824-496B-BBDE-48CE4F77EC53}"/>
    <cellStyle name="40% - Accent3 2 13 43" xfId="970" xr:uid="{FDF4596E-9D1C-4F63-9FD1-073D9E51219B}"/>
    <cellStyle name="40% - Accent3 2 13 44" xfId="971" xr:uid="{C784E8AD-EB0C-4C9D-935C-DD8D5B70103D}"/>
    <cellStyle name="40% - Accent3 2 13 45" xfId="972" xr:uid="{19FA1377-7198-4670-9658-B7D6987BE4FE}"/>
    <cellStyle name="40% - Accent3 2 13 46" xfId="973" xr:uid="{433743E0-92C8-4051-85F4-8B0CB6C21C84}"/>
    <cellStyle name="40% - Accent3 2 13 47" xfId="974" xr:uid="{D73BEC75-DC14-4A59-8DAD-200A978AA655}"/>
    <cellStyle name="40% - Accent3 2 13 5" xfId="975" xr:uid="{938BE67A-F18F-426C-82FB-35C24FDA8A0D}"/>
    <cellStyle name="40% - Accent3 2 13 6" xfId="976" xr:uid="{A3D200E0-3C6D-4573-BEAB-86FE3114652A}"/>
    <cellStyle name="40% - Accent3 2 13 7" xfId="977" xr:uid="{1B2BF185-F5C6-4D37-99D9-DC10B4ADEC60}"/>
    <cellStyle name="40% - Accent3 2 13 8" xfId="978" xr:uid="{BEEF637F-A280-456C-A0F4-E581A843F708}"/>
    <cellStyle name="40% - Accent3 2 13 9" xfId="979" xr:uid="{FEFA8E21-47BA-467F-B204-00EB6C888717}"/>
    <cellStyle name="40% - Accent3 2 2" xfId="980" xr:uid="{DBAF72C8-3486-43F7-AE1E-E271F87CFC80}"/>
    <cellStyle name="40% - Accent3 2 2 10" xfId="981" xr:uid="{A67B9FBB-11C3-4364-830B-8DFA3B07329B}"/>
    <cellStyle name="40% - Accent3 2 2 2" xfId="982" xr:uid="{33D14537-D062-40BC-9232-A5E8358E1621}"/>
    <cellStyle name="40% - Accent3 2 2 2 2" xfId="983" xr:uid="{1135EF4C-2115-4A54-B72F-F9521577326C}"/>
    <cellStyle name="40% - Accent3 2 2 3" xfId="984" xr:uid="{95560C03-06BB-45CE-9EB3-BC23BE8D64D9}"/>
    <cellStyle name="40% - Accent3 2 2 4" xfId="985" xr:uid="{F864F222-1D15-47B9-A0B7-607D48E0CDCF}"/>
    <cellStyle name="40% - Accent3 2 2 5" xfId="986" xr:uid="{22B4A26D-CD79-43FB-9804-B8E4D21162CD}"/>
    <cellStyle name="40% - Accent3 2 2 6" xfId="987" xr:uid="{15555009-086A-452B-B942-60CEC1432872}"/>
    <cellStyle name="40% - Accent3 2 2 7" xfId="988" xr:uid="{DB5E905E-22FC-4E60-A23F-2CDA0C4DBF72}"/>
    <cellStyle name="40% - Accent3 2 2 8" xfId="989" xr:uid="{F0CE5A29-C1A4-45DB-981C-D9B2CBBD758A}"/>
    <cellStyle name="40% - Accent3 2 2 9" xfId="990" xr:uid="{797A66D5-64CA-456E-945A-94D6FE851F45}"/>
    <cellStyle name="40% - Accent3 2 3" xfId="991" xr:uid="{14DA7661-C1DF-4867-9DB9-409CDDC50B62}"/>
    <cellStyle name="40% - Accent3 2 3 2" xfId="992" xr:uid="{F5C8C59F-9FD2-491B-8147-0451B6101CF1}"/>
    <cellStyle name="40% - Accent3 2 4" xfId="993" xr:uid="{EE2E1BA5-85AA-4BF8-87F5-F64665F5BBA1}"/>
    <cellStyle name="40% - Accent3 2 4 2" xfId="994" xr:uid="{C84B99F6-E00A-419E-99C1-082C7EABC3D0}"/>
    <cellStyle name="40% - Accent3 2 5" xfId="995" xr:uid="{9584E0C4-FF3B-4380-B7B4-27C704124D72}"/>
    <cellStyle name="40% - Accent3 2 6" xfId="996" xr:uid="{18980ABE-E828-4A13-983E-323292DA33F8}"/>
    <cellStyle name="40% - Accent3 2 7" xfId="997" xr:uid="{A533B235-EC97-4E7D-B077-CA19616396CD}"/>
    <cellStyle name="40% - Accent3 2 8" xfId="998" xr:uid="{7F15B88E-9113-4E55-9E4C-C3147AACE251}"/>
    <cellStyle name="40% - Accent3 2 9" xfId="999" xr:uid="{2F0D157B-17AB-470B-8FB7-5E743BD3F4B0}"/>
    <cellStyle name="40% - Accent3 3" xfId="1000" xr:uid="{49D3CF92-A062-4C88-B58F-9FCE62053C33}"/>
    <cellStyle name="40% - Accent3 3 10" xfId="1001" xr:uid="{5A91AEE0-692D-4D52-AFBA-5E6C881B43AE}"/>
    <cellStyle name="40% - Accent3 3 2" xfId="1002" xr:uid="{E2D47AA5-A131-4A57-B451-234EF4ADBEF9}"/>
    <cellStyle name="40% - Accent3 3 3" xfId="1003" xr:uid="{84030700-7B71-498E-BF1D-2E6C4E527113}"/>
    <cellStyle name="40% - Accent3 3 4" xfId="1004" xr:uid="{AADB8042-F889-4A7D-88E9-3DE515EC8785}"/>
    <cellStyle name="40% - Accent3 3 5" xfId="1005" xr:uid="{64446544-CC1B-4BB5-866D-E976BC43440A}"/>
    <cellStyle name="40% - Accent3 3 6" xfId="1006" xr:uid="{AF2D45A1-44A8-43EE-A177-BC0354E3A0EB}"/>
    <cellStyle name="40% - Accent3 3 7" xfId="1007" xr:uid="{4A430DF5-2FE8-4370-9AB2-05B253D4DA3F}"/>
    <cellStyle name="40% - Accent3 3 8" xfId="1008" xr:uid="{3D78DF15-B65D-4A00-9104-6211E73AD6F0}"/>
    <cellStyle name="40% - Accent3 3 9" xfId="1009" xr:uid="{787FE482-C9C7-41D8-A390-E2AE9CCF0675}"/>
    <cellStyle name="40% - Accent3 4" xfId="1010" xr:uid="{12F0128D-16D7-446B-A4CB-781196B45B6F}"/>
    <cellStyle name="40% - Accent3 4 10" xfId="1011" xr:uid="{EDF3622B-AAC8-46F2-8D90-06DFD72ADA55}"/>
    <cellStyle name="40% - Accent3 4 2" xfId="1012" xr:uid="{38C57DEB-372C-4E74-BADD-B6D0354598DA}"/>
    <cellStyle name="40% - Accent3 4 3" xfId="1013" xr:uid="{F9AF94AC-822B-439E-9D47-7C93BAA8DF33}"/>
    <cellStyle name="40% - Accent3 4 4" xfId="1014" xr:uid="{21C25D5C-2BDC-4D61-90AD-63DF4C496BA6}"/>
    <cellStyle name="40% - Accent3 4 5" xfId="1015" xr:uid="{D8D9B8C1-D73E-4B40-8922-4548EE931346}"/>
    <cellStyle name="40% - Accent3 4 6" xfId="1016" xr:uid="{87754604-1959-42C1-BE3D-772139BB3C73}"/>
    <cellStyle name="40% - Accent3 4 7" xfId="1017" xr:uid="{A27DD327-099D-405C-8665-9A9326429D95}"/>
    <cellStyle name="40% - Accent3 4 8" xfId="1018" xr:uid="{0B8EAE66-1210-47B4-9EEC-B311060986C7}"/>
    <cellStyle name="40% - Accent3 4 9" xfId="1019" xr:uid="{E99BE5B2-8B2A-4505-924F-44342C6EAC40}"/>
    <cellStyle name="40% - Accent3 5" xfId="1020" xr:uid="{664BCF51-E624-4B07-8737-CBB65DCFDE19}"/>
    <cellStyle name="40% - Accent3 5 10" xfId="1021" xr:uid="{6635E5E4-A951-4D63-9A44-17B2C922EA29}"/>
    <cellStyle name="40% - Accent3 5 2" xfId="1022" xr:uid="{FA636980-7E09-4D58-8693-2D1D0EEEE997}"/>
    <cellStyle name="40% - Accent3 5 3" xfId="1023" xr:uid="{F7CDEC68-BCAF-4DE4-AD6E-765B4DF4A77C}"/>
    <cellStyle name="40% - Accent3 5 4" xfId="1024" xr:uid="{5FB04C14-640A-4342-A9DB-62ED2C0A76CF}"/>
    <cellStyle name="40% - Accent3 5 5" xfId="1025" xr:uid="{708A35D6-4229-42D1-AC0D-86DF42FDCF28}"/>
    <cellStyle name="40% - Accent3 5 6" xfId="1026" xr:uid="{A95ED687-3D65-4AB0-9652-195420136C60}"/>
    <cellStyle name="40% - Accent3 5 7" xfId="1027" xr:uid="{E136CC6E-D840-44CF-9742-95C9FCD1F437}"/>
    <cellStyle name="40% - Accent3 5 8" xfId="1028" xr:uid="{6D07291E-8544-450C-AD50-16002989CC97}"/>
    <cellStyle name="40% - Accent3 5 9" xfId="1029" xr:uid="{37C87894-9FD9-4F5F-9DCF-4C4088F5F972}"/>
    <cellStyle name="40% - Accent3 6 2" xfId="1030" xr:uid="{C79D9A73-31C9-491C-B75C-97FA0AF0C565}"/>
    <cellStyle name="40% - Accent3 7 2" xfId="1031" xr:uid="{9102A44E-5315-4213-944D-2BE50CB5ECE4}"/>
    <cellStyle name="40% - Accent3 8" xfId="1032" xr:uid="{C3E43174-03F5-4896-BEB6-F289A0EC49D8}"/>
    <cellStyle name="40% - Accent3 9" xfId="1033" xr:uid="{B0314AF6-D4A7-4A0C-B40C-D5BDDF328DC2}"/>
    <cellStyle name="40% - Accent4" xfId="40" builtinId="43" customBuiltin="1"/>
    <cellStyle name="40% - Accent4 10" xfId="1034" xr:uid="{75BDCF66-0571-4A4C-AE42-0D425E6AF19B}"/>
    <cellStyle name="40% - Accent4 11" xfId="1035" xr:uid="{B41DA20F-32BD-4D57-9F64-7BFED89D524B}"/>
    <cellStyle name="40% - Accent4 12" xfId="1036" xr:uid="{0EA9942D-7A9F-4360-BF54-ABDD0E34C953}"/>
    <cellStyle name="40% - Accent4 13" xfId="1037" xr:uid="{724BD3DE-F6BF-4785-BD75-618FECFC613A}"/>
    <cellStyle name="40% - Accent4 14" xfId="1038" xr:uid="{3E6E40B6-D634-487C-B2D4-FCF8B93AC4C7}"/>
    <cellStyle name="40% - Accent4 2 10" xfId="1039" xr:uid="{BF8EC592-F015-4197-B349-B0191E69495E}"/>
    <cellStyle name="40% - Accent4 2 11" xfId="1040" xr:uid="{EAFEACBF-44FF-40D8-BB07-0E2293B587D3}"/>
    <cellStyle name="40% - Accent4 2 12" xfId="1041" xr:uid="{8C599588-C61A-4F07-A8E8-5AEA385F4D88}"/>
    <cellStyle name="40% - Accent4 2 13" xfId="1042" xr:uid="{CA4D1DE1-7156-40DD-ACE7-0F7618EE2D84}"/>
    <cellStyle name="40% - Accent4 2 13 10" xfId="1043" xr:uid="{A61EBCBC-FC13-4C22-ACDC-BA8F31BD1E3D}"/>
    <cellStyle name="40% - Accent4 2 13 11" xfId="1044" xr:uid="{BD60FD90-7359-4388-9E4E-46EE9F58F378}"/>
    <cellStyle name="40% - Accent4 2 13 12" xfId="1045" xr:uid="{BFBA717A-31CC-45D2-9F9B-5280B3F3392F}"/>
    <cellStyle name="40% - Accent4 2 13 13" xfId="1046" xr:uid="{4EABDBB9-6113-447E-A2D6-61E527060C2C}"/>
    <cellStyle name="40% - Accent4 2 13 14" xfId="1047" xr:uid="{02551499-F802-48D9-9FCF-275B719AE4A8}"/>
    <cellStyle name="40% - Accent4 2 13 15" xfId="1048" xr:uid="{BA8A8412-A96F-41C0-9D5D-4056F194239F}"/>
    <cellStyle name="40% - Accent4 2 13 16" xfId="1049" xr:uid="{83849478-49BB-4904-BCBA-F85D151780C6}"/>
    <cellStyle name="40% - Accent4 2 13 17" xfId="1050" xr:uid="{2FFE3744-7C17-4DE3-9A16-F06C19801B81}"/>
    <cellStyle name="40% - Accent4 2 13 18" xfId="1051" xr:uid="{B826CC85-1C1D-40FC-858F-7E66266E0B47}"/>
    <cellStyle name="40% - Accent4 2 13 19" xfId="1052" xr:uid="{A98195AE-68D5-41B5-8FD2-46D4B07FEEF9}"/>
    <cellStyle name="40% - Accent4 2 13 2" xfId="1053" xr:uid="{2FA72F33-C07D-49C8-8F4C-A33CE4884655}"/>
    <cellStyle name="40% - Accent4 2 13 20" xfId="1054" xr:uid="{C50809C4-3A3C-464A-B5DE-9A367C2F04A8}"/>
    <cellStyle name="40% - Accent4 2 13 21" xfId="1055" xr:uid="{4FCBA378-D00E-4097-96ED-6E0A10479A22}"/>
    <cellStyle name="40% - Accent4 2 13 22" xfId="1056" xr:uid="{642BBD15-0B49-406B-9D97-F0CE30877B54}"/>
    <cellStyle name="40% - Accent4 2 13 23" xfId="1057" xr:uid="{639B03E5-3AD1-4384-A101-C92C7BDC674B}"/>
    <cellStyle name="40% - Accent4 2 13 24" xfId="1058" xr:uid="{915469F9-9FC5-4BAC-A607-D234AF53EA19}"/>
    <cellStyle name="40% - Accent4 2 13 25" xfId="1059" xr:uid="{D1321E7F-10D2-4ACD-99D6-B85CC8A9D1AA}"/>
    <cellStyle name="40% - Accent4 2 13 26" xfId="1060" xr:uid="{BEA6EBEC-5DB3-4FF9-9E35-7DCE7882FF1D}"/>
    <cellStyle name="40% - Accent4 2 13 27" xfId="1061" xr:uid="{5A31F7C7-0FD0-48B6-86E8-DB3EF956B622}"/>
    <cellStyle name="40% - Accent4 2 13 28" xfId="1062" xr:uid="{362D5253-52E5-4474-AF07-ABFE852B1F85}"/>
    <cellStyle name="40% - Accent4 2 13 29" xfId="1063" xr:uid="{2BCDE92D-F041-4412-AF0C-A3B783ACC194}"/>
    <cellStyle name="40% - Accent4 2 13 3" xfId="1064" xr:uid="{616D6C0C-6701-4BF5-B7D6-7B5656C8B33B}"/>
    <cellStyle name="40% - Accent4 2 13 30" xfId="1065" xr:uid="{7E8F9D3A-C742-43BA-845D-C6C5301A1CB7}"/>
    <cellStyle name="40% - Accent4 2 13 31" xfId="1066" xr:uid="{66423B19-614C-48AE-B4D1-3D8BDE7ABCD1}"/>
    <cellStyle name="40% - Accent4 2 13 32" xfId="1067" xr:uid="{89B388AD-05BB-4866-9D99-1168D9F742B1}"/>
    <cellStyle name="40% - Accent4 2 13 33" xfId="1068" xr:uid="{74CCA961-D31F-4476-82DE-926A69A5D000}"/>
    <cellStyle name="40% - Accent4 2 13 34" xfId="1069" xr:uid="{64C2C77B-D695-4BA0-874A-E0A527216FFB}"/>
    <cellStyle name="40% - Accent4 2 13 35" xfId="1070" xr:uid="{494015B5-DC31-46EF-8D90-AE83C4696572}"/>
    <cellStyle name="40% - Accent4 2 13 36" xfId="1071" xr:uid="{9DCC679B-E8D8-41B9-A24B-FAEFE02E31A0}"/>
    <cellStyle name="40% - Accent4 2 13 37" xfId="1072" xr:uid="{7FE06172-9D6D-425F-BC98-499B583F3FD3}"/>
    <cellStyle name="40% - Accent4 2 13 38" xfId="1073" xr:uid="{7F733DF5-31E4-4FA3-B062-BA0BADB7760E}"/>
    <cellStyle name="40% - Accent4 2 13 39" xfId="1074" xr:uid="{35B45D2D-97A9-4190-BC73-7BF1F41BB64A}"/>
    <cellStyle name="40% - Accent4 2 13 4" xfId="1075" xr:uid="{254D4645-C5A9-48FD-B924-58C67EA46748}"/>
    <cellStyle name="40% - Accent4 2 13 40" xfId="1076" xr:uid="{19344376-E89E-4D45-A757-C150B1CEBF2E}"/>
    <cellStyle name="40% - Accent4 2 13 41" xfId="1077" xr:uid="{D21AEFF3-E79B-4328-B43A-F9D2AD8A1351}"/>
    <cellStyle name="40% - Accent4 2 13 42" xfId="1078" xr:uid="{06CE1C52-FC4E-4871-83DB-FFB78F4FAFEF}"/>
    <cellStyle name="40% - Accent4 2 13 43" xfId="1079" xr:uid="{09C7590C-29E5-4812-AF6F-77B9501306D7}"/>
    <cellStyle name="40% - Accent4 2 13 44" xfId="1080" xr:uid="{D3DDEDA1-6E91-40DF-8B82-BF5544FB5B89}"/>
    <cellStyle name="40% - Accent4 2 13 45" xfId="1081" xr:uid="{C90C4879-9DF1-4591-998D-D31569078955}"/>
    <cellStyle name="40% - Accent4 2 13 46" xfId="1082" xr:uid="{995C6A2F-285B-4E0A-B5FB-CF421DAA8B30}"/>
    <cellStyle name="40% - Accent4 2 13 47" xfId="1083" xr:uid="{C012272C-17FF-450C-BB8E-F87450D1BF9E}"/>
    <cellStyle name="40% - Accent4 2 13 5" xfId="1084" xr:uid="{364B7931-08B5-4743-9546-7828A727B9DE}"/>
    <cellStyle name="40% - Accent4 2 13 6" xfId="1085" xr:uid="{F98CDFDE-D41C-430F-AF24-9FE4784286DF}"/>
    <cellStyle name="40% - Accent4 2 13 7" xfId="1086" xr:uid="{8B8D9E7B-B778-4CAC-B1CC-8FD98ABFF305}"/>
    <cellStyle name="40% - Accent4 2 13 8" xfId="1087" xr:uid="{4F9DE494-2531-49E6-8DE3-FBFC0A3C5404}"/>
    <cellStyle name="40% - Accent4 2 13 9" xfId="1088" xr:uid="{E48B39CB-B721-4FDC-BD4D-5FE2DA250F29}"/>
    <cellStyle name="40% - Accent4 2 2" xfId="1089" xr:uid="{6768F7E5-6213-433B-AF10-F0C5CB8DAF5A}"/>
    <cellStyle name="40% - Accent4 2 2 10" xfId="1090" xr:uid="{9AD7CFC4-7D2A-4FB6-9746-9E13998951DB}"/>
    <cellStyle name="40% - Accent4 2 2 2" xfId="1091" xr:uid="{C6539948-8070-4E05-88B7-51E3E4734779}"/>
    <cellStyle name="40% - Accent4 2 2 2 2" xfId="1092" xr:uid="{9C379D90-9FB2-42AC-8337-D28CB6AE77AC}"/>
    <cellStyle name="40% - Accent4 2 2 3" xfId="1093" xr:uid="{24DE01AB-07BA-4FDF-AE3E-888886DB1053}"/>
    <cellStyle name="40% - Accent4 2 2 4" xfId="1094" xr:uid="{F833EAC9-23C5-437B-8F56-502E5043CA3A}"/>
    <cellStyle name="40% - Accent4 2 2 5" xfId="1095" xr:uid="{8A942EC0-6533-441A-99A1-1FD78EEE94A0}"/>
    <cellStyle name="40% - Accent4 2 2 6" xfId="1096" xr:uid="{BC9A4245-81E2-4781-AD97-D9EC7782BB55}"/>
    <cellStyle name="40% - Accent4 2 2 7" xfId="1097" xr:uid="{18F70E2E-5F5A-4362-BD16-65394CA8BEDA}"/>
    <cellStyle name="40% - Accent4 2 2 8" xfId="1098" xr:uid="{FD30C0CC-4833-4FCB-B8DC-78C62079D800}"/>
    <cellStyle name="40% - Accent4 2 2 9" xfId="1099" xr:uid="{D3B48EBB-A992-47DE-A7D7-DB02E40A3C4A}"/>
    <cellStyle name="40% - Accent4 2 3" xfId="1100" xr:uid="{7782CFAD-3843-4CF4-AB6C-8FE05C2849E8}"/>
    <cellStyle name="40% - Accent4 2 3 2" xfId="1101" xr:uid="{A0ADA008-82EC-4F13-B279-753F0239B152}"/>
    <cellStyle name="40% - Accent4 2 4" xfId="1102" xr:uid="{BFB9D6C1-F7B9-49DD-B1B5-697886A3B7AB}"/>
    <cellStyle name="40% - Accent4 2 4 2" xfId="1103" xr:uid="{23D1F278-B1FA-4D0F-9D39-FFB2DC1FE476}"/>
    <cellStyle name="40% - Accent4 2 5" xfId="1104" xr:uid="{80A92A24-539E-443E-AE27-F44E2ADFC828}"/>
    <cellStyle name="40% - Accent4 2 6" xfId="1105" xr:uid="{A31A3185-AAB6-41AF-BE8A-7F1C22EDA9AA}"/>
    <cellStyle name="40% - Accent4 2 7" xfId="1106" xr:uid="{F1CCD333-55A0-420D-8794-F2EF3FA2B3B4}"/>
    <cellStyle name="40% - Accent4 2 8" xfId="1107" xr:uid="{0AE5A09B-229C-41B1-A8A9-F948C2006A07}"/>
    <cellStyle name="40% - Accent4 2 9" xfId="1108" xr:uid="{F1D82778-35C3-40E0-8C69-298EEF0BFFA3}"/>
    <cellStyle name="40% - Accent4 3" xfId="1109" xr:uid="{DFDD3F11-40CF-4079-998C-1B87E62F507D}"/>
    <cellStyle name="40% - Accent4 3 10" xfId="1110" xr:uid="{BEADD6DB-308F-4053-8A89-8E3A59D05011}"/>
    <cellStyle name="40% - Accent4 3 2" xfId="1111" xr:uid="{9197DE7C-1C22-48E1-BD9C-A68B2C1DDE3F}"/>
    <cellStyle name="40% - Accent4 3 3" xfId="1112" xr:uid="{0CEA02C5-070F-4883-9F14-BACB68B2A05C}"/>
    <cellStyle name="40% - Accent4 3 4" xfId="1113" xr:uid="{89493A34-B88D-41AA-8680-D24BF92EFD24}"/>
    <cellStyle name="40% - Accent4 3 5" xfId="1114" xr:uid="{14653B98-F7F5-4287-B395-C500E694503F}"/>
    <cellStyle name="40% - Accent4 3 6" xfId="1115" xr:uid="{0165F639-101E-4A28-8424-1F88169BE9EE}"/>
    <cellStyle name="40% - Accent4 3 7" xfId="1116" xr:uid="{D2BD6986-1F85-40CC-B9EA-1517CF57A876}"/>
    <cellStyle name="40% - Accent4 3 8" xfId="1117" xr:uid="{3DCDC69E-29B2-4AC7-92CC-967ED1B41E2B}"/>
    <cellStyle name="40% - Accent4 3 9" xfId="1118" xr:uid="{6770BDD5-44AF-40ED-89DA-65B4F8F7ADB7}"/>
    <cellStyle name="40% - Accent4 4" xfId="1119" xr:uid="{19144D24-720B-4097-A5F6-23250C0C203A}"/>
    <cellStyle name="40% - Accent4 4 10" xfId="1120" xr:uid="{B463686B-D9C8-4C57-A4D6-673E0B004089}"/>
    <cellStyle name="40% - Accent4 4 2" xfId="1121" xr:uid="{C5E8A511-234A-4A4E-8300-6ED208CC2CD5}"/>
    <cellStyle name="40% - Accent4 4 3" xfId="1122" xr:uid="{04F20982-FF3C-4582-9A39-3724C068935B}"/>
    <cellStyle name="40% - Accent4 4 4" xfId="1123" xr:uid="{C40D553D-A7BA-4090-B284-8988F107166D}"/>
    <cellStyle name="40% - Accent4 4 5" xfId="1124" xr:uid="{C9E259C0-7D23-4AF6-BA95-14CA6F64DF92}"/>
    <cellStyle name="40% - Accent4 4 6" xfId="1125" xr:uid="{D15C3D0E-1A29-421D-8A4C-92F19F03865B}"/>
    <cellStyle name="40% - Accent4 4 7" xfId="1126" xr:uid="{E21DD2F2-6FBB-46A9-A389-235F960A6FC6}"/>
    <cellStyle name="40% - Accent4 4 8" xfId="1127" xr:uid="{614C45E9-C34B-4595-A3F3-CDA7FFAD388D}"/>
    <cellStyle name="40% - Accent4 4 9" xfId="1128" xr:uid="{75CED4F7-9444-4F26-9E99-26639692337C}"/>
    <cellStyle name="40% - Accent4 5" xfId="1129" xr:uid="{D9D0920C-8F5F-475C-A700-24B58FBB6121}"/>
    <cellStyle name="40% - Accent4 5 10" xfId="1130" xr:uid="{CE24C446-06B9-4AC7-A942-73CB49E6963C}"/>
    <cellStyle name="40% - Accent4 5 2" xfId="1131" xr:uid="{5644BFE7-1677-4BF6-8C66-A56C36E73F01}"/>
    <cellStyle name="40% - Accent4 5 3" xfId="1132" xr:uid="{8C026B92-4B7F-4EE1-AA74-07A0FA7E23A1}"/>
    <cellStyle name="40% - Accent4 5 4" xfId="1133" xr:uid="{8EC40E3D-000B-4890-B591-445F1AD523C4}"/>
    <cellStyle name="40% - Accent4 5 5" xfId="1134" xr:uid="{ECBDAD18-4F03-432B-863A-19F193B54FF7}"/>
    <cellStyle name="40% - Accent4 5 6" xfId="1135" xr:uid="{40AA8C5D-A7FB-4E2D-8AEB-E29EF2BA5F33}"/>
    <cellStyle name="40% - Accent4 5 7" xfId="1136" xr:uid="{FC2DDD9F-62DF-4AB6-9B2A-E299903B1FB7}"/>
    <cellStyle name="40% - Accent4 5 8" xfId="1137" xr:uid="{242C0AC7-FC78-4969-8B28-B25F1DCE7390}"/>
    <cellStyle name="40% - Accent4 5 9" xfId="1138" xr:uid="{775EE738-FFF4-4206-A73A-9433CF3BF44B}"/>
    <cellStyle name="40% - Accent4 6 2" xfId="1139" xr:uid="{40B51DFD-10FF-4A43-9924-CEE96D3AF857}"/>
    <cellStyle name="40% - Accent4 7 2" xfId="1140" xr:uid="{211B0C2C-4DF0-406D-A8E4-1F48064612FE}"/>
    <cellStyle name="40% - Accent4 8" xfId="1141" xr:uid="{5A1C23ED-3B0A-4862-B2E9-67DF188AAE7B}"/>
    <cellStyle name="40% - Accent4 9" xfId="1142" xr:uid="{2E83F3B3-FEB0-4A01-BAE8-3898D2DE5A25}"/>
    <cellStyle name="40% - Accent5" xfId="44" builtinId="47" customBuiltin="1"/>
    <cellStyle name="40% - Accent5 10" xfId="1143" xr:uid="{2B9EF838-DFC7-46BF-B572-BF445BF6C751}"/>
    <cellStyle name="40% - Accent5 11" xfId="1144" xr:uid="{77DFD8D9-C80A-417B-AE69-EB8896B52A5E}"/>
    <cellStyle name="40% - Accent5 12" xfId="1145" xr:uid="{0612F1F5-9583-4E45-BB82-EF378CD3271B}"/>
    <cellStyle name="40% - Accent5 13" xfId="1146" xr:uid="{7B0877A4-5DC8-4559-A07B-24AB8558FB0C}"/>
    <cellStyle name="40% - Accent5 14" xfId="1147" xr:uid="{5B834CAD-6FF2-43AE-81E9-C3E0AB735294}"/>
    <cellStyle name="40% - Accent5 2 10" xfId="1148" xr:uid="{C5F0398C-CAB8-4E52-BC79-D7E12258B4B4}"/>
    <cellStyle name="40% - Accent5 2 11" xfId="1149" xr:uid="{F5E6303B-889B-4FAC-AD4D-24ADCE59F307}"/>
    <cellStyle name="40% - Accent5 2 12" xfId="1150" xr:uid="{3AF3D9EB-CA85-43D8-B86A-AE0C3F02AEC4}"/>
    <cellStyle name="40% - Accent5 2 13" xfId="1151" xr:uid="{8EFB4364-3C99-436D-B7DA-2F846A060AAB}"/>
    <cellStyle name="40% - Accent5 2 13 10" xfId="1152" xr:uid="{692ED9B0-5813-4D1A-96FB-A587A121C1B5}"/>
    <cellStyle name="40% - Accent5 2 13 11" xfId="1153" xr:uid="{3CB37425-653B-49B5-B728-1472DC2A772C}"/>
    <cellStyle name="40% - Accent5 2 13 12" xfId="1154" xr:uid="{C812D567-64FC-43DA-B338-D2922A0DEF6D}"/>
    <cellStyle name="40% - Accent5 2 13 13" xfId="1155" xr:uid="{703C98ED-2D92-43A1-A917-A2E1007E9561}"/>
    <cellStyle name="40% - Accent5 2 13 14" xfId="1156" xr:uid="{787B12D8-2338-482F-A5FF-6893359084EF}"/>
    <cellStyle name="40% - Accent5 2 13 15" xfId="1157" xr:uid="{D7D762E6-1A4C-473C-AE95-63B1F441C37A}"/>
    <cellStyle name="40% - Accent5 2 13 16" xfId="1158" xr:uid="{A259CB48-1D0A-4D78-B145-1C49996EC52F}"/>
    <cellStyle name="40% - Accent5 2 13 17" xfId="1159" xr:uid="{6A5D6E25-DBDC-4A5B-9D5E-211CB3DE9DC4}"/>
    <cellStyle name="40% - Accent5 2 13 18" xfId="1160" xr:uid="{C7F003E1-341D-41F6-B11A-353CEBD42050}"/>
    <cellStyle name="40% - Accent5 2 13 19" xfId="1161" xr:uid="{0334E44B-E77B-401E-920E-0A21578FD1CE}"/>
    <cellStyle name="40% - Accent5 2 13 2" xfId="1162" xr:uid="{8E958ECE-6389-4B32-AC46-61249E712594}"/>
    <cellStyle name="40% - Accent5 2 13 20" xfId="1163" xr:uid="{565DB45B-AB45-4227-B920-BD02A2690B3E}"/>
    <cellStyle name="40% - Accent5 2 13 21" xfId="1164" xr:uid="{533E460E-4DD2-44D7-90D6-EA349A492550}"/>
    <cellStyle name="40% - Accent5 2 13 22" xfId="1165" xr:uid="{056ED7B8-D437-49A9-B43C-DCC2DEACAA3A}"/>
    <cellStyle name="40% - Accent5 2 13 23" xfId="1166" xr:uid="{236DB5A0-1813-4300-AA12-C3EF15BC90F2}"/>
    <cellStyle name="40% - Accent5 2 13 24" xfId="1167" xr:uid="{2C4AFB3F-519F-436E-830C-604B6A4BAAA4}"/>
    <cellStyle name="40% - Accent5 2 13 25" xfId="1168" xr:uid="{CA5E4BA9-7A3A-47F5-A85E-ACD377620978}"/>
    <cellStyle name="40% - Accent5 2 13 26" xfId="1169" xr:uid="{0B838131-0727-47DE-8FE9-C4D9E77D9E83}"/>
    <cellStyle name="40% - Accent5 2 13 27" xfId="1170" xr:uid="{E5454E54-38DE-498E-8B1C-D89BF28DD620}"/>
    <cellStyle name="40% - Accent5 2 13 28" xfId="1171" xr:uid="{F4D0428F-3A19-418B-A305-117CC4C5A61B}"/>
    <cellStyle name="40% - Accent5 2 13 29" xfId="1172" xr:uid="{BF4C5AF0-F317-42CD-8D26-CE9C89625820}"/>
    <cellStyle name="40% - Accent5 2 13 3" xfId="1173" xr:uid="{740A9B3B-E74C-411F-8C92-6D27611D8BB1}"/>
    <cellStyle name="40% - Accent5 2 13 30" xfId="1174" xr:uid="{41CC85D3-AF71-4377-AFC4-D4EE3B241D01}"/>
    <cellStyle name="40% - Accent5 2 13 31" xfId="1175" xr:uid="{2071CFB7-AF06-4C00-8529-4CB17C669BCF}"/>
    <cellStyle name="40% - Accent5 2 13 32" xfId="1176" xr:uid="{FAF34DDB-0A2D-4F35-9ED6-B8FC849BA35C}"/>
    <cellStyle name="40% - Accent5 2 13 33" xfId="1177" xr:uid="{AE2D6FD8-7D47-4D34-9EC8-6E50D5BA0FD7}"/>
    <cellStyle name="40% - Accent5 2 13 34" xfId="1178" xr:uid="{23AB5345-23C4-40F9-BCC1-16F06ABC41BD}"/>
    <cellStyle name="40% - Accent5 2 13 35" xfId="1179" xr:uid="{CAF6F7A1-A371-465C-9F63-12F658CC25A6}"/>
    <cellStyle name="40% - Accent5 2 13 36" xfId="1180" xr:uid="{AD2084CF-E574-4DA5-81CB-DC7C60C6B1A0}"/>
    <cellStyle name="40% - Accent5 2 13 37" xfId="1181" xr:uid="{1A426BB6-4C26-47B7-80E7-8F4F05001E71}"/>
    <cellStyle name="40% - Accent5 2 13 38" xfId="1182" xr:uid="{93059BAD-BAC6-4BE4-BCD5-FB6A4A402BCD}"/>
    <cellStyle name="40% - Accent5 2 13 39" xfId="1183" xr:uid="{DC292E95-0450-47F9-BD21-06B3BB1583BA}"/>
    <cellStyle name="40% - Accent5 2 13 4" xfId="1184" xr:uid="{4CE996FD-0FD2-4366-BABD-E7632E4C468A}"/>
    <cellStyle name="40% - Accent5 2 13 40" xfId="1185" xr:uid="{C76497E8-ED64-44F6-8596-F104E46BC8E3}"/>
    <cellStyle name="40% - Accent5 2 13 41" xfId="1186" xr:uid="{6D33950E-3BCE-493E-9F89-C8D6D22856DF}"/>
    <cellStyle name="40% - Accent5 2 13 42" xfId="1187" xr:uid="{7E98D3D1-4E42-4ECC-B18A-8BA836A0D137}"/>
    <cellStyle name="40% - Accent5 2 13 43" xfId="1188" xr:uid="{A9C1A634-4D9A-4D47-89CA-20CF49FFF5F3}"/>
    <cellStyle name="40% - Accent5 2 13 44" xfId="1189" xr:uid="{66C0002E-FDB3-4644-BBB3-2CAC7F3C7497}"/>
    <cellStyle name="40% - Accent5 2 13 45" xfId="1190" xr:uid="{E8C061BD-73EA-4E3A-BA66-309DEC341911}"/>
    <cellStyle name="40% - Accent5 2 13 46" xfId="1191" xr:uid="{82EDF3DB-292A-4CE8-8F65-B57351EA22D5}"/>
    <cellStyle name="40% - Accent5 2 13 47" xfId="1192" xr:uid="{EE6D32C0-8B79-49F2-B1F8-B51CC015E859}"/>
    <cellStyle name="40% - Accent5 2 13 5" xfId="1193" xr:uid="{EEC28C0C-BE38-4541-806C-657527E3217F}"/>
    <cellStyle name="40% - Accent5 2 13 6" xfId="1194" xr:uid="{4BA05B74-71AB-4CDC-A9BF-0AF243F47AA1}"/>
    <cellStyle name="40% - Accent5 2 13 7" xfId="1195" xr:uid="{3B7371F1-A4B1-4ACA-B6DD-D89D8C01053D}"/>
    <cellStyle name="40% - Accent5 2 13 8" xfId="1196" xr:uid="{6426B129-5A24-4E9B-A6B0-09D01AB2400C}"/>
    <cellStyle name="40% - Accent5 2 13 9" xfId="1197" xr:uid="{80293A93-0D48-4EB9-995F-3F9542D573ED}"/>
    <cellStyle name="40% - Accent5 2 2" xfId="1198" xr:uid="{03B651D7-75B7-4E67-8AC4-65F5E790EBE4}"/>
    <cellStyle name="40% - Accent5 2 2 10" xfId="1199" xr:uid="{477AD245-F375-49B1-BCA1-DA41B0164B5D}"/>
    <cellStyle name="40% - Accent5 2 2 2" xfId="1200" xr:uid="{5D9F9781-220A-4675-8C54-DD3B1D82FD8C}"/>
    <cellStyle name="40% - Accent5 2 2 2 2" xfId="1201" xr:uid="{C7B8A103-E7C4-4E63-973B-EA94C60296A9}"/>
    <cellStyle name="40% - Accent5 2 2 3" xfId="1202" xr:uid="{719D0E84-234C-4409-9CC7-77E2EDAC0D90}"/>
    <cellStyle name="40% - Accent5 2 2 4" xfId="1203" xr:uid="{1D833406-B95D-4F43-9629-F8466BE55D39}"/>
    <cellStyle name="40% - Accent5 2 2 5" xfId="1204" xr:uid="{66A6C069-8D4B-430D-AFD0-5CA7777D3F38}"/>
    <cellStyle name="40% - Accent5 2 2 6" xfId="1205" xr:uid="{EDCCF006-C312-4AB1-BA3A-B19B5958A57D}"/>
    <cellStyle name="40% - Accent5 2 2 7" xfId="1206" xr:uid="{6F60D6FF-CCE9-4552-823D-85583E7542A5}"/>
    <cellStyle name="40% - Accent5 2 2 8" xfId="1207" xr:uid="{A5C04E92-A572-400E-BF7E-4E44FCEEE14D}"/>
    <cellStyle name="40% - Accent5 2 2 9" xfId="1208" xr:uid="{B65AFAAF-99A8-4CC4-98B1-55D434E3E8EE}"/>
    <cellStyle name="40% - Accent5 2 3" xfId="1209" xr:uid="{B699A63F-E10F-42C6-88F8-92CEBC79BF7A}"/>
    <cellStyle name="40% - Accent5 2 3 2" xfId="1210" xr:uid="{39FFBCB7-438D-40F1-A93C-4843BFA8F5CE}"/>
    <cellStyle name="40% - Accent5 2 4" xfId="1211" xr:uid="{C48FF1C6-7F1A-42FC-B2ED-442D1AF16063}"/>
    <cellStyle name="40% - Accent5 2 4 2" xfId="1212" xr:uid="{B991D1EB-BB4D-4DF3-9363-F3749D3B6073}"/>
    <cellStyle name="40% - Accent5 2 5" xfId="1213" xr:uid="{0F53E3AD-3501-4FE7-9508-EAF2C9E825E1}"/>
    <cellStyle name="40% - Accent5 2 6" xfId="1214" xr:uid="{78BB7242-DEFD-4F71-ACC4-ADB651458337}"/>
    <cellStyle name="40% - Accent5 2 7" xfId="1215" xr:uid="{F95F2D1F-987E-4E26-A26F-E192746E7BED}"/>
    <cellStyle name="40% - Accent5 2 8" xfId="1216" xr:uid="{A167A5C6-467F-4EC2-A40C-3E259F4C5DBC}"/>
    <cellStyle name="40% - Accent5 2 9" xfId="1217" xr:uid="{B3BD827C-0FBE-4B42-AAC4-8B6536044C65}"/>
    <cellStyle name="40% - Accent5 3" xfId="1218" xr:uid="{768264DE-3F33-4525-B538-04E0E74EE93B}"/>
    <cellStyle name="40% - Accent5 3 10" xfId="1219" xr:uid="{B1B196A5-B0A3-4853-B7ED-7BE45005507C}"/>
    <cellStyle name="40% - Accent5 3 2" xfId="1220" xr:uid="{049B3576-CE96-40BE-A7AF-F746EA7E6F32}"/>
    <cellStyle name="40% - Accent5 3 3" xfId="1221" xr:uid="{D6A3CBCB-BC42-4775-A574-E41666894AA1}"/>
    <cellStyle name="40% - Accent5 3 4" xfId="1222" xr:uid="{B68C96EC-E3A4-4159-A664-9C3E01F31AAF}"/>
    <cellStyle name="40% - Accent5 3 5" xfId="1223" xr:uid="{A8130631-9CFA-4BD0-9F35-594B496C6F34}"/>
    <cellStyle name="40% - Accent5 3 6" xfId="1224" xr:uid="{50E5DDC1-DCC0-4B86-B2D2-0EE559AE8CFD}"/>
    <cellStyle name="40% - Accent5 3 7" xfId="1225" xr:uid="{BA0F6797-EA69-4A5A-979D-07859B5B3C38}"/>
    <cellStyle name="40% - Accent5 3 8" xfId="1226" xr:uid="{D81D042E-C4D5-41FB-91C4-532A4612C0E2}"/>
    <cellStyle name="40% - Accent5 3 9" xfId="1227" xr:uid="{34EA0DF5-2455-48AD-A555-5CBDD1F3660D}"/>
    <cellStyle name="40% - Accent5 4" xfId="1228" xr:uid="{C4B801ED-F66C-4A4B-8402-3E10C3B239E1}"/>
    <cellStyle name="40% - Accent5 4 10" xfId="1229" xr:uid="{01BFF77F-D1E3-44EE-A8BF-8A17AF245D8F}"/>
    <cellStyle name="40% - Accent5 4 2" xfId="1230" xr:uid="{C61E9441-6B34-43C5-8E53-32B5ADF9D0FA}"/>
    <cellStyle name="40% - Accent5 4 3" xfId="1231" xr:uid="{2901C584-0CB5-42CE-946B-0A213B693E8D}"/>
    <cellStyle name="40% - Accent5 4 4" xfId="1232" xr:uid="{3B6DA34B-9AA7-49B0-B14D-40EDA108476F}"/>
    <cellStyle name="40% - Accent5 4 5" xfId="1233" xr:uid="{7F048FA6-FCBF-4A3C-BD15-BEAF99C679BF}"/>
    <cellStyle name="40% - Accent5 4 6" xfId="1234" xr:uid="{80BE9686-5A99-4889-A224-8283994EF5B2}"/>
    <cellStyle name="40% - Accent5 4 7" xfId="1235" xr:uid="{3E212C2B-24D1-4CDF-BF5C-CE539069B606}"/>
    <cellStyle name="40% - Accent5 4 8" xfId="1236" xr:uid="{5D3AAD27-1E3A-4E4E-B33D-2A38454C49FD}"/>
    <cellStyle name="40% - Accent5 4 9" xfId="1237" xr:uid="{3280E934-6025-4A3C-9E1F-4B190C3415B0}"/>
    <cellStyle name="40% - Accent5 5" xfId="1238" xr:uid="{2C379A4B-39AB-4C41-9E6C-80E9AEBA1430}"/>
    <cellStyle name="40% - Accent5 5 10" xfId="1239" xr:uid="{079802F7-188C-46A3-AB18-8A8FDE237FDA}"/>
    <cellStyle name="40% - Accent5 5 2" xfId="1240" xr:uid="{81797532-0B40-4E9E-90F3-7618A83C4DBC}"/>
    <cellStyle name="40% - Accent5 5 3" xfId="1241" xr:uid="{C27E3D3F-DBF5-415F-961F-1543F3C39517}"/>
    <cellStyle name="40% - Accent5 5 4" xfId="1242" xr:uid="{76A2ECB0-65FE-4AF4-ADBB-B7478D4AC5D8}"/>
    <cellStyle name="40% - Accent5 5 5" xfId="1243" xr:uid="{0FC0A4CE-39E2-44D7-80BE-C8E717D4BD58}"/>
    <cellStyle name="40% - Accent5 5 6" xfId="1244" xr:uid="{C7374CEB-B1E3-4624-AB2A-B8AE5BB5E213}"/>
    <cellStyle name="40% - Accent5 5 7" xfId="1245" xr:uid="{F2E2F403-ACEA-4925-951F-B7B9923A071D}"/>
    <cellStyle name="40% - Accent5 5 8" xfId="1246" xr:uid="{097CD7A8-FA1B-47D7-82B1-BC7129167684}"/>
    <cellStyle name="40% - Accent5 5 9" xfId="1247" xr:uid="{B33BAA3A-BDC1-4EAD-8E5F-A59B7F05DDB9}"/>
    <cellStyle name="40% - Accent5 6 2" xfId="1248" xr:uid="{94185DED-3EA4-44EA-9D62-640FCA1887E3}"/>
    <cellStyle name="40% - Accent5 7 2" xfId="1249" xr:uid="{F1E9E78B-8989-4A06-95C9-1FFDB880B565}"/>
    <cellStyle name="40% - Accent5 8" xfId="1250" xr:uid="{B5E53C28-0B33-4F03-9963-8352465F057D}"/>
    <cellStyle name="40% - Accent5 9" xfId="1251" xr:uid="{39361221-68AF-41A5-AE4E-FA8411F2F55D}"/>
    <cellStyle name="40% - Accent6" xfId="48" builtinId="51" customBuiltin="1"/>
    <cellStyle name="40% - Accent6 10" xfId="1252" xr:uid="{9137FFE2-7882-455D-8C8F-D34D5612AA0D}"/>
    <cellStyle name="40% - Accent6 11" xfId="1253" xr:uid="{C5D869FD-7A55-4D7A-ADA3-3A57A076398E}"/>
    <cellStyle name="40% - Accent6 12" xfId="1254" xr:uid="{D151A976-5E0C-436B-87D5-C262A59D28FE}"/>
    <cellStyle name="40% - Accent6 13" xfId="1255" xr:uid="{77DA77A2-6F72-4FE6-8FB2-16997DDF6B6A}"/>
    <cellStyle name="40% - Accent6 14" xfId="1256" xr:uid="{B020B45D-6EAC-46F8-A45D-9ACB3D6DCCCE}"/>
    <cellStyle name="40% - Accent6 2 10" xfId="1257" xr:uid="{5B6B0029-7937-4264-BE5A-00C1CDB647AE}"/>
    <cellStyle name="40% - Accent6 2 11" xfId="1258" xr:uid="{22A195D2-FA40-4DD2-B602-B79589820A3F}"/>
    <cellStyle name="40% - Accent6 2 12" xfId="1259" xr:uid="{827EE0FA-EB00-496D-AD18-36C28DD12A23}"/>
    <cellStyle name="40% - Accent6 2 13" xfId="1260" xr:uid="{427B6D80-F352-4C8F-A8E9-538E90CC6F84}"/>
    <cellStyle name="40% - Accent6 2 13 10" xfId="1261" xr:uid="{47A55751-F6B2-49D3-9F63-83945A1435F7}"/>
    <cellStyle name="40% - Accent6 2 13 11" xfId="1262" xr:uid="{041FB5D3-E44F-4FB1-A22C-92C708FF550E}"/>
    <cellStyle name="40% - Accent6 2 13 12" xfId="1263" xr:uid="{3D294E86-97D4-4CE5-A69A-8E04AF32F5F8}"/>
    <cellStyle name="40% - Accent6 2 13 13" xfId="1264" xr:uid="{BFD35E25-10DE-4A48-B881-97E16AE12428}"/>
    <cellStyle name="40% - Accent6 2 13 14" xfId="1265" xr:uid="{3A1F204E-F6D5-4070-91CC-E1C8F75E3306}"/>
    <cellStyle name="40% - Accent6 2 13 15" xfId="1266" xr:uid="{4185F620-3821-4247-B2A2-D425B4D675FA}"/>
    <cellStyle name="40% - Accent6 2 13 16" xfId="1267" xr:uid="{75110F0F-B5F2-4C0B-9E7D-C4FC7F8811DF}"/>
    <cellStyle name="40% - Accent6 2 13 17" xfId="1268" xr:uid="{FE96B770-CC12-4205-9352-74065B2968E5}"/>
    <cellStyle name="40% - Accent6 2 13 18" xfId="1269" xr:uid="{C0AEE4BA-F125-42FF-A955-B59721E9F412}"/>
    <cellStyle name="40% - Accent6 2 13 19" xfId="1270" xr:uid="{E2D0926E-EAD7-4998-AABB-3EA8E17B7D3E}"/>
    <cellStyle name="40% - Accent6 2 13 2" xfId="1271" xr:uid="{366A1842-BDAC-43EF-95DC-52A76F8362AB}"/>
    <cellStyle name="40% - Accent6 2 13 20" xfId="1272" xr:uid="{08E65AE7-830B-4EF8-BCC8-B09B304B25C4}"/>
    <cellStyle name="40% - Accent6 2 13 21" xfId="1273" xr:uid="{DED767F6-33FB-4B76-8D0D-47135F83A49B}"/>
    <cellStyle name="40% - Accent6 2 13 22" xfId="1274" xr:uid="{FFB4E4FF-290E-4821-AFEE-AA80A3C272E5}"/>
    <cellStyle name="40% - Accent6 2 13 23" xfId="1275" xr:uid="{5189975C-8AC7-42D9-9C6E-12538D1F5D78}"/>
    <cellStyle name="40% - Accent6 2 13 24" xfId="1276" xr:uid="{7F411EE2-715F-469E-8928-8829A2E98784}"/>
    <cellStyle name="40% - Accent6 2 13 25" xfId="1277" xr:uid="{44F70F87-4A1B-463D-898B-642A1FF42FAF}"/>
    <cellStyle name="40% - Accent6 2 13 26" xfId="1278" xr:uid="{10D3E621-9617-40A9-9DAB-7D07F5F0C393}"/>
    <cellStyle name="40% - Accent6 2 13 27" xfId="1279" xr:uid="{54742C0F-876B-46DA-AE7C-0AB78A491954}"/>
    <cellStyle name="40% - Accent6 2 13 28" xfId="1280" xr:uid="{EE78B62F-54BD-44CE-8793-410821472B3B}"/>
    <cellStyle name="40% - Accent6 2 13 29" xfId="1281" xr:uid="{3C58E57D-BF6D-4688-B029-D8741C8E81C2}"/>
    <cellStyle name="40% - Accent6 2 13 3" xfId="1282" xr:uid="{CFD98EF0-9CA6-4F11-A6D5-1102A06D94F8}"/>
    <cellStyle name="40% - Accent6 2 13 30" xfId="1283" xr:uid="{443D7EC9-BC8A-4F14-9F31-82B414F76626}"/>
    <cellStyle name="40% - Accent6 2 13 31" xfId="1284" xr:uid="{472AE4B7-9A67-45DF-8C96-CD8E180CC2F5}"/>
    <cellStyle name="40% - Accent6 2 13 32" xfId="1285" xr:uid="{19DF1E52-6077-4D16-8D01-EF1057661802}"/>
    <cellStyle name="40% - Accent6 2 13 33" xfId="1286" xr:uid="{2A02D198-8CF6-402C-BD1C-E0840E2932D8}"/>
    <cellStyle name="40% - Accent6 2 13 34" xfId="1287" xr:uid="{C1CB351A-3A4D-4868-AB13-E2A446340B04}"/>
    <cellStyle name="40% - Accent6 2 13 35" xfId="1288" xr:uid="{08A97FCB-3AEB-4760-AD6D-3DF486193CA1}"/>
    <cellStyle name="40% - Accent6 2 13 36" xfId="1289" xr:uid="{C354D694-7F6F-4E3A-8256-2AF8BBC83636}"/>
    <cellStyle name="40% - Accent6 2 13 37" xfId="1290" xr:uid="{D1D53BE3-3D58-4EE0-A4D6-C5EB2E5219F1}"/>
    <cellStyle name="40% - Accent6 2 13 38" xfId="1291" xr:uid="{E0B01DFC-2F72-42A0-9786-D8B4C49DD1AF}"/>
    <cellStyle name="40% - Accent6 2 13 39" xfId="1292" xr:uid="{D9A68406-E6CF-4FEA-AE35-F766CAE89F79}"/>
    <cellStyle name="40% - Accent6 2 13 4" xfId="1293" xr:uid="{D0203B59-827B-4FB9-8C65-A3B4A1AF9AA1}"/>
    <cellStyle name="40% - Accent6 2 13 40" xfId="1294" xr:uid="{00B3C082-38C6-4119-A487-68577402CD68}"/>
    <cellStyle name="40% - Accent6 2 13 41" xfId="1295" xr:uid="{0E9529F3-9BE3-430B-AD59-D3875E14B6CF}"/>
    <cellStyle name="40% - Accent6 2 13 42" xfId="1296" xr:uid="{F1FA5E22-9265-4B83-A014-6BFCBD5AF2F6}"/>
    <cellStyle name="40% - Accent6 2 13 43" xfId="1297" xr:uid="{37534A04-269D-4418-9025-9F72C25B1B5F}"/>
    <cellStyle name="40% - Accent6 2 13 44" xfId="1298" xr:uid="{4534AD50-7961-4DD4-A762-8F4DD8D612C6}"/>
    <cellStyle name="40% - Accent6 2 13 45" xfId="1299" xr:uid="{290F43C6-C7FF-44B9-89EE-BB04BB005765}"/>
    <cellStyle name="40% - Accent6 2 13 46" xfId="1300" xr:uid="{1D4A0A5A-388F-439F-AF56-2526657C1F1F}"/>
    <cellStyle name="40% - Accent6 2 13 47" xfId="1301" xr:uid="{69B2DA84-D748-44F9-8DBE-7C23B5026709}"/>
    <cellStyle name="40% - Accent6 2 13 5" xfId="1302" xr:uid="{308EECFB-5790-4AD6-ABEC-24F7C3C3C320}"/>
    <cellStyle name="40% - Accent6 2 13 6" xfId="1303" xr:uid="{13650DD6-DA71-417A-9621-472883D4C34E}"/>
    <cellStyle name="40% - Accent6 2 13 7" xfId="1304" xr:uid="{27434951-4D1C-4A80-AB18-1513EAF11AF8}"/>
    <cellStyle name="40% - Accent6 2 13 8" xfId="1305" xr:uid="{169AD4D3-34FB-4995-B765-6B917B318E8C}"/>
    <cellStyle name="40% - Accent6 2 13 9" xfId="1306" xr:uid="{1DB6157B-50D5-4A1B-A6D9-F26996A236D5}"/>
    <cellStyle name="40% - Accent6 2 2" xfId="1307" xr:uid="{F5790BEB-E85E-4FD4-BD34-DE4B3AF0B7A7}"/>
    <cellStyle name="40% - Accent6 2 2 10" xfId="1308" xr:uid="{832DCB83-6E9D-4F65-B5D3-EE6F391E38AD}"/>
    <cellStyle name="40% - Accent6 2 2 2" xfId="1309" xr:uid="{C47E96D9-7BA6-4976-AA11-F0EE63CA8737}"/>
    <cellStyle name="40% - Accent6 2 2 2 2" xfId="1310" xr:uid="{169C099A-2B5A-4657-9492-EE3911D9F086}"/>
    <cellStyle name="40% - Accent6 2 2 3" xfId="1311" xr:uid="{39452A2B-70A0-4805-A812-527D7A158C00}"/>
    <cellStyle name="40% - Accent6 2 2 4" xfId="1312" xr:uid="{82E4B9B6-E14E-46B9-BB1B-B55810EB8D9F}"/>
    <cellStyle name="40% - Accent6 2 2 5" xfId="1313" xr:uid="{83C46523-7EB4-4D52-AD31-95867FC02C98}"/>
    <cellStyle name="40% - Accent6 2 2 6" xfId="1314" xr:uid="{77B0BBB6-9AEB-4E0D-9C67-A9E8394CF140}"/>
    <cellStyle name="40% - Accent6 2 2 7" xfId="1315" xr:uid="{A191399F-FEE5-4034-BC1B-66CC0A17F904}"/>
    <cellStyle name="40% - Accent6 2 2 8" xfId="1316" xr:uid="{15DA1388-006F-4398-8D4C-981DA2822D7B}"/>
    <cellStyle name="40% - Accent6 2 2 9" xfId="1317" xr:uid="{0D63F310-2FD3-45DD-AEDB-37E38680D9BD}"/>
    <cellStyle name="40% - Accent6 2 3" xfId="1318" xr:uid="{A72C5F94-F50A-49C8-A55E-E33384889BF9}"/>
    <cellStyle name="40% - Accent6 2 3 2" xfId="1319" xr:uid="{3AE37981-E285-444D-83EF-7A3DAF9DFAD5}"/>
    <cellStyle name="40% - Accent6 2 4" xfId="1320" xr:uid="{B42521EA-8194-4847-B441-69B740BD6254}"/>
    <cellStyle name="40% - Accent6 2 4 2" xfId="1321" xr:uid="{B378B879-45A6-46F7-872B-D3FC6C08BCD3}"/>
    <cellStyle name="40% - Accent6 2 5" xfId="1322" xr:uid="{D8053055-AC53-46BE-ADE0-9B3F44722FE0}"/>
    <cellStyle name="40% - Accent6 2 6" xfId="1323" xr:uid="{5C217DEB-948A-49F9-846E-835B38B36F50}"/>
    <cellStyle name="40% - Accent6 2 7" xfId="1324" xr:uid="{90A39BEC-43EC-4604-88B6-9637820C0E72}"/>
    <cellStyle name="40% - Accent6 2 8" xfId="1325" xr:uid="{E9ED1A01-8B30-4644-BF20-BDD6236EAA00}"/>
    <cellStyle name="40% - Accent6 2 9" xfId="1326" xr:uid="{6E9BB9C2-BFAD-4F22-A9EB-82E85B662D0A}"/>
    <cellStyle name="40% - Accent6 3" xfId="1327" xr:uid="{CA2B6F50-F8A6-4598-9B35-250C769AD5A3}"/>
    <cellStyle name="40% - Accent6 3 10" xfId="1328" xr:uid="{6292F9BE-EF4B-4B49-B9AC-4DF0F87BF45D}"/>
    <cellStyle name="40% - Accent6 3 2" xfId="1329" xr:uid="{366D6663-6A96-485C-8015-6F6087ACB476}"/>
    <cellStyle name="40% - Accent6 3 3" xfId="1330" xr:uid="{EE14E056-9DFB-4175-A781-F29F653C6F75}"/>
    <cellStyle name="40% - Accent6 3 4" xfId="1331" xr:uid="{8A0710BC-BE96-4F2F-A987-4D5AF7C846DC}"/>
    <cellStyle name="40% - Accent6 3 5" xfId="1332" xr:uid="{FD7C9B07-0DB2-4B1E-8261-8C75BD5DCD97}"/>
    <cellStyle name="40% - Accent6 3 6" xfId="1333" xr:uid="{01A596F2-57F7-46EE-BA0C-D119370DE4EF}"/>
    <cellStyle name="40% - Accent6 3 7" xfId="1334" xr:uid="{12B1E637-66A5-45CF-AC22-BC15D2AC1BF4}"/>
    <cellStyle name="40% - Accent6 3 8" xfId="1335" xr:uid="{D9E009E3-764E-4679-BB9C-1C273432AD6A}"/>
    <cellStyle name="40% - Accent6 3 9" xfId="1336" xr:uid="{9BE60217-B003-4468-8BAC-0164EA5D9699}"/>
    <cellStyle name="40% - Accent6 4" xfId="1337" xr:uid="{A3842F6A-25E8-4578-937A-CB2CBD7CE812}"/>
    <cellStyle name="40% - Accent6 4 10" xfId="1338" xr:uid="{941399BF-A005-470B-874F-6272A1F2915B}"/>
    <cellStyle name="40% - Accent6 4 2" xfId="1339" xr:uid="{F1A02D8B-15BF-4CF1-BBC4-47E31A7E1A24}"/>
    <cellStyle name="40% - Accent6 4 3" xfId="1340" xr:uid="{B6EEC6F1-F0DB-4C21-9A34-B73F316682BD}"/>
    <cellStyle name="40% - Accent6 4 4" xfId="1341" xr:uid="{C2015A34-8538-4907-8236-2D73D595D2BE}"/>
    <cellStyle name="40% - Accent6 4 5" xfId="1342" xr:uid="{0ECDA75D-5014-46D9-8E21-14C8F68970E2}"/>
    <cellStyle name="40% - Accent6 4 6" xfId="1343" xr:uid="{F62E3CA5-7575-4DAF-B00C-1078F96D13CB}"/>
    <cellStyle name="40% - Accent6 4 7" xfId="1344" xr:uid="{44C3E7EF-2999-459A-8CC7-17C7D349963B}"/>
    <cellStyle name="40% - Accent6 4 8" xfId="1345" xr:uid="{41E62616-5601-4864-B3DD-E05ECE8924D5}"/>
    <cellStyle name="40% - Accent6 4 9" xfId="1346" xr:uid="{534294B6-71B5-4C62-8F44-8E64E4DDEDA1}"/>
    <cellStyle name="40% - Accent6 5" xfId="1347" xr:uid="{86FF19F4-05A5-4634-A8D6-17AB69C0B814}"/>
    <cellStyle name="40% - Accent6 5 10" xfId="1348" xr:uid="{6EBE8651-9FB8-469D-95C4-B25AEC289152}"/>
    <cellStyle name="40% - Accent6 5 2" xfId="1349" xr:uid="{70EE130B-E60A-4638-9728-8B16F329DE48}"/>
    <cellStyle name="40% - Accent6 5 3" xfId="1350" xr:uid="{59CE0A71-2788-4D39-A49E-53401C3F4B02}"/>
    <cellStyle name="40% - Accent6 5 4" xfId="1351" xr:uid="{45099608-4B7D-4915-BA7F-821A53197B87}"/>
    <cellStyle name="40% - Accent6 5 5" xfId="1352" xr:uid="{49987025-3C06-4BB0-A494-F313A079E157}"/>
    <cellStyle name="40% - Accent6 5 6" xfId="1353" xr:uid="{2B44AEB0-F8D3-4F24-8207-D18C3993A3D0}"/>
    <cellStyle name="40% - Accent6 5 7" xfId="1354" xr:uid="{BAA87F2E-2F93-4293-B0E2-760E95E63E6B}"/>
    <cellStyle name="40% - Accent6 5 8" xfId="1355" xr:uid="{B45DF881-B270-4C5A-A86C-BBB71800CA1F}"/>
    <cellStyle name="40% - Accent6 5 9" xfId="1356" xr:uid="{315E3AF0-6985-472E-AFDE-E82F96FB0FB1}"/>
    <cellStyle name="40% - Accent6 6 2" xfId="1357" xr:uid="{2839D909-CEB6-4139-8030-99A71B36B050}"/>
    <cellStyle name="40% - Accent6 7 2" xfId="1358" xr:uid="{C06823DD-252A-49A2-8FE5-0CB20AFB68DC}"/>
    <cellStyle name="40% - Accent6 8" xfId="1359" xr:uid="{7DDA64F2-C15B-4309-AE0F-0F80731CF708}"/>
    <cellStyle name="40% - Accent6 9" xfId="1360" xr:uid="{A1FFBBEF-4B0F-474A-B228-66F0B772CE99}"/>
    <cellStyle name="60% - Accent1" xfId="29" builtinId="32" customBuiltin="1"/>
    <cellStyle name="60% - Accent1 10" xfId="1361" xr:uid="{B200B46C-9ED6-4D5D-9D9B-1A96114B1AFD}"/>
    <cellStyle name="60% - Accent1 11" xfId="1362" xr:uid="{721ED359-B1D7-40C6-8067-CE8D50419887}"/>
    <cellStyle name="60% - Accent1 12" xfId="1363" xr:uid="{903631F2-06FC-4F32-9019-319C21C108EE}"/>
    <cellStyle name="60% - Accent1 13" xfId="1364" xr:uid="{FCD11CEA-F1B8-4D9E-8785-9FE22946AEE1}"/>
    <cellStyle name="60% - Accent1 14" xfId="1365" xr:uid="{14317B60-C56D-466C-866F-CE34832ADF76}"/>
    <cellStyle name="60% - Accent1 2" xfId="16739" xr:uid="{B55B4415-FD1E-44F2-8E73-F90E06235967}"/>
    <cellStyle name="60% - Accent1 2 10" xfId="1366" xr:uid="{7BACB45E-BDD3-4603-8DB0-C866745BA2F0}"/>
    <cellStyle name="60% - Accent1 2 11" xfId="1367" xr:uid="{33D54EC8-1F38-4655-B629-D66E33790F53}"/>
    <cellStyle name="60% - Accent1 2 12" xfId="1368" xr:uid="{C684D92D-E4EC-4063-A479-76D676753604}"/>
    <cellStyle name="60% - Accent1 2 13" xfId="1369" xr:uid="{8BEAD6D3-EF26-4CD1-805C-815E9112B419}"/>
    <cellStyle name="60% - Accent1 2 2" xfId="1370" xr:uid="{A123C2AE-CB57-4507-906D-9AA80774E4D0}"/>
    <cellStyle name="60% - Accent1 2 2 10" xfId="1371" xr:uid="{A209EC70-3B77-4EBA-8E47-1B976B1C5AC1}"/>
    <cellStyle name="60% - Accent1 2 2 2" xfId="1372" xr:uid="{87B8A61F-9EBE-42BE-85C1-52928707285F}"/>
    <cellStyle name="60% - Accent1 2 2 2 2" xfId="1373" xr:uid="{A02B5B5A-11E1-4C06-8C6C-3BEC363D029A}"/>
    <cellStyle name="60% - Accent1 2 2 3" xfId="1374" xr:uid="{014EE74A-A459-4356-88CD-3308AAD6269F}"/>
    <cellStyle name="60% - Accent1 2 2 4" xfId="1375" xr:uid="{E4E5CDCD-3572-47CB-A6BA-7BB24A61210F}"/>
    <cellStyle name="60% - Accent1 2 2 5" xfId="1376" xr:uid="{ACDA5890-3624-48F9-9BB2-1D9001257C87}"/>
    <cellStyle name="60% - Accent1 2 2 6" xfId="1377" xr:uid="{9D0102F1-05D6-4C6A-AB43-D46673DCF3EB}"/>
    <cellStyle name="60% - Accent1 2 2 7" xfId="1378" xr:uid="{13E0E35E-9AA2-4049-B0D9-80E10F6C49AF}"/>
    <cellStyle name="60% - Accent1 2 2 8" xfId="1379" xr:uid="{F2BFF601-B0CF-4B37-9162-387A4314FC9F}"/>
    <cellStyle name="60% - Accent1 2 2 9" xfId="1380" xr:uid="{436949A1-9DAC-48F1-B888-8A4C52B736D0}"/>
    <cellStyle name="60% - Accent1 2 3" xfId="1381" xr:uid="{ABB4E946-1C23-4B96-B580-2F53A8012CF1}"/>
    <cellStyle name="60% - Accent1 2 3 2" xfId="1382" xr:uid="{F37E2A4D-E8B4-434D-AF98-430A48CB06A1}"/>
    <cellStyle name="60% - Accent1 2 4" xfId="1383" xr:uid="{F361BEDE-85C5-44A7-BFA4-E8C29B36950E}"/>
    <cellStyle name="60% - Accent1 2 4 2" xfId="1384" xr:uid="{1A717487-E8E6-44F0-9BCA-A41F75A4CECA}"/>
    <cellStyle name="60% - Accent1 2 5" xfId="1385" xr:uid="{0532389A-4A5E-4AB8-998B-A547C7219459}"/>
    <cellStyle name="60% - Accent1 2 6" xfId="1386" xr:uid="{AB528153-C740-4CDB-A33A-B52421055449}"/>
    <cellStyle name="60% - Accent1 2 7" xfId="1387" xr:uid="{E43E60AD-FCB4-4EDC-B0EE-A948154E42DD}"/>
    <cellStyle name="60% - Accent1 2 8" xfId="1388" xr:uid="{AF1371E6-8958-4B0E-B945-6FA7AC85C3E4}"/>
    <cellStyle name="60% - Accent1 2 9" xfId="1389" xr:uid="{31D42400-1F30-460F-9A92-4A9505CB1830}"/>
    <cellStyle name="60% - Accent1 3" xfId="1390" xr:uid="{D5906209-E5CA-467D-B394-CC0876A91ACA}"/>
    <cellStyle name="60% - Accent1 3 10" xfId="1391" xr:uid="{E6B99741-339B-4DAF-86FB-42B3C78D7F44}"/>
    <cellStyle name="60% - Accent1 3 2" xfId="1392" xr:uid="{072A9F9F-4BD0-4C2D-BBD6-AC5385D453C8}"/>
    <cellStyle name="60% - Accent1 3 3" xfId="1393" xr:uid="{BE117C84-D812-45EC-B58C-6A286DACAADB}"/>
    <cellStyle name="60% - Accent1 3 4" xfId="1394" xr:uid="{C456DDB1-42F6-4EAD-B26A-8253A76A54AA}"/>
    <cellStyle name="60% - Accent1 3 5" xfId="1395" xr:uid="{90E81C71-6469-433A-8350-8932F8D04502}"/>
    <cellStyle name="60% - Accent1 3 6" xfId="1396" xr:uid="{841806FD-09CF-4B40-8DF0-A71E82C918A3}"/>
    <cellStyle name="60% - Accent1 3 7" xfId="1397" xr:uid="{2CD5BCAA-501B-42AC-8ACC-63BEBB1749CB}"/>
    <cellStyle name="60% - Accent1 3 8" xfId="1398" xr:uid="{98A30F1A-99DA-409A-B66E-63EA7ED42498}"/>
    <cellStyle name="60% - Accent1 3 9" xfId="1399" xr:uid="{51E037D5-E26C-4C53-A0F1-EC424791DEA4}"/>
    <cellStyle name="60% - Accent1 4" xfId="1400" xr:uid="{3DE0F515-8706-431E-AF67-243F3E6EF78D}"/>
    <cellStyle name="60% - Accent1 4 10" xfId="1401" xr:uid="{C662B1FC-237B-44C9-A848-B199BB19EA4A}"/>
    <cellStyle name="60% - Accent1 4 2" xfId="1402" xr:uid="{41F8B790-55AF-4A44-8598-F2F2D65DE2F4}"/>
    <cellStyle name="60% - Accent1 4 3" xfId="1403" xr:uid="{EA3E5588-9262-4231-8C6E-838FE80CFF24}"/>
    <cellStyle name="60% - Accent1 4 4" xfId="1404" xr:uid="{4BE66625-7F2E-447B-B707-0E62EC302D94}"/>
    <cellStyle name="60% - Accent1 4 5" xfId="1405" xr:uid="{39A1EC2F-C845-4A34-A154-B3253FE30D3E}"/>
    <cellStyle name="60% - Accent1 4 6" xfId="1406" xr:uid="{F1F0149F-E1FD-4A15-945F-EDED325394C1}"/>
    <cellStyle name="60% - Accent1 4 7" xfId="1407" xr:uid="{948912FC-B729-4813-8EAE-413209F785D5}"/>
    <cellStyle name="60% - Accent1 4 8" xfId="1408" xr:uid="{FF86F921-80C7-4D64-9DEE-712FA2058207}"/>
    <cellStyle name="60% - Accent1 4 9" xfId="1409" xr:uid="{48626796-2E29-4F91-843B-6A76964E9617}"/>
    <cellStyle name="60% - Accent1 5" xfId="1410" xr:uid="{B2B5D18E-69B7-43CC-B0FF-F04DD83BCFDF}"/>
    <cellStyle name="60% - Accent1 5 10" xfId="1411" xr:uid="{A2E995BC-9C5F-4242-B92D-C7A5432AC8B8}"/>
    <cellStyle name="60% - Accent1 5 2" xfId="1412" xr:uid="{7923D8A8-86CE-4AB9-920D-A198541C8063}"/>
    <cellStyle name="60% - Accent1 5 3" xfId="1413" xr:uid="{C6DF1635-A28B-4D02-A83E-D2C845899528}"/>
    <cellStyle name="60% - Accent1 5 4" xfId="1414" xr:uid="{72B0F472-7135-4648-9E11-F1A890883842}"/>
    <cellStyle name="60% - Accent1 5 5" xfId="1415" xr:uid="{79638C81-FBF3-4A6F-A00C-292632C8579C}"/>
    <cellStyle name="60% - Accent1 5 6" xfId="1416" xr:uid="{2F662F21-3DD2-47CA-941E-DAEDC9FB1933}"/>
    <cellStyle name="60% - Accent1 5 7" xfId="1417" xr:uid="{C07C2F1A-A9E0-4D84-A628-FA1C995CA1F7}"/>
    <cellStyle name="60% - Accent1 5 8" xfId="1418" xr:uid="{3BF54A77-47E3-4839-8E93-E3FA79AD9137}"/>
    <cellStyle name="60% - Accent1 5 9" xfId="1419" xr:uid="{80034B2C-2A4F-481C-A943-57ED25BFBC9A}"/>
    <cellStyle name="60% - Accent1 6 2" xfId="1420" xr:uid="{431FDACD-D45E-43BA-982A-35172ECAD57D}"/>
    <cellStyle name="60% - Accent1 7 2" xfId="1421" xr:uid="{EB76AA88-389E-4545-9E03-4B30565A3144}"/>
    <cellStyle name="60% - Accent1 8" xfId="1422" xr:uid="{F5BD30BA-4FBD-4CE4-9022-ADA438DAF9EC}"/>
    <cellStyle name="60% - Accent1 9" xfId="1423" xr:uid="{D32DF420-EB6F-4183-9827-9E9E0D97F762}"/>
    <cellStyle name="60% - Accent2" xfId="33" builtinId="36" customBuiltin="1"/>
    <cellStyle name="60% - Accent2 10" xfId="1424" xr:uid="{B5FC81BA-7E92-443F-8C48-64A71265B488}"/>
    <cellStyle name="60% - Accent2 11" xfId="1425" xr:uid="{FE258C57-98C0-438A-979D-911119C78D15}"/>
    <cellStyle name="60% - Accent2 12" xfId="1426" xr:uid="{9E4D47A6-D9E3-4D6A-88E9-89DE4EF614BD}"/>
    <cellStyle name="60% - Accent2 13" xfId="1427" xr:uid="{4F3BA3F2-D9B4-4E63-9375-EDF9026713C7}"/>
    <cellStyle name="60% - Accent2 14" xfId="1428" xr:uid="{6A5DFCB0-E518-4180-9799-4EB558BE734E}"/>
    <cellStyle name="60% - Accent2 2" xfId="16740" xr:uid="{552E9BE0-6830-484D-B878-FD26FBBB4371}"/>
    <cellStyle name="60% - Accent2 2 10" xfId="1429" xr:uid="{1DA7DC27-C263-4E5E-B19B-5E4A8B761B4C}"/>
    <cellStyle name="60% - Accent2 2 11" xfId="1430" xr:uid="{9D77EB70-2435-4BB2-8471-4D8B7D168313}"/>
    <cellStyle name="60% - Accent2 2 12" xfId="1431" xr:uid="{A181BDA7-FF68-4DBA-8C76-E381A8A55AD4}"/>
    <cellStyle name="60% - Accent2 2 13" xfId="1432" xr:uid="{63C42943-C49C-48A7-BEEA-C15DA9D5FB0B}"/>
    <cellStyle name="60% - Accent2 2 2" xfId="1433" xr:uid="{BACC0CBB-8DE6-4604-A19D-1F367A293A16}"/>
    <cellStyle name="60% - Accent2 2 2 10" xfId="1434" xr:uid="{4A35A48A-A021-451C-83C9-0B171214F99B}"/>
    <cellStyle name="60% - Accent2 2 2 2" xfId="1435" xr:uid="{F2FCFB58-D245-4F61-9A2D-37600916C8D8}"/>
    <cellStyle name="60% - Accent2 2 2 2 2" xfId="1436" xr:uid="{CD2580C4-A979-4E44-B124-75661872D20B}"/>
    <cellStyle name="60% - Accent2 2 2 3" xfId="1437" xr:uid="{7C18D4AE-2358-4618-9F3A-EE6BFDE2F384}"/>
    <cellStyle name="60% - Accent2 2 2 4" xfId="1438" xr:uid="{6271FBD4-D446-4FFF-8694-71CE4F695B9F}"/>
    <cellStyle name="60% - Accent2 2 2 5" xfId="1439" xr:uid="{A1C0DEB5-7FB3-4EE0-A150-D3B55D7B3854}"/>
    <cellStyle name="60% - Accent2 2 2 6" xfId="1440" xr:uid="{9E0FD65A-2693-4BE8-A150-0E28043D0D6D}"/>
    <cellStyle name="60% - Accent2 2 2 7" xfId="1441" xr:uid="{82773535-99C9-4AC1-BEC9-63D7C66DD366}"/>
    <cellStyle name="60% - Accent2 2 2 8" xfId="1442" xr:uid="{8909471D-BA38-4CA9-ADBA-CA3206B62274}"/>
    <cellStyle name="60% - Accent2 2 2 9" xfId="1443" xr:uid="{0D048FFC-7460-4A93-B7BD-9D2CAB8BD656}"/>
    <cellStyle name="60% - Accent2 2 3" xfId="1444" xr:uid="{D5D72249-41BA-497C-815B-683BDD51F050}"/>
    <cellStyle name="60% - Accent2 2 3 2" xfId="1445" xr:uid="{9F93034F-E272-43C4-8CB9-B0622EFBC2AF}"/>
    <cellStyle name="60% - Accent2 2 4" xfId="1446" xr:uid="{C6ACB0B3-7CCE-4A13-874C-06A22EACA992}"/>
    <cellStyle name="60% - Accent2 2 4 2" xfId="1447" xr:uid="{3C6DA8EA-73AB-40B3-A16F-AADA29B5C909}"/>
    <cellStyle name="60% - Accent2 2 5" xfId="1448" xr:uid="{3B1C51AB-A7F5-487D-A3B0-5559AB197E49}"/>
    <cellStyle name="60% - Accent2 2 6" xfId="1449" xr:uid="{0A28B121-997D-48B3-914C-5B9FB3E719A9}"/>
    <cellStyle name="60% - Accent2 2 7" xfId="1450" xr:uid="{EC4215FC-4015-4917-A7C3-97E3969DA484}"/>
    <cellStyle name="60% - Accent2 2 8" xfId="1451" xr:uid="{FD16E5D0-845F-4ADE-8A82-C2EC57A98E4A}"/>
    <cellStyle name="60% - Accent2 2 9" xfId="1452" xr:uid="{C7FDF9C4-4BD0-443B-9B2A-797FF68F970D}"/>
    <cellStyle name="60% - Accent2 3" xfId="1453" xr:uid="{2ECFA57E-5A55-48E8-BABF-B688746AC31E}"/>
    <cellStyle name="60% - Accent2 3 10" xfId="1454" xr:uid="{EFF376B6-8F71-4035-942E-82EB4E186A65}"/>
    <cellStyle name="60% - Accent2 3 2" xfId="1455" xr:uid="{E93EA9F2-335A-4D1E-83A2-BA622A4930F6}"/>
    <cellStyle name="60% - Accent2 3 3" xfId="1456" xr:uid="{71920068-D581-447C-8A19-33B213340F5E}"/>
    <cellStyle name="60% - Accent2 3 4" xfId="1457" xr:uid="{455C2971-D30B-43DB-9CE9-1B3E595DBBA5}"/>
    <cellStyle name="60% - Accent2 3 5" xfId="1458" xr:uid="{5A47B3C5-898F-4CB2-BFAA-B0590E5B0F96}"/>
    <cellStyle name="60% - Accent2 3 6" xfId="1459" xr:uid="{7BBCEE3C-E10F-48B7-B74F-9536E0888461}"/>
    <cellStyle name="60% - Accent2 3 7" xfId="1460" xr:uid="{7142C1F2-4EB4-405F-9C0F-A2FC7401839E}"/>
    <cellStyle name="60% - Accent2 3 8" xfId="1461" xr:uid="{6EB82A63-B970-46ED-95F4-792BCA776072}"/>
    <cellStyle name="60% - Accent2 3 9" xfId="1462" xr:uid="{1E1151A8-CF23-4E40-9976-7E4A03CB2952}"/>
    <cellStyle name="60% - Accent2 4" xfId="1463" xr:uid="{3D64C907-68C4-45A2-850E-F9BFEEF9BE89}"/>
    <cellStyle name="60% - Accent2 4 10" xfId="1464" xr:uid="{A63F9737-9A58-455C-B43B-0C332506BAAA}"/>
    <cellStyle name="60% - Accent2 4 2" xfId="1465" xr:uid="{FFE3C165-D79E-47DC-984E-D605F0FF2C0D}"/>
    <cellStyle name="60% - Accent2 4 3" xfId="1466" xr:uid="{68FC2061-6417-4AD2-8D15-78FE4F72E550}"/>
    <cellStyle name="60% - Accent2 4 4" xfId="1467" xr:uid="{348885E0-775F-4F20-A8B7-D8966FF1C8F3}"/>
    <cellStyle name="60% - Accent2 4 5" xfId="1468" xr:uid="{93862D57-6E68-4DFD-A6D9-68E7DF7DB304}"/>
    <cellStyle name="60% - Accent2 4 6" xfId="1469" xr:uid="{4BD55ECA-4C87-4C91-B840-C2F3A5081C27}"/>
    <cellStyle name="60% - Accent2 4 7" xfId="1470" xr:uid="{D19006B9-7645-46BA-8872-10824F5057B5}"/>
    <cellStyle name="60% - Accent2 4 8" xfId="1471" xr:uid="{C79229DC-C981-4196-9771-DB8D2F2C9A94}"/>
    <cellStyle name="60% - Accent2 4 9" xfId="1472" xr:uid="{54F8D1BD-4131-4D65-8912-9BBDF01A3594}"/>
    <cellStyle name="60% - Accent2 5" xfId="1473" xr:uid="{3D6CB365-785F-4EC3-8F4C-6A106B4C6EC2}"/>
    <cellStyle name="60% - Accent2 5 10" xfId="1474" xr:uid="{828B8190-28DA-4955-AF47-670A5C05A360}"/>
    <cellStyle name="60% - Accent2 5 2" xfId="1475" xr:uid="{B62C7083-7D3C-4AF5-9785-7E0D71257961}"/>
    <cellStyle name="60% - Accent2 5 3" xfId="1476" xr:uid="{84F210FB-A453-4945-9A1A-CE1D129B721D}"/>
    <cellStyle name="60% - Accent2 5 4" xfId="1477" xr:uid="{5E41E782-B3CC-4286-9D5F-BB120E3D0F3C}"/>
    <cellStyle name="60% - Accent2 5 5" xfId="1478" xr:uid="{58A2E2C5-5010-4732-8C77-30C74CB49D7B}"/>
    <cellStyle name="60% - Accent2 5 6" xfId="1479" xr:uid="{7EF8782A-2993-4F15-96ED-ED1C4DC8129B}"/>
    <cellStyle name="60% - Accent2 5 7" xfId="1480" xr:uid="{6C12EF88-A036-4719-888E-06984D3F2F57}"/>
    <cellStyle name="60% - Accent2 5 8" xfId="1481" xr:uid="{B526C994-F8C2-419D-8D53-28F27B64DCE5}"/>
    <cellStyle name="60% - Accent2 5 9" xfId="1482" xr:uid="{C1D41C96-A7DF-4978-97C6-9A39D626EF6C}"/>
    <cellStyle name="60% - Accent2 6 2" xfId="1483" xr:uid="{C3525F19-868F-4479-86E4-C6DC7174505E}"/>
    <cellStyle name="60% - Accent2 7 2" xfId="1484" xr:uid="{1AFA91B4-AE0E-47CF-BE14-B25A5BD5C51D}"/>
    <cellStyle name="60% - Accent2 8" xfId="1485" xr:uid="{B0B1D1E1-779A-4700-9EE7-3EED8F5DAC26}"/>
    <cellStyle name="60% - Accent2 9" xfId="1486" xr:uid="{40BC3101-336F-4880-9896-AD363BC7B1BD}"/>
    <cellStyle name="60% - Accent3" xfId="37" builtinId="40" customBuiltin="1"/>
    <cellStyle name="60% - Accent3 10" xfId="1487" xr:uid="{A46F838B-7158-4CCA-BB0B-78FEAC82BBEF}"/>
    <cellStyle name="60% - Accent3 11" xfId="1488" xr:uid="{F5637A9C-6477-4019-A281-59F5FA726E14}"/>
    <cellStyle name="60% - Accent3 12" xfId="1489" xr:uid="{E89AFF33-ACB1-4548-960D-BF51D046468E}"/>
    <cellStyle name="60% - Accent3 13" xfId="1490" xr:uid="{A16AD54E-1723-4EA2-885B-5E3BC331D2B5}"/>
    <cellStyle name="60% - Accent3 14" xfId="1491" xr:uid="{F0CA4980-8455-4084-A19A-8885016D897D}"/>
    <cellStyle name="60% - Accent3 2" xfId="16741" xr:uid="{43FD7B34-8EF5-4AE1-ACF9-A16989E8DA78}"/>
    <cellStyle name="60% - Accent3 2 10" xfId="1492" xr:uid="{D759D9DF-2C6C-470B-8644-FCEE206C4CF9}"/>
    <cellStyle name="60% - Accent3 2 11" xfId="1493" xr:uid="{A92BD771-A562-445D-974C-0C5DC6DEA21B}"/>
    <cellStyle name="60% - Accent3 2 12" xfId="1494" xr:uid="{C56CF375-55D9-4330-A2D1-8AF2A7614D0E}"/>
    <cellStyle name="60% - Accent3 2 13" xfId="1495" xr:uid="{D3F1D7B1-5E3C-44F4-B2FD-405F83FCB3CE}"/>
    <cellStyle name="60% - Accent3 2 2" xfId="1496" xr:uid="{5373C2D8-723F-42E3-BED4-3A3F7898F25C}"/>
    <cellStyle name="60% - Accent3 2 2 10" xfId="1497" xr:uid="{B5FB6545-F92E-48A1-801D-DAFCC0957AD8}"/>
    <cellStyle name="60% - Accent3 2 2 2" xfId="1498" xr:uid="{EA4DEA6A-3EE5-4990-B633-11FF0AAC92E7}"/>
    <cellStyle name="60% - Accent3 2 2 2 2" xfId="1499" xr:uid="{D3547328-5E9B-48BA-A289-488F4D35D5FE}"/>
    <cellStyle name="60% - Accent3 2 2 3" xfId="1500" xr:uid="{52E31F99-03B3-4349-89A1-0097A439F32E}"/>
    <cellStyle name="60% - Accent3 2 2 4" xfId="1501" xr:uid="{117D3019-DBE5-400E-A4E2-9B1C0DD91B42}"/>
    <cellStyle name="60% - Accent3 2 2 5" xfId="1502" xr:uid="{328076F9-AAFF-4CC3-82C9-978E7AD8C23E}"/>
    <cellStyle name="60% - Accent3 2 2 6" xfId="1503" xr:uid="{77AB1DEF-2343-4B1F-A1B7-CFF31125054A}"/>
    <cellStyle name="60% - Accent3 2 2 7" xfId="1504" xr:uid="{93C2F6BA-3857-41CB-B40A-2AFBDC9049CD}"/>
    <cellStyle name="60% - Accent3 2 2 8" xfId="1505" xr:uid="{DD2FBDED-137A-4220-9F80-63F5B86CC7A6}"/>
    <cellStyle name="60% - Accent3 2 2 9" xfId="1506" xr:uid="{23E25129-F701-47AF-9AE0-A21828F97ECD}"/>
    <cellStyle name="60% - Accent3 2 3" xfId="1507" xr:uid="{BA02EA02-BABE-4042-8427-ADABECC35C8E}"/>
    <cellStyle name="60% - Accent3 2 3 2" xfId="1508" xr:uid="{27C1D1CD-DA8F-4D90-A37C-34F8E4C45C2E}"/>
    <cellStyle name="60% - Accent3 2 4" xfId="1509" xr:uid="{86BF359C-A742-41F3-BF4C-1EE7DC4E3140}"/>
    <cellStyle name="60% - Accent3 2 4 2" xfId="1510" xr:uid="{D1D4CA82-238B-4A78-96DC-36F9F4BC8E20}"/>
    <cellStyle name="60% - Accent3 2 5" xfId="1511" xr:uid="{DD6E81CA-3814-4D94-88B8-E9BB11628699}"/>
    <cellStyle name="60% - Accent3 2 6" xfId="1512" xr:uid="{10FE5F9A-1F65-43B7-A7BB-D7A082B239AF}"/>
    <cellStyle name="60% - Accent3 2 7" xfId="1513" xr:uid="{1D3938AD-26AC-4386-BD50-10D52C0D1A74}"/>
    <cellStyle name="60% - Accent3 2 8" xfId="1514" xr:uid="{8F5C8DFD-68CF-441C-BB76-5E3B8E3AC8B7}"/>
    <cellStyle name="60% - Accent3 2 9" xfId="1515" xr:uid="{AC541801-362B-4EDF-AB9B-DEE3D7ACF4F1}"/>
    <cellStyle name="60% - Accent3 3" xfId="1516" xr:uid="{FB9CA828-32FE-43C5-882F-D6C142050606}"/>
    <cellStyle name="60% - Accent3 3 10" xfId="1517" xr:uid="{4B71D5A6-F4AA-412A-BEB5-C5EA86656A31}"/>
    <cellStyle name="60% - Accent3 3 2" xfId="1518" xr:uid="{4F68CC3B-FD52-4BCA-B4C8-59E4F5DD5979}"/>
    <cellStyle name="60% - Accent3 3 3" xfId="1519" xr:uid="{042B76DC-7059-4A60-A007-149DD14B4735}"/>
    <cellStyle name="60% - Accent3 3 4" xfId="1520" xr:uid="{68071F88-A03B-4AEB-927C-DB6DDF2A0CDA}"/>
    <cellStyle name="60% - Accent3 3 5" xfId="1521" xr:uid="{8E0680C1-E7E7-40A5-8AF2-347A3C4A60C2}"/>
    <cellStyle name="60% - Accent3 3 6" xfId="1522" xr:uid="{D1BB0770-3BC2-4AA8-BA79-2482C2EF24D3}"/>
    <cellStyle name="60% - Accent3 3 7" xfId="1523" xr:uid="{D03E5601-620C-44AA-9C41-65518276D3D4}"/>
    <cellStyle name="60% - Accent3 3 8" xfId="1524" xr:uid="{A5D49691-4D77-452A-9B21-76C95D835E44}"/>
    <cellStyle name="60% - Accent3 3 9" xfId="1525" xr:uid="{15DCAE7E-C536-47EA-8AC1-60DC1FC43B3A}"/>
    <cellStyle name="60% - Accent3 4" xfId="1526" xr:uid="{5AB1B1DF-6914-4ED0-9026-9CF1418484B6}"/>
    <cellStyle name="60% - Accent3 4 10" xfId="1527" xr:uid="{BA559E9D-9E79-48BE-8125-93D1C705966E}"/>
    <cellStyle name="60% - Accent3 4 2" xfId="1528" xr:uid="{27B93E23-F4DE-4B1E-A510-0446A600E3CA}"/>
    <cellStyle name="60% - Accent3 4 3" xfId="1529" xr:uid="{E54C799E-703B-4B33-99A1-5F3BC57812C5}"/>
    <cellStyle name="60% - Accent3 4 4" xfId="1530" xr:uid="{BA06F7B9-4CC3-4AC8-AAC0-400C22AF872E}"/>
    <cellStyle name="60% - Accent3 4 5" xfId="1531" xr:uid="{30821285-5485-494C-8920-DE8EEA07BB02}"/>
    <cellStyle name="60% - Accent3 4 6" xfId="1532" xr:uid="{C2F8ADB4-2E61-4D7D-A31B-33ACDF859CD5}"/>
    <cellStyle name="60% - Accent3 4 7" xfId="1533" xr:uid="{1B297282-E1BC-49BA-A8B2-EFE8CC96F10D}"/>
    <cellStyle name="60% - Accent3 4 8" xfId="1534" xr:uid="{2E22594A-64EB-4F2B-AD6F-D0D68852292A}"/>
    <cellStyle name="60% - Accent3 4 9" xfId="1535" xr:uid="{D5C5C198-2B38-4315-BA4A-0857051ACE7B}"/>
    <cellStyle name="60% - Accent3 5" xfId="1536" xr:uid="{8C6417D4-E422-4B5C-8462-6B5A007EB8FC}"/>
    <cellStyle name="60% - Accent3 5 10" xfId="1537" xr:uid="{7556FF03-30BC-4465-985A-491584A5FEAB}"/>
    <cellStyle name="60% - Accent3 5 2" xfId="1538" xr:uid="{5797AEC5-B17F-45BD-BD52-0D195342C262}"/>
    <cellStyle name="60% - Accent3 5 3" xfId="1539" xr:uid="{50466EC1-2BBC-4536-8E8B-A240ABB1909D}"/>
    <cellStyle name="60% - Accent3 5 4" xfId="1540" xr:uid="{CC6098C3-084E-4B7B-92AA-AF09C05D03CD}"/>
    <cellStyle name="60% - Accent3 5 5" xfId="1541" xr:uid="{D0B0BDAB-6D65-4756-8FD4-B8A3F248E40A}"/>
    <cellStyle name="60% - Accent3 5 6" xfId="1542" xr:uid="{F8D52A27-29AE-4A7A-A0D2-C55083D0AC8F}"/>
    <cellStyle name="60% - Accent3 5 7" xfId="1543" xr:uid="{2FFC6D3F-7EB1-4A3E-91E2-75D716ACA59D}"/>
    <cellStyle name="60% - Accent3 5 8" xfId="1544" xr:uid="{B3232CD5-74CC-40EC-81C1-C997CBCA24D7}"/>
    <cellStyle name="60% - Accent3 5 9" xfId="1545" xr:uid="{5CFE3884-D301-4707-8877-CD9851186B2B}"/>
    <cellStyle name="60% - Accent3 6 2" xfId="1546" xr:uid="{3277A732-0E68-48A8-80AA-6E886C4DC0A9}"/>
    <cellStyle name="60% - Accent3 7 2" xfId="1547" xr:uid="{07CB7DD9-BAB4-4E07-897D-86653271BA7D}"/>
    <cellStyle name="60% - Accent3 8" xfId="1548" xr:uid="{12E7AB51-2250-4376-8AF8-7EF08529F9F7}"/>
    <cellStyle name="60% - Accent3 9" xfId="1549" xr:uid="{1E68EAD7-8DAE-434C-967E-1A48F44ADFCB}"/>
    <cellStyle name="60% - Accent4" xfId="41" builtinId="44" customBuiltin="1"/>
    <cellStyle name="60% - Accent4 10" xfId="1550" xr:uid="{E3889FA6-28D6-4AF6-AB72-FE8051A76C39}"/>
    <cellStyle name="60% - Accent4 11" xfId="1551" xr:uid="{65D183B0-E378-4DF7-A48F-C163CF5D5591}"/>
    <cellStyle name="60% - Accent4 12" xfId="1552" xr:uid="{4B766582-3128-4555-B989-28E3B4163DC6}"/>
    <cellStyle name="60% - Accent4 13" xfId="1553" xr:uid="{43782E0C-F31B-42F2-BDD9-26FC3E12254F}"/>
    <cellStyle name="60% - Accent4 14" xfId="1554" xr:uid="{DEA83E40-90F9-4D80-BD8F-A4EA5C038B3D}"/>
    <cellStyle name="60% - Accent4 2" xfId="16742" xr:uid="{C16F8906-5426-481D-B8F9-3E2093E75CBB}"/>
    <cellStyle name="60% - Accent4 2 10" xfId="1555" xr:uid="{1ACEE5A9-BA29-4A1E-A881-25B04CAEA53C}"/>
    <cellStyle name="60% - Accent4 2 11" xfId="1556" xr:uid="{77598326-0763-4716-BF57-58A58A328AC5}"/>
    <cellStyle name="60% - Accent4 2 12" xfId="1557" xr:uid="{08F7F436-4BA4-43E1-8957-28DE66A0EAE2}"/>
    <cellStyle name="60% - Accent4 2 13" xfId="1558" xr:uid="{8936F030-C5B5-48F9-90C4-B29F7E9162C5}"/>
    <cellStyle name="60% - Accent4 2 2" xfId="1559" xr:uid="{61A8E923-9A2C-46EE-88F6-72F616D6A832}"/>
    <cellStyle name="60% - Accent4 2 2 10" xfId="1560" xr:uid="{0D6F16DF-D926-4CD0-9407-EFE213936EE3}"/>
    <cellStyle name="60% - Accent4 2 2 2" xfId="1561" xr:uid="{95077C67-5533-4AA1-BBC3-0A50994B846E}"/>
    <cellStyle name="60% - Accent4 2 2 2 2" xfId="1562" xr:uid="{37B60734-916F-4F6A-A3B0-379E9A369503}"/>
    <cellStyle name="60% - Accent4 2 2 3" xfId="1563" xr:uid="{0B13A11E-3A4D-4CF3-A23B-E9AF53D0624C}"/>
    <cellStyle name="60% - Accent4 2 2 4" xfId="1564" xr:uid="{7EE717F3-7880-4459-9CD1-06616B712A09}"/>
    <cellStyle name="60% - Accent4 2 2 5" xfId="1565" xr:uid="{6A506266-6C46-41F6-9AC6-A67A088FB739}"/>
    <cellStyle name="60% - Accent4 2 2 6" xfId="1566" xr:uid="{65CFB49D-A79B-4FE0-BC15-4375515B9034}"/>
    <cellStyle name="60% - Accent4 2 2 7" xfId="1567" xr:uid="{600BB745-86F8-418A-8A4A-722A0091AD30}"/>
    <cellStyle name="60% - Accent4 2 2 8" xfId="1568" xr:uid="{D218AFF5-9228-4087-82A5-9EE6DFA3DADF}"/>
    <cellStyle name="60% - Accent4 2 2 9" xfId="1569" xr:uid="{FA737D9E-C4C8-40F9-B0CE-2C31D835CF72}"/>
    <cellStyle name="60% - Accent4 2 3" xfId="1570" xr:uid="{F532B060-E826-4BB1-B42F-55ABE11D34CD}"/>
    <cellStyle name="60% - Accent4 2 3 2" xfId="1571" xr:uid="{F834B67C-A65D-4A1B-A0AF-AE23A4ECE512}"/>
    <cellStyle name="60% - Accent4 2 4" xfId="1572" xr:uid="{817C6184-B818-4EDE-B481-D1ACBA844D74}"/>
    <cellStyle name="60% - Accent4 2 4 2" xfId="1573" xr:uid="{75F777E7-1135-47AC-A4F8-BDA31F9AA603}"/>
    <cellStyle name="60% - Accent4 2 5" xfId="1574" xr:uid="{ED215C80-9410-43AB-9BA7-2914292C7D55}"/>
    <cellStyle name="60% - Accent4 2 6" xfId="1575" xr:uid="{FAEA7FEF-5B16-4C91-847C-CA245FA86381}"/>
    <cellStyle name="60% - Accent4 2 7" xfId="1576" xr:uid="{8967708F-2E56-469E-B934-9A0AB0E00FC4}"/>
    <cellStyle name="60% - Accent4 2 8" xfId="1577" xr:uid="{31563EC3-5F9C-4B0E-AC2E-2389856BB934}"/>
    <cellStyle name="60% - Accent4 2 9" xfId="1578" xr:uid="{7D67E9FC-046F-422C-9937-8A8FFE194D9B}"/>
    <cellStyle name="60% - Accent4 3" xfId="1579" xr:uid="{E2625CB1-85EE-4CF1-A6D7-2BC2653B24E9}"/>
    <cellStyle name="60% - Accent4 3 10" xfId="1580" xr:uid="{950A7FBA-18FF-48D1-8761-93AB7CDAE678}"/>
    <cellStyle name="60% - Accent4 3 2" xfId="1581" xr:uid="{B9FB5EFE-E32C-47BC-81FF-1A4AB0D6E05B}"/>
    <cellStyle name="60% - Accent4 3 3" xfId="1582" xr:uid="{9D39E3CC-DC5D-4A33-B6A2-D684E3319AB1}"/>
    <cellStyle name="60% - Accent4 3 4" xfId="1583" xr:uid="{768B6C9D-9780-448D-A990-AF8F4F8BC910}"/>
    <cellStyle name="60% - Accent4 3 5" xfId="1584" xr:uid="{44DAF6F5-C0CE-4EC2-9DEC-6CDA19EBA25D}"/>
    <cellStyle name="60% - Accent4 3 6" xfId="1585" xr:uid="{8A0C7FCC-2E94-46F7-8AA2-BDCFA882055C}"/>
    <cellStyle name="60% - Accent4 3 7" xfId="1586" xr:uid="{6169200B-70FA-47F3-8D85-3CCBCDDB942A}"/>
    <cellStyle name="60% - Accent4 3 8" xfId="1587" xr:uid="{28A15689-E230-4A0A-9759-384E27BD06B0}"/>
    <cellStyle name="60% - Accent4 3 9" xfId="1588" xr:uid="{0AA7A892-221F-44A1-A38A-87D00463D568}"/>
    <cellStyle name="60% - Accent4 4" xfId="1589" xr:uid="{CD9089C9-DD47-4B23-93D7-67C914357875}"/>
    <cellStyle name="60% - Accent4 4 10" xfId="1590" xr:uid="{BA414BAC-D6ED-4B9E-A9E6-D59828C24C27}"/>
    <cellStyle name="60% - Accent4 4 2" xfId="1591" xr:uid="{969A605A-2B1D-48B1-9D8B-A58ECB1D115E}"/>
    <cellStyle name="60% - Accent4 4 3" xfId="1592" xr:uid="{4439935C-2CD9-4B89-8AFA-5B27D81A82B1}"/>
    <cellStyle name="60% - Accent4 4 4" xfId="1593" xr:uid="{6C32AE0C-62EB-4D5B-9CB8-AA976AE8AA47}"/>
    <cellStyle name="60% - Accent4 4 5" xfId="1594" xr:uid="{54FE50F3-7285-4FDE-AE17-A3A4282C1CA0}"/>
    <cellStyle name="60% - Accent4 4 6" xfId="1595" xr:uid="{E8C08374-C55D-4377-9E8E-BE4ED77224F4}"/>
    <cellStyle name="60% - Accent4 4 7" xfId="1596" xr:uid="{D1D2614B-1EEB-4B23-A35E-87B9A813C02A}"/>
    <cellStyle name="60% - Accent4 4 8" xfId="1597" xr:uid="{37046860-E749-466F-98FA-5A51E76AD23E}"/>
    <cellStyle name="60% - Accent4 4 9" xfId="1598" xr:uid="{BC188C2D-87C3-4FF4-BE97-FD8264D4ECD4}"/>
    <cellStyle name="60% - Accent4 5" xfId="1599" xr:uid="{19D6D12C-0998-47E0-924D-EEE1C430558A}"/>
    <cellStyle name="60% - Accent4 5 10" xfId="1600" xr:uid="{E1FF33BC-B84F-499C-9F96-2F819A16FA30}"/>
    <cellStyle name="60% - Accent4 5 2" xfId="1601" xr:uid="{8D9F3724-3BE7-4ABA-964E-66D731F36C21}"/>
    <cellStyle name="60% - Accent4 5 3" xfId="1602" xr:uid="{E044D5A0-7D74-4519-BA2C-8A9911E5B937}"/>
    <cellStyle name="60% - Accent4 5 4" xfId="1603" xr:uid="{CE0DE9AE-208B-489C-8867-D28DBBBB2691}"/>
    <cellStyle name="60% - Accent4 5 5" xfId="1604" xr:uid="{B96587D5-169B-4802-8B85-E2C77C2B309A}"/>
    <cellStyle name="60% - Accent4 5 6" xfId="1605" xr:uid="{3D60D45B-BC43-45C8-A048-B9800E71B3E7}"/>
    <cellStyle name="60% - Accent4 5 7" xfId="1606" xr:uid="{67687E96-E46F-4287-B186-4A3EAB2A62BF}"/>
    <cellStyle name="60% - Accent4 5 8" xfId="1607" xr:uid="{B3C3253C-2D9C-472B-AF1B-9128EF586D92}"/>
    <cellStyle name="60% - Accent4 5 9" xfId="1608" xr:uid="{09EA1C86-1288-40FE-948E-4A93F54F5065}"/>
    <cellStyle name="60% - Accent4 6 2" xfId="1609" xr:uid="{19DB2E9F-F830-4EA1-89C2-96F6EC758C1B}"/>
    <cellStyle name="60% - Accent4 7 2" xfId="1610" xr:uid="{13A9EA4F-905D-473F-B565-0C090D4D1FAD}"/>
    <cellStyle name="60% - Accent4 8" xfId="1611" xr:uid="{0C02D407-95B1-4FAD-9A1E-7572D6942211}"/>
    <cellStyle name="60% - Accent4 9" xfId="1612" xr:uid="{54EC1BE7-5B31-4A4C-9912-91310BBFDFD5}"/>
    <cellStyle name="60% - Accent5" xfId="45" builtinId="48" customBuiltin="1"/>
    <cellStyle name="60% - Accent5 10" xfId="1613" xr:uid="{801BDDF0-E448-4052-8157-9FCE980DDA21}"/>
    <cellStyle name="60% - Accent5 11" xfId="1614" xr:uid="{8A0B60B4-4BAF-4429-9855-2F05E07375BA}"/>
    <cellStyle name="60% - Accent5 12" xfId="1615" xr:uid="{8BF0E45B-1924-4A8C-84CF-E74EF6C22559}"/>
    <cellStyle name="60% - Accent5 13" xfId="1616" xr:uid="{6AAF33CD-1E33-4A7D-86ED-14868AD8D931}"/>
    <cellStyle name="60% - Accent5 14" xfId="1617" xr:uid="{963298FC-75DB-4498-A9E7-A58581659A16}"/>
    <cellStyle name="60% - Accent5 2" xfId="16743" xr:uid="{27123838-B7D6-4C0D-87E8-3B4FA812C5D0}"/>
    <cellStyle name="60% - Accent5 2 10" xfId="1618" xr:uid="{BA3B949B-7221-4A06-8C41-DCC15D9959C7}"/>
    <cellStyle name="60% - Accent5 2 11" xfId="1619" xr:uid="{689E42AB-9159-4012-8EDB-F169C91C8ABA}"/>
    <cellStyle name="60% - Accent5 2 12" xfId="1620" xr:uid="{0708E2B3-C30A-4163-B0CD-BE8B32517680}"/>
    <cellStyle name="60% - Accent5 2 13" xfId="1621" xr:uid="{3272E96D-D4A6-4734-BADD-05E72EDA9E3C}"/>
    <cellStyle name="60% - Accent5 2 2" xfId="1622" xr:uid="{1396F8D1-5BEE-411B-8D68-8E651ECB8779}"/>
    <cellStyle name="60% - Accent5 2 2 10" xfId="1623" xr:uid="{A9C2494C-3ACF-410D-803E-52E4ED82BE21}"/>
    <cellStyle name="60% - Accent5 2 2 2" xfId="1624" xr:uid="{119BECEF-0250-4DF3-A86F-5A8D95A57553}"/>
    <cellStyle name="60% - Accent5 2 2 2 2" xfId="1625" xr:uid="{D5FEC2DD-480A-4BF7-AB7A-40F649D827FB}"/>
    <cellStyle name="60% - Accent5 2 2 3" xfId="1626" xr:uid="{CBA3BC0A-BFBF-4876-91FC-9B38B2D4B3A9}"/>
    <cellStyle name="60% - Accent5 2 2 4" xfId="1627" xr:uid="{8C12E64E-465C-4306-B25D-AC9F770A8AC0}"/>
    <cellStyle name="60% - Accent5 2 2 5" xfId="1628" xr:uid="{005D6B23-C165-49C4-AB85-5AC589DFBFA6}"/>
    <cellStyle name="60% - Accent5 2 2 6" xfId="1629" xr:uid="{64E956EC-4A29-449A-B223-B82A22A88BC5}"/>
    <cellStyle name="60% - Accent5 2 2 7" xfId="1630" xr:uid="{D0DC05C2-1903-4FBA-A0FD-B67502B666ED}"/>
    <cellStyle name="60% - Accent5 2 2 8" xfId="1631" xr:uid="{269CCC61-EA48-4814-844D-2D36C208BA64}"/>
    <cellStyle name="60% - Accent5 2 2 9" xfId="1632" xr:uid="{387E1196-F04D-4CDE-9079-D6BFFB7BE0D3}"/>
    <cellStyle name="60% - Accent5 2 3" xfId="1633" xr:uid="{843AB206-749C-415F-B834-A5490923642D}"/>
    <cellStyle name="60% - Accent5 2 3 2" xfId="1634" xr:uid="{9E6F07CD-893F-46F2-BEBD-D6B17712D29B}"/>
    <cellStyle name="60% - Accent5 2 4" xfId="1635" xr:uid="{81FCC681-13B0-47F0-9698-08735DA230D9}"/>
    <cellStyle name="60% - Accent5 2 4 2" xfId="1636" xr:uid="{6234FB7B-482D-44C6-9C03-9C9945353607}"/>
    <cellStyle name="60% - Accent5 2 5" xfId="1637" xr:uid="{0A9A1C15-5C38-4BA9-9387-7187CE0F98CD}"/>
    <cellStyle name="60% - Accent5 2 6" xfId="1638" xr:uid="{65628D18-A258-43C7-ABEA-E39BDC277D8A}"/>
    <cellStyle name="60% - Accent5 2 7" xfId="1639" xr:uid="{633FC21D-0108-4FC0-817D-9EF7BD4898AC}"/>
    <cellStyle name="60% - Accent5 2 8" xfId="1640" xr:uid="{7A2EDE8B-A599-4472-8226-022F151DD205}"/>
    <cellStyle name="60% - Accent5 2 9" xfId="1641" xr:uid="{F1C2CC9D-150E-4F8C-B3C3-83FE40A6AC0E}"/>
    <cellStyle name="60% - Accent5 3" xfId="1642" xr:uid="{CA157370-ECEF-4B2B-B72A-6D6A740C7A6A}"/>
    <cellStyle name="60% - Accent5 3 10" xfId="1643" xr:uid="{34EEFFA6-72FA-46AE-A6CE-E4FA84A294EA}"/>
    <cellStyle name="60% - Accent5 3 2" xfId="1644" xr:uid="{DB502B76-3AF4-4AD0-854A-587A0838DF8E}"/>
    <cellStyle name="60% - Accent5 3 3" xfId="1645" xr:uid="{27729FBD-1899-42A2-A46C-5D6E6C035C73}"/>
    <cellStyle name="60% - Accent5 3 4" xfId="1646" xr:uid="{798BF63C-6739-45A8-A933-303B63D8AC1D}"/>
    <cellStyle name="60% - Accent5 3 5" xfId="1647" xr:uid="{B928DF79-CCB0-4DE7-8EAB-C75C31557BF5}"/>
    <cellStyle name="60% - Accent5 3 6" xfId="1648" xr:uid="{DC037707-B0E3-4E63-B141-6B0DFF3419BE}"/>
    <cellStyle name="60% - Accent5 3 7" xfId="1649" xr:uid="{40683113-8197-4339-B0FF-8EE581D20A3E}"/>
    <cellStyle name="60% - Accent5 3 8" xfId="1650" xr:uid="{BBE09CFF-35D4-4CFB-98FB-B6BCBFB6A6A9}"/>
    <cellStyle name="60% - Accent5 3 9" xfId="1651" xr:uid="{397BAB08-38B8-4F12-9D42-A653C53FAC70}"/>
    <cellStyle name="60% - Accent5 4" xfId="1652" xr:uid="{6082E559-7BFD-4211-A1CE-405F35BC308B}"/>
    <cellStyle name="60% - Accent5 4 10" xfId="1653" xr:uid="{BE74488E-BE56-4F14-8ECB-5A1D48BA851D}"/>
    <cellStyle name="60% - Accent5 4 2" xfId="1654" xr:uid="{9605BA24-0902-491D-914E-A17A40D84776}"/>
    <cellStyle name="60% - Accent5 4 3" xfId="1655" xr:uid="{B7648F54-AC0E-4B9F-950B-101F5785D4F1}"/>
    <cellStyle name="60% - Accent5 4 4" xfId="1656" xr:uid="{3D8B9B49-9E95-45F5-8D9B-505DB3B13637}"/>
    <cellStyle name="60% - Accent5 4 5" xfId="1657" xr:uid="{C72136D3-EF94-4B54-9845-42C5EDDAD0BB}"/>
    <cellStyle name="60% - Accent5 4 6" xfId="1658" xr:uid="{BA3ED561-483B-4411-8D12-6C1DA3FA6027}"/>
    <cellStyle name="60% - Accent5 4 7" xfId="1659" xr:uid="{F3EAA93E-7366-4128-9FC2-14EEBBB9FD1D}"/>
    <cellStyle name="60% - Accent5 4 8" xfId="1660" xr:uid="{5A2EB937-0643-41D9-BB52-C902EAA147B9}"/>
    <cellStyle name="60% - Accent5 4 9" xfId="1661" xr:uid="{4E312A6C-FE1D-435E-8E82-854440AB356D}"/>
    <cellStyle name="60% - Accent5 5" xfId="1662" xr:uid="{720B8F8A-5869-416E-B883-CB2B1380B0D6}"/>
    <cellStyle name="60% - Accent5 5 10" xfId="1663" xr:uid="{7C4C9975-A141-4351-A6D9-A7A1066B8FBB}"/>
    <cellStyle name="60% - Accent5 5 2" xfId="1664" xr:uid="{FB7AEC9A-5C45-4B2D-84CA-234F114FBEFB}"/>
    <cellStyle name="60% - Accent5 5 3" xfId="1665" xr:uid="{5310F8FC-9A7D-4EEE-8455-8CEFABCA6C14}"/>
    <cellStyle name="60% - Accent5 5 4" xfId="1666" xr:uid="{FD4F9F65-71D7-414D-9267-C533E43D7659}"/>
    <cellStyle name="60% - Accent5 5 5" xfId="1667" xr:uid="{73998ED2-FFAF-4EC9-B834-E8D59AE2CA45}"/>
    <cellStyle name="60% - Accent5 5 6" xfId="1668" xr:uid="{E090269F-C120-4D23-8FFB-A900D5A430B1}"/>
    <cellStyle name="60% - Accent5 5 7" xfId="1669" xr:uid="{D153F9F0-56CC-4F37-B3A7-477B494B48FF}"/>
    <cellStyle name="60% - Accent5 5 8" xfId="1670" xr:uid="{E9FAA767-A356-45A9-9A2C-FBCF68849E8A}"/>
    <cellStyle name="60% - Accent5 5 9" xfId="1671" xr:uid="{62AAAC45-AD42-40D3-B985-0F015E614837}"/>
    <cellStyle name="60% - Accent5 6 2" xfId="1672" xr:uid="{7F25FA4A-1DC3-403E-ABCD-C6B95F98F9CB}"/>
    <cellStyle name="60% - Accent5 7 2" xfId="1673" xr:uid="{163BE619-83D5-4F1D-A122-B4BD07DA10F2}"/>
    <cellStyle name="60% - Accent5 8" xfId="1674" xr:uid="{445D5AC0-C7AF-4215-B48D-EBF22F9757F7}"/>
    <cellStyle name="60% - Accent5 9" xfId="1675" xr:uid="{6E67AF12-6720-4E4D-9453-790988C3309D}"/>
    <cellStyle name="60% - Accent6" xfId="49" builtinId="52" customBuiltin="1"/>
    <cellStyle name="60% - Accent6 10" xfId="1676" xr:uid="{55B91733-CB69-43C0-BA5B-9666F2EDFBD9}"/>
    <cellStyle name="60% - Accent6 11" xfId="1677" xr:uid="{4CE31C94-E81F-499D-8C8C-FCE48A7C9558}"/>
    <cellStyle name="60% - Accent6 12" xfId="1678" xr:uid="{49860C7D-6A6D-4E1E-B37E-027DCB37CA7F}"/>
    <cellStyle name="60% - Accent6 13" xfId="1679" xr:uid="{969646E3-ACB5-4210-9165-6DB3011E66BD}"/>
    <cellStyle name="60% - Accent6 14" xfId="1680" xr:uid="{A6C267C7-AD76-4DA0-9A64-F7A22432224F}"/>
    <cellStyle name="60% - Accent6 2" xfId="16744" xr:uid="{B9504B22-123E-4587-89EA-35E4E569030D}"/>
    <cellStyle name="60% - Accent6 2 10" xfId="1681" xr:uid="{5371B4EB-7851-47D4-AF00-7470721A1497}"/>
    <cellStyle name="60% - Accent6 2 11" xfId="1682" xr:uid="{563D29B4-71D7-4D3F-BCE3-0C37104DDC33}"/>
    <cellStyle name="60% - Accent6 2 12" xfId="1683" xr:uid="{B720986E-43BE-4068-BE09-6D7EB916FAD3}"/>
    <cellStyle name="60% - Accent6 2 13" xfId="1684" xr:uid="{86BD202D-580B-42BA-8C20-58AFBC78AC1D}"/>
    <cellStyle name="60% - Accent6 2 2" xfId="1685" xr:uid="{F09EEC7B-81CD-484A-989C-0A61A99BB2CA}"/>
    <cellStyle name="60% - Accent6 2 2 10" xfId="1686" xr:uid="{CF572D77-2C4B-428E-AD70-10D67C1886CB}"/>
    <cellStyle name="60% - Accent6 2 2 2" xfId="1687" xr:uid="{232DE38A-5E6D-410B-9B39-5F7E13B2D5EC}"/>
    <cellStyle name="60% - Accent6 2 2 2 2" xfId="1688" xr:uid="{92A6A8C8-4F98-48C7-8CC3-A53D10FDDBD7}"/>
    <cellStyle name="60% - Accent6 2 2 3" xfId="1689" xr:uid="{02D1F3C4-328A-4F55-A6A8-480E503B675C}"/>
    <cellStyle name="60% - Accent6 2 2 4" xfId="1690" xr:uid="{949646D3-14F7-470D-A935-A0EBBF758A5C}"/>
    <cellStyle name="60% - Accent6 2 2 5" xfId="1691" xr:uid="{5704E9DE-5E2E-41C7-BAC4-4C0F4F96E533}"/>
    <cellStyle name="60% - Accent6 2 2 6" xfId="1692" xr:uid="{901268FC-38D3-412F-8C97-6E76B635664F}"/>
    <cellStyle name="60% - Accent6 2 2 7" xfId="1693" xr:uid="{19E5B3E3-17E2-4CA4-B72C-96A1695BD2B0}"/>
    <cellStyle name="60% - Accent6 2 2 8" xfId="1694" xr:uid="{13A88EFB-4FED-4362-9218-07B52A83FFFB}"/>
    <cellStyle name="60% - Accent6 2 2 9" xfId="1695" xr:uid="{DB9D9FBF-4C18-48DD-8F95-D2AB6CC82DF6}"/>
    <cellStyle name="60% - Accent6 2 3" xfId="1696" xr:uid="{CB04DDF5-C181-4E3F-B001-A6F278B34AA4}"/>
    <cellStyle name="60% - Accent6 2 3 2" xfId="1697" xr:uid="{8156F4E8-33CA-4D60-8330-D8A3B0996FAC}"/>
    <cellStyle name="60% - Accent6 2 4" xfId="1698" xr:uid="{02CB6353-52A5-46C4-9738-479045E8A39C}"/>
    <cellStyle name="60% - Accent6 2 4 2" xfId="1699" xr:uid="{44090B20-A34D-4AD1-8A62-772045C6CF02}"/>
    <cellStyle name="60% - Accent6 2 5" xfId="1700" xr:uid="{CDBD8F51-1E08-48FA-AC0F-390B9CC763F0}"/>
    <cellStyle name="60% - Accent6 2 6" xfId="1701" xr:uid="{75F965F5-6634-49A7-A133-9A56B74BE2E7}"/>
    <cellStyle name="60% - Accent6 2 7" xfId="1702" xr:uid="{C57CCCDD-CC32-4448-B036-92A5C664910E}"/>
    <cellStyle name="60% - Accent6 2 8" xfId="1703" xr:uid="{42EB7C76-8ADC-4135-AEA2-A4D998C8503A}"/>
    <cellStyle name="60% - Accent6 2 9" xfId="1704" xr:uid="{B6D5B88C-9072-42D0-B1C4-FE39D9D720FD}"/>
    <cellStyle name="60% - Accent6 3" xfId="1705" xr:uid="{829B87B4-E046-4F91-8041-3663A9B28CD4}"/>
    <cellStyle name="60% - Accent6 3 10" xfId="1706" xr:uid="{ABDBDA96-39B0-4D9D-8F70-1129D697D9CA}"/>
    <cellStyle name="60% - Accent6 3 2" xfId="1707" xr:uid="{58254EF8-7DF9-4EE8-84F3-ADF99E686BBF}"/>
    <cellStyle name="60% - Accent6 3 3" xfId="1708" xr:uid="{474BD653-9C96-4AFB-86C4-987606A3599D}"/>
    <cellStyle name="60% - Accent6 3 4" xfId="1709" xr:uid="{FA04B84A-5A1A-4710-95A7-E31F2405A7F4}"/>
    <cellStyle name="60% - Accent6 3 5" xfId="1710" xr:uid="{C867D2EE-D47D-4441-86B3-19145531AFC4}"/>
    <cellStyle name="60% - Accent6 3 6" xfId="1711" xr:uid="{1C26AD2A-6BE4-4BAF-83E8-6E6ECEBC3636}"/>
    <cellStyle name="60% - Accent6 3 7" xfId="1712" xr:uid="{97C6A6E1-1DF6-41E0-B7AE-24305DB8C9C1}"/>
    <cellStyle name="60% - Accent6 3 8" xfId="1713" xr:uid="{2CF01CBC-D540-4F9D-A908-68BCFD995416}"/>
    <cellStyle name="60% - Accent6 3 9" xfId="1714" xr:uid="{462223A4-B02B-4BDD-B2F3-8FB2226D08BB}"/>
    <cellStyle name="60% - Accent6 4" xfId="1715" xr:uid="{2ECCA18A-DA97-4755-9536-160F002AD3CE}"/>
    <cellStyle name="60% - Accent6 4 10" xfId="1716" xr:uid="{30C6CF80-F059-49DB-B6A9-CA6979CF0170}"/>
    <cellStyle name="60% - Accent6 4 2" xfId="1717" xr:uid="{BC429A77-AF3B-47D9-A835-7DD1D0EAC5FB}"/>
    <cellStyle name="60% - Accent6 4 3" xfId="1718" xr:uid="{6F81BCFE-4FD1-4E83-B640-708D615BD277}"/>
    <cellStyle name="60% - Accent6 4 4" xfId="1719" xr:uid="{3FA98745-F0AA-43B2-9DF0-C63209B33660}"/>
    <cellStyle name="60% - Accent6 4 5" xfId="1720" xr:uid="{4BD09EED-B598-42CC-A82A-79519079CCF4}"/>
    <cellStyle name="60% - Accent6 4 6" xfId="1721" xr:uid="{ED6C4542-F87E-4318-A2B5-309FB075FA5C}"/>
    <cellStyle name="60% - Accent6 4 7" xfId="1722" xr:uid="{FAE72D21-701D-4D5F-9D66-6882F2D23E89}"/>
    <cellStyle name="60% - Accent6 4 8" xfId="1723" xr:uid="{640AA6DE-CEB2-4097-86A2-8B0DF25BF34E}"/>
    <cellStyle name="60% - Accent6 4 9" xfId="1724" xr:uid="{E513C334-3049-413C-BEB1-FB8E5BEA653E}"/>
    <cellStyle name="60% - Accent6 5" xfId="1725" xr:uid="{02D6E639-6ED0-41D2-AFD2-0E0C56F4DA20}"/>
    <cellStyle name="60% - Accent6 5 10" xfId="1726" xr:uid="{7DE2B7FC-D53D-4CFC-96E3-60EDA9A31190}"/>
    <cellStyle name="60% - Accent6 5 2" xfId="1727" xr:uid="{0E110B47-4A7B-414F-B4F7-1A97C89B6575}"/>
    <cellStyle name="60% - Accent6 5 3" xfId="1728" xr:uid="{29DF591C-FA23-48CD-8F56-48EFD2676B2C}"/>
    <cellStyle name="60% - Accent6 5 4" xfId="1729" xr:uid="{D2C59409-6F8C-4A50-B970-8EED08BB34FF}"/>
    <cellStyle name="60% - Accent6 5 5" xfId="1730" xr:uid="{2F9264AB-9467-4029-9C03-FBF66C4AA69C}"/>
    <cellStyle name="60% - Accent6 5 6" xfId="1731" xr:uid="{72A00DBD-E3E5-4D71-BDD3-177BFE66565E}"/>
    <cellStyle name="60% - Accent6 5 7" xfId="1732" xr:uid="{3B7B5F88-39BD-431C-9171-03E54E2F1E01}"/>
    <cellStyle name="60% - Accent6 5 8" xfId="1733" xr:uid="{667068A3-9773-4AA5-AD5F-E937D61FF00A}"/>
    <cellStyle name="60% - Accent6 5 9" xfId="1734" xr:uid="{37DFDA61-F47E-4C0D-A4FA-3DA849D3EA73}"/>
    <cellStyle name="60% - Accent6 6 2" xfId="1735" xr:uid="{74406863-2421-4425-8F5E-B15F3DB5445D}"/>
    <cellStyle name="60% - Accent6 7 2" xfId="1736" xr:uid="{4B0CEDFE-6165-4A21-9B40-4AA3D24CF062}"/>
    <cellStyle name="60% - Accent6 8" xfId="1737" xr:uid="{C9738F4B-7C78-49F4-BF76-0BB7D88DC3CE}"/>
    <cellStyle name="60% - Accent6 9" xfId="1738" xr:uid="{1DE15FDC-E40C-4F34-A805-D5F497E0B9E7}"/>
    <cellStyle name="Accent1" xfId="26" builtinId="29" customBuiltin="1"/>
    <cellStyle name="Accent1 10" xfId="1739" xr:uid="{984069EB-F2EE-4389-98FB-320E0B0F0316}"/>
    <cellStyle name="Accent1 11" xfId="1740" xr:uid="{E5A3958F-87DE-4A1C-B87F-CF0DC7F3C779}"/>
    <cellStyle name="Accent1 12" xfId="1741" xr:uid="{05C74843-5BC0-4DBB-AD60-BAB91441D284}"/>
    <cellStyle name="Accent1 13" xfId="1742" xr:uid="{B44D5B04-2913-4195-8B96-7227B9378A2B}"/>
    <cellStyle name="Accent1 14" xfId="1743" xr:uid="{DB00134F-7E89-4777-8E11-70B3B95F23F9}"/>
    <cellStyle name="Accent1 2 10" xfId="1744" xr:uid="{C7E321A1-A8B5-48B0-A42B-FAC99950B36E}"/>
    <cellStyle name="Accent1 2 11" xfId="1745" xr:uid="{B87331C6-F2F9-4AFA-A83B-E45EAB057151}"/>
    <cellStyle name="Accent1 2 12" xfId="1746" xr:uid="{CFE61783-62EE-4012-A786-9B2789B473C7}"/>
    <cellStyle name="Accent1 2 13" xfId="1747" xr:uid="{0251BCB2-5460-4046-B208-A720C8B4B13B}"/>
    <cellStyle name="Accent1 2 2" xfId="1748" xr:uid="{EA07194C-DD7A-4153-8AFD-53A6E8854C25}"/>
    <cellStyle name="Accent1 2 2 10" xfId="1749" xr:uid="{FC2D4724-5BDA-4EC2-82E2-531F656CCEE6}"/>
    <cellStyle name="Accent1 2 2 2" xfId="1750" xr:uid="{3F034151-2A37-487B-89A2-5D6ABE0509A0}"/>
    <cellStyle name="Accent1 2 2 2 2" xfId="1751" xr:uid="{32633863-453B-485F-AD6D-869026A35C45}"/>
    <cellStyle name="Accent1 2 2 3" xfId="1752" xr:uid="{6A701975-6323-413B-B3A1-E57A76EFBDD3}"/>
    <cellStyle name="Accent1 2 2 4" xfId="1753" xr:uid="{1BE6B704-F61B-4C14-93BF-8767B9E16932}"/>
    <cellStyle name="Accent1 2 2 5" xfId="1754" xr:uid="{134D2E06-D3FC-4DC3-9C5D-75290609D6E1}"/>
    <cellStyle name="Accent1 2 2 6" xfId="1755" xr:uid="{F01F70EE-F36F-40F9-B395-3E4FFC7635D7}"/>
    <cellStyle name="Accent1 2 2 7" xfId="1756" xr:uid="{049BBEEB-058B-4001-93C1-E6B011B16396}"/>
    <cellStyle name="Accent1 2 2 8" xfId="1757" xr:uid="{41D45A71-B4E8-4ED1-B452-078EA4785747}"/>
    <cellStyle name="Accent1 2 2 9" xfId="1758" xr:uid="{A4AE2416-7444-4239-845B-2DFA030A56ED}"/>
    <cellStyle name="Accent1 2 3" xfId="1759" xr:uid="{5E861FE5-4FCE-4B28-99C5-6E05919717E9}"/>
    <cellStyle name="Accent1 2 3 2" xfId="1760" xr:uid="{E3D7755E-AB3C-4400-8712-FDF9C148E136}"/>
    <cellStyle name="Accent1 2 4" xfId="1761" xr:uid="{AA89B5D0-E565-4DC8-A7FF-EA47A210B343}"/>
    <cellStyle name="Accent1 2 4 2" xfId="1762" xr:uid="{A27C5D9E-AFD0-4663-B7E4-45FF4765C9C6}"/>
    <cellStyle name="Accent1 2 5" xfId="1763" xr:uid="{49EE267B-E983-4877-B9DA-78F25ACDBA5D}"/>
    <cellStyle name="Accent1 2 6" xfId="1764" xr:uid="{753AE729-FA92-44A4-8B7C-84F76BFF5EF2}"/>
    <cellStyle name="Accent1 2 7" xfId="1765" xr:uid="{9274AC33-3E0D-4B06-BBBB-DB5F7AD89FCD}"/>
    <cellStyle name="Accent1 2 8" xfId="1766" xr:uid="{CEEE3EF8-7481-4314-B6E9-422AAC858DCD}"/>
    <cellStyle name="Accent1 2 9" xfId="1767" xr:uid="{D34327BC-0328-44AA-B73F-915E97193695}"/>
    <cellStyle name="Accent1 3" xfId="1768" xr:uid="{AFFAD53C-D431-4BE8-9966-B8E84AE977BE}"/>
    <cellStyle name="Accent1 3 10" xfId="1769" xr:uid="{A9C2CC00-1A92-48F8-A967-A2991B8259D7}"/>
    <cellStyle name="Accent1 3 2" xfId="1770" xr:uid="{9ECDA14D-E1ED-4646-90BF-BE139DD435AB}"/>
    <cellStyle name="Accent1 3 3" xfId="1771" xr:uid="{FEF16315-A0F3-4302-A84C-0339B38133E6}"/>
    <cellStyle name="Accent1 3 4" xfId="1772" xr:uid="{D72A5BAA-920C-4C69-B810-38CE992F548A}"/>
    <cellStyle name="Accent1 3 5" xfId="1773" xr:uid="{B2187645-3BF1-4AFB-B7FA-540A6AA99856}"/>
    <cellStyle name="Accent1 3 6" xfId="1774" xr:uid="{9AF3BD10-B32F-442E-86C1-C55B8CAE632B}"/>
    <cellStyle name="Accent1 3 7" xfId="1775" xr:uid="{919C0F21-7095-488E-AB5D-511DF50E3D6A}"/>
    <cellStyle name="Accent1 3 8" xfId="1776" xr:uid="{A15FF153-E0D0-4611-A847-39C75078B5D3}"/>
    <cellStyle name="Accent1 3 9" xfId="1777" xr:uid="{5BE36B1B-D307-4020-B41C-F35E0A621D72}"/>
    <cellStyle name="Accent1 4" xfId="1778" xr:uid="{0AC51044-A55D-414A-9157-7C906B42613A}"/>
    <cellStyle name="Accent1 4 10" xfId="1779" xr:uid="{C9B191E2-CCB0-4A83-BE72-6A3847B1B9BD}"/>
    <cellStyle name="Accent1 4 2" xfId="1780" xr:uid="{DCBC04ED-5350-4881-858E-CF0A98E17EED}"/>
    <cellStyle name="Accent1 4 3" xfId="1781" xr:uid="{F4AD8EC9-1274-49A9-A6D0-20B840B27243}"/>
    <cellStyle name="Accent1 4 4" xfId="1782" xr:uid="{1BDA7271-72AC-448A-AB77-951318BD9F5C}"/>
    <cellStyle name="Accent1 4 5" xfId="1783" xr:uid="{F6B03070-9C83-4490-9A3D-C5C4F6B235B2}"/>
    <cellStyle name="Accent1 4 6" xfId="1784" xr:uid="{0B7A6B32-7DF4-4015-8B32-809F54A7D918}"/>
    <cellStyle name="Accent1 4 7" xfId="1785" xr:uid="{3AAE9ABB-40B5-42BC-B344-14F5C38B560F}"/>
    <cellStyle name="Accent1 4 8" xfId="1786" xr:uid="{76DBE222-4C96-49DF-8568-D605CF842869}"/>
    <cellStyle name="Accent1 4 9" xfId="1787" xr:uid="{98CBC28C-ADC7-4696-A49B-11E26D656399}"/>
    <cellStyle name="Accent1 5" xfId="1788" xr:uid="{6EB5836F-5A54-4FCA-8158-A1EAC5894474}"/>
    <cellStyle name="Accent1 5 10" xfId="1789" xr:uid="{4AB40C05-6865-428E-B6A1-09D527C141E9}"/>
    <cellStyle name="Accent1 5 2" xfId="1790" xr:uid="{28E04D8D-6934-4883-83C3-078002D69E99}"/>
    <cellStyle name="Accent1 5 3" xfId="1791" xr:uid="{56DEC629-6482-4CB4-8867-91608C2819A0}"/>
    <cellStyle name="Accent1 5 4" xfId="1792" xr:uid="{B2F42E54-B715-469E-9F9F-942B047A5C86}"/>
    <cellStyle name="Accent1 5 5" xfId="1793" xr:uid="{757AE3AF-1A1B-40DB-88DC-ACB97510D2EB}"/>
    <cellStyle name="Accent1 5 6" xfId="1794" xr:uid="{955AE07F-93B9-40B9-A6AD-5F6889A74D52}"/>
    <cellStyle name="Accent1 5 7" xfId="1795" xr:uid="{3445F9BC-E7E8-4A6A-AA96-607D5E6B62C2}"/>
    <cellStyle name="Accent1 5 8" xfId="1796" xr:uid="{7FD358E4-CDE8-40B3-A971-4960A9A10C1A}"/>
    <cellStyle name="Accent1 5 9" xfId="1797" xr:uid="{3648F266-9A3C-49BE-95D7-82C6A61788A8}"/>
    <cellStyle name="Accent1 6 2" xfId="1798" xr:uid="{05AEF9BA-27E9-4580-BF80-AEAC3159250A}"/>
    <cellStyle name="Accent1 7 2" xfId="1799" xr:uid="{0BDC367F-B757-4DB0-9F5D-0467C2088AF4}"/>
    <cellStyle name="Accent1 8" xfId="1800" xr:uid="{4D6128FC-3D4A-4865-AF5B-E27E5A614928}"/>
    <cellStyle name="Accent1 9" xfId="1801" xr:uid="{A4AF9DC3-4687-4ED8-8999-E12AAEDF67A0}"/>
    <cellStyle name="Accent2" xfId="30" builtinId="33" customBuiltin="1"/>
    <cellStyle name="Accent2 10" xfId="1802" xr:uid="{8239CECF-7387-4037-A3CA-3B87E3BA32F7}"/>
    <cellStyle name="Accent2 11" xfId="1803" xr:uid="{5F27F1E7-228E-48FE-BE96-2B01F95FF259}"/>
    <cellStyle name="Accent2 12" xfId="1804" xr:uid="{45F2A719-5AE1-4399-8E0C-5834180BBC73}"/>
    <cellStyle name="Accent2 13" xfId="1805" xr:uid="{26705672-1B17-4DC9-BEF1-9BE842919D98}"/>
    <cellStyle name="Accent2 14" xfId="1806" xr:uid="{3DDD96F5-C94A-412E-A940-1E296CEFE02D}"/>
    <cellStyle name="Accent2 2 10" xfId="1807" xr:uid="{7208F8E5-7215-4DFE-A377-B64C40983DB8}"/>
    <cellStyle name="Accent2 2 11" xfId="1808" xr:uid="{0ED920E5-C77E-42C5-9737-528DFFD105E2}"/>
    <cellStyle name="Accent2 2 12" xfId="1809" xr:uid="{613A4236-1C95-4ED6-822F-D80600529199}"/>
    <cellStyle name="Accent2 2 13" xfId="1810" xr:uid="{6088413C-441B-42F7-8A50-6193F70C8B03}"/>
    <cellStyle name="Accent2 2 2" xfId="1811" xr:uid="{9302AA02-A660-4F24-B015-47A2B52DC13A}"/>
    <cellStyle name="Accent2 2 2 10" xfId="1812" xr:uid="{11036113-C519-40E7-9654-D4B0E73F131D}"/>
    <cellStyle name="Accent2 2 2 2" xfId="1813" xr:uid="{39F6991E-86CC-4F45-8FE8-F957A7872618}"/>
    <cellStyle name="Accent2 2 2 2 2" xfId="1814" xr:uid="{9C4246AD-0044-4E91-8FE3-E10FA4ED5389}"/>
    <cellStyle name="Accent2 2 2 3" xfId="1815" xr:uid="{3C0810EC-5503-4BBB-A462-EB38BEFE2C2B}"/>
    <cellStyle name="Accent2 2 2 4" xfId="1816" xr:uid="{E77F0F77-2530-4D56-AF61-D61818354CFA}"/>
    <cellStyle name="Accent2 2 2 5" xfId="1817" xr:uid="{5E8ABE25-0D18-447C-BDAC-C10AECB70E24}"/>
    <cellStyle name="Accent2 2 2 6" xfId="1818" xr:uid="{FA603DCE-83A1-486F-86DE-DFF8566A425D}"/>
    <cellStyle name="Accent2 2 2 7" xfId="1819" xr:uid="{F7A3CBBE-3CCC-4115-9558-3FAF960CA9E2}"/>
    <cellStyle name="Accent2 2 2 8" xfId="1820" xr:uid="{590CC4F0-DCE4-4CBD-ADE8-F553BF0A0478}"/>
    <cellStyle name="Accent2 2 2 9" xfId="1821" xr:uid="{BFADAE77-4129-4A81-994F-B21236A22BB3}"/>
    <cellStyle name="Accent2 2 3" xfId="1822" xr:uid="{491426A4-2D5A-433D-8BA9-44F5C76151E6}"/>
    <cellStyle name="Accent2 2 3 2" xfId="1823" xr:uid="{41B5731A-A34D-48DD-89ED-EDDA29C33B60}"/>
    <cellStyle name="Accent2 2 4" xfId="1824" xr:uid="{53666CB0-00A9-4566-BF8E-29817BC73AF2}"/>
    <cellStyle name="Accent2 2 4 2" xfId="1825" xr:uid="{9133927F-FA51-4679-A4BF-2DA1C87C2801}"/>
    <cellStyle name="Accent2 2 5" xfId="1826" xr:uid="{039C33A6-E201-4AB5-9F8C-F8EDB5E6B6A6}"/>
    <cellStyle name="Accent2 2 6" xfId="1827" xr:uid="{F588FEE5-EA12-4068-BA03-9FE48DBA85D5}"/>
    <cellStyle name="Accent2 2 7" xfId="1828" xr:uid="{AFEFCB4B-AEE1-4D32-821A-7E0E16027EBB}"/>
    <cellStyle name="Accent2 2 8" xfId="1829" xr:uid="{55E79D05-7373-42F2-BC3E-FC8EBA3E55A1}"/>
    <cellStyle name="Accent2 2 9" xfId="1830" xr:uid="{DECF7B33-49B7-4327-BA9A-06883B0B0506}"/>
    <cellStyle name="Accent2 3" xfId="1831" xr:uid="{30547267-35A1-4CFC-BBA0-C76051DC798E}"/>
    <cellStyle name="Accent2 3 10" xfId="1832" xr:uid="{8F938B24-A336-4125-8993-D5D3D3B2DA95}"/>
    <cellStyle name="Accent2 3 2" xfId="1833" xr:uid="{6A54A6A5-0E44-49D0-9B19-C78988104CF3}"/>
    <cellStyle name="Accent2 3 3" xfId="1834" xr:uid="{41A51F74-AE6B-406D-A1C8-A8DA8BFC40D3}"/>
    <cellStyle name="Accent2 3 4" xfId="1835" xr:uid="{FE605B9A-FA72-4DE7-BC7A-CE5B7480178B}"/>
    <cellStyle name="Accent2 3 5" xfId="1836" xr:uid="{EA32596D-D847-48BC-AB3C-D18C800A9DB3}"/>
    <cellStyle name="Accent2 3 6" xfId="1837" xr:uid="{C2F9D5FD-2CCC-4782-B354-DBCF8E0020D0}"/>
    <cellStyle name="Accent2 3 7" xfId="1838" xr:uid="{F2147754-EE34-449A-B2B2-954F26D22982}"/>
    <cellStyle name="Accent2 3 8" xfId="1839" xr:uid="{F8799138-CCCD-457B-BC3F-B8B27875FD2B}"/>
    <cellStyle name="Accent2 3 9" xfId="1840" xr:uid="{3CA01D8E-CB1D-4F4A-B219-EC82B6A635E0}"/>
    <cellStyle name="Accent2 4" xfId="1841" xr:uid="{A700DA97-6DB7-4108-95FC-FA3D43F565A1}"/>
    <cellStyle name="Accent2 4 10" xfId="1842" xr:uid="{A69D4455-E625-4500-B68B-24C16F643F25}"/>
    <cellStyle name="Accent2 4 2" xfId="1843" xr:uid="{4BF86F4D-4AE7-4513-9219-E702A12D1311}"/>
    <cellStyle name="Accent2 4 3" xfId="1844" xr:uid="{CF7C9AFE-FA1F-47F9-9D5F-3251F137E1B9}"/>
    <cellStyle name="Accent2 4 4" xfId="1845" xr:uid="{C6F83F41-118C-4572-BA72-FE0778ADFB93}"/>
    <cellStyle name="Accent2 4 5" xfId="1846" xr:uid="{E9F659F9-C533-4893-B859-3443A0CE9D0E}"/>
    <cellStyle name="Accent2 4 6" xfId="1847" xr:uid="{A9FFAB02-67C5-4E2E-969C-EF90FDBB1335}"/>
    <cellStyle name="Accent2 4 7" xfId="1848" xr:uid="{592784EA-A87C-4163-B11F-10FD423BF5CA}"/>
    <cellStyle name="Accent2 4 8" xfId="1849" xr:uid="{2B202071-C955-4885-81FE-B8495F9DA010}"/>
    <cellStyle name="Accent2 4 9" xfId="1850" xr:uid="{799B65F2-6468-4DB1-9F6D-31990CA7E244}"/>
    <cellStyle name="Accent2 5" xfId="1851" xr:uid="{2383DF3A-9CE9-41DA-8F0D-C780722BDD32}"/>
    <cellStyle name="Accent2 5 10" xfId="1852" xr:uid="{BF65AD3D-0029-43C3-B557-97C477E3B501}"/>
    <cellStyle name="Accent2 5 2" xfId="1853" xr:uid="{CE6E8554-F163-4427-B533-D0632A1923A6}"/>
    <cellStyle name="Accent2 5 3" xfId="1854" xr:uid="{B40B9334-6FEC-41A0-AEC9-D017A39B2FF4}"/>
    <cellStyle name="Accent2 5 4" xfId="1855" xr:uid="{C2D7523C-809C-459E-BD95-34F93693D7D5}"/>
    <cellStyle name="Accent2 5 5" xfId="1856" xr:uid="{B71C1134-75AE-46DF-954B-058E59F7C8B1}"/>
    <cellStyle name="Accent2 5 6" xfId="1857" xr:uid="{B7063DED-D305-48B1-BA8D-AFA2CD312359}"/>
    <cellStyle name="Accent2 5 7" xfId="1858" xr:uid="{4FC23B17-9DE0-4EC4-8DB4-C620EC43A4D6}"/>
    <cellStyle name="Accent2 5 8" xfId="1859" xr:uid="{24A8D5E2-5FD0-4CF3-BBFF-66E1379CA471}"/>
    <cellStyle name="Accent2 5 9" xfId="1860" xr:uid="{F95C7775-7E52-45B3-A29B-5DD8D3A90DF7}"/>
    <cellStyle name="Accent2 6 2" xfId="1861" xr:uid="{B509359B-5CC5-41FB-99FD-BFDD92E27251}"/>
    <cellStyle name="Accent2 7 2" xfId="1862" xr:uid="{B2E193E5-8646-40B5-8F05-E7259BA95264}"/>
    <cellStyle name="Accent2 8" xfId="1863" xr:uid="{7DB24035-EA04-4F58-8EDF-D713A06FE258}"/>
    <cellStyle name="Accent2 9" xfId="1864" xr:uid="{AFFE129B-FC61-45B5-9F20-668504992A55}"/>
    <cellStyle name="Accent3" xfId="34" builtinId="37" customBuiltin="1"/>
    <cellStyle name="Accent3 10" xfId="1865" xr:uid="{0A3DF669-A241-4B54-B9B3-790B2B3C1957}"/>
    <cellStyle name="Accent3 11" xfId="1866" xr:uid="{D46AC08D-E9AD-4B87-A356-618006BBCD4F}"/>
    <cellStyle name="Accent3 12" xfId="1867" xr:uid="{DDD9E4E2-60ED-40E7-97B2-1ED81BCC4DE3}"/>
    <cellStyle name="Accent3 13" xfId="1868" xr:uid="{EB35DBB5-6019-48A3-9A5E-1B8E5BD1DAA1}"/>
    <cellStyle name="Accent3 14" xfId="1869" xr:uid="{3586CA41-35BE-49CF-B41D-012E67D950D8}"/>
    <cellStyle name="Accent3 2 10" xfId="1870" xr:uid="{6B61EB3D-7400-4EEB-8FDB-EF325C89A8DC}"/>
    <cellStyle name="Accent3 2 11" xfId="1871" xr:uid="{40775D1C-6D52-4630-9B8C-9DD8112B6E7C}"/>
    <cellStyle name="Accent3 2 12" xfId="1872" xr:uid="{28AD88B9-8C02-49C1-BD84-4B7204D8070F}"/>
    <cellStyle name="Accent3 2 13" xfId="1873" xr:uid="{8AD8241D-D80D-4D18-9EA4-47EFA3A30F14}"/>
    <cellStyle name="Accent3 2 2" xfId="1874" xr:uid="{67173ABA-24F6-4A77-882C-B6B366348968}"/>
    <cellStyle name="Accent3 2 2 10" xfId="1875" xr:uid="{A4E0423C-69AD-4E88-AB3E-3DFA683CC2F8}"/>
    <cellStyle name="Accent3 2 2 2" xfId="1876" xr:uid="{C56598C9-61D8-4A8E-83B6-8C5F65620DA5}"/>
    <cellStyle name="Accent3 2 2 2 2" xfId="1877" xr:uid="{4423F69E-A503-4062-BF4E-722DEF16268D}"/>
    <cellStyle name="Accent3 2 2 3" xfId="1878" xr:uid="{6785E445-AB91-4D34-B935-22A645FA5F86}"/>
    <cellStyle name="Accent3 2 2 4" xfId="1879" xr:uid="{BCCC5EA4-A1B2-4E25-8A88-8CF8CF60EE44}"/>
    <cellStyle name="Accent3 2 2 5" xfId="1880" xr:uid="{B5147372-423B-4AFA-B7F4-7ED4B081ECC8}"/>
    <cellStyle name="Accent3 2 2 6" xfId="1881" xr:uid="{B5C68A60-D5B7-4ABA-B69E-A41BF64453DD}"/>
    <cellStyle name="Accent3 2 2 7" xfId="1882" xr:uid="{E4E2C2CD-922F-4370-A950-7018F747F231}"/>
    <cellStyle name="Accent3 2 2 8" xfId="1883" xr:uid="{7CCB6F38-B67F-48EB-A7E5-1C93F18BBF37}"/>
    <cellStyle name="Accent3 2 2 9" xfId="1884" xr:uid="{3A0BC949-1682-46AF-9BF9-AF743226C519}"/>
    <cellStyle name="Accent3 2 3" xfId="1885" xr:uid="{8652F02C-2551-4220-961C-D1A28844C460}"/>
    <cellStyle name="Accent3 2 3 2" xfId="1886" xr:uid="{E6265A8A-4395-4D18-A76B-B3A1EBEF3A47}"/>
    <cellStyle name="Accent3 2 4" xfId="1887" xr:uid="{F2F93AFC-3471-4BEF-A609-9412042830EC}"/>
    <cellStyle name="Accent3 2 4 2" xfId="1888" xr:uid="{1EA50FD9-4C17-468A-8743-E35507F53783}"/>
    <cellStyle name="Accent3 2 5" xfId="1889" xr:uid="{9EB59F1D-62F7-4BA0-99E7-4E40A8594091}"/>
    <cellStyle name="Accent3 2 6" xfId="1890" xr:uid="{E7972D1A-0FAF-48DA-9613-20A5F96FB1E9}"/>
    <cellStyle name="Accent3 2 7" xfId="1891" xr:uid="{3A9DB0EB-AF59-4C53-8C37-15CD913E133D}"/>
    <cellStyle name="Accent3 2 8" xfId="1892" xr:uid="{DC93DF46-C5AD-4E57-B0D0-55B1806A697F}"/>
    <cellStyle name="Accent3 2 9" xfId="1893" xr:uid="{E8CC76B8-88AA-4E7E-8555-AFD78AA08C2D}"/>
    <cellStyle name="Accent3 3" xfId="1894" xr:uid="{AAB8D2F0-72BC-4AA0-882E-1AB0EA8DB92F}"/>
    <cellStyle name="Accent3 3 10" xfId="1895" xr:uid="{0F85ADE3-959E-4B85-94C4-7C1E6C6300AB}"/>
    <cellStyle name="Accent3 3 2" xfId="1896" xr:uid="{C3BB1FD9-71EA-4758-837E-61F109840349}"/>
    <cellStyle name="Accent3 3 3" xfId="1897" xr:uid="{DB9DDD94-69FC-4E4C-A8FE-44CC8599997E}"/>
    <cellStyle name="Accent3 3 4" xfId="1898" xr:uid="{BA1403E3-69FA-4FFF-9245-6D2C990AFB8B}"/>
    <cellStyle name="Accent3 3 5" xfId="1899" xr:uid="{726A627E-C521-4B11-A1AF-F6606A121643}"/>
    <cellStyle name="Accent3 3 6" xfId="1900" xr:uid="{A8268B60-7F31-4590-8B04-A0EBABA856D2}"/>
    <cellStyle name="Accent3 3 7" xfId="1901" xr:uid="{8E56A038-A6AD-48CC-BFA7-C6C5EA891765}"/>
    <cellStyle name="Accent3 3 8" xfId="1902" xr:uid="{658A5F9F-B147-4A92-93BB-B5EB6F752C3E}"/>
    <cellStyle name="Accent3 3 9" xfId="1903" xr:uid="{97C92CCF-75EE-4F34-82A6-58BAA2880454}"/>
    <cellStyle name="Accent3 4" xfId="1904" xr:uid="{FCF54930-9F01-4241-BBDE-65FB634589F2}"/>
    <cellStyle name="Accent3 4 10" xfId="1905" xr:uid="{88213810-6287-413D-8C8A-8ED0E925E614}"/>
    <cellStyle name="Accent3 4 2" xfId="1906" xr:uid="{EE32AF2C-ED87-4328-B342-925C00CE8B75}"/>
    <cellStyle name="Accent3 4 3" xfId="1907" xr:uid="{67634767-F037-45F0-9368-B4BD549B001D}"/>
    <cellStyle name="Accent3 4 4" xfId="1908" xr:uid="{562B06E0-5A12-4440-8B4B-BB7299625022}"/>
    <cellStyle name="Accent3 4 5" xfId="1909" xr:uid="{7BE4198E-7AA9-41A1-BA2C-E59B7EC30790}"/>
    <cellStyle name="Accent3 4 6" xfId="1910" xr:uid="{EB0F20B5-8B4E-4C29-8176-7A4CF546AFD4}"/>
    <cellStyle name="Accent3 4 7" xfId="1911" xr:uid="{09D617EF-2364-4439-A167-1094CB3003A3}"/>
    <cellStyle name="Accent3 4 8" xfId="1912" xr:uid="{F13A9A99-D549-4E8F-AAF9-52553D1868E5}"/>
    <cellStyle name="Accent3 4 9" xfId="1913" xr:uid="{2C97B0BD-75A2-4D22-B214-F62FDE82A041}"/>
    <cellStyle name="Accent3 5" xfId="1914" xr:uid="{661C8D94-77EF-456B-9ADF-35008501CBF1}"/>
    <cellStyle name="Accent3 5 10" xfId="1915" xr:uid="{21A892CD-B1E7-48A6-914F-DA574ADABF53}"/>
    <cellStyle name="Accent3 5 2" xfId="1916" xr:uid="{58F92B02-435D-4A11-BD6D-F032A95B5C09}"/>
    <cellStyle name="Accent3 5 3" xfId="1917" xr:uid="{C8631EED-5C91-4C04-8E47-176DA4D80671}"/>
    <cellStyle name="Accent3 5 4" xfId="1918" xr:uid="{E1D7592D-992A-4B61-BFED-A2C3C98C62EE}"/>
    <cellStyle name="Accent3 5 5" xfId="1919" xr:uid="{A579543B-B7D2-430F-80D3-1D4026B24E26}"/>
    <cellStyle name="Accent3 5 6" xfId="1920" xr:uid="{2179E7A4-A6F9-4B47-AA3D-DF89654F3A9E}"/>
    <cellStyle name="Accent3 5 7" xfId="1921" xr:uid="{79DC18AA-1626-4765-861B-4F10BC1EC155}"/>
    <cellStyle name="Accent3 5 8" xfId="1922" xr:uid="{F582707A-2880-46AF-B132-FC5C4DCA9A01}"/>
    <cellStyle name="Accent3 5 9" xfId="1923" xr:uid="{F7CE4189-2680-455F-882A-F95AB950A40D}"/>
    <cellStyle name="Accent3 6 2" xfId="1924" xr:uid="{8947CAB7-1B24-42D4-B41C-BAADA0D9842C}"/>
    <cellStyle name="Accent3 7 2" xfId="1925" xr:uid="{752F482C-6D1E-48B3-8DAE-16656623AD87}"/>
    <cellStyle name="Accent3 8" xfId="1926" xr:uid="{DE3658FC-1A8D-4067-B81A-2461CB94376E}"/>
    <cellStyle name="Accent3 9" xfId="1927" xr:uid="{0A2878A7-54C2-4EFE-95EF-8A22EE674B1E}"/>
    <cellStyle name="Accent4" xfId="38" builtinId="41" customBuiltin="1"/>
    <cellStyle name="Accent4 10" xfId="1928" xr:uid="{7C4C1F9B-4A55-4180-B7CE-54BAFE2FC92B}"/>
    <cellStyle name="Accent4 11" xfId="1929" xr:uid="{27E8B32E-2E63-489F-8E3B-63104A6D6FFF}"/>
    <cellStyle name="Accent4 12" xfId="1930" xr:uid="{0B156DF3-396D-44C5-967E-50A63E180A9A}"/>
    <cellStyle name="Accent4 13" xfId="1931" xr:uid="{97C089D0-7369-4027-A3F4-B8A9818DB780}"/>
    <cellStyle name="Accent4 14" xfId="1932" xr:uid="{D4E98514-7669-468B-87C4-121E57ECB267}"/>
    <cellStyle name="Accent4 2 10" xfId="1933" xr:uid="{1CCB44DE-39A8-4E03-8E34-214ADDB9D001}"/>
    <cellStyle name="Accent4 2 11" xfId="1934" xr:uid="{09357333-CD0D-4BD6-AB75-E0E7E45191B5}"/>
    <cellStyle name="Accent4 2 12" xfId="1935" xr:uid="{EC07618C-1364-4D91-9C20-F98813218AF0}"/>
    <cellStyle name="Accent4 2 13" xfId="1936" xr:uid="{D002DAF3-21B2-4360-9487-C1C73F0ADB92}"/>
    <cellStyle name="Accent4 2 2" xfId="1937" xr:uid="{A525E9BB-68DE-48E5-86C2-EF1675972A5F}"/>
    <cellStyle name="Accent4 2 2 10" xfId="1938" xr:uid="{D147C59A-D0F5-43F6-9287-851BC5BBB3F1}"/>
    <cellStyle name="Accent4 2 2 2" xfId="1939" xr:uid="{5417F49F-F4C9-4B00-A951-8F1CFEBFEB32}"/>
    <cellStyle name="Accent4 2 2 2 2" xfId="1940" xr:uid="{C5327BA0-D00E-4FA6-9868-E321338D80E8}"/>
    <cellStyle name="Accent4 2 2 3" xfId="1941" xr:uid="{714AB105-BB5B-4B52-AF23-E8503B085A75}"/>
    <cellStyle name="Accent4 2 2 4" xfId="1942" xr:uid="{53EFAD8A-6BEB-4558-BF82-7CF2E05AE04E}"/>
    <cellStyle name="Accent4 2 2 5" xfId="1943" xr:uid="{E1C70A37-8648-4768-BE9D-99DAF1768C31}"/>
    <cellStyle name="Accent4 2 2 6" xfId="1944" xr:uid="{71E2A2B7-AE4A-463A-8634-4057EF721583}"/>
    <cellStyle name="Accent4 2 2 7" xfId="1945" xr:uid="{9A5F5383-C1A4-42A8-8449-B25AE4387771}"/>
    <cellStyle name="Accent4 2 2 8" xfId="1946" xr:uid="{B1CD8306-8C7A-4515-BB67-C7DEC514C307}"/>
    <cellStyle name="Accent4 2 2 9" xfId="1947" xr:uid="{77E5394D-5F6E-4E0A-8169-9BFEBC4A1F8C}"/>
    <cellStyle name="Accent4 2 3" xfId="1948" xr:uid="{514A0F6B-093D-4460-8807-3302032AB1A2}"/>
    <cellStyle name="Accent4 2 3 2" xfId="1949" xr:uid="{C49217BD-0DF0-47DE-BD0F-987979331CEC}"/>
    <cellStyle name="Accent4 2 4" xfId="1950" xr:uid="{08064E8F-5BE5-42A1-8282-9FA3AA1525A4}"/>
    <cellStyle name="Accent4 2 4 2" xfId="1951" xr:uid="{8C8C6C94-DC02-42EF-A9A4-5C75774B8575}"/>
    <cellStyle name="Accent4 2 5" xfId="1952" xr:uid="{62C414E7-E33D-4C52-966E-A369A9331EE6}"/>
    <cellStyle name="Accent4 2 6" xfId="1953" xr:uid="{54F6D3A5-046B-471C-8425-B0A1D62D1FB3}"/>
    <cellStyle name="Accent4 2 7" xfId="1954" xr:uid="{BD6BDB44-E546-4B8D-A8C8-A8D20B59496D}"/>
    <cellStyle name="Accent4 2 8" xfId="1955" xr:uid="{9FFD84DF-308B-4AF0-A2CC-84EC9DB1AB97}"/>
    <cellStyle name="Accent4 2 9" xfId="1956" xr:uid="{9456375C-9D48-4D6F-B87F-431BBA3DF7B7}"/>
    <cellStyle name="Accent4 3" xfId="1957" xr:uid="{29E25F3A-E4B8-4FEF-B829-F5E934077753}"/>
    <cellStyle name="Accent4 3 10" xfId="1958" xr:uid="{30032BB7-AFC0-4157-93C9-521806B0067F}"/>
    <cellStyle name="Accent4 3 2" xfId="1959" xr:uid="{A836D71A-5C2E-4030-AB7F-20B6821F1E78}"/>
    <cellStyle name="Accent4 3 3" xfId="1960" xr:uid="{5304F770-1EC0-4A03-9FE0-71C60176311F}"/>
    <cellStyle name="Accent4 3 4" xfId="1961" xr:uid="{47DD1F6A-18E4-4AF6-869A-4298EFCF4C42}"/>
    <cellStyle name="Accent4 3 5" xfId="1962" xr:uid="{5EDCBDA0-DC16-4551-96B9-A64F49C60651}"/>
    <cellStyle name="Accent4 3 6" xfId="1963" xr:uid="{FE836031-3B27-40ED-89FC-49C764A5929E}"/>
    <cellStyle name="Accent4 3 7" xfId="1964" xr:uid="{124D62CD-D806-423A-B994-17DA77C606EE}"/>
    <cellStyle name="Accent4 3 8" xfId="1965" xr:uid="{F4477556-8393-4954-86B3-68075789DAAD}"/>
    <cellStyle name="Accent4 3 9" xfId="1966" xr:uid="{1A92E323-6B09-4E84-A7C6-74EB317DF8A9}"/>
    <cellStyle name="Accent4 4" xfId="1967" xr:uid="{C3A5F396-381C-4C19-A084-4520CB5C0663}"/>
    <cellStyle name="Accent4 4 10" xfId="1968" xr:uid="{2AFE790B-D76F-48EB-96A0-798E0E6E7E99}"/>
    <cellStyle name="Accent4 4 2" xfId="1969" xr:uid="{276A5208-B3B6-40DA-8A9B-39613C8AA355}"/>
    <cellStyle name="Accent4 4 3" xfId="1970" xr:uid="{FE2BD63A-F4CE-4D44-8207-24F39EDFDF17}"/>
    <cellStyle name="Accent4 4 4" xfId="1971" xr:uid="{35744A1A-E533-4F0E-98D9-0D7CE930FD8C}"/>
    <cellStyle name="Accent4 4 5" xfId="1972" xr:uid="{CC88AC03-47B7-4F44-8DED-D7A2B9EA4058}"/>
    <cellStyle name="Accent4 4 6" xfId="1973" xr:uid="{167C94DA-3D3B-4BAE-AE0F-7D97B3DD53F7}"/>
    <cellStyle name="Accent4 4 7" xfId="1974" xr:uid="{A705D8F9-A1EE-4DF0-9E94-0103D2843988}"/>
    <cellStyle name="Accent4 4 8" xfId="1975" xr:uid="{79A7AB57-4F3E-49F8-87DD-E20A7BCF25A6}"/>
    <cellStyle name="Accent4 4 9" xfId="1976" xr:uid="{44DDB578-CC1B-4B40-B768-3B5F8DB61B73}"/>
    <cellStyle name="Accent4 5" xfId="1977" xr:uid="{AB03ECC7-063C-46C9-87AF-7E74B7889384}"/>
    <cellStyle name="Accent4 5 10" xfId="1978" xr:uid="{1B45C3C9-BF6E-456A-BED6-B8342B8298A1}"/>
    <cellStyle name="Accent4 5 2" xfId="1979" xr:uid="{113E6FAE-852E-4A76-A1AB-D61B16352538}"/>
    <cellStyle name="Accent4 5 3" xfId="1980" xr:uid="{0BE784AD-8AA3-488D-8D30-DBFB042D84C5}"/>
    <cellStyle name="Accent4 5 4" xfId="1981" xr:uid="{9062F9D4-BAB6-456C-BCBA-46ADD4FD685C}"/>
    <cellStyle name="Accent4 5 5" xfId="1982" xr:uid="{3AD467DF-01B1-4821-AEAA-12B1F512440E}"/>
    <cellStyle name="Accent4 5 6" xfId="1983" xr:uid="{E5ADBA5C-3907-4C81-A8B2-802D3E642223}"/>
    <cellStyle name="Accent4 5 7" xfId="1984" xr:uid="{1D2995FD-237D-4DA9-BCF7-4835D392E509}"/>
    <cellStyle name="Accent4 5 8" xfId="1985" xr:uid="{7F6EEC30-D350-49A9-85D1-11CAB984D60F}"/>
    <cellStyle name="Accent4 5 9" xfId="1986" xr:uid="{A1AF8D1F-2834-4907-B8D2-EE7C0FECB33B}"/>
    <cellStyle name="Accent4 6 2" xfId="1987" xr:uid="{6DD7B51A-1861-4925-ACDA-997F2C6FE57A}"/>
    <cellStyle name="Accent4 7 2" xfId="1988" xr:uid="{42A9D744-3FAC-4041-9195-543702F7F4E1}"/>
    <cellStyle name="Accent4 8" xfId="1989" xr:uid="{ABF46B8F-DACF-4815-B721-CEAD67AA07B1}"/>
    <cellStyle name="Accent4 9" xfId="1990" xr:uid="{A78ED235-9182-4E39-A932-3CD92CDF870C}"/>
    <cellStyle name="Accent5" xfId="42" builtinId="45" customBuiltin="1"/>
    <cellStyle name="Accent5 10" xfId="1991" xr:uid="{7F9FAF84-779A-4F8D-880C-E72E0AFD279C}"/>
    <cellStyle name="Accent5 11" xfId="1992" xr:uid="{A3284BAA-99F2-40C7-89A7-13A33F3C3DA3}"/>
    <cellStyle name="Accent5 12" xfId="1993" xr:uid="{4D11722C-3E01-46C5-A540-B064CB67808F}"/>
    <cellStyle name="Accent5 13" xfId="1994" xr:uid="{E4097B0E-9C09-4091-9673-4B812C39FC2F}"/>
    <cellStyle name="Accent5 14" xfId="1995" xr:uid="{92890F4A-7C4B-4CDC-A43E-82776D5C951E}"/>
    <cellStyle name="Accent5 2 10" xfId="1996" xr:uid="{ADAB7060-8D77-4D27-BA12-A4DC6D4962B2}"/>
    <cellStyle name="Accent5 2 11" xfId="1997" xr:uid="{EFFCF607-A50B-4892-82B3-9B2222625445}"/>
    <cellStyle name="Accent5 2 12" xfId="1998" xr:uid="{D75E0CF3-9172-48BF-99B6-1CC48C35584B}"/>
    <cellStyle name="Accent5 2 13" xfId="1999" xr:uid="{100946CF-336D-45D5-981B-AE2128FDC200}"/>
    <cellStyle name="Accent5 2 2" xfId="2000" xr:uid="{1D9A9F6E-0BEF-49F1-92FE-27BE701691DB}"/>
    <cellStyle name="Accent5 2 2 10" xfId="2001" xr:uid="{8656BBB9-94B7-48E7-B1E3-525B4F68B056}"/>
    <cellStyle name="Accent5 2 2 2" xfId="2002" xr:uid="{E8B4F944-3A62-4B38-9F02-8F52F9E40783}"/>
    <cellStyle name="Accent5 2 2 2 2" xfId="2003" xr:uid="{E9D0E0FB-7FC0-4CA7-B242-36766FBCE5B1}"/>
    <cellStyle name="Accent5 2 2 3" xfId="2004" xr:uid="{A412DB92-F9BF-41BF-9D31-7C0E13372256}"/>
    <cellStyle name="Accent5 2 2 4" xfId="2005" xr:uid="{AB8247A7-DBAD-47CC-82C2-4EBCFAF21E4F}"/>
    <cellStyle name="Accent5 2 2 5" xfId="2006" xr:uid="{B16AB688-FB1D-4CBF-9E27-AB4118CA3743}"/>
    <cellStyle name="Accent5 2 2 6" xfId="2007" xr:uid="{9B573727-2EA3-4920-9806-D016AFF85B1E}"/>
    <cellStyle name="Accent5 2 2 7" xfId="2008" xr:uid="{3029109A-6F5B-466A-A2ED-37169F60A3C4}"/>
    <cellStyle name="Accent5 2 2 8" xfId="2009" xr:uid="{DCD2524A-D968-4263-81A0-CE57496BA33F}"/>
    <cellStyle name="Accent5 2 2 9" xfId="2010" xr:uid="{1B095B2B-2068-4487-B54A-B4E01EAC681F}"/>
    <cellStyle name="Accent5 2 3" xfId="2011" xr:uid="{FCC0BF77-76E1-4E24-990C-F42A24D2FABE}"/>
    <cellStyle name="Accent5 2 3 2" xfId="2012" xr:uid="{E7C16303-5047-4D03-B91E-0FCE292D3A19}"/>
    <cellStyle name="Accent5 2 4" xfId="2013" xr:uid="{2A8710B9-E350-4828-8334-2EF0212EEF59}"/>
    <cellStyle name="Accent5 2 4 2" xfId="2014" xr:uid="{93BFDA10-20D8-4024-B78A-700EF849F09E}"/>
    <cellStyle name="Accent5 2 5" xfId="2015" xr:uid="{F0E7252F-A53B-4E1F-B619-FEEEBC624015}"/>
    <cellStyle name="Accent5 2 6" xfId="2016" xr:uid="{D426BB0A-29EA-4D20-B036-42121FEE13F5}"/>
    <cellStyle name="Accent5 2 7" xfId="2017" xr:uid="{F2709F5B-47BB-4137-934C-B5D8C806BC46}"/>
    <cellStyle name="Accent5 2 8" xfId="2018" xr:uid="{7A01A760-D6DD-48A9-A0CA-7638430A9051}"/>
    <cellStyle name="Accent5 2 9" xfId="2019" xr:uid="{5A4B1F0F-58C7-4411-9C01-D165CB614EBF}"/>
    <cellStyle name="Accent5 3" xfId="2020" xr:uid="{99C1D204-BE5D-421A-ABE5-2F9A998866E4}"/>
    <cellStyle name="Accent5 3 10" xfId="2021" xr:uid="{0927DDD7-9E9C-4E9D-A032-8B8FCA35BC65}"/>
    <cellStyle name="Accent5 3 2" xfId="2022" xr:uid="{6BF0E866-77A8-4FC4-BF1E-48C55C303B0A}"/>
    <cellStyle name="Accent5 3 3" xfId="2023" xr:uid="{18F090BE-0CF8-4AC2-88E9-5E9196B06BE2}"/>
    <cellStyle name="Accent5 3 4" xfId="2024" xr:uid="{32925E1F-0C0E-450C-AC7C-FE697F051484}"/>
    <cellStyle name="Accent5 3 5" xfId="2025" xr:uid="{830F79A1-AC9F-43D2-BFFB-E5D94C4FE502}"/>
    <cellStyle name="Accent5 3 6" xfId="2026" xr:uid="{D0D3E9D3-7FE7-49DA-A5D3-514696DA98E0}"/>
    <cellStyle name="Accent5 3 7" xfId="2027" xr:uid="{0000F197-E9EF-4DBE-A7DC-BF63DC9E5E36}"/>
    <cellStyle name="Accent5 3 8" xfId="2028" xr:uid="{5DB0D23A-D374-4B00-BF69-7A66A4E57138}"/>
    <cellStyle name="Accent5 3 9" xfId="2029" xr:uid="{E4E3530A-A62E-442B-A3BE-32F5280A340A}"/>
    <cellStyle name="Accent5 4" xfId="2030" xr:uid="{66C4A853-F849-4A68-931B-8836F2325BAD}"/>
    <cellStyle name="Accent5 4 10" xfId="2031" xr:uid="{B95D1FE1-8407-47A6-9746-BEA91B58F252}"/>
    <cellStyle name="Accent5 4 2" xfId="2032" xr:uid="{A3DB0E94-A564-45FA-A18A-DE40D0039CFC}"/>
    <cellStyle name="Accent5 4 3" xfId="2033" xr:uid="{D71F8866-6DCE-498C-8807-B6CC3876528A}"/>
    <cellStyle name="Accent5 4 4" xfId="2034" xr:uid="{9D79AFC4-0545-4B8A-A5BC-0A4BFA305287}"/>
    <cellStyle name="Accent5 4 5" xfId="2035" xr:uid="{F9D457E0-C62F-4BF4-BE53-F82AA0EF6420}"/>
    <cellStyle name="Accent5 4 6" xfId="2036" xr:uid="{31A4331E-1974-40F6-81C3-F81EFFCE6347}"/>
    <cellStyle name="Accent5 4 7" xfId="2037" xr:uid="{0CB4B760-3C72-4849-A27D-A05461DCBFB7}"/>
    <cellStyle name="Accent5 4 8" xfId="2038" xr:uid="{2A9D96FA-7302-414B-B7D4-160C79759D94}"/>
    <cellStyle name="Accent5 4 9" xfId="2039" xr:uid="{B6826EFF-C95E-44EF-B70C-8F034D80C202}"/>
    <cellStyle name="Accent5 5" xfId="2040" xr:uid="{EFF856FF-C553-46EC-BB14-89F3F3B0FF5B}"/>
    <cellStyle name="Accent5 5 10" xfId="2041" xr:uid="{CC5D86C9-9BC6-4161-A97F-37A767726B14}"/>
    <cellStyle name="Accent5 5 2" xfId="2042" xr:uid="{09547A84-B2C2-4CF6-9682-51A0CB3C31A7}"/>
    <cellStyle name="Accent5 5 3" xfId="2043" xr:uid="{0BCA103B-15AE-4158-9EA5-C2F97ED3FCC7}"/>
    <cellStyle name="Accent5 5 4" xfId="2044" xr:uid="{049F4D47-DF01-4E7F-9619-57358BF5B705}"/>
    <cellStyle name="Accent5 5 5" xfId="2045" xr:uid="{1EAD6EDE-22AB-49CD-9CDA-F5421E0CD7C9}"/>
    <cellStyle name="Accent5 5 6" xfId="2046" xr:uid="{D19C0228-AC29-4E75-B8BE-16020D6E6E5E}"/>
    <cellStyle name="Accent5 5 7" xfId="2047" xr:uid="{59AFC1A1-8CB7-4CD9-90E0-5522334BAEDF}"/>
    <cellStyle name="Accent5 5 8" xfId="2048" xr:uid="{27FE4373-593E-489D-BE89-677B73A5103D}"/>
    <cellStyle name="Accent5 5 9" xfId="2049" xr:uid="{C3BB96EE-693C-41E6-8B85-62781BC5E6F2}"/>
    <cellStyle name="Accent5 6 2" xfId="2050" xr:uid="{C2414BEF-6125-4F4F-88BF-234766F4F49D}"/>
    <cellStyle name="Accent5 7 2" xfId="2051" xr:uid="{2BC75AB9-979B-403A-9C66-2EA87320AD48}"/>
    <cellStyle name="Accent5 8" xfId="2052" xr:uid="{E6CC0CF8-2B42-427E-B403-72EAB9612655}"/>
    <cellStyle name="Accent5 9" xfId="2053" xr:uid="{6A172B0E-7E1C-44A3-877B-6D0E98D64F7A}"/>
    <cellStyle name="Accent6" xfId="46" builtinId="49" customBuiltin="1"/>
    <cellStyle name="Accent6 10" xfId="2054" xr:uid="{51802AC2-2BA5-40B2-B262-13C7A1C418E0}"/>
    <cellStyle name="Accent6 11" xfId="2055" xr:uid="{6B53A040-F069-4594-B002-B81B2480F7CB}"/>
    <cellStyle name="Accent6 12" xfId="2056" xr:uid="{2CA4FE04-9948-49C6-8549-6049EA33CD9C}"/>
    <cellStyle name="Accent6 13" xfId="2057" xr:uid="{477B9143-FD36-43DD-AD52-A101C592CF2A}"/>
    <cellStyle name="Accent6 14" xfId="2058" xr:uid="{77191127-6761-472C-8E14-FC426A62A39F}"/>
    <cellStyle name="Accent6 2 10" xfId="2059" xr:uid="{7BA09672-CEAD-4691-A49F-A4135A9EBC76}"/>
    <cellStyle name="Accent6 2 11" xfId="2060" xr:uid="{182BCE89-1E25-440D-B308-1B0D40B1BFD2}"/>
    <cellStyle name="Accent6 2 12" xfId="2061" xr:uid="{D49F2451-F140-48F2-9F3C-6D4A8074BF3B}"/>
    <cellStyle name="Accent6 2 13" xfId="2062" xr:uid="{AAC9CE07-DC9C-449E-B6AC-3A5A26C9B5E5}"/>
    <cellStyle name="Accent6 2 2" xfId="2063" xr:uid="{EEFF7F94-4DC2-49F4-8506-4F32FEB18C0F}"/>
    <cellStyle name="Accent6 2 2 10" xfId="2064" xr:uid="{8F57528A-3142-450E-8B5B-9D32D5C6BCCC}"/>
    <cellStyle name="Accent6 2 2 2" xfId="2065" xr:uid="{D2042966-C43E-4602-85BE-D04BDC2A1595}"/>
    <cellStyle name="Accent6 2 2 2 2" xfId="2066" xr:uid="{891664D4-41B1-4456-B695-9B3A6A072185}"/>
    <cellStyle name="Accent6 2 2 3" xfId="2067" xr:uid="{4439BC09-B575-4873-9988-D1F8F471B355}"/>
    <cellStyle name="Accent6 2 2 4" xfId="2068" xr:uid="{F1C9FBD7-9A74-4A56-B901-5B8CB5B7F27C}"/>
    <cellStyle name="Accent6 2 2 5" xfId="2069" xr:uid="{E807BED9-1BE8-4B25-95AE-23F0BC92D2DC}"/>
    <cellStyle name="Accent6 2 2 6" xfId="2070" xr:uid="{511421EC-1686-4648-A031-2C444EC5DF08}"/>
    <cellStyle name="Accent6 2 2 7" xfId="2071" xr:uid="{6892DA18-4CC8-44CF-BAED-A2BB94CCE0D5}"/>
    <cellStyle name="Accent6 2 2 8" xfId="2072" xr:uid="{B7A16892-E134-4A37-B25D-923090EC8DB1}"/>
    <cellStyle name="Accent6 2 2 9" xfId="2073" xr:uid="{A5306BE7-E966-4DEC-8CBA-AD1C33947C8A}"/>
    <cellStyle name="Accent6 2 3" xfId="2074" xr:uid="{A9EF0F8D-DC6B-4BAE-9850-A54C36AC9685}"/>
    <cellStyle name="Accent6 2 3 2" xfId="2075" xr:uid="{915A1D76-E9FA-4CF5-8602-FDC6FB48253E}"/>
    <cellStyle name="Accent6 2 4" xfId="2076" xr:uid="{02E60FF5-1614-4DFC-9ED0-764F0FE1F393}"/>
    <cellStyle name="Accent6 2 4 2" xfId="2077" xr:uid="{370A0FBB-BA54-4A8C-8FE7-72D778A23236}"/>
    <cellStyle name="Accent6 2 5" xfId="2078" xr:uid="{359D2FF5-5751-48B8-9924-9B4C15A6D048}"/>
    <cellStyle name="Accent6 2 6" xfId="2079" xr:uid="{2492008E-9D5F-4F70-81CE-E6315A9B07D3}"/>
    <cellStyle name="Accent6 2 7" xfId="2080" xr:uid="{26ABE3F2-5663-4647-A53E-63E81F7EFC78}"/>
    <cellStyle name="Accent6 2 8" xfId="2081" xr:uid="{05D96DEF-D187-42C4-953A-9C4F9E3AEF41}"/>
    <cellStyle name="Accent6 2 9" xfId="2082" xr:uid="{AE651D03-B3A9-4621-A9D9-01B1512026AE}"/>
    <cellStyle name="Accent6 3" xfId="2083" xr:uid="{62105AEE-90A6-4741-9F2C-A10348374130}"/>
    <cellStyle name="Accent6 3 10" xfId="2084" xr:uid="{3FBABF56-1B5C-42DC-8E2A-5E01F7B2AF65}"/>
    <cellStyle name="Accent6 3 2" xfId="2085" xr:uid="{E191A435-701A-483C-9C72-24D12E4251E1}"/>
    <cellStyle name="Accent6 3 3" xfId="2086" xr:uid="{944658E9-B0C5-49FF-9295-C18A9BC3C199}"/>
    <cellStyle name="Accent6 3 4" xfId="2087" xr:uid="{0239D2B9-FA6D-4E35-B57C-7A771F485F0E}"/>
    <cellStyle name="Accent6 3 5" xfId="2088" xr:uid="{4FAB1BEC-880C-4F14-B48A-6A304B0039FE}"/>
    <cellStyle name="Accent6 3 6" xfId="2089" xr:uid="{73B23E09-23E3-442F-BA6F-650DA9CF264E}"/>
    <cellStyle name="Accent6 3 7" xfId="2090" xr:uid="{1BA34762-0DF0-4328-80BE-9AE9593ABE4E}"/>
    <cellStyle name="Accent6 3 8" xfId="2091" xr:uid="{6C7AF1E2-2327-4ACC-A52C-69212A58A765}"/>
    <cellStyle name="Accent6 3 9" xfId="2092" xr:uid="{6834C53A-582B-4E52-BC84-CDED8C6D9F93}"/>
    <cellStyle name="Accent6 4" xfId="2093" xr:uid="{53F5F7B8-1BE4-4C54-8838-7F6B0BE507F3}"/>
    <cellStyle name="Accent6 4 10" xfId="2094" xr:uid="{F5DB1E48-5399-41AF-8665-307BAD65D65E}"/>
    <cellStyle name="Accent6 4 2" xfId="2095" xr:uid="{3DC7A597-1FEB-4F91-B81E-4365BCD2FA4D}"/>
    <cellStyle name="Accent6 4 3" xfId="2096" xr:uid="{570391BA-46BC-49B7-B0DC-E26FF3B84518}"/>
    <cellStyle name="Accent6 4 4" xfId="2097" xr:uid="{F8A712B7-06AD-4B12-83D9-41E04DAED884}"/>
    <cellStyle name="Accent6 4 5" xfId="2098" xr:uid="{DE38E19D-E4DC-41CB-AFA7-5E16197DB070}"/>
    <cellStyle name="Accent6 4 6" xfId="2099" xr:uid="{B39C8ECB-B3FE-4925-9794-5BA5B36412FB}"/>
    <cellStyle name="Accent6 4 7" xfId="2100" xr:uid="{31A07C87-8112-4D23-A9A2-47BBB5E66044}"/>
    <cellStyle name="Accent6 4 8" xfId="2101" xr:uid="{55583705-5206-43FE-94BB-D0FEB44D7A25}"/>
    <cellStyle name="Accent6 4 9" xfId="2102" xr:uid="{8457B8FE-085C-4FBA-9C0A-218F1BADFE4E}"/>
    <cellStyle name="Accent6 5" xfId="2103" xr:uid="{9058A5A5-E4B7-4BD5-95DA-C9F3CA2D6BD3}"/>
    <cellStyle name="Accent6 5 10" xfId="2104" xr:uid="{E0B7D6BA-F04D-438A-A2DF-5CA77B71B41C}"/>
    <cellStyle name="Accent6 5 2" xfId="2105" xr:uid="{E86EAA3A-AE20-4118-8307-FAD1E023F683}"/>
    <cellStyle name="Accent6 5 3" xfId="2106" xr:uid="{7ACF3AE1-D8AD-4BE9-BA8B-EFC0CC3BC20D}"/>
    <cellStyle name="Accent6 5 4" xfId="2107" xr:uid="{82DB7A3D-EEF6-4604-8D46-05167310EF3E}"/>
    <cellStyle name="Accent6 5 5" xfId="2108" xr:uid="{01F467AC-B2A5-4F3A-889A-DEB823215BFD}"/>
    <cellStyle name="Accent6 5 6" xfId="2109" xr:uid="{0BAC8EA0-7ADE-488C-90A4-BA7A6C8CDD31}"/>
    <cellStyle name="Accent6 5 7" xfId="2110" xr:uid="{C70B4975-E8A8-4DD6-B461-56A8951A5135}"/>
    <cellStyle name="Accent6 5 8" xfId="2111" xr:uid="{F1BF0F31-9EF3-4646-9E59-C919A8761C68}"/>
    <cellStyle name="Accent6 5 9" xfId="2112" xr:uid="{5A35CEE1-6D6B-4E82-BD04-7A281BCCB1F7}"/>
    <cellStyle name="Accent6 6 2" xfId="2113" xr:uid="{6901FDC2-984C-4BD1-92DB-DB53CB2E8A84}"/>
    <cellStyle name="Accent6 7 2" xfId="2114" xr:uid="{F52D8A4D-E382-4629-A065-54CB016773AE}"/>
    <cellStyle name="Accent6 8" xfId="2115" xr:uid="{D6D3B592-339F-449F-8D76-3D03D63B7046}"/>
    <cellStyle name="Accent6 9" xfId="2116" xr:uid="{02882D43-0D5D-4F81-81E8-C9CE3F6A39FB}"/>
    <cellStyle name="Bad" xfId="15" builtinId="27" customBuiltin="1"/>
    <cellStyle name="Bad 10" xfId="2117" xr:uid="{57FCE201-3BE9-48F1-A4A8-88B83289D904}"/>
    <cellStyle name="Bad 11" xfId="2118" xr:uid="{C35B0EA8-0AFB-4EF6-88B2-C6F77EE8CE28}"/>
    <cellStyle name="Bad 12" xfId="2119" xr:uid="{A98E0DCB-F2E0-45E7-80D1-DDB9E82AA730}"/>
    <cellStyle name="Bad 13" xfId="2120" xr:uid="{A12C4813-9B68-4988-9D73-3CAB7565FEB7}"/>
    <cellStyle name="Bad 14" xfId="2121" xr:uid="{7FC332CD-1A6A-416C-9CB5-C734AFC51617}"/>
    <cellStyle name="Bad 2 10" xfId="2122" xr:uid="{95860623-93E4-4FEB-ADB3-C8B248EC6FC6}"/>
    <cellStyle name="Bad 2 11" xfId="2123" xr:uid="{D822B9F9-EF28-410C-BA8C-71ACB9E42965}"/>
    <cellStyle name="Bad 2 12" xfId="2124" xr:uid="{D475ABA4-A469-49A9-9D1C-9F9DF7A5AC7A}"/>
    <cellStyle name="Bad 2 13" xfId="2125" xr:uid="{A9A062FF-BE38-4746-B674-4D439E4F8102}"/>
    <cellStyle name="Bad 2 2" xfId="2126" xr:uid="{E6C12574-4BE0-41F1-9792-3604E316A799}"/>
    <cellStyle name="Bad 2 2 10" xfId="2127" xr:uid="{2C32780A-A554-42E8-9337-A9F2F9449D23}"/>
    <cellStyle name="Bad 2 2 2" xfId="2128" xr:uid="{B9314DD4-0C53-4DE7-8D02-D52E200CBFE3}"/>
    <cellStyle name="Bad 2 2 2 2" xfId="2129" xr:uid="{0EB6C9C9-0013-4571-9F3D-398ADD992921}"/>
    <cellStyle name="Bad 2 2 3" xfId="2130" xr:uid="{E8DD3108-4971-4C88-B85B-A928F9D673DF}"/>
    <cellStyle name="Bad 2 2 4" xfId="2131" xr:uid="{34E199F8-60E0-4E9E-BE4E-5F6CE6BB071C}"/>
    <cellStyle name="Bad 2 2 5" xfId="2132" xr:uid="{08DA2AC0-04BE-4310-849B-08F6798FBE5E}"/>
    <cellStyle name="Bad 2 2 6" xfId="2133" xr:uid="{444539AE-BB1F-41B7-A8D7-B7DE3D335324}"/>
    <cellStyle name="Bad 2 2 7" xfId="2134" xr:uid="{74636568-D825-4410-B89F-C7C857E01C97}"/>
    <cellStyle name="Bad 2 2 8" xfId="2135" xr:uid="{63068C0F-1BCF-4A2E-B916-0E9C95D1B477}"/>
    <cellStyle name="Bad 2 2 9" xfId="2136" xr:uid="{10DA0336-B357-43B5-9B3C-41DC41D084E2}"/>
    <cellStyle name="Bad 2 3" xfId="2137" xr:uid="{B804005F-E5B8-4766-A7D0-DE19255629B1}"/>
    <cellStyle name="Bad 2 3 2" xfId="2138" xr:uid="{3FE2FCCC-2AD8-4265-856F-CDA17F1F7705}"/>
    <cellStyle name="Bad 2 4" xfId="2139" xr:uid="{B8999ABE-9115-4A81-A3FF-60F1BE62B62C}"/>
    <cellStyle name="Bad 2 4 2" xfId="2140" xr:uid="{078D8912-CDED-4CD5-B7DC-FF6830BEA6F5}"/>
    <cellStyle name="Bad 2 5" xfId="2141" xr:uid="{E9160276-AABE-41A7-B571-618E41BA4999}"/>
    <cellStyle name="Bad 2 6" xfId="2142" xr:uid="{5C21C4E6-9CF3-4B85-BEAB-DA81195B82B5}"/>
    <cellStyle name="Bad 2 7" xfId="2143" xr:uid="{2E6222FB-9B34-4D66-B808-B41F2BDC8AF2}"/>
    <cellStyle name="Bad 2 8" xfId="2144" xr:uid="{4CFEE15F-FA58-4735-A1BD-6DA75D3F471B}"/>
    <cellStyle name="Bad 2 9" xfId="2145" xr:uid="{27D55024-5C2A-423F-8004-4BE2A03E7297}"/>
    <cellStyle name="Bad 3" xfId="2146" xr:uid="{9E4DBF63-22CB-4AFE-B025-013D66B16066}"/>
    <cellStyle name="Bad 3 10" xfId="2147" xr:uid="{22D4AEF5-390A-48E2-AB88-69EDC3513BC9}"/>
    <cellStyle name="Bad 3 2" xfId="2148" xr:uid="{EB6F6078-59D7-43AE-BA2E-F9443F4114E6}"/>
    <cellStyle name="Bad 3 3" xfId="2149" xr:uid="{C5345A06-3A30-4763-AF20-1759903D2C4B}"/>
    <cellStyle name="Bad 3 4" xfId="2150" xr:uid="{FB901FC6-B387-456E-B6F0-188E60CCF850}"/>
    <cellStyle name="Bad 3 5" xfId="2151" xr:uid="{F9A8E232-F8AF-48D2-BBE3-2BA531A29525}"/>
    <cellStyle name="Bad 3 6" xfId="2152" xr:uid="{52E00800-4389-4151-83E8-AE985EE2DD02}"/>
    <cellStyle name="Bad 3 7" xfId="2153" xr:uid="{927B2785-D960-4F34-B28D-ADDD74AEDB3F}"/>
    <cellStyle name="Bad 3 8" xfId="2154" xr:uid="{F0FD7F64-9DB3-47EE-B0E9-21C1C82CE2A2}"/>
    <cellStyle name="Bad 3 9" xfId="2155" xr:uid="{EC0FA2A9-AE18-4F0F-B132-BF60738D56EF}"/>
    <cellStyle name="Bad 4" xfId="2156" xr:uid="{35E8DFB0-FB53-407A-979D-CA42CD4A7640}"/>
    <cellStyle name="Bad 4 10" xfId="2157" xr:uid="{EAEBC871-6681-4E81-BA30-F59A93C0EB59}"/>
    <cellStyle name="Bad 4 2" xfId="2158" xr:uid="{F866D60C-A8B3-4CD2-A449-C3CEE3E247BF}"/>
    <cellStyle name="Bad 4 3" xfId="2159" xr:uid="{BC90B28F-152E-40BD-98AA-A62F57536809}"/>
    <cellStyle name="Bad 4 4" xfId="2160" xr:uid="{3723CAC4-765C-4F19-859C-2B85D2D4F808}"/>
    <cellStyle name="Bad 4 5" xfId="2161" xr:uid="{1723BCA5-F7B8-4F7C-90DD-70DB816AAEE6}"/>
    <cellStyle name="Bad 4 6" xfId="2162" xr:uid="{4D385F30-C280-4DE4-BCCD-F439FF46E58F}"/>
    <cellStyle name="Bad 4 7" xfId="2163" xr:uid="{AF35A6A5-2887-43AB-82F0-DAD89897C7AA}"/>
    <cellStyle name="Bad 4 8" xfId="2164" xr:uid="{2E83533A-AEC5-49CD-A96A-E50267E80A78}"/>
    <cellStyle name="Bad 4 9" xfId="2165" xr:uid="{9F7BB821-84DA-494C-A65D-58FD8F72E317}"/>
    <cellStyle name="Bad 5" xfId="2166" xr:uid="{5881627D-8E53-4C44-A6BB-FA78480DF8E4}"/>
    <cellStyle name="Bad 5 10" xfId="2167" xr:uid="{626271E2-29C3-4B4D-9003-DC5089315266}"/>
    <cellStyle name="Bad 5 2" xfId="2168" xr:uid="{6ABB1DBD-4A6C-4F18-954A-7E38FB4070FB}"/>
    <cellStyle name="Bad 5 3" xfId="2169" xr:uid="{F96A12DB-169E-4DCC-A0CA-E54F0AABAAAE}"/>
    <cellStyle name="Bad 5 4" xfId="2170" xr:uid="{674DB398-0F70-4622-9F86-0016D2A61331}"/>
    <cellStyle name="Bad 5 5" xfId="2171" xr:uid="{7E12938F-5048-4DB7-BA25-3912D0D8A486}"/>
    <cellStyle name="Bad 5 6" xfId="2172" xr:uid="{F0385661-2826-4D88-9389-949DB153C5E1}"/>
    <cellStyle name="Bad 5 7" xfId="2173" xr:uid="{43DC7AF1-D137-4477-9FF6-7985FFCBF4B1}"/>
    <cellStyle name="Bad 5 8" xfId="2174" xr:uid="{5A1DCED0-846A-4027-9E7C-E979254B1048}"/>
    <cellStyle name="Bad 5 9" xfId="2175" xr:uid="{0B2F4B72-3C42-4918-AA37-0359BC32C3E5}"/>
    <cellStyle name="Bad 6 2" xfId="2176" xr:uid="{0E845B04-C648-4856-8138-111B419E4C31}"/>
    <cellStyle name="Bad 7 2" xfId="2177" xr:uid="{6B686194-9A1F-4F88-9E13-3EC64844D4AB}"/>
    <cellStyle name="Bad 8" xfId="2178" xr:uid="{26D7DC9F-BA1A-4CA8-B2CA-27AB43688F0E}"/>
    <cellStyle name="Bad 9" xfId="2179" xr:uid="{11EA33BB-30F9-4646-B0DF-EC3E2308C557}"/>
    <cellStyle name="Calculation" xfId="19" builtinId="22" customBuiltin="1"/>
    <cellStyle name="Calculation 10" xfId="2180" xr:uid="{C42B7E45-B40D-494C-A4C6-9452CB174C1F}"/>
    <cellStyle name="Calculation 11" xfId="2181" xr:uid="{CDCD01E9-B9CF-49AF-9396-39DD866A8FA6}"/>
    <cellStyle name="Calculation 12" xfId="2182" xr:uid="{F679C720-5F21-4BB1-831D-66E9FFBCBEA2}"/>
    <cellStyle name="Calculation 13" xfId="2183" xr:uid="{91EA9512-7171-452B-908A-6CA3F0965D48}"/>
    <cellStyle name="Calculation 14" xfId="2184" xr:uid="{11B9FD1D-504F-4F65-AC2D-939AF0646D4F}"/>
    <cellStyle name="Calculation 2 10" xfId="2185" xr:uid="{4A10C381-A353-475A-AA17-F543A9D8351F}"/>
    <cellStyle name="Calculation 2 11" xfId="2186" xr:uid="{8B320489-9C08-4865-969B-19EF2786D28D}"/>
    <cellStyle name="Calculation 2 12" xfId="2187" xr:uid="{0461D1B5-D0B7-44C6-8317-B532BF30200B}"/>
    <cellStyle name="Calculation 2 13" xfId="2188" xr:uid="{D2C7B3CB-219B-4F2D-ABF1-87870751B5BD}"/>
    <cellStyle name="Calculation 2 2" xfId="2189" xr:uid="{56D750CE-6B8A-4057-AC54-2A1B59949164}"/>
    <cellStyle name="Calculation 2 2 10" xfId="2190" xr:uid="{E8635713-22E2-4B61-A1D8-DBA95BEBE087}"/>
    <cellStyle name="Calculation 2 2 2" xfId="2191" xr:uid="{67BB18FF-D140-4233-B9D6-8EB4037BA510}"/>
    <cellStyle name="Calculation 2 2 2 2" xfId="2192" xr:uid="{97D7D093-E083-4778-AAB0-1C68DD0F63BE}"/>
    <cellStyle name="Calculation 2 2 3" xfId="2193" xr:uid="{FAE59BEC-1BF5-4E77-B421-D566F028D785}"/>
    <cellStyle name="Calculation 2 2 4" xfId="2194" xr:uid="{AAFF51BF-9C47-4F69-8225-269069F7200B}"/>
    <cellStyle name="Calculation 2 2 5" xfId="2195" xr:uid="{6EB053BE-C33F-4DF6-A7FC-09624B227291}"/>
    <cellStyle name="Calculation 2 2 6" xfId="2196" xr:uid="{52148914-36A5-464A-A952-F08F02EA1100}"/>
    <cellStyle name="Calculation 2 2 7" xfId="2197" xr:uid="{6404B5BF-04A9-446E-99E7-639E85FB0EE3}"/>
    <cellStyle name="Calculation 2 2 8" xfId="2198" xr:uid="{2788948D-B8B8-456F-8D75-82A28264F051}"/>
    <cellStyle name="Calculation 2 2 9" xfId="2199" xr:uid="{785F9500-52C6-4CF9-BF25-679C867BDAB0}"/>
    <cellStyle name="Calculation 2 3" xfId="2200" xr:uid="{A716499A-D5E1-453C-AF11-2DE6C07AADE0}"/>
    <cellStyle name="Calculation 2 3 2" xfId="2201" xr:uid="{84DB9F31-FAE2-4EC0-A66C-A5005C988E4C}"/>
    <cellStyle name="Calculation 2 4" xfId="2202" xr:uid="{E3719A24-7621-420A-85DB-0B0A056E3C38}"/>
    <cellStyle name="Calculation 2 4 2" xfId="2203" xr:uid="{50A8985F-23A6-4120-A749-B1A6813443E4}"/>
    <cellStyle name="Calculation 2 5" xfId="2204" xr:uid="{7CC19E47-BE2B-4AFD-870C-49A09B983820}"/>
    <cellStyle name="Calculation 2 6" xfId="2205" xr:uid="{9C660B37-EB96-4B82-A107-D51D29AE05C1}"/>
    <cellStyle name="Calculation 2 7" xfId="2206" xr:uid="{A38749BA-BE2B-45A6-9BCE-0D1BEF577AB7}"/>
    <cellStyle name="Calculation 2 8" xfId="2207" xr:uid="{E8FFD8FC-EF25-44A8-9A66-8434DAB80FBE}"/>
    <cellStyle name="Calculation 2 9" xfId="2208" xr:uid="{4A81399A-165F-4683-9B39-2B6AF4E873B1}"/>
    <cellStyle name="Calculation 3" xfId="2209" xr:uid="{761A8657-9FBE-404F-8DC9-6999AA98FD02}"/>
    <cellStyle name="Calculation 3 10" xfId="2210" xr:uid="{07C2E830-4FA2-4A94-90FA-42EE094BB7E1}"/>
    <cellStyle name="Calculation 3 2" xfId="2211" xr:uid="{3F7B074C-3300-4343-B834-845ABA64D328}"/>
    <cellStyle name="Calculation 3 3" xfId="2212" xr:uid="{83376ED0-6B9B-426B-B3EB-E85F1809946E}"/>
    <cellStyle name="Calculation 3 4" xfId="2213" xr:uid="{B843FE7C-DDD3-4783-A9EE-71FD1D3190DF}"/>
    <cellStyle name="Calculation 3 5" xfId="2214" xr:uid="{0F3AB6DC-4798-4162-9286-C7989AF191EC}"/>
    <cellStyle name="Calculation 3 6" xfId="2215" xr:uid="{DEC76CC4-08F0-4332-9657-AC31564A8C8D}"/>
    <cellStyle name="Calculation 3 7" xfId="2216" xr:uid="{983257BB-53CC-48F4-B4F0-CE49F779989B}"/>
    <cellStyle name="Calculation 3 8" xfId="2217" xr:uid="{33EB619F-A38B-431B-AF73-49BFA1AF17E0}"/>
    <cellStyle name="Calculation 3 9" xfId="2218" xr:uid="{3FCCF12F-7E6B-448A-8D0B-7D86D72253D0}"/>
    <cellStyle name="Calculation 4" xfId="2219" xr:uid="{93605C37-26B0-4AF3-8491-6D0611FD3A53}"/>
    <cellStyle name="Calculation 4 10" xfId="2220" xr:uid="{96633DE0-ADF4-46F5-A888-8BF96A2A5255}"/>
    <cellStyle name="Calculation 4 2" xfId="2221" xr:uid="{87FC2786-BD90-4B2F-8345-D695AA8985BD}"/>
    <cellStyle name="Calculation 4 3" xfId="2222" xr:uid="{8E798030-36CB-4591-94E1-D10254F6B794}"/>
    <cellStyle name="Calculation 4 4" xfId="2223" xr:uid="{78ACEE90-ED2A-4BEF-9F09-966DFF22C7E5}"/>
    <cellStyle name="Calculation 4 5" xfId="2224" xr:uid="{3EFF3064-6C6F-4534-95B9-F82D74990B8F}"/>
    <cellStyle name="Calculation 4 6" xfId="2225" xr:uid="{0042842B-B892-4CB9-8BB5-81E000462363}"/>
    <cellStyle name="Calculation 4 7" xfId="2226" xr:uid="{0A1240E1-1113-4A1B-8D3C-07D02CC81B48}"/>
    <cellStyle name="Calculation 4 8" xfId="2227" xr:uid="{6106A83F-8921-4A56-9836-63D9BD6C3F49}"/>
    <cellStyle name="Calculation 4 9" xfId="2228" xr:uid="{05A813FB-6C36-4BCF-BC97-97A464C4D0C1}"/>
    <cellStyle name="Calculation 5" xfId="2229" xr:uid="{B366172F-DB6B-4A7E-A619-B6D17140C211}"/>
    <cellStyle name="Calculation 5 10" xfId="2230" xr:uid="{3B241745-0183-48DE-A509-14E1E8E8C7E1}"/>
    <cellStyle name="Calculation 5 2" xfId="2231" xr:uid="{032892A6-547D-4299-9B07-C5CC255AA1EA}"/>
    <cellStyle name="Calculation 5 3" xfId="2232" xr:uid="{E92F8A85-C8DA-40D3-9F6D-E18B93E26A4D}"/>
    <cellStyle name="Calculation 5 4" xfId="2233" xr:uid="{4E25E1E4-47AB-47C6-A8B0-57919C45BDEA}"/>
    <cellStyle name="Calculation 5 5" xfId="2234" xr:uid="{CA63AFE6-ED21-434A-92AF-0A25015F310D}"/>
    <cellStyle name="Calculation 5 6" xfId="2235" xr:uid="{25143DA6-0819-493F-8831-8B48142A829B}"/>
    <cellStyle name="Calculation 5 7" xfId="2236" xr:uid="{23B4B784-2F6E-45CC-8958-DEB2B302F9CA}"/>
    <cellStyle name="Calculation 5 8" xfId="2237" xr:uid="{E64FF530-806B-4CB1-8609-A8BE5E24BDFE}"/>
    <cellStyle name="Calculation 5 9" xfId="2238" xr:uid="{C781C541-3E83-4800-A1F6-076598AA1116}"/>
    <cellStyle name="Calculation 6 2" xfId="2239" xr:uid="{6670DD56-864E-4842-8432-204AD8A39486}"/>
    <cellStyle name="Calculation 7 2" xfId="2240" xr:uid="{B6EFECEC-24E1-48FD-BAF7-F63ABFB7518B}"/>
    <cellStyle name="Calculation 8" xfId="2241" xr:uid="{0495C22F-7870-480B-B083-416CD562F3A0}"/>
    <cellStyle name="Calculation 9" xfId="2242" xr:uid="{FF3C209D-805E-4FD8-88BD-5027D44270AE}"/>
    <cellStyle name="Check Cell" xfId="21" builtinId="23" customBuiltin="1"/>
    <cellStyle name="Check Cell 10" xfId="2243" xr:uid="{4B883069-0D48-409E-84DC-69B8DCEE6D18}"/>
    <cellStyle name="Check Cell 11" xfId="2244" xr:uid="{6F140CB7-513E-4B03-94DC-2776FC541856}"/>
    <cellStyle name="Check Cell 12" xfId="2245" xr:uid="{07A71E39-98A3-4D68-9AD6-B91CF7AC6186}"/>
    <cellStyle name="Check Cell 13" xfId="2246" xr:uid="{2F43460D-4C5A-40DF-8531-ECA4A658C2EA}"/>
    <cellStyle name="Check Cell 14" xfId="2247" xr:uid="{C8ED9D1E-7711-40AF-AF4E-B585BE213FD1}"/>
    <cellStyle name="Check Cell 2 10" xfId="2248" xr:uid="{9039983D-C195-4DFE-BF47-425532F3B9B6}"/>
    <cellStyle name="Check Cell 2 11" xfId="2249" xr:uid="{9D7D83B0-3015-45F1-BFAA-9C799220E11B}"/>
    <cellStyle name="Check Cell 2 12" xfId="2250" xr:uid="{6DDAFA81-D9A7-4B10-95CF-4E3B21668096}"/>
    <cellStyle name="Check Cell 2 13" xfId="2251" xr:uid="{91326E22-A7C9-43E4-B583-3E5FAD342274}"/>
    <cellStyle name="Check Cell 2 2" xfId="2252" xr:uid="{DCBED4E0-8565-40D1-86E9-65281AB9EFCE}"/>
    <cellStyle name="Check Cell 2 2 10" xfId="2253" xr:uid="{E3B87A43-5DB2-4B63-917F-D8EBD6942DAA}"/>
    <cellStyle name="Check Cell 2 2 2" xfId="2254" xr:uid="{11B37BBA-A232-49F7-91DB-378CBE28E524}"/>
    <cellStyle name="Check Cell 2 2 2 2" xfId="2255" xr:uid="{8B627ED1-10AC-460A-B28A-E14E20636961}"/>
    <cellStyle name="Check Cell 2 2 3" xfId="2256" xr:uid="{F7489DF9-7145-4B5F-ACCC-AFAF51E7CADC}"/>
    <cellStyle name="Check Cell 2 2 4" xfId="2257" xr:uid="{B39DB667-2AA6-417B-8D12-AD3FE8E2B2DB}"/>
    <cellStyle name="Check Cell 2 2 5" xfId="2258" xr:uid="{8C4EF278-DEAE-4A1C-93B9-65F555EC5152}"/>
    <cellStyle name="Check Cell 2 2 6" xfId="2259" xr:uid="{73E94A58-C898-43EC-A9E7-3CE3F2D151A3}"/>
    <cellStyle name="Check Cell 2 2 7" xfId="2260" xr:uid="{74B97DBD-D611-4EC5-BF94-65373DB9B459}"/>
    <cellStyle name="Check Cell 2 2 8" xfId="2261" xr:uid="{5C5177AD-AAF6-4418-BDA1-3AC100BC0899}"/>
    <cellStyle name="Check Cell 2 2 9" xfId="2262" xr:uid="{11915FC7-2909-4E85-BF83-BA1E4585DD97}"/>
    <cellStyle name="Check Cell 2 3" xfId="2263" xr:uid="{61981189-57AD-46A1-AFEE-86E5CB70AE5C}"/>
    <cellStyle name="Check Cell 2 3 2" xfId="2264" xr:uid="{75020D2D-DABA-47FF-9C0B-829A4A50FD88}"/>
    <cellStyle name="Check Cell 2 4" xfId="2265" xr:uid="{11F44252-0AD1-4BCE-9AB3-50591422C26A}"/>
    <cellStyle name="Check Cell 2 4 2" xfId="2266" xr:uid="{665298D5-072A-41A6-990E-D480B3716EEB}"/>
    <cellStyle name="Check Cell 2 5" xfId="2267" xr:uid="{F3FC8353-99A5-4D85-A3C9-B96343B44586}"/>
    <cellStyle name="Check Cell 2 6" xfId="2268" xr:uid="{43320092-CE0B-47A2-8EEB-D90AF7D22957}"/>
    <cellStyle name="Check Cell 2 7" xfId="2269" xr:uid="{B4DB5194-9BBB-4662-A34F-47BE74DA9459}"/>
    <cellStyle name="Check Cell 2 8" xfId="2270" xr:uid="{B44CB075-DF59-4891-BE37-C97070ADC273}"/>
    <cellStyle name="Check Cell 2 9" xfId="2271" xr:uid="{09CAA2E1-2D25-4920-94D8-42F9339B3382}"/>
    <cellStyle name="Check Cell 3" xfId="2272" xr:uid="{615A3880-8A9A-4442-A524-3E3E25C86AFA}"/>
    <cellStyle name="Check Cell 3 10" xfId="2273" xr:uid="{F1690AB0-D9F3-4867-A932-A21E44903B4A}"/>
    <cellStyle name="Check Cell 3 2" xfId="2274" xr:uid="{0A699F9C-136D-47EF-AB74-46A24413077A}"/>
    <cellStyle name="Check Cell 3 3" xfId="2275" xr:uid="{7822EFCE-2026-4BE9-AEDC-C7118D3D21B2}"/>
    <cellStyle name="Check Cell 3 4" xfId="2276" xr:uid="{B3327B63-9EEF-4A00-9B9C-951021106EF5}"/>
    <cellStyle name="Check Cell 3 5" xfId="2277" xr:uid="{AB5D663C-7818-4AB0-89A9-54A170747C41}"/>
    <cellStyle name="Check Cell 3 6" xfId="2278" xr:uid="{45FC4CE0-D749-42F2-8E42-A9EBAF8C5D16}"/>
    <cellStyle name="Check Cell 3 7" xfId="2279" xr:uid="{40EA2331-B8CE-4658-9B5E-C74E08F07BDD}"/>
    <cellStyle name="Check Cell 3 8" xfId="2280" xr:uid="{218C9DAA-5A1C-4400-AC86-D196D4A51D99}"/>
    <cellStyle name="Check Cell 3 9" xfId="2281" xr:uid="{A36E9F72-DEB6-419E-B89D-58362F2B3EA9}"/>
    <cellStyle name="Check Cell 4" xfId="2282" xr:uid="{630E4288-D0E4-4004-8482-AC7848639616}"/>
    <cellStyle name="Check Cell 4 10" xfId="2283" xr:uid="{9E691D02-348B-4DBF-A285-9CE539BBA4E4}"/>
    <cellStyle name="Check Cell 4 2" xfId="2284" xr:uid="{B3408841-652B-48ED-AEB5-7BB15FFE93ED}"/>
    <cellStyle name="Check Cell 4 3" xfId="2285" xr:uid="{65872061-2D68-4CBB-BDAD-7A8293218250}"/>
    <cellStyle name="Check Cell 4 4" xfId="2286" xr:uid="{05C1D7FC-1BCF-4680-A36F-3F2A6137A344}"/>
    <cellStyle name="Check Cell 4 5" xfId="2287" xr:uid="{E760D4F5-7591-4799-AF41-1EA0F4ACDBB5}"/>
    <cellStyle name="Check Cell 4 6" xfId="2288" xr:uid="{2608C121-9978-45A1-AAF7-8A0444CD1BF6}"/>
    <cellStyle name="Check Cell 4 7" xfId="2289" xr:uid="{CF9F7333-C0D2-4C11-A346-58A13496F12C}"/>
    <cellStyle name="Check Cell 4 8" xfId="2290" xr:uid="{99851AAA-894C-40D1-BD53-DB9B00915C96}"/>
    <cellStyle name="Check Cell 4 9" xfId="2291" xr:uid="{C8876DAC-B874-4C23-8C78-2B982A15DF5C}"/>
    <cellStyle name="Check Cell 5" xfId="2292" xr:uid="{5A2C5118-80A0-4415-8D6A-BDBA3FB076AD}"/>
    <cellStyle name="Check Cell 5 10" xfId="2293" xr:uid="{7862A1B2-6FFD-43A9-8431-88B940004F91}"/>
    <cellStyle name="Check Cell 5 2" xfId="2294" xr:uid="{C421DA88-31F8-435D-A7D6-9D8256C42D2D}"/>
    <cellStyle name="Check Cell 5 3" xfId="2295" xr:uid="{C8C6C338-4CBB-4BA6-B7C5-B1B72FE5BB4D}"/>
    <cellStyle name="Check Cell 5 4" xfId="2296" xr:uid="{E2956D11-6955-4990-85FA-90F32532F166}"/>
    <cellStyle name="Check Cell 5 5" xfId="2297" xr:uid="{AF46CB39-3F71-4964-BBB7-69DC772AA4FC}"/>
    <cellStyle name="Check Cell 5 6" xfId="2298" xr:uid="{CE737785-0FEA-417F-B035-8DB5C195A4C4}"/>
    <cellStyle name="Check Cell 5 7" xfId="2299" xr:uid="{273B8E23-4A73-4C64-8A17-59AA56BC6CF1}"/>
    <cellStyle name="Check Cell 5 8" xfId="2300" xr:uid="{816D3677-25AA-4D0C-B159-94BD41B9B266}"/>
    <cellStyle name="Check Cell 5 9" xfId="2301" xr:uid="{BA9F63D5-7A81-4AEF-926F-A38BEA817B55}"/>
    <cellStyle name="Check Cell 6 2" xfId="2302" xr:uid="{51E28B26-3C36-4654-9AF5-C4B530B7EF58}"/>
    <cellStyle name="Check Cell 7 2" xfId="2303" xr:uid="{C27BD22C-4AFA-4DB9-AD9B-D1F653FABF5A}"/>
    <cellStyle name="Check Cell 8" xfId="2304" xr:uid="{BFDC24D3-D807-4E4C-BDCC-0E06502CF031}"/>
    <cellStyle name="Check Cell 9" xfId="2305" xr:uid="{EA94B8BE-C22C-44ED-835A-E1C06447BC1C}"/>
    <cellStyle name="Comma 2" xfId="1" xr:uid="{00000000-0005-0000-0000-000001000000}"/>
    <cellStyle name="Comma 2 2" xfId="2306" xr:uid="{24DC77B9-FCB9-475E-81E7-DB66B8C9EFD2}"/>
    <cellStyle name="Comma 3" xfId="3" xr:uid="{00000000-0005-0000-0000-000002000000}"/>
    <cellStyle name="Comma 3 2" xfId="2307" xr:uid="{69AA883D-387E-445D-B8FC-B2B1C4917354}"/>
    <cellStyle name="Comma 4" xfId="2308" xr:uid="{6B6DC6B0-CF0A-4E6D-8465-4A088CBAEFDF}"/>
    <cellStyle name="Comma 4 2" xfId="16750" xr:uid="{88128678-5C6A-4567-977E-FBA196695ACB}"/>
    <cellStyle name="Comma 5" xfId="16735" xr:uid="{A60BA17E-E77A-41C0-9666-B169AB8F1AF6}"/>
    <cellStyle name="Comma 6" xfId="16748" xr:uid="{418D6007-99A5-4EA3-95DF-2F356F058614}"/>
    <cellStyle name="Comma 6 2" xfId="16751" xr:uid="{613FECF2-8C55-4A7E-ACB3-427D79A7ED3E}"/>
    <cellStyle name="Comma 7" xfId="2309" xr:uid="{DF0DA475-BB58-4094-B162-03150E348BA0}"/>
    <cellStyle name="Comma 8" xfId="16753" xr:uid="{94510020-66F5-4AB6-B1D6-D04A6D46C443}"/>
    <cellStyle name="Comma 9" xfId="16765" xr:uid="{8A9236CC-C1DE-4A22-AB24-6B81457AB353}"/>
    <cellStyle name="Explanatory Text" xfId="24" builtinId="53" customBuiltin="1"/>
    <cellStyle name="Explanatory Text 10" xfId="2310" xr:uid="{BA07EFDC-28A6-4DC6-8EC4-A2E7766D3457}"/>
    <cellStyle name="Explanatory Text 11" xfId="2311" xr:uid="{EAEE989B-0651-423F-BF05-B8A068B3CA58}"/>
    <cellStyle name="Explanatory Text 12" xfId="2312" xr:uid="{F6ABEC21-5E4F-493F-B060-E84316A21D14}"/>
    <cellStyle name="Explanatory Text 13" xfId="2313" xr:uid="{5A2C2959-E436-4300-A254-F112E9851C26}"/>
    <cellStyle name="Explanatory Text 14" xfId="2314" xr:uid="{B8279CA1-FC40-421C-A155-A2345E7CDC07}"/>
    <cellStyle name="Explanatory Text 2 10" xfId="2315" xr:uid="{802C29D7-D7E6-430F-99CC-821C6B36B5B0}"/>
    <cellStyle name="Explanatory Text 2 11" xfId="2316" xr:uid="{943E0309-F4AB-44F9-8E42-297A933245F1}"/>
    <cellStyle name="Explanatory Text 2 12" xfId="2317" xr:uid="{0E3B95CA-BB42-4C16-92F5-39D169F8A4EA}"/>
    <cellStyle name="Explanatory Text 2 13" xfId="2318" xr:uid="{06878BBC-A60F-4EA1-9382-82FC8BC3FA9D}"/>
    <cellStyle name="Explanatory Text 2 2" xfId="2319" xr:uid="{245277E7-93ED-4673-9D41-35CE5FFA0B40}"/>
    <cellStyle name="Explanatory Text 2 2 10" xfId="2320" xr:uid="{4889FFE2-0BAD-408E-942F-49FC32FE0544}"/>
    <cellStyle name="Explanatory Text 2 2 2" xfId="2321" xr:uid="{A6EA344A-3F2B-4031-87C5-E79DEED57DF1}"/>
    <cellStyle name="Explanatory Text 2 2 2 2" xfId="2322" xr:uid="{657EBFE6-C8F5-429A-9170-B0C2762929FE}"/>
    <cellStyle name="Explanatory Text 2 2 3" xfId="2323" xr:uid="{286389AE-16DA-438C-8CB6-DA286E21743E}"/>
    <cellStyle name="Explanatory Text 2 2 4" xfId="2324" xr:uid="{FE6F3549-B3E8-40B9-A16B-857B88A8D9DC}"/>
    <cellStyle name="Explanatory Text 2 2 5" xfId="2325" xr:uid="{86A15818-3CA8-43CF-8318-0A38DAE5CDC8}"/>
    <cellStyle name="Explanatory Text 2 2 6" xfId="2326" xr:uid="{DFCBE8EA-03E4-43E8-91A4-AB0C933443F0}"/>
    <cellStyle name="Explanatory Text 2 2 7" xfId="2327" xr:uid="{D7E53B56-9F86-4ADE-A46F-26F3A5A991A3}"/>
    <cellStyle name="Explanatory Text 2 2 8" xfId="2328" xr:uid="{F01DE74D-29CE-4B32-A34E-4AF3E64FB808}"/>
    <cellStyle name="Explanatory Text 2 2 9" xfId="2329" xr:uid="{92346995-B523-4796-A35A-EB09512787D9}"/>
    <cellStyle name="Explanatory Text 2 3" xfId="2330" xr:uid="{17053D68-B875-4DAD-B45A-8A85D9B35FFF}"/>
    <cellStyle name="Explanatory Text 2 3 2" xfId="2331" xr:uid="{34068C69-A54F-4634-A340-1EB7B1C88713}"/>
    <cellStyle name="Explanatory Text 2 4" xfId="2332" xr:uid="{5AD0EF9E-1A77-4EB1-B282-6447F399865A}"/>
    <cellStyle name="Explanatory Text 2 4 2" xfId="2333" xr:uid="{CBAC1025-A01D-4477-BF31-AF252139292A}"/>
    <cellStyle name="Explanatory Text 2 5" xfId="2334" xr:uid="{6F9E7690-5307-487E-BB1F-B37AEB84ED17}"/>
    <cellStyle name="Explanatory Text 2 6" xfId="2335" xr:uid="{3822C12C-BEB5-4376-AEB9-ED83AA59B289}"/>
    <cellStyle name="Explanatory Text 2 7" xfId="2336" xr:uid="{CF7995EE-4195-4472-BCD3-F5A5AB4CE55D}"/>
    <cellStyle name="Explanatory Text 2 8" xfId="2337" xr:uid="{1C8C12DF-650B-4742-917F-13922D69C2C5}"/>
    <cellStyle name="Explanatory Text 2 9" xfId="2338" xr:uid="{91B08766-D1EB-4EB1-BC66-95213C46419B}"/>
    <cellStyle name="Explanatory Text 3" xfId="2339" xr:uid="{10D4D282-63BB-4102-B25C-BBFC9EC63066}"/>
    <cellStyle name="Explanatory Text 3 10" xfId="2340" xr:uid="{0EBF6188-5DF1-4526-BD29-2C64C5FC0494}"/>
    <cellStyle name="Explanatory Text 3 2" xfId="2341" xr:uid="{98CFACD2-BDA8-451A-B661-5C8012141360}"/>
    <cellStyle name="Explanatory Text 3 3" xfId="2342" xr:uid="{91A96C31-E022-49FC-BD37-ABD6945AC626}"/>
    <cellStyle name="Explanatory Text 3 4" xfId="2343" xr:uid="{348558B0-F35B-4560-823E-E70B0ECC0525}"/>
    <cellStyle name="Explanatory Text 3 5" xfId="2344" xr:uid="{D612746C-6FBF-47B4-92BD-6856319757D5}"/>
    <cellStyle name="Explanatory Text 3 6" xfId="2345" xr:uid="{B81384B8-5A91-4656-854C-CB419A8D5256}"/>
    <cellStyle name="Explanatory Text 3 7" xfId="2346" xr:uid="{8DACE294-B81F-49D4-9A2A-737863F33FC3}"/>
    <cellStyle name="Explanatory Text 3 8" xfId="2347" xr:uid="{2B62A034-2D71-4E69-96F7-DA3D2644A65F}"/>
    <cellStyle name="Explanatory Text 3 9" xfId="2348" xr:uid="{E678C746-2A4E-4C6E-86FD-5447A5280B53}"/>
    <cellStyle name="Explanatory Text 4" xfId="2349" xr:uid="{00618A50-4E36-410D-8982-F17CA95F4D6A}"/>
    <cellStyle name="Explanatory Text 4 10" xfId="2350" xr:uid="{35F7D541-4B21-4571-B043-3DB84B1ADBD5}"/>
    <cellStyle name="Explanatory Text 4 2" xfId="2351" xr:uid="{FF9052C1-CD86-41CB-8076-E8401E02AA03}"/>
    <cellStyle name="Explanatory Text 4 3" xfId="2352" xr:uid="{F4305665-E2BE-4C0D-8E97-1D8EB069CD8B}"/>
    <cellStyle name="Explanatory Text 4 4" xfId="2353" xr:uid="{4B7F5D15-918C-4025-AD32-0649EBB5C5BB}"/>
    <cellStyle name="Explanatory Text 4 5" xfId="2354" xr:uid="{5260FF45-C264-4545-B9B2-05E3F4F9EA5B}"/>
    <cellStyle name="Explanatory Text 4 6" xfId="2355" xr:uid="{D7568118-AAD8-47B9-94DF-88746A4D9294}"/>
    <cellStyle name="Explanatory Text 4 7" xfId="2356" xr:uid="{4756573B-62B9-4824-8EA1-806CA6AA7A1D}"/>
    <cellStyle name="Explanatory Text 4 8" xfId="2357" xr:uid="{884B6EB4-47B5-4238-B5BA-C4154B0D67DF}"/>
    <cellStyle name="Explanatory Text 4 9" xfId="2358" xr:uid="{7BBBB83F-4D7B-47B2-AA02-C60CA8D0BAF2}"/>
    <cellStyle name="Explanatory Text 5" xfId="2359" xr:uid="{9F963046-49EC-437E-AD42-9112D7904FE8}"/>
    <cellStyle name="Explanatory Text 5 10" xfId="2360" xr:uid="{8D99D4E6-5D9A-44DE-8B34-028B6A8104FE}"/>
    <cellStyle name="Explanatory Text 5 2" xfId="2361" xr:uid="{0F1EC0B6-273F-499F-88CE-94148A205D90}"/>
    <cellStyle name="Explanatory Text 5 3" xfId="2362" xr:uid="{8FFE797B-EEFD-44F7-83D7-8F1FD4BB4DBF}"/>
    <cellStyle name="Explanatory Text 5 4" xfId="2363" xr:uid="{B83CA079-D667-4B31-9168-BF0300782EC5}"/>
    <cellStyle name="Explanatory Text 5 5" xfId="2364" xr:uid="{78138CA9-7587-4D04-BF53-0887942D9B53}"/>
    <cellStyle name="Explanatory Text 5 6" xfId="2365" xr:uid="{4EF43896-BF32-4142-8C7B-2F3CD860D6F3}"/>
    <cellStyle name="Explanatory Text 5 7" xfId="2366" xr:uid="{A7A79923-43AB-4317-9889-EB84C2AC2EBA}"/>
    <cellStyle name="Explanatory Text 5 8" xfId="2367" xr:uid="{A63244AA-8DFA-4C08-A384-A05FB159B308}"/>
    <cellStyle name="Explanatory Text 5 9" xfId="2368" xr:uid="{D348050F-3B34-4BB5-A03F-4E6919C7F62B}"/>
    <cellStyle name="Explanatory Text 6 2" xfId="2369" xr:uid="{AD286C7B-F77F-4F57-9118-6B49F96BAE12}"/>
    <cellStyle name="Explanatory Text 7 2" xfId="2370" xr:uid="{F0C16C0C-4ECB-4FE2-AAEA-A9170EADB80F}"/>
    <cellStyle name="Explanatory Text 8" xfId="2371" xr:uid="{F7153103-1CFB-4485-90F6-17C22713E7AE}"/>
    <cellStyle name="Explanatory Text 9" xfId="2372" xr:uid="{C2D71F6D-D3E9-4012-A7C3-83889E557C09}"/>
    <cellStyle name="Good" xfId="14" builtinId="26" customBuiltin="1"/>
    <cellStyle name="Good 10" xfId="2373" xr:uid="{18B5E14C-25D1-441F-8432-DDC7682DC46D}"/>
    <cellStyle name="Good 11" xfId="2374" xr:uid="{A71442A8-2947-4945-840F-56EA78E577A3}"/>
    <cellStyle name="Good 12" xfId="2375" xr:uid="{803CE49C-3D98-4BF9-9182-EFB766E50576}"/>
    <cellStyle name="Good 13" xfId="2376" xr:uid="{674CDE4B-724D-45C8-BDC9-F110FC18C29B}"/>
    <cellStyle name="Good 14" xfId="2377" xr:uid="{446506C1-22E7-45C6-A272-9C48E5E26C27}"/>
    <cellStyle name="Good 2 10" xfId="2378" xr:uid="{D35691CC-D47F-4D81-91A4-A480895A102F}"/>
    <cellStyle name="Good 2 11" xfId="2379" xr:uid="{6827740B-5F46-4A6D-AEF6-9E09DC883365}"/>
    <cellStyle name="Good 2 12" xfId="2380" xr:uid="{92485857-12EF-47EA-8455-EE6E0F1FBC68}"/>
    <cellStyle name="Good 2 13" xfId="2381" xr:uid="{49B4D153-E746-45E7-9E59-5342B655133E}"/>
    <cellStyle name="Good 2 2" xfId="2382" xr:uid="{78820897-A284-4E00-8C3B-E35AE7E87565}"/>
    <cellStyle name="Good 2 2 10" xfId="2383" xr:uid="{385CF2CE-49E9-453C-818C-EC1E7542B320}"/>
    <cellStyle name="Good 2 2 2" xfId="2384" xr:uid="{0A0A255A-1CB1-4742-A591-CBC2FBC50A49}"/>
    <cellStyle name="Good 2 2 2 2" xfId="2385" xr:uid="{94F52E39-92E0-47EE-A35B-82332EFBCFAE}"/>
    <cellStyle name="Good 2 2 3" xfId="2386" xr:uid="{662F80C6-1522-444B-8E85-4C1A9182A62A}"/>
    <cellStyle name="Good 2 2 4" xfId="2387" xr:uid="{1E27E5BB-C9F7-458B-926C-4A5AA5F4F576}"/>
    <cellStyle name="Good 2 2 5" xfId="2388" xr:uid="{4BA9C1A5-26C6-44FF-8453-707FEECE1399}"/>
    <cellStyle name="Good 2 2 6" xfId="2389" xr:uid="{409AFBC7-0986-4E71-91C2-411F7B474FF2}"/>
    <cellStyle name="Good 2 2 7" xfId="2390" xr:uid="{DEC533A6-7BBB-4264-9F4A-F0B881ED7980}"/>
    <cellStyle name="Good 2 2 8" xfId="2391" xr:uid="{E1DEE451-39F9-4109-8326-E51B0A54078B}"/>
    <cellStyle name="Good 2 2 9" xfId="2392" xr:uid="{CD87C8D5-5F28-49DE-9C4F-49CAC7D94089}"/>
    <cellStyle name="Good 2 3" xfId="2393" xr:uid="{99DD5027-1A62-481A-A390-1D64364C4A73}"/>
    <cellStyle name="Good 2 3 2" xfId="2394" xr:uid="{61F316FA-88FC-4A25-824D-5ACD80EC6D8E}"/>
    <cellStyle name="Good 2 4" xfId="2395" xr:uid="{BC07B889-3C01-4D52-B8CF-71C2A35A1A19}"/>
    <cellStyle name="Good 2 4 2" xfId="2396" xr:uid="{B1FAAA3A-F3D9-4A79-A89C-E88D6A525669}"/>
    <cellStyle name="Good 2 5" xfId="2397" xr:uid="{5F925360-CEDA-4E43-8717-06699D91E2FD}"/>
    <cellStyle name="Good 2 6" xfId="2398" xr:uid="{8C1E6EB8-799F-4C4D-8630-FD3F2C6FA384}"/>
    <cellStyle name="Good 2 7" xfId="2399" xr:uid="{756477BC-CDD2-4936-A3F4-AABA1931EA99}"/>
    <cellStyle name="Good 2 8" xfId="2400" xr:uid="{32C155A2-A018-4B6D-874B-A401CE648FAE}"/>
    <cellStyle name="Good 2 9" xfId="2401" xr:uid="{CB4B0585-F082-42AF-8AB6-64BEE30C7214}"/>
    <cellStyle name="Good 3" xfId="2402" xr:uid="{C353A51F-E2C9-4230-A7D2-B0788E32AA34}"/>
    <cellStyle name="Good 3 10" xfId="2403" xr:uid="{41F29A64-C768-4E48-8921-28821279DD56}"/>
    <cellStyle name="Good 3 2" xfId="2404" xr:uid="{D48E13C8-C548-4E2C-A2EB-D0BDEF680202}"/>
    <cellStyle name="Good 3 3" xfId="2405" xr:uid="{AF3AF4ED-9840-4399-B091-65280E227BA1}"/>
    <cellStyle name="Good 3 4" xfId="2406" xr:uid="{4579CDD2-D155-4B3D-B282-248FA9204034}"/>
    <cellStyle name="Good 3 5" xfId="2407" xr:uid="{9BB725E7-9939-4F35-8064-8A5F98B3B92B}"/>
    <cellStyle name="Good 3 6" xfId="2408" xr:uid="{F91B2553-E8C5-42A8-8F73-90FDA9A01408}"/>
    <cellStyle name="Good 3 7" xfId="2409" xr:uid="{9DF46A58-6CA4-48C3-A72B-F39CC502B791}"/>
    <cellStyle name="Good 3 8" xfId="2410" xr:uid="{70F39961-304F-4A20-A639-1A1F9BE8241C}"/>
    <cellStyle name="Good 3 9" xfId="2411" xr:uid="{B02D04A2-7B2D-4804-BF7C-F4B4BFEFC3CC}"/>
    <cellStyle name="Good 4" xfId="2412" xr:uid="{3E18F12F-45DD-44DA-8FDA-B9718C0078B2}"/>
    <cellStyle name="Good 4 10" xfId="2413" xr:uid="{89D866FA-C6C1-43DC-9285-605C6B474C67}"/>
    <cellStyle name="Good 4 2" xfId="2414" xr:uid="{99AB4049-822B-49D9-9BD2-1EC4EC0959F6}"/>
    <cellStyle name="Good 4 3" xfId="2415" xr:uid="{8792E84A-D4F1-444A-ABF0-D99AC5EAB6D5}"/>
    <cellStyle name="Good 4 4" xfId="2416" xr:uid="{BD7AD97A-6FE8-4552-A9ED-99D142B3598C}"/>
    <cellStyle name="Good 4 5" xfId="2417" xr:uid="{68956B6F-1D5D-4515-A54A-EBFDBBC97CFD}"/>
    <cellStyle name="Good 4 6" xfId="2418" xr:uid="{F0543FE0-7618-4730-9437-5AFCD8983D26}"/>
    <cellStyle name="Good 4 7" xfId="2419" xr:uid="{AE849E15-5C73-412F-919A-539263805409}"/>
    <cellStyle name="Good 4 8" xfId="2420" xr:uid="{44BB343E-284B-46C6-B8DA-6BD549CE76D0}"/>
    <cellStyle name="Good 4 9" xfId="2421" xr:uid="{4A04DF78-41D9-4BBE-81F2-C804DC619806}"/>
    <cellStyle name="Good 5" xfId="2422" xr:uid="{61D63473-906A-49E3-AF86-E0F30A3BE2A3}"/>
    <cellStyle name="Good 5 10" xfId="2423" xr:uid="{1AC152AF-5542-416A-B721-196C6C72E6AB}"/>
    <cellStyle name="Good 5 2" xfId="2424" xr:uid="{3E3BF8E2-0FB8-4659-BE35-E7E2FF654F32}"/>
    <cellStyle name="Good 5 3" xfId="2425" xr:uid="{35680B24-EDBA-4945-AB62-AB5AC0FBD560}"/>
    <cellStyle name="Good 5 4" xfId="2426" xr:uid="{57ABB501-7417-4647-A207-DF8FE24EF7A3}"/>
    <cellStyle name="Good 5 5" xfId="2427" xr:uid="{389F60FD-2100-4ACF-8543-3F8E263D048D}"/>
    <cellStyle name="Good 5 6" xfId="2428" xr:uid="{1890D009-E5A8-4B37-AA3F-8DCB88B7A60D}"/>
    <cellStyle name="Good 5 7" xfId="2429" xr:uid="{A5806BC4-E5EE-40C8-8F5D-30EEC773E4DB}"/>
    <cellStyle name="Good 5 8" xfId="2430" xr:uid="{94A9668F-7134-45F9-9430-80ABAA83006C}"/>
    <cellStyle name="Good 5 9" xfId="2431" xr:uid="{E2411BAC-0C53-4FCB-AF8A-37F5C310E2AB}"/>
    <cellStyle name="Good 6 2" xfId="2432" xr:uid="{DEE280A6-1B88-4847-B703-1DE7C0871B0B}"/>
    <cellStyle name="Good 7 2" xfId="2433" xr:uid="{33277921-FC9C-4BD8-B151-C754C5ABEB83}"/>
    <cellStyle name="Good 8" xfId="2434" xr:uid="{6F46A142-BD55-4DFA-B599-343D4EED9557}"/>
    <cellStyle name="Good 9" xfId="2435" xr:uid="{A97957E3-10DD-4360-8FA5-07FBF98F8262}"/>
    <cellStyle name="Heading 1" xfId="10" builtinId="16" customBuiltin="1"/>
    <cellStyle name="Heading 1 10" xfId="2436" xr:uid="{B040B500-3FE6-4B7B-82B2-11EE5920752C}"/>
    <cellStyle name="Heading 1 11" xfId="2437" xr:uid="{8E4176AD-D449-4AA9-9E79-D05A97EB8C0A}"/>
    <cellStyle name="Heading 1 12" xfId="2438" xr:uid="{76391C5B-620C-4204-9087-7C1AC142C8FC}"/>
    <cellStyle name="Heading 1 13" xfId="2439" xr:uid="{1753748D-7439-42D8-A06B-141323EF7551}"/>
    <cellStyle name="Heading 1 14" xfId="2440" xr:uid="{9A965348-E320-4099-99B9-6B432E8CC3AB}"/>
    <cellStyle name="Heading 1 2 10" xfId="2441" xr:uid="{11B6C340-BD74-4FB1-A61C-CB8538AB82B1}"/>
    <cellStyle name="Heading 1 2 11" xfId="2442" xr:uid="{53AB201E-F44F-4BC3-8494-DCDA510B95A6}"/>
    <cellStyle name="Heading 1 2 12" xfId="2443" xr:uid="{99585542-EC51-4247-B2F4-F4B3B5425C3D}"/>
    <cellStyle name="Heading 1 2 13" xfId="2444" xr:uid="{11334891-A4AF-472A-BAE9-62272F64B565}"/>
    <cellStyle name="Heading 1 2 2" xfId="2445" xr:uid="{5716C5C9-DB1A-47A6-B115-0540672D06CD}"/>
    <cellStyle name="Heading 1 2 2 10" xfId="2446" xr:uid="{CBF03F0F-B1F9-479C-A44E-08532947912E}"/>
    <cellStyle name="Heading 1 2 2 2" xfId="2447" xr:uid="{DA8BECA4-2843-4A67-91AF-6361DEF989EB}"/>
    <cellStyle name="Heading 1 2 2 2 2" xfId="2448" xr:uid="{9279646B-3558-4A84-9248-F8EEF12DFBB9}"/>
    <cellStyle name="Heading 1 2 2 3" xfId="2449" xr:uid="{5E464987-5486-48A6-91A7-10B7A219678B}"/>
    <cellStyle name="Heading 1 2 2 4" xfId="2450" xr:uid="{8D7BB040-C8E3-457E-BEB5-065D9F9D8334}"/>
    <cellStyle name="Heading 1 2 2 5" xfId="2451" xr:uid="{3AFDBC91-F213-406A-B913-628A191BAC21}"/>
    <cellStyle name="Heading 1 2 2 6" xfId="2452" xr:uid="{0A5807D2-5F71-452C-B116-8013C0B02CE6}"/>
    <cellStyle name="Heading 1 2 2 7" xfId="2453" xr:uid="{67076BDC-502D-42F5-975E-1AB933164711}"/>
    <cellStyle name="Heading 1 2 2 8" xfId="2454" xr:uid="{5521A3F0-D6B2-41A8-A34A-DDA5B53515BB}"/>
    <cellStyle name="Heading 1 2 2 9" xfId="2455" xr:uid="{3A15261B-D414-46B4-9D83-54F487A77370}"/>
    <cellStyle name="Heading 1 2 3" xfId="2456" xr:uid="{DB4A734A-2916-49EE-A6A9-56F1F0A68853}"/>
    <cellStyle name="Heading 1 2 3 2" xfId="2457" xr:uid="{20485CA1-7A12-4598-9F40-981EB47E95C5}"/>
    <cellStyle name="Heading 1 2 4" xfId="2458" xr:uid="{A03B443A-4C01-458A-AE55-35B8753EE4F7}"/>
    <cellStyle name="Heading 1 2 4 2" xfId="2459" xr:uid="{3F6BC67C-C340-4846-9FC9-24B5A33A1C32}"/>
    <cellStyle name="Heading 1 2 5" xfId="2460" xr:uid="{B8AC292C-12AE-4938-8CED-79C37819AE36}"/>
    <cellStyle name="Heading 1 2 6" xfId="2461" xr:uid="{7CBE1167-7106-465B-AEB6-131FF9206B24}"/>
    <cellStyle name="Heading 1 2 7" xfId="2462" xr:uid="{B2D9A262-A7ED-40A2-9F35-607C9D81F8EB}"/>
    <cellStyle name="Heading 1 2 8" xfId="2463" xr:uid="{01F5EA1C-0376-40B5-B802-39F65BDCC12F}"/>
    <cellStyle name="Heading 1 2 9" xfId="2464" xr:uid="{80F35865-F1A0-44D4-A35A-4D25C719DFD8}"/>
    <cellStyle name="Heading 1 3" xfId="2465" xr:uid="{79A744CF-122A-42C1-8778-41AB66501E8A}"/>
    <cellStyle name="Heading 1 3 10" xfId="2466" xr:uid="{A0795720-7A12-47B8-B184-ECABD2139B43}"/>
    <cellStyle name="Heading 1 3 2" xfId="2467" xr:uid="{A835CE90-7BA1-4A86-9774-B906B56888B4}"/>
    <cellStyle name="Heading 1 3 3" xfId="2468" xr:uid="{5A89B8C2-BA5B-4946-914C-7D0BA98063F0}"/>
    <cellStyle name="Heading 1 3 4" xfId="2469" xr:uid="{E0666C41-4A9A-4DF7-8C0B-3AE7945F6056}"/>
    <cellStyle name="Heading 1 3 5" xfId="2470" xr:uid="{02E860F0-5E80-46D5-A229-208F19A44015}"/>
    <cellStyle name="Heading 1 3 6" xfId="2471" xr:uid="{30F730EE-7976-4342-8DDF-ED2BC70E63BB}"/>
    <cellStyle name="Heading 1 3 7" xfId="2472" xr:uid="{DB015FA9-A3F5-4EE2-8394-BAD8EE63C2C3}"/>
    <cellStyle name="Heading 1 3 8" xfId="2473" xr:uid="{AD0F29B4-F09D-42F8-B7D1-F52A7BB8FA7E}"/>
    <cellStyle name="Heading 1 3 9" xfId="2474" xr:uid="{E3361272-C978-4378-BC38-590A8A468BE1}"/>
    <cellStyle name="Heading 1 4" xfId="2475" xr:uid="{652266B4-9940-4BC2-B921-D5C5D69E0E64}"/>
    <cellStyle name="Heading 1 4 10" xfId="2476" xr:uid="{9576519B-33ED-473A-A141-3B79F0965033}"/>
    <cellStyle name="Heading 1 4 2" xfId="2477" xr:uid="{94116BB0-ECE1-455E-A1FE-392022AAFF32}"/>
    <cellStyle name="Heading 1 4 3" xfId="2478" xr:uid="{77C3ECBA-0E8F-430F-AA9F-103FF255D8E6}"/>
    <cellStyle name="Heading 1 4 4" xfId="2479" xr:uid="{ED7871C3-5086-4159-9A94-95502A7BF7EB}"/>
    <cellStyle name="Heading 1 4 5" xfId="2480" xr:uid="{2D64716B-09D1-4738-8CB2-049FDC044D42}"/>
    <cellStyle name="Heading 1 4 6" xfId="2481" xr:uid="{F228B67A-4991-4373-9F4F-B937625F0CE9}"/>
    <cellStyle name="Heading 1 4 7" xfId="2482" xr:uid="{A4D01F7D-DC64-49A1-921A-09C6776FC9A2}"/>
    <cellStyle name="Heading 1 4 8" xfId="2483" xr:uid="{EA2C8E67-DB22-4B34-89E8-6990C6042C28}"/>
    <cellStyle name="Heading 1 4 9" xfId="2484" xr:uid="{D1353A68-8FD6-4F23-A321-28D4F360E7E9}"/>
    <cellStyle name="Heading 1 5" xfId="2485" xr:uid="{1BB63CAA-2F91-4568-8612-5171ADC6422E}"/>
    <cellStyle name="Heading 1 5 10" xfId="2486" xr:uid="{9FE92388-6829-4496-A8C9-E8AAFA36EA96}"/>
    <cellStyle name="Heading 1 5 2" xfId="2487" xr:uid="{F91DB1E6-FCD4-4FA3-B7B9-C5F184558F00}"/>
    <cellStyle name="Heading 1 5 3" xfId="2488" xr:uid="{5C19A397-F724-4333-A840-4B5E9EAB605C}"/>
    <cellStyle name="Heading 1 5 4" xfId="2489" xr:uid="{0D2C152C-F791-45AA-BD03-0585D0BDEA52}"/>
    <cellStyle name="Heading 1 5 5" xfId="2490" xr:uid="{57993D5C-26DB-4484-B77D-082F0DD85344}"/>
    <cellStyle name="Heading 1 5 6" xfId="2491" xr:uid="{35AFBD94-4908-4F7C-8196-507F662AAB24}"/>
    <cellStyle name="Heading 1 5 7" xfId="2492" xr:uid="{9664A7ED-7B11-47A5-9F79-3DA36ED9D6DD}"/>
    <cellStyle name="Heading 1 5 8" xfId="2493" xr:uid="{605A0614-8255-47FD-AD7D-455A68DFDB9D}"/>
    <cellStyle name="Heading 1 5 9" xfId="2494" xr:uid="{1C8DF83D-7280-4664-9222-BA9570EE8149}"/>
    <cellStyle name="Heading 1 6 2" xfId="2495" xr:uid="{4B935871-A9AF-42D9-8009-E1455DA127F4}"/>
    <cellStyle name="Heading 1 7 2" xfId="2496" xr:uid="{8CD3CD8B-A5D5-4491-95E8-A00AABF975AA}"/>
    <cellStyle name="Heading 1 8" xfId="2497" xr:uid="{3BD34FEE-E320-4A3F-A398-D35FAFEFF3EB}"/>
    <cellStyle name="Heading 1 9" xfId="2498" xr:uid="{09D35649-B6D1-4F1C-BBAD-DC807DE6C85C}"/>
    <cellStyle name="Heading 2" xfId="11" builtinId="17" customBuiltin="1"/>
    <cellStyle name="Heading 2 10" xfId="2499" xr:uid="{74FE24B1-5F83-444B-8E01-F209FBF07F1E}"/>
    <cellStyle name="Heading 2 11" xfId="2500" xr:uid="{B05F8BBD-BCB7-417A-904B-AF2E78137813}"/>
    <cellStyle name="Heading 2 12" xfId="2501" xr:uid="{31302BF5-B2A4-43D7-9978-5D855D390F69}"/>
    <cellStyle name="Heading 2 13" xfId="2502" xr:uid="{BD5ECBA0-4A87-46B7-8356-D77F83B28D9F}"/>
    <cellStyle name="Heading 2 14" xfId="2503" xr:uid="{EEF9F3B2-DDF0-425F-857A-ACDC2273ECC3}"/>
    <cellStyle name="Heading 2 2 10" xfId="2504" xr:uid="{180373F7-3A94-40ED-9D1F-4CF20DF26EE4}"/>
    <cellStyle name="Heading 2 2 11" xfId="2505" xr:uid="{07439452-3360-4759-8494-80B106659A28}"/>
    <cellStyle name="Heading 2 2 12" xfId="2506" xr:uid="{39D2A270-F0F5-47B5-898D-EB871DFA65CB}"/>
    <cellStyle name="Heading 2 2 13" xfId="2507" xr:uid="{30CE5AC9-B869-40AD-B1F8-1EF85649FAEB}"/>
    <cellStyle name="Heading 2 2 2" xfId="2508" xr:uid="{4926A7D4-F85C-4B9A-BB16-C1A041A34880}"/>
    <cellStyle name="Heading 2 2 2 10" xfId="2509" xr:uid="{8AA9097A-EF86-44EC-B5B9-40A82852C11E}"/>
    <cellStyle name="Heading 2 2 2 2" xfId="2510" xr:uid="{9570F3E2-A00E-4DFE-A3D8-33DF0100113A}"/>
    <cellStyle name="Heading 2 2 2 2 2" xfId="2511" xr:uid="{9E45AC36-BC9D-477D-B822-E16D2E19B310}"/>
    <cellStyle name="Heading 2 2 2 3" xfId="2512" xr:uid="{E907E182-4D0A-48E1-9457-4FE91A7AF10B}"/>
    <cellStyle name="Heading 2 2 2 4" xfId="2513" xr:uid="{CB69040D-F0CA-45EC-B7BF-423FA5BEDC14}"/>
    <cellStyle name="Heading 2 2 2 5" xfId="2514" xr:uid="{7AC97C8D-B92F-49EB-9E04-6AB9BB541D62}"/>
    <cellStyle name="Heading 2 2 2 6" xfId="2515" xr:uid="{AF9EC389-1F43-4975-A3D3-B604D2735B8E}"/>
    <cellStyle name="Heading 2 2 2 7" xfId="2516" xr:uid="{6F7F9A5F-B8F9-43A0-B46B-20ED29014FDE}"/>
    <cellStyle name="Heading 2 2 2 8" xfId="2517" xr:uid="{DDD90259-F318-48AF-BE57-C1FDDD66EA34}"/>
    <cellStyle name="Heading 2 2 2 9" xfId="2518" xr:uid="{69CDA1E6-2517-40CB-809D-9E2DDA72A653}"/>
    <cellStyle name="Heading 2 2 3" xfId="2519" xr:uid="{3090B80C-C1A3-4A93-A328-85C5980CF1B7}"/>
    <cellStyle name="Heading 2 2 3 2" xfId="2520" xr:uid="{BB760CFE-4D70-4425-8C79-8B1ECC2C21C8}"/>
    <cellStyle name="Heading 2 2 4" xfId="2521" xr:uid="{A36013F7-5BA9-4164-821A-EE3E1D245F56}"/>
    <cellStyle name="Heading 2 2 4 2" xfId="2522" xr:uid="{EC6FF650-39A6-4CBF-824E-7783E57E2385}"/>
    <cellStyle name="Heading 2 2 5" xfId="2523" xr:uid="{6A4B0838-1184-4475-893B-FA74CE589A7F}"/>
    <cellStyle name="Heading 2 2 6" xfId="2524" xr:uid="{752F3652-FEE9-45A3-A84B-E4AE0E262EB3}"/>
    <cellStyle name="Heading 2 2 7" xfId="2525" xr:uid="{37005884-DB64-491F-AAD7-76A0FFAC228E}"/>
    <cellStyle name="Heading 2 2 8" xfId="2526" xr:uid="{33BEB7BB-4A34-4C9C-A2F0-58508B076B2E}"/>
    <cellStyle name="Heading 2 2 9" xfId="2527" xr:uid="{0AC3A576-0E0E-4DF9-B2BE-6B15F8E08016}"/>
    <cellStyle name="Heading 2 3" xfId="2528" xr:uid="{FAFF0990-F248-4F56-A1B4-83252982B0ED}"/>
    <cellStyle name="Heading 2 3 10" xfId="2529" xr:uid="{C2C634A7-6A4F-4776-B35A-F55060ECA1CF}"/>
    <cellStyle name="Heading 2 3 2" xfId="2530" xr:uid="{5D7B4CE9-4A7A-4E00-BAD5-207243927998}"/>
    <cellStyle name="Heading 2 3 3" xfId="2531" xr:uid="{784359B5-A667-4BF2-A1DE-6F73E5722F95}"/>
    <cellStyle name="Heading 2 3 4" xfId="2532" xr:uid="{11A6940E-E885-4AFC-AFE0-320C5E8598B0}"/>
    <cellStyle name="Heading 2 3 5" xfId="2533" xr:uid="{19061667-D9DD-4C61-A597-E7F1C74E2162}"/>
    <cellStyle name="Heading 2 3 6" xfId="2534" xr:uid="{EE2DE80E-9080-40E4-BCCF-0618422096C1}"/>
    <cellStyle name="Heading 2 3 7" xfId="2535" xr:uid="{7FFE9D76-715C-4614-8D7E-2E0F043C2DE5}"/>
    <cellStyle name="Heading 2 3 8" xfId="2536" xr:uid="{818B266B-AB55-4EDC-89B4-4FF0799693ED}"/>
    <cellStyle name="Heading 2 3 9" xfId="2537" xr:uid="{4CA12BAB-D4F8-47AD-9314-741589321E49}"/>
    <cellStyle name="Heading 2 4" xfId="2538" xr:uid="{D0CCB93E-2C1C-49B3-B9B3-20039B8408D8}"/>
    <cellStyle name="Heading 2 4 10" xfId="2539" xr:uid="{CD52F28C-A0E2-4620-9970-2FA803AF8916}"/>
    <cellStyle name="Heading 2 4 2" xfId="2540" xr:uid="{B22EBB20-7AFE-430F-AF8E-FE0D1B2328CA}"/>
    <cellStyle name="Heading 2 4 3" xfId="2541" xr:uid="{8AF626F8-3548-4015-A08A-4402870426E3}"/>
    <cellStyle name="Heading 2 4 4" xfId="2542" xr:uid="{0C0AC8DA-9866-475B-A1C7-0DF996D836E1}"/>
    <cellStyle name="Heading 2 4 5" xfId="2543" xr:uid="{9B68C897-BCFA-4A5C-AE9E-B71C4D21C7FB}"/>
    <cellStyle name="Heading 2 4 6" xfId="2544" xr:uid="{2E0C1A36-0D51-47A1-8007-52C5094DE00E}"/>
    <cellStyle name="Heading 2 4 7" xfId="2545" xr:uid="{BF58337D-9CB3-42B6-B2D0-6A001D124841}"/>
    <cellStyle name="Heading 2 4 8" xfId="2546" xr:uid="{8A2C23E8-F10E-4BA1-93A6-E46792B32D4C}"/>
    <cellStyle name="Heading 2 4 9" xfId="2547" xr:uid="{72E8B3BE-8DD6-4949-8A4E-A694C91D7068}"/>
    <cellStyle name="Heading 2 5" xfId="2548" xr:uid="{52261D69-A370-4FC2-8EDB-73C5B3132A8A}"/>
    <cellStyle name="Heading 2 5 10" xfId="2549" xr:uid="{72D80124-81B7-486D-8DDE-78E3CF9251F6}"/>
    <cellStyle name="Heading 2 5 2" xfId="2550" xr:uid="{4F322EE4-6D13-4D31-B74A-1AD418E79260}"/>
    <cellStyle name="Heading 2 5 3" xfId="2551" xr:uid="{AF25814D-9C7D-4D86-B9EE-6F40D1DB4023}"/>
    <cellStyle name="Heading 2 5 4" xfId="2552" xr:uid="{820A4D07-D415-4649-AD48-CC1AB0CBE97D}"/>
    <cellStyle name="Heading 2 5 5" xfId="2553" xr:uid="{EA40F7CC-F4A5-4B73-8677-3F8E15798676}"/>
    <cellStyle name="Heading 2 5 6" xfId="2554" xr:uid="{6563F919-5426-45D7-82C0-C990C2B2FD5B}"/>
    <cellStyle name="Heading 2 5 7" xfId="2555" xr:uid="{012AE0E6-297F-4B35-94E5-07824D341373}"/>
    <cellStyle name="Heading 2 5 8" xfId="2556" xr:uid="{FD6523E2-19ED-45D2-B374-1A90CA5784E3}"/>
    <cellStyle name="Heading 2 5 9" xfId="2557" xr:uid="{F74918D8-E99C-4FDC-8645-6F6DDB1ADB12}"/>
    <cellStyle name="Heading 2 6 2" xfId="2558" xr:uid="{039A8076-3511-4687-9468-FED3D58D175B}"/>
    <cellStyle name="Heading 2 7 2" xfId="2559" xr:uid="{65A0C3F0-1B6B-4497-9B7D-75C3C26E86CD}"/>
    <cellStyle name="Heading 2 8" xfId="2560" xr:uid="{137A79E8-1ADF-4F81-86CF-FCE740690584}"/>
    <cellStyle name="Heading 2 9" xfId="2561" xr:uid="{C2E99023-28E5-46C9-A436-9A1CAF278BDB}"/>
    <cellStyle name="Heading 3" xfId="12" builtinId="18" customBuiltin="1"/>
    <cellStyle name="Heading 3 10" xfId="2562" xr:uid="{729DEFD8-E52C-4ABC-B8F3-A25CEF7EAD39}"/>
    <cellStyle name="Heading 3 11" xfId="2563" xr:uid="{767AE46F-A593-47F1-8F68-310C0E041054}"/>
    <cellStyle name="Heading 3 12" xfId="2564" xr:uid="{E946FD49-1785-4E02-A1D9-1E921312603B}"/>
    <cellStyle name="Heading 3 13" xfId="2565" xr:uid="{723A5725-42DD-4AE1-B1BA-FBC8D82097B4}"/>
    <cellStyle name="Heading 3 14" xfId="2566" xr:uid="{174407D3-3AF3-4C25-945B-DA7283741032}"/>
    <cellStyle name="Heading 3 2 10" xfId="2567" xr:uid="{4526FA62-CA2C-498A-B07B-49B40F3DCBB7}"/>
    <cellStyle name="Heading 3 2 11" xfId="2568" xr:uid="{BF08CCEE-7383-4C56-B6D2-1262D946272F}"/>
    <cellStyle name="Heading 3 2 12" xfId="2569" xr:uid="{4E8D8541-C90E-409D-AAF9-63D867B13926}"/>
    <cellStyle name="Heading 3 2 13" xfId="2570" xr:uid="{D4AF663B-E5E1-44A5-AE9A-B68D4E0F7B62}"/>
    <cellStyle name="Heading 3 2 2" xfId="2571" xr:uid="{96AF0B5A-5B61-4424-9204-C974DE7220FE}"/>
    <cellStyle name="Heading 3 2 2 10" xfId="2572" xr:uid="{78AF63B7-FCA1-4568-BD66-4F5C5B56EB61}"/>
    <cellStyle name="Heading 3 2 2 2" xfId="2573" xr:uid="{38B43520-E13E-4304-8966-460DC5F51DC8}"/>
    <cellStyle name="Heading 3 2 2 2 2" xfId="2574" xr:uid="{55761B4D-ABBE-44C2-BA77-EDF5A9B8CB06}"/>
    <cellStyle name="Heading 3 2 2 3" xfId="2575" xr:uid="{96092FF8-7590-44E0-A90C-095A39B3C7C2}"/>
    <cellStyle name="Heading 3 2 2 4" xfId="2576" xr:uid="{2B4787AC-D469-458E-BC24-9CB38B9DC77F}"/>
    <cellStyle name="Heading 3 2 2 5" xfId="2577" xr:uid="{DA31FB37-E89D-48B7-AD16-B4B7E44B97C8}"/>
    <cellStyle name="Heading 3 2 2 6" xfId="2578" xr:uid="{C63F99D7-C077-48A1-9241-0FC0D4453C47}"/>
    <cellStyle name="Heading 3 2 2 7" xfId="2579" xr:uid="{BE28B598-4F9D-4540-A933-A78EC2397DC6}"/>
    <cellStyle name="Heading 3 2 2 8" xfId="2580" xr:uid="{8BDA2BCA-0315-4143-AF2B-073025D45715}"/>
    <cellStyle name="Heading 3 2 2 9" xfId="2581" xr:uid="{19BECE68-B4E5-46F3-B8F5-62F852BD4491}"/>
    <cellStyle name="Heading 3 2 3" xfId="2582" xr:uid="{6CF818A9-C24C-4A4B-B65C-CE4856E49FE5}"/>
    <cellStyle name="Heading 3 2 3 2" xfId="2583" xr:uid="{A1BF8D02-81B0-4599-9074-F6C411EFFE3B}"/>
    <cellStyle name="Heading 3 2 4" xfId="2584" xr:uid="{939A61D0-8C98-488E-B7DE-643641243176}"/>
    <cellStyle name="Heading 3 2 4 2" xfId="2585" xr:uid="{EC5FE066-B204-4C6B-8A38-824BAED80DC2}"/>
    <cellStyle name="Heading 3 2 5" xfId="2586" xr:uid="{BA9A03D7-E4B6-49BA-90A1-69FF42788978}"/>
    <cellStyle name="Heading 3 2 6" xfId="2587" xr:uid="{7C290DE8-185F-450F-AFB0-FE1464611040}"/>
    <cellStyle name="Heading 3 2 7" xfId="2588" xr:uid="{2F6077C9-979C-4C8F-9AE2-8DC828A2CCBE}"/>
    <cellStyle name="Heading 3 2 8" xfId="2589" xr:uid="{F9CFC0C8-4A63-483F-8DCB-17D042B073BD}"/>
    <cellStyle name="Heading 3 2 9" xfId="2590" xr:uid="{554891A5-FCBF-4032-A160-C393191D8125}"/>
    <cellStyle name="Heading 3 3" xfId="2591" xr:uid="{193695E3-92ED-4DF3-87F4-DB103258639C}"/>
    <cellStyle name="Heading 3 3 10" xfId="2592" xr:uid="{D5AD6832-8D90-49EC-B7C5-1616A583AAB8}"/>
    <cellStyle name="Heading 3 3 2" xfId="2593" xr:uid="{41575A8E-90A9-4E99-A67B-608A9FF6E438}"/>
    <cellStyle name="Heading 3 3 3" xfId="2594" xr:uid="{DF717015-EA5D-47EC-864E-DFEE358BE501}"/>
    <cellStyle name="Heading 3 3 4" xfId="2595" xr:uid="{CCF7B9D8-B99C-4232-A723-060B0B88DF0B}"/>
    <cellStyle name="Heading 3 3 5" xfId="2596" xr:uid="{CB40679D-551F-4A05-80EE-E5E70254C68F}"/>
    <cellStyle name="Heading 3 3 6" xfId="2597" xr:uid="{636E7AF6-A50F-475E-BD09-3EFF0EF2CEF7}"/>
    <cellStyle name="Heading 3 3 7" xfId="2598" xr:uid="{DA489542-522F-4DEA-B211-9E6610D63D7E}"/>
    <cellStyle name="Heading 3 3 8" xfId="2599" xr:uid="{8E798DEA-69AD-4690-8A13-C8387D2859AB}"/>
    <cellStyle name="Heading 3 3 9" xfId="2600" xr:uid="{81713C79-52E6-4EB8-8FBC-F4989A83DF15}"/>
    <cellStyle name="Heading 3 4" xfId="2601" xr:uid="{2D3EE60D-0D97-4D51-A49E-D801A327E984}"/>
    <cellStyle name="Heading 3 4 10" xfId="2602" xr:uid="{5170E6F2-15DA-4C10-B8D6-32AF2CE7D631}"/>
    <cellStyle name="Heading 3 4 2" xfId="2603" xr:uid="{3CA4E190-8246-4F9B-97C0-EFAE10819083}"/>
    <cellStyle name="Heading 3 4 3" xfId="2604" xr:uid="{CD0A2C8E-B9DD-40EE-990A-577DDD22493D}"/>
    <cellStyle name="Heading 3 4 4" xfId="2605" xr:uid="{35AE6757-3696-496D-BBEA-79F9AFED7744}"/>
    <cellStyle name="Heading 3 4 5" xfId="2606" xr:uid="{ACB629A6-5190-4501-B368-1ED45B59205B}"/>
    <cellStyle name="Heading 3 4 6" xfId="2607" xr:uid="{1913FD00-5E96-4171-A9A3-360CBC878B7F}"/>
    <cellStyle name="Heading 3 4 7" xfId="2608" xr:uid="{6708885E-2201-4E3D-AA93-3A477555384A}"/>
    <cellStyle name="Heading 3 4 8" xfId="2609" xr:uid="{D43D762F-D31B-40A3-9DD9-D290503595F9}"/>
    <cellStyle name="Heading 3 4 9" xfId="2610" xr:uid="{D0A4571F-A398-479A-AEF7-DD71A3190C8A}"/>
    <cellStyle name="Heading 3 5" xfId="2611" xr:uid="{2B4A2F95-B86B-4CA8-8935-349CDC42E8D0}"/>
    <cellStyle name="Heading 3 5 10" xfId="2612" xr:uid="{7B0411AB-EC89-4393-ADFD-890EA31A4824}"/>
    <cellStyle name="Heading 3 5 2" xfId="2613" xr:uid="{D22FD6E3-61EB-4D8F-8AB1-026E723F07D8}"/>
    <cellStyle name="Heading 3 5 3" xfId="2614" xr:uid="{0D51B366-35A8-4F1B-9495-36B8C5C8C516}"/>
    <cellStyle name="Heading 3 5 4" xfId="2615" xr:uid="{6D84C6E0-308A-42EB-AA71-556562EB9A51}"/>
    <cellStyle name="Heading 3 5 5" xfId="2616" xr:uid="{54B8AB48-4707-4A83-B8A7-E28F41B4B43E}"/>
    <cellStyle name="Heading 3 5 6" xfId="2617" xr:uid="{1B2C873F-3D3E-4945-A355-CAB6AEC63269}"/>
    <cellStyle name="Heading 3 5 7" xfId="2618" xr:uid="{B81865D6-5047-49B9-AE4E-74B0109AFEC7}"/>
    <cellStyle name="Heading 3 5 8" xfId="2619" xr:uid="{960A49E5-DEE2-476C-852B-36DAFA559F65}"/>
    <cellStyle name="Heading 3 5 9" xfId="2620" xr:uid="{65F84D6A-2D5C-4CD8-9363-930DB45A42EA}"/>
    <cellStyle name="Heading 3 6 2" xfId="2621" xr:uid="{78D848B8-BA32-484A-B53B-1782547EB646}"/>
    <cellStyle name="Heading 3 7 2" xfId="2622" xr:uid="{7C7562FC-4E26-4CF8-9B5D-3C49BAF887BE}"/>
    <cellStyle name="Heading 3 8" xfId="2623" xr:uid="{41A9FFA2-AD68-4FCD-9DCC-AAC0DAB7601B}"/>
    <cellStyle name="Heading 3 9" xfId="2624" xr:uid="{C06A4A1D-0ED7-40A0-99D7-9EE1A3D8BCA7}"/>
    <cellStyle name="Heading 4" xfId="13" builtinId="19" customBuiltin="1"/>
    <cellStyle name="Heading 4 10" xfId="2625" xr:uid="{174A764F-7B1A-4512-886A-BF312CB8A261}"/>
    <cellStyle name="Heading 4 11" xfId="2626" xr:uid="{08B38AE4-DB69-4127-AC9C-EB3B2D80C1D9}"/>
    <cellStyle name="Heading 4 12" xfId="2627" xr:uid="{01ECD2CD-8301-4ADE-ABB2-3E1D8A122364}"/>
    <cellStyle name="Heading 4 13" xfId="2628" xr:uid="{11A7EA53-4FC1-4EC7-BF17-A9BA17B283B1}"/>
    <cellStyle name="Heading 4 14" xfId="2629" xr:uid="{4ABB1BAE-F05D-4882-BFE3-9176A3E2E124}"/>
    <cellStyle name="Heading 4 2 10" xfId="2630" xr:uid="{D58BAC18-D557-44E3-A010-A8A5AB3DF671}"/>
    <cellStyle name="Heading 4 2 11" xfId="2631" xr:uid="{1AEFB5A0-C39D-42BB-AAE8-356D0F3A4F62}"/>
    <cellStyle name="Heading 4 2 12" xfId="2632" xr:uid="{64F29DB1-9796-4A84-9555-F93FAB0651B5}"/>
    <cellStyle name="Heading 4 2 13" xfId="2633" xr:uid="{9C64B9E2-0EAB-4D0F-B211-7B12F823E1C7}"/>
    <cellStyle name="Heading 4 2 2" xfId="2634" xr:uid="{F8036132-3650-45E9-8D4E-523AA8395612}"/>
    <cellStyle name="Heading 4 2 2 10" xfId="2635" xr:uid="{1A33DE2D-2D21-4F4F-A853-7E0975C963BF}"/>
    <cellStyle name="Heading 4 2 2 2" xfId="2636" xr:uid="{54FC55D3-14F4-4132-82E4-E33D53E844AA}"/>
    <cellStyle name="Heading 4 2 2 2 2" xfId="2637" xr:uid="{781EDDD8-2EB4-482C-B5E8-1D49BA75E9C9}"/>
    <cellStyle name="Heading 4 2 2 3" xfId="2638" xr:uid="{A11F586D-6F22-4840-9FD4-63D77CBD7592}"/>
    <cellStyle name="Heading 4 2 2 4" xfId="2639" xr:uid="{2CFBB99D-C6D0-4D1C-9D1B-FFA67B163333}"/>
    <cellStyle name="Heading 4 2 2 5" xfId="2640" xr:uid="{FC259A3C-A915-4C52-B700-B8150C3A8901}"/>
    <cellStyle name="Heading 4 2 2 6" xfId="2641" xr:uid="{9D18E3D3-9834-4CD9-9ADF-DFFC0FBBEFC1}"/>
    <cellStyle name="Heading 4 2 2 7" xfId="2642" xr:uid="{75C0CC54-968E-462B-B5CB-E46806E642F3}"/>
    <cellStyle name="Heading 4 2 2 8" xfId="2643" xr:uid="{8E75E460-2DC3-4F7E-AB2D-AE9B7AE8F61F}"/>
    <cellStyle name="Heading 4 2 2 9" xfId="2644" xr:uid="{7ED901EA-93FF-43C8-AE83-8BDD7A9B298F}"/>
    <cellStyle name="Heading 4 2 3" xfId="2645" xr:uid="{78122678-0839-4744-A7E3-811BEE71FE1D}"/>
    <cellStyle name="Heading 4 2 3 2" xfId="2646" xr:uid="{0586CFAA-7127-4D63-870D-37B35B9A50F3}"/>
    <cellStyle name="Heading 4 2 4" xfId="2647" xr:uid="{B05E1D75-B88C-4BA8-910C-8CE33AC08E23}"/>
    <cellStyle name="Heading 4 2 4 2" xfId="2648" xr:uid="{F359403F-C8E6-4096-95D9-710E313F80FC}"/>
    <cellStyle name="Heading 4 2 5" xfId="2649" xr:uid="{928FB89F-AA64-488E-B385-283136678D24}"/>
    <cellStyle name="Heading 4 2 6" xfId="2650" xr:uid="{98209145-20A8-40A8-941D-E90F66FD9460}"/>
    <cellStyle name="Heading 4 2 7" xfId="2651" xr:uid="{C0F398D1-9575-4B2D-BF47-2C43FF2F20FB}"/>
    <cellStyle name="Heading 4 2 8" xfId="2652" xr:uid="{75BEF88F-2DE8-4AB5-A725-636DF498ED6A}"/>
    <cellStyle name="Heading 4 2 9" xfId="2653" xr:uid="{7C890C56-0492-4341-B09D-D802058DEA9E}"/>
    <cellStyle name="Heading 4 3" xfId="2654" xr:uid="{EF769BC7-EB7D-4D5E-88D4-0D052C8BD8FF}"/>
    <cellStyle name="Heading 4 3 10" xfId="2655" xr:uid="{FF1BCC4D-CB8A-46E9-9713-458DDD2ACD3F}"/>
    <cellStyle name="Heading 4 3 2" xfId="2656" xr:uid="{BAB8B4C1-150B-4254-B376-BA6237976D83}"/>
    <cellStyle name="Heading 4 3 3" xfId="2657" xr:uid="{8C9EDE44-0C3E-4040-A92F-2CA9E069C674}"/>
    <cellStyle name="Heading 4 3 4" xfId="2658" xr:uid="{922DEF51-34A0-4D5C-8A4D-92E3F9FF08A0}"/>
    <cellStyle name="Heading 4 3 5" xfId="2659" xr:uid="{E2CFA421-CB3D-4A1C-97BB-D6673A9BC918}"/>
    <cellStyle name="Heading 4 3 6" xfId="2660" xr:uid="{4528C6A3-354D-4B2F-A57F-A51CCF9A168D}"/>
    <cellStyle name="Heading 4 3 7" xfId="2661" xr:uid="{584097F3-5220-4835-9B29-7A275DBE0E76}"/>
    <cellStyle name="Heading 4 3 8" xfId="2662" xr:uid="{67555CE1-615C-47CD-81F0-6424434C7EF6}"/>
    <cellStyle name="Heading 4 3 9" xfId="2663" xr:uid="{D21352DE-A337-4BC5-8DAA-A0FFAC38DA73}"/>
    <cellStyle name="Heading 4 4" xfId="2664" xr:uid="{FFBE3955-F5DC-4DE9-B991-9366E3D5B290}"/>
    <cellStyle name="Heading 4 4 10" xfId="2665" xr:uid="{F8E62F9D-ADF8-4E58-B1A9-CF6E3983014A}"/>
    <cellStyle name="Heading 4 4 2" xfId="2666" xr:uid="{699C0973-AC56-45E7-91F5-195BEE50270E}"/>
    <cellStyle name="Heading 4 4 3" xfId="2667" xr:uid="{E8C3405A-5FBA-407A-8DCD-24EC66D9F25B}"/>
    <cellStyle name="Heading 4 4 4" xfId="2668" xr:uid="{146EA5C1-C4F7-4458-936D-E3F0E206FA74}"/>
    <cellStyle name="Heading 4 4 5" xfId="2669" xr:uid="{BC86D1DE-72BD-4EF4-9141-135F93BB26DA}"/>
    <cellStyle name="Heading 4 4 6" xfId="2670" xr:uid="{4B01120C-5B1B-4F3D-B6EE-BBE428C86D4D}"/>
    <cellStyle name="Heading 4 4 7" xfId="2671" xr:uid="{237EC519-AC54-430A-B910-5914E18642BC}"/>
    <cellStyle name="Heading 4 4 8" xfId="2672" xr:uid="{559DDB63-0BAC-4538-9BF7-7FDF192A96FC}"/>
    <cellStyle name="Heading 4 4 9" xfId="2673" xr:uid="{A230B044-0475-4D8A-A00A-F8CBDFDE93E8}"/>
    <cellStyle name="Heading 4 5" xfId="2674" xr:uid="{7B32EADB-344A-4F2B-868D-87D236DD3E31}"/>
    <cellStyle name="Heading 4 5 10" xfId="2675" xr:uid="{99C75225-9A6D-4E8C-A836-3CF0D96AAEDF}"/>
    <cellStyle name="Heading 4 5 2" xfId="2676" xr:uid="{ACF22C0F-A6E2-4FAD-8C33-64BBE552FBEC}"/>
    <cellStyle name="Heading 4 5 3" xfId="2677" xr:uid="{0032EDB7-4899-4ED8-B9BF-705E92AC6F78}"/>
    <cellStyle name="Heading 4 5 4" xfId="2678" xr:uid="{9D0C43D4-988E-43A8-9D2C-7268C3FA002D}"/>
    <cellStyle name="Heading 4 5 5" xfId="2679" xr:uid="{3D3FDD07-1966-4FAE-A448-32A057AA6DAB}"/>
    <cellStyle name="Heading 4 5 6" xfId="2680" xr:uid="{65D8215F-B06E-4753-AA8C-96E4BFB314DD}"/>
    <cellStyle name="Heading 4 5 7" xfId="2681" xr:uid="{86D17057-BBAF-4B0A-BAC7-24948F6ED799}"/>
    <cellStyle name="Heading 4 5 8" xfId="2682" xr:uid="{38C4E603-F8F2-40C3-96DA-B03B8037E4E0}"/>
    <cellStyle name="Heading 4 5 9" xfId="2683" xr:uid="{BF714AA1-5271-4475-9E21-4C4964A46638}"/>
    <cellStyle name="Heading 4 6 2" xfId="2684" xr:uid="{DB6F056D-B543-49F2-8602-B8DD5912F17C}"/>
    <cellStyle name="Heading 4 7 2" xfId="2685" xr:uid="{E888F35E-DC3F-4471-B34D-0AE5E9F97256}"/>
    <cellStyle name="Heading 4 8" xfId="2686" xr:uid="{B1E43CCE-902E-4100-9D1B-6A64E30889D9}"/>
    <cellStyle name="Heading 4 9" xfId="2687" xr:uid="{E3B3229D-31D0-4A70-AA07-443AE6E4F9BD}"/>
    <cellStyle name="Hyperlink" xfId="16746" builtinId="8"/>
    <cellStyle name="Hyperlink 2" xfId="16736" xr:uid="{6DB8EA73-E2B5-457B-B1EF-EFDD9954B937}"/>
    <cellStyle name="Hyperlink 2 2" xfId="2688" xr:uid="{6D5872A8-A282-41BD-823C-0ACEAA24BB55}"/>
    <cellStyle name="Hyperlink 2 3" xfId="2689" xr:uid="{AC32E2A8-99C1-4622-BF90-E0C4FA240DC5}"/>
    <cellStyle name="Hyperlink 2 4" xfId="2690" xr:uid="{0F8B7278-4A89-428B-A240-CFF27F569F4C}"/>
    <cellStyle name="Hyperlink 3" xfId="2691" xr:uid="{917E7C3F-CA0C-4670-BC01-A6CBEA5A9A07}"/>
    <cellStyle name="Hyperlink 4" xfId="16766" xr:uid="{677DB5EE-9BA0-4890-AAFA-DE53A64A3F5B}"/>
    <cellStyle name="Input" xfId="17" builtinId="20" customBuiltin="1"/>
    <cellStyle name="Input 10" xfId="2692" xr:uid="{8073293A-3424-4B99-B074-0E924E7A6E14}"/>
    <cellStyle name="Input 11" xfId="2693" xr:uid="{4779249C-AAEE-467F-BCE3-98921E65DE59}"/>
    <cellStyle name="Input 12" xfId="2694" xr:uid="{0D84549A-DCE2-4A13-AFBE-B50BA99DAD55}"/>
    <cellStyle name="Input 13" xfId="2695" xr:uid="{26E7EF68-32D7-459A-9A4F-38FF25815179}"/>
    <cellStyle name="Input 14" xfId="2696" xr:uid="{FB93C094-2CC0-47A7-BB00-233616284A2B}"/>
    <cellStyle name="Input 2 10" xfId="2697" xr:uid="{7A1EAEE7-4D5E-44E3-AE7E-E43F92B508F1}"/>
    <cellStyle name="Input 2 11" xfId="2698" xr:uid="{E1C1A17F-46EE-4144-A228-407FABAD9911}"/>
    <cellStyle name="Input 2 12" xfId="2699" xr:uid="{F0F9C5D1-6BA9-40C7-B11B-C4AD7202168B}"/>
    <cellStyle name="Input 2 13" xfId="2700" xr:uid="{5356D9F7-9351-4C5B-9E9F-A25BC41353D3}"/>
    <cellStyle name="Input 2 2" xfId="2701" xr:uid="{32DD8C0E-14D8-440D-A569-6FDA475AB557}"/>
    <cellStyle name="Input 2 2 10" xfId="2702" xr:uid="{48ED5504-0E82-497A-B4AA-22D3D1C9AEC0}"/>
    <cellStyle name="Input 2 2 2" xfId="2703" xr:uid="{AFB95681-890A-476E-8E80-FA76383171E7}"/>
    <cellStyle name="Input 2 2 2 2" xfId="2704" xr:uid="{7963FBA8-8DE1-43FB-ABC8-A9E7BAFA9399}"/>
    <cellStyle name="Input 2 2 3" xfId="2705" xr:uid="{D41299BB-75C3-4828-982D-71D1BDB32C5F}"/>
    <cellStyle name="Input 2 2 4" xfId="2706" xr:uid="{A598D8CF-EB87-45CA-8A12-7F4BDB9CAFE8}"/>
    <cellStyle name="Input 2 2 5" xfId="2707" xr:uid="{C35F0E16-4CFD-48B4-90C4-4F1B5E8A4967}"/>
    <cellStyle name="Input 2 2 6" xfId="2708" xr:uid="{6E266A9F-6B64-4148-B03E-5D01941F35DE}"/>
    <cellStyle name="Input 2 2 7" xfId="2709" xr:uid="{246F81D6-FE46-46BD-87AE-C87B68983B46}"/>
    <cellStyle name="Input 2 2 8" xfId="2710" xr:uid="{487D326B-4A33-49A9-AD84-D1C25A25D5DF}"/>
    <cellStyle name="Input 2 2 9" xfId="2711" xr:uid="{4FF6D69F-F159-492A-8ABF-67FC2A4A57EC}"/>
    <cellStyle name="Input 2 3" xfId="2712" xr:uid="{83333DB1-D138-4CE5-9419-C210F2533FB2}"/>
    <cellStyle name="Input 2 3 2" xfId="2713" xr:uid="{965B3E82-AA16-4DD1-B44B-AE32047A1439}"/>
    <cellStyle name="Input 2 4" xfId="2714" xr:uid="{7353DB02-59BD-44C2-BE73-D2B1FB883DA4}"/>
    <cellStyle name="Input 2 4 2" xfId="2715" xr:uid="{0D9988A8-4BB1-4AC9-956B-13577672DE21}"/>
    <cellStyle name="Input 2 5" xfId="2716" xr:uid="{6B7B44BB-18BD-45DC-A5FB-9342E89270DA}"/>
    <cellStyle name="Input 2 6" xfId="2717" xr:uid="{48EC065F-DA4F-4043-B992-F2E52EB08BFB}"/>
    <cellStyle name="Input 2 7" xfId="2718" xr:uid="{51F93935-5DD8-4F00-BB9F-26C326C0A0E8}"/>
    <cellStyle name="Input 2 8" xfId="2719" xr:uid="{FE5D7E06-2A57-4160-9C23-63ADEBFE6C0E}"/>
    <cellStyle name="Input 2 9" xfId="2720" xr:uid="{BD2649C4-22CA-4239-A10A-36EB1B7D6CE0}"/>
    <cellStyle name="Input 3" xfId="2721" xr:uid="{568B9978-BC05-4A3D-AA1D-1C5DAC1C6A65}"/>
    <cellStyle name="Input 3 10" xfId="2722" xr:uid="{83E361CE-83A9-49C7-AC07-05749166E066}"/>
    <cellStyle name="Input 3 2" xfId="2723" xr:uid="{B4E63107-72BC-44BC-95E4-14B6D217A4FC}"/>
    <cellStyle name="Input 3 3" xfId="2724" xr:uid="{136198EB-E276-42FB-BA1F-49BB1E5241ED}"/>
    <cellStyle name="Input 3 4" xfId="2725" xr:uid="{20589BBB-977E-4EBF-B648-C052C30D8584}"/>
    <cellStyle name="Input 3 5" xfId="2726" xr:uid="{FCFE105B-F417-41BE-A88F-D3BE0A431146}"/>
    <cellStyle name="Input 3 6" xfId="2727" xr:uid="{4D8506DA-8B60-4FA9-BFA4-54AA027876B4}"/>
    <cellStyle name="Input 3 7" xfId="2728" xr:uid="{BA5747F4-6AE4-4D47-8835-D111787E4A1F}"/>
    <cellStyle name="Input 3 8" xfId="2729" xr:uid="{46D47030-A230-4252-84FB-D1348F897BA6}"/>
    <cellStyle name="Input 3 9" xfId="2730" xr:uid="{8E392F13-DD27-4612-AF1B-4FCF11468612}"/>
    <cellStyle name="Input 4" xfId="2731" xr:uid="{BC9FF28C-1248-46D8-BF0B-C07E4FB72764}"/>
    <cellStyle name="Input 4 10" xfId="2732" xr:uid="{FC3211A8-E015-48C4-B4D8-AD65CBF32606}"/>
    <cellStyle name="Input 4 2" xfId="2733" xr:uid="{4624529B-9037-481E-9E70-0D744C8C117E}"/>
    <cellStyle name="Input 4 3" xfId="2734" xr:uid="{1FB30EBB-653B-4E73-8A36-6D2211A75A44}"/>
    <cellStyle name="Input 4 4" xfId="2735" xr:uid="{095B81BA-A25E-4D8D-B94F-131014952541}"/>
    <cellStyle name="Input 4 5" xfId="2736" xr:uid="{9B04CCBB-3580-47BE-92D2-547EE22D725E}"/>
    <cellStyle name="Input 4 6" xfId="2737" xr:uid="{12E4314E-2EAF-41C9-98D8-41D1B3B6DD5E}"/>
    <cellStyle name="Input 4 7" xfId="2738" xr:uid="{F313B4F3-A9E4-418C-AA26-6CAF95B26618}"/>
    <cellStyle name="Input 4 8" xfId="2739" xr:uid="{DE30CDE7-041B-4AB3-897A-04B1CF8B829F}"/>
    <cellStyle name="Input 4 9" xfId="2740" xr:uid="{026E5079-3065-4F16-8B7E-AA4CA83A7BB5}"/>
    <cellStyle name="Input 5" xfId="2741" xr:uid="{6634C57F-3479-4E9B-8E3A-EB8FDE716B2C}"/>
    <cellStyle name="Input 5 10" xfId="2742" xr:uid="{B4EBDBED-1BF0-4A7E-87D3-0E23F538B71F}"/>
    <cellStyle name="Input 5 2" xfId="2743" xr:uid="{28A70AB2-F253-43B9-8CAD-DBC10949A147}"/>
    <cellStyle name="Input 5 3" xfId="2744" xr:uid="{56B40C10-7810-46D3-9D97-4BCA12DFE97A}"/>
    <cellStyle name="Input 5 4" xfId="2745" xr:uid="{76F1E762-2178-446A-8F71-DCD36F223FEB}"/>
    <cellStyle name="Input 5 5" xfId="2746" xr:uid="{88B79240-303F-495D-A439-E9192A6A0AAD}"/>
    <cellStyle name="Input 5 6" xfId="2747" xr:uid="{19BB1707-68C3-406C-ACED-469CB0B9E210}"/>
    <cellStyle name="Input 5 7" xfId="2748" xr:uid="{82480AA4-3A21-4E80-912F-180DE4333965}"/>
    <cellStyle name="Input 5 8" xfId="2749" xr:uid="{E187B14F-20D5-4151-9D42-4319B48ADB8D}"/>
    <cellStyle name="Input 5 9" xfId="2750" xr:uid="{3A314564-2927-4FBD-96A0-8595567CE0F0}"/>
    <cellStyle name="Input 6 2" xfId="2751" xr:uid="{850B209C-5849-420B-9747-F18C0F0DD2CE}"/>
    <cellStyle name="Input 7 2" xfId="2752" xr:uid="{A5B6293A-C434-43BE-90F7-F20DA29D678C}"/>
    <cellStyle name="Input 8" xfId="2753" xr:uid="{36ADAA22-3EE0-4BBB-8283-70FD8F8D4EE9}"/>
    <cellStyle name="Input 9" xfId="2754" xr:uid="{8FDA5AAB-A75C-4E4D-A794-8159BFE0E8BF}"/>
    <cellStyle name="Linked Cell" xfId="20" builtinId="24" customBuiltin="1"/>
    <cellStyle name="Linked Cell 10" xfId="2755" xr:uid="{E737C880-E102-4835-8C4F-D254308B303B}"/>
    <cellStyle name="Linked Cell 11" xfId="2756" xr:uid="{4F24D4DF-DF81-4D3E-8022-0856A5C79778}"/>
    <cellStyle name="Linked Cell 12" xfId="2757" xr:uid="{FCE61CD5-00B7-4ED4-AA99-D7CCFEB46170}"/>
    <cellStyle name="Linked Cell 13" xfId="2758" xr:uid="{EC357B64-786A-4728-BD3D-96F60D7AEE66}"/>
    <cellStyle name="Linked Cell 14" xfId="2759" xr:uid="{CA8CEE27-F0B6-4A4F-9FD4-961A4B7BD87C}"/>
    <cellStyle name="Linked Cell 2 10" xfId="2760" xr:uid="{E0C3ED57-82B4-4A5E-A20B-FC0A3DFC9673}"/>
    <cellStyle name="Linked Cell 2 11" xfId="2761" xr:uid="{D84503D3-E1BA-4296-9D06-1DFC8DA46FBE}"/>
    <cellStyle name="Linked Cell 2 12" xfId="2762" xr:uid="{720A9702-AECF-45F9-A14D-5E8596E58F59}"/>
    <cellStyle name="Linked Cell 2 13" xfId="2763" xr:uid="{C95FDB9C-0590-40C7-94BE-7DC35AA240B9}"/>
    <cellStyle name="Linked Cell 2 2" xfId="2764" xr:uid="{89261C1D-D19B-4B97-A5B8-AB53B96F5E10}"/>
    <cellStyle name="Linked Cell 2 2 10" xfId="2765" xr:uid="{AF537703-16BB-4339-8132-F917F102C307}"/>
    <cellStyle name="Linked Cell 2 2 2" xfId="2766" xr:uid="{460B93B5-F833-42DF-B9AB-FF73D660FE68}"/>
    <cellStyle name="Linked Cell 2 2 2 2" xfId="2767" xr:uid="{E0C34646-ACF0-402E-820A-5BD20FD437AB}"/>
    <cellStyle name="Linked Cell 2 2 3" xfId="2768" xr:uid="{CF11E0AA-5EA9-4074-89C2-216F36278553}"/>
    <cellStyle name="Linked Cell 2 2 4" xfId="2769" xr:uid="{C8C4EDFE-0C53-4D93-AC77-49169AF4B06D}"/>
    <cellStyle name="Linked Cell 2 2 5" xfId="2770" xr:uid="{63AFB70D-1F13-440A-990B-01A015CC2EA0}"/>
    <cellStyle name="Linked Cell 2 2 6" xfId="2771" xr:uid="{0625DF8E-8216-4304-92D8-F0D92FAF1567}"/>
    <cellStyle name="Linked Cell 2 2 7" xfId="2772" xr:uid="{47355D78-2B70-4D74-BF78-6F4F2EF03FA7}"/>
    <cellStyle name="Linked Cell 2 2 8" xfId="2773" xr:uid="{6DB4FA9C-CBE0-44C9-A13F-02874FB17F85}"/>
    <cellStyle name="Linked Cell 2 2 9" xfId="2774" xr:uid="{5E9E60A1-BCEF-4080-BD3F-27381F23761B}"/>
    <cellStyle name="Linked Cell 2 3" xfId="2775" xr:uid="{6A82525D-C2C9-4539-884B-472BC4137C0A}"/>
    <cellStyle name="Linked Cell 2 3 2" xfId="2776" xr:uid="{A19C6417-6A94-4499-A13E-B2B5D0C7C7F0}"/>
    <cellStyle name="Linked Cell 2 4" xfId="2777" xr:uid="{247B7FBD-616C-4159-B8B5-CDE9621CCD6A}"/>
    <cellStyle name="Linked Cell 2 4 2" xfId="2778" xr:uid="{485D4F2A-147C-461F-B497-E101F72CDD00}"/>
    <cellStyle name="Linked Cell 2 5" xfId="2779" xr:uid="{EFD5EDCB-0FA5-41E7-A629-16ABF87EF306}"/>
    <cellStyle name="Linked Cell 2 6" xfId="2780" xr:uid="{9230AD99-C773-4D94-B044-E22C5EB47440}"/>
    <cellStyle name="Linked Cell 2 7" xfId="2781" xr:uid="{1BD2B5CA-EA42-4601-A9C6-C770787B7A87}"/>
    <cellStyle name="Linked Cell 2 8" xfId="2782" xr:uid="{804DD838-23AD-4FB6-80BB-902E07D3C768}"/>
    <cellStyle name="Linked Cell 2 9" xfId="2783" xr:uid="{722A6B6E-DD9D-4301-940A-1E8EA66D9778}"/>
    <cellStyle name="Linked Cell 3" xfId="2784" xr:uid="{5F2213DD-DCA6-4AE9-85C7-C2F6DBB3B8B9}"/>
    <cellStyle name="Linked Cell 3 10" xfId="2785" xr:uid="{21A30A89-694A-4C11-B6E2-81F10C89FED9}"/>
    <cellStyle name="Linked Cell 3 2" xfId="2786" xr:uid="{D6B55853-AB40-4849-851A-58E26A4A8144}"/>
    <cellStyle name="Linked Cell 3 3" xfId="2787" xr:uid="{89C6F2F3-7603-4802-8047-82A3127DE3C9}"/>
    <cellStyle name="Linked Cell 3 4" xfId="2788" xr:uid="{5137CCAE-21A9-4E47-8EA8-3CF6F606AC0B}"/>
    <cellStyle name="Linked Cell 3 5" xfId="2789" xr:uid="{28FBBEAE-A965-4355-BFB5-0699DEBF22D3}"/>
    <cellStyle name="Linked Cell 3 6" xfId="2790" xr:uid="{A8DC3EAE-9C44-4D24-B4A3-18710CE71957}"/>
    <cellStyle name="Linked Cell 3 7" xfId="2791" xr:uid="{954FCE3D-8DDC-4AC3-BA6E-A58DEB5D8EE1}"/>
    <cellStyle name="Linked Cell 3 8" xfId="2792" xr:uid="{673125AC-9203-4CA4-BB97-8DE0C4A759A0}"/>
    <cellStyle name="Linked Cell 3 9" xfId="2793" xr:uid="{D4B55998-42D1-4C2C-A368-715960E864DE}"/>
    <cellStyle name="Linked Cell 4" xfId="2794" xr:uid="{F6FBE047-CC2E-444B-AF86-201C6F19262E}"/>
    <cellStyle name="Linked Cell 4 10" xfId="2795" xr:uid="{6F802B23-D389-4531-A68E-DD39C89EDDE8}"/>
    <cellStyle name="Linked Cell 4 2" xfId="2796" xr:uid="{8A5616B7-F8AA-44AB-B4EC-44D189D026E7}"/>
    <cellStyle name="Linked Cell 4 3" xfId="2797" xr:uid="{1262611D-B276-42C7-9821-A2EE8A0856B4}"/>
    <cellStyle name="Linked Cell 4 4" xfId="2798" xr:uid="{487CEE4C-52F2-4F6E-9983-02E5A54CCD31}"/>
    <cellStyle name="Linked Cell 4 5" xfId="2799" xr:uid="{00AFD69B-44F3-446B-A242-6F7263666C86}"/>
    <cellStyle name="Linked Cell 4 6" xfId="2800" xr:uid="{E3AC4284-8AE2-4FF9-956C-BFD5F20DFF3A}"/>
    <cellStyle name="Linked Cell 4 7" xfId="2801" xr:uid="{83A6D82F-CF2D-4002-A332-55BCF1FA3937}"/>
    <cellStyle name="Linked Cell 4 8" xfId="2802" xr:uid="{83653F51-BE56-48EC-B4E6-AFE5C651EF29}"/>
    <cellStyle name="Linked Cell 4 9" xfId="2803" xr:uid="{EEBA3D6A-D7E1-4ED1-B6DB-0FCB7CFC52A8}"/>
    <cellStyle name="Linked Cell 5" xfId="2804" xr:uid="{DD87616E-DA72-47FA-9117-1B46DDE35614}"/>
    <cellStyle name="Linked Cell 5 10" xfId="2805" xr:uid="{804328F2-AA07-4CD0-BACC-E454E525FBA5}"/>
    <cellStyle name="Linked Cell 5 2" xfId="2806" xr:uid="{498F0CAE-1465-4AEC-93D6-2032747C8437}"/>
    <cellStyle name="Linked Cell 5 3" xfId="2807" xr:uid="{CD63DF36-E610-4DC0-AE35-3DCACE4E512D}"/>
    <cellStyle name="Linked Cell 5 4" xfId="2808" xr:uid="{929EA288-5BD3-4242-A7CD-19B4660F62B4}"/>
    <cellStyle name="Linked Cell 5 5" xfId="2809" xr:uid="{F36804CB-6F0B-4E1D-BA40-BD81A531476B}"/>
    <cellStyle name="Linked Cell 5 6" xfId="2810" xr:uid="{0132D336-919C-41EB-9811-1FA163E8F3A5}"/>
    <cellStyle name="Linked Cell 5 7" xfId="2811" xr:uid="{F797DF96-8FE9-439E-BF34-5DED9A06D6CB}"/>
    <cellStyle name="Linked Cell 5 8" xfId="2812" xr:uid="{238B52C9-F622-4ACE-8ED7-BC99D74D593F}"/>
    <cellStyle name="Linked Cell 5 9" xfId="2813" xr:uid="{3E587B18-04CC-4CA6-A2F5-AB3AD0E87B70}"/>
    <cellStyle name="Linked Cell 6 2" xfId="2814" xr:uid="{81CBADA3-11D1-439F-A226-F6D43CADE038}"/>
    <cellStyle name="Linked Cell 7 2" xfId="2815" xr:uid="{477911F8-64B7-4899-B428-6FF73ABDF186}"/>
    <cellStyle name="Linked Cell 8" xfId="2816" xr:uid="{F3870CEA-688B-41E9-B502-87852311A56C}"/>
    <cellStyle name="Linked Cell 9" xfId="2817" xr:uid="{C32A817C-A841-47B7-BDBF-BCAC10419FA5}"/>
    <cellStyle name="Neutral" xfId="16" builtinId="28" customBuiltin="1"/>
    <cellStyle name="Neutral 10" xfId="2818" xr:uid="{A84E5AE6-EC7E-4528-8A55-2C8279B48C7C}"/>
    <cellStyle name="Neutral 11" xfId="2819" xr:uid="{542F5595-EF8B-496C-8F1F-4AC4DBA760EC}"/>
    <cellStyle name="Neutral 12" xfId="2820" xr:uid="{D21144C0-38AE-4CFA-88E1-59CD3EEC1C58}"/>
    <cellStyle name="Neutral 13" xfId="2821" xr:uid="{F0B07490-3718-40FA-86EC-38B898210BC8}"/>
    <cellStyle name="Neutral 14" xfId="2822" xr:uid="{17D99AE6-98E4-4E27-B6D4-8CCA62A23880}"/>
    <cellStyle name="Neutral 2" xfId="16737" xr:uid="{76B84DE4-ECB2-46FE-8176-240BEFC89980}"/>
    <cellStyle name="Neutral 2 10" xfId="2823" xr:uid="{69164C8B-7524-4BA0-8444-551987E3ED37}"/>
    <cellStyle name="Neutral 2 11" xfId="2824" xr:uid="{F2201879-C560-441B-ADAA-27F407CA50F1}"/>
    <cellStyle name="Neutral 2 12" xfId="2825" xr:uid="{B0378F46-3D1B-4B7F-AEF3-88979C6774BB}"/>
    <cellStyle name="Neutral 2 13" xfId="2826" xr:uid="{BFE16EC8-0AF1-4F59-93E1-EB67CF4B2D37}"/>
    <cellStyle name="Neutral 2 2" xfId="2827" xr:uid="{2E4B77A8-B9E0-4AA7-AC2F-78A7A6B4F515}"/>
    <cellStyle name="Neutral 2 2 10" xfId="2828" xr:uid="{6058DB43-E383-4E4D-913B-D5EF74FA3A74}"/>
    <cellStyle name="Neutral 2 2 2" xfId="2829" xr:uid="{3FFF1640-010F-4717-A367-134FCEDA71CB}"/>
    <cellStyle name="Neutral 2 2 2 2" xfId="2830" xr:uid="{84623353-1C77-449C-A641-32B027E3C82D}"/>
    <cellStyle name="Neutral 2 2 3" xfId="2831" xr:uid="{F8EFD2C2-F00B-45A4-8E8E-3D2738BF0377}"/>
    <cellStyle name="Neutral 2 2 4" xfId="2832" xr:uid="{B514B15B-6659-48C9-B9B0-4C5D107EE025}"/>
    <cellStyle name="Neutral 2 2 5" xfId="2833" xr:uid="{BC7DE71B-1E54-4A50-8B76-6D428AAA761B}"/>
    <cellStyle name="Neutral 2 2 6" xfId="2834" xr:uid="{A9B67769-FEA3-4A83-89BF-D9CAA7D6792B}"/>
    <cellStyle name="Neutral 2 2 7" xfId="2835" xr:uid="{951778FC-D5D3-4F50-9E86-389025FD053A}"/>
    <cellStyle name="Neutral 2 2 8" xfId="2836" xr:uid="{D1C6F5B3-3A91-499C-8521-D60DAD198F3D}"/>
    <cellStyle name="Neutral 2 2 9" xfId="2837" xr:uid="{9DC80868-87E1-4D56-A9D8-B18D4888ABCA}"/>
    <cellStyle name="Neutral 2 3" xfId="2838" xr:uid="{4E151B32-37AD-4F67-83B8-A969C271FB15}"/>
    <cellStyle name="Neutral 2 3 2" xfId="2839" xr:uid="{A7843B44-A47D-4113-93C9-4966E0A4ACE5}"/>
    <cellStyle name="Neutral 2 4" xfId="2840" xr:uid="{93843EDF-BA18-460B-8DF3-3E1619182268}"/>
    <cellStyle name="Neutral 2 4 2" xfId="2841" xr:uid="{52A4A24D-5494-4BA8-A17B-8CF2FDB5633E}"/>
    <cellStyle name="Neutral 2 5" xfId="2842" xr:uid="{676088C2-E308-418C-8BC9-7889ECE76CAB}"/>
    <cellStyle name="Neutral 2 6" xfId="2843" xr:uid="{EBB165CF-4D69-4435-B77F-4DCC9E0D8D5E}"/>
    <cellStyle name="Neutral 2 7" xfId="2844" xr:uid="{59809395-4E74-4BDF-AC5B-BEB5B13C5CCD}"/>
    <cellStyle name="Neutral 2 8" xfId="2845" xr:uid="{0267E674-EF7D-45E9-95B1-8BA402C7C53C}"/>
    <cellStyle name="Neutral 2 9" xfId="2846" xr:uid="{12C60C13-D43F-440D-8B42-C23E4455081D}"/>
    <cellStyle name="Neutral 3" xfId="2847" xr:uid="{1A412354-1C6B-4016-8905-B9CB04515810}"/>
    <cellStyle name="Neutral 3 10" xfId="2848" xr:uid="{27B35655-FF5F-4B5C-8621-006AE8B19BBF}"/>
    <cellStyle name="Neutral 3 2" xfId="2849" xr:uid="{7262F967-2461-4DAF-91B9-3915F1DE0A8F}"/>
    <cellStyle name="Neutral 3 3" xfId="2850" xr:uid="{DD05A48C-3759-4968-9C86-3053AAE27CB5}"/>
    <cellStyle name="Neutral 3 4" xfId="2851" xr:uid="{3B938F4E-84E1-4746-AF60-6989E7015581}"/>
    <cellStyle name="Neutral 3 5" xfId="2852" xr:uid="{5A6DD43C-0C82-448C-860D-10D842700157}"/>
    <cellStyle name="Neutral 3 6" xfId="2853" xr:uid="{CBC4736A-7EB0-4A99-A8CE-B500D7E1ED32}"/>
    <cellStyle name="Neutral 3 7" xfId="2854" xr:uid="{B05A4E3D-C298-44E3-802A-61E1D7A9621D}"/>
    <cellStyle name="Neutral 3 8" xfId="2855" xr:uid="{16A66131-0F7F-4C92-9174-A25A2234D77B}"/>
    <cellStyle name="Neutral 3 9" xfId="2856" xr:uid="{F10F8938-F9AD-42C2-B99C-B523FD306E91}"/>
    <cellStyle name="Neutral 4" xfId="2857" xr:uid="{BE40982D-8DF9-4B78-BD45-63FD47F64285}"/>
    <cellStyle name="Neutral 4 10" xfId="2858" xr:uid="{053FD1DA-0D6D-454E-8663-09BEFE0FE84C}"/>
    <cellStyle name="Neutral 4 2" xfId="2859" xr:uid="{02F9F2B7-462B-4D5D-B509-704E34E2AC32}"/>
    <cellStyle name="Neutral 4 3" xfId="2860" xr:uid="{05FFD74B-F753-4BA2-AB12-47C7AE8FEC6A}"/>
    <cellStyle name="Neutral 4 4" xfId="2861" xr:uid="{95005E9F-63CE-4565-A0C9-D092015759B9}"/>
    <cellStyle name="Neutral 4 5" xfId="2862" xr:uid="{05349D1F-72AD-4AD4-9EEE-28E7704F46A1}"/>
    <cellStyle name="Neutral 4 6" xfId="2863" xr:uid="{575212B2-772F-4B9D-A5D0-6EDD266F5AC5}"/>
    <cellStyle name="Neutral 4 7" xfId="2864" xr:uid="{4E545C61-51AA-429A-B258-DB444EFF3649}"/>
    <cellStyle name="Neutral 4 8" xfId="2865" xr:uid="{089C2E3E-6786-48A5-A93B-9DDBA00DD9B3}"/>
    <cellStyle name="Neutral 4 9" xfId="2866" xr:uid="{97260F5F-840C-4B01-8A0E-DC526E061F06}"/>
    <cellStyle name="Neutral 5" xfId="2867" xr:uid="{162F8071-8402-468D-B804-21496BA8F60C}"/>
    <cellStyle name="Neutral 5 10" xfId="2868" xr:uid="{4CB8C4AA-7FEA-456C-A8FB-3946FBE37EC0}"/>
    <cellStyle name="Neutral 5 2" xfId="2869" xr:uid="{9D20D040-141A-46B3-B194-8FC50E46CBFE}"/>
    <cellStyle name="Neutral 5 3" xfId="2870" xr:uid="{9309B5E3-D5D2-441F-B3CF-3D7D272F0F24}"/>
    <cellStyle name="Neutral 5 4" xfId="2871" xr:uid="{5F8652B2-5988-4B9F-A07A-40E4EF437EA0}"/>
    <cellStyle name="Neutral 5 5" xfId="2872" xr:uid="{E1126B54-3ABD-4C7E-BDDD-08101DE656AD}"/>
    <cellStyle name="Neutral 5 6" xfId="2873" xr:uid="{5B2C6881-3B66-4FC6-AC72-7ABD145DDB14}"/>
    <cellStyle name="Neutral 5 7" xfId="2874" xr:uid="{D4A2DC4D-943E-4AD3-9192-6AE6B356C54F}"/>
    <cellStyle name="Neutral 5 8" xfId="2875" xr:uid="{D80E1059-61A1-44A7-B7AB-BD467C346A8B}"/>
    <cellStyle name="Neutral 5 9" xfId="2876" xr:uid="{192D25B7-F04A-45D1-ABE8-7A177C6F9B8C}"/>
    <cellStyle name="Neutral 6 2" xfId="2877" xr:uid="{9CC16AB1-EF5E-45A5-A16B-CDBF9F209CFB}"/>
    <cellStyle name="Neutral 7 2" xfId="2878" xr:uid="{13BBC780-AFC0-479C-8F69-26DDE327D115}"/>
    <cellStyle name="Neutral 8" xfId="2879" xr:uid="{A405B1B9-5748-413F-AF4B-BDCE29E953D1}"/>
    <cellStyle name="Neutral 9" xfId="2880" xr:uid="{8745D277-1BB0-49E1-A78D-9390AEBE71EF}"/>
    <cellStyle name="Normal" xfId="0" builtinId="0"/>
    <cellStyle name="Normal 10" xfId="2881" xr:uid="{8E8E8BBC-6876-4D54-9BDE-129D49F40D67}"/>
    <cellStyle name="Normal 10 10" xfId="2882" xr:uid="{047094A7-D37A-4792-9AA1-5BBD6F4ADC95}"/>
    <cellStyle name="Normal 10 11" xfId="2883" xr:uid="{63DF7997-E71A-4C43-B0DC-CE288A976081}"/>
    <cellStyle name="Normal 10 12" xfId="2884" xr:uid="{514ECC31-F9C9-4E97-A10F-23F56DAA8F51}"/>
    <cellStyle name="Normal 10 13" xfId="2885" xr:uid="{AF1E9C11-0B99-4C5E-8CF9-301E5197D45A}"/>
    <cellStyle name="Normal 10 14" xfId="2886" xr:uid="{FA788D9E-00E4-49D2-AA7E-A2883536F08D}"/>
    <cellStyle name="Normal 10 15" xfId="2887" xr:uid="{9A8007DD-9484-4573-8557-FC9D7C3A6416}"/>
    <cellStyle name="Normal 10 16" xfId="2888" xr:uid="{5DBF1CF6-9D37-4BD6-B0F1-E2F09CC6919F}"/>
    <cellStyle name="Normal 10 17" xfId="2889" xr:uid="{19BCE721-D144-4CBD-A278-8A28FCB66F3A}"/>
    <cellStyle name="Normal 10 18" xfId="2890" xr:uid="{FB9BE9DF-1D77-40DE-A73C-9D7191715DD8}"/>
    <cellStyle name="Normal 10 19" xfId="2891" xr:uid="{3302A985-1648-4EC4-A0B4-84DA440EBE22}"/>
    <cellStyle name="Normal 10 2" xfId="2892" xr:uid="{0019EE37-154D-4C2F-B49B-9FC701EF178A}"/>
    <cellStyle name="Normal 10 2 10" xfId="2893" xr:uid="{C2C014B4-37BC-4A13-80BA-C15A1B4EF141}"/>
    <cellStyle name="Normal 10 2 11" xfId="2894" xr:uid="{F1766899-2D16-4E6A-8101-3873A9586EE3}"/>
    <cellStyle name="Normal 10 2 12" xfId="2895" xr:uid="{834C085C-C819-4035-87DB-88DB0D17AD57}"/>
    <cellStyle name="Normal 10 2 13" xfId="2896" xr:uid="{F21CF56D-2948-4FA9-AA66-4F3320E924E3}"/>
    <cellStyle name="Normal 10 2 14" xfId="2897" xr:uid="{62859CFA-F227-42DA-B438-86DE35CAE066}"/>
    <cellStyle name="Normal 10 2 15" xfId="2898" xr:uid="{3E145BAB-E1FE-48F8-9C29-968F4191B256}"/>
    <cellStyle name="Normal 10 2 16" xfId="2899" xr:uid="{3B02E015-F03F-4174-9B4C-5FDB98867904}"/>
    <cellStyle name="Normal 10 2 17" xfId="2900" xr:uid="{20402768-5D9F-4A68-A297-3DF55E578B66}"/>
    <cellStyle name="Normal 10 2 18" xfId="2901" xr:uid="{E79B4F3C-DD0D-4E74-B15A-63613B4DEFC4}"/>
    <cellStyle name="Normal 10 2 19" xfId="2902" xr:uid="{7C761CB5-E392-479E-8D79-0D916C848747}"/>
    <cellStyle name="Normal 10 2 2" xfId="2903" xr:uid="{6EF65320-DACC-4699-8274-E35600896250}"/>
    <cellStyle name="Normal 10 2 2 10" xfId="2904" xr:uid="{946AB493-8A86-4E9C-805A-1DB788BCA1CC}"/>
    <cellStyle name="Normal 10 2 2 11" xfId="2905" xr:uid="{23B535E5-A7CE-4B5A-A1F8-8B3909773767}"/>
    <cellStyle name="Normal 10 2 2 12" xfId="2906" xr:uid="{9CC54A65-8957-4CAA-92FE-7C117EB1A010}"/>
    <cellStyle name="Normal 10 2 2 13" xfId="2907" xr:uid="{E58D850C-7705-41B1-857F-94BF676A363E}"/>
    <cellStyle name="Normal 10 2 2 14" xfId="2908" xr:uid="{5FD92CFA-2E90-4B0A-816B-D7B7ACB1E5BC}"/>
    <cellStyle name="Normal 10 2 2 15" xfId="2909" xr:uid="{1AF4B90D-5F40-4149-AC9F-199A1A202850}"/>
    <cellStyle name="Normal 10 2 2 16" xfId="2910" xr:uid="{2BC596E5-B15D-4289-BD24-4E6CE3B70925}"/>
    <cellStyle name="Normal 10 2 2 17" xfId="2911" xr:uid="{5EB140E9-0613-4E0A-A913-2163359915DA}"/>
    <cellStyle name="Normal 10 2 2 18" xfId="2912" xr:uid="{D3AFBB8B-61EE-46C7-835E-7C1956EDC476}"/>
    <cellStyle name="Normal 10 2 2 19" xfId="2913" xr:uid="{53A6A39B-130F-47BE-8C72-963495B92184}"/>
    <cellStyle name="Normal 10 2 2 2" xfId="2914" xr:uid="{40C6B904-02A5-42C6-9D8E-36EA1D373B0E}"/>
    <cellStyle name="Normal 10 2 2 2 10" xfId="2915" xr:uid="{04EC38D3-E128-4FD0-A7E5-90BE51D14EC3}"/>
    <cellStyle name="Normal 10 2 2 2 11" xfId="2916" xr:uid="{65359EEF-5456-4907-9D7D-C3F4CE79CDBE}"/>
    <cellStyle name="Normal 10 2 2 2 12" xfId="2917" xr:uid="{48C8E713-584E-4883-B8B7-96B6B3A8E7D0}"/>
    <cellStyle name="Normal 10 2 2 2 13" xfId="2918" xr:uid="{B38DBDF7-22A9-4830-81CB-F7948A549CF1}"/>
    <cellStyle name="Normal 10 2 2 2 14" xfId="2919" xr:uid="{422C87F3-E72D-4179-AA2D-452B708BC125}"/>
    <cellStyle name="Normal 10 2 2 2 15" xfId="2920" xr:uid="{3D709692-3D11-4CF2-8CFA-AEC5FAA4749A}"/>
    <cellStyle name="Normal 10 2 2 2 16" xfId="2921" xr:uid="{E5E0C832-9F26-402E-B12A-B15C1960DBF3}"/>
    <cellStyle name="Normal 10 2 2 2 17" xfId="2922" xr:uid="{EE6F7F88-35B7-4BEF-BF3F-58B45B959022}"/>
    <cellStyle name="Normal 10 2 2 2 18" xfId="2923" xr:uid="{ED0C28A2-38DE-423E-858E-B96E46389F52}"/>
    <cellStyle name="Normal 10 2 2 2 19" xfId="2924" xr:uid="{537C1A83-89C3-45B1-AE04-DB545C435641}"/>
    <cellStyle name="Normal 10 2 2 2 2" xfId="2925" xr:uid="{3C79404B-6477-4C9C-9824-8FB117A1D1BC}"/>
    <cellStyle name="Normal 10 2 2 2 2 10" xfId="2926" xr:uid="{0407550F-5150-4109-A347-5D8E24801B50}"/>
    <cellStyle name="Normal 10 2 2 2 2 11" xfId="2927" xr:uid="{DE16D42B-38D5-4CA6-939E-16BFF460B7B6}"/>
    <cellStyle name="Normal 10 2 2 2 2 12" xfId="2928" xr:uid="{593DDA10-B416-4A10-BE34-0FCE17D9901F}"/>
    <cellStyle name="Normal 10 2 2 2 2 13" xfId="2929" xr:uid="{B113287C-B612-4E3E-BDBF-E48E4ED9305F}"/>
    <cellStyle name="Normal 10 2 2 2 2 14" xfId="2930" xr:uid="{CF28B04E-FB3B-45DE-8519-1E590665B0A9}"/>
    <cellStyle name="Normal 10 2 2 2 2 15" xfId="2931" xr:uid="{387CFC13-4E17-4872-8A87-D39D882FDA28}"/>
    <cellStyle name="Normal 10 2 2 2 2 16" xfId="2932" xr:uid="{72900FD6-E8A4-4D6E-8740-88AE5C87DD1A}"/>
    <cellStyle name="Normal 10 2 2 2 2 17" xfId="2933" xr:uid="{5E3DE11F-5CA6-47E5-9478-F8449C250441}"/>
    <cellStyle name="Normal 10 2 2 2 2 18" xfId="2934" xr:uid="{F2B13EC4-9754-4FA3-97B6-75933576C604}"/>
    <cellStyle name="Normal 10 2 2 2 2 19" xfId="2935" xr:uid="{7E2DA6E1-859F-423B-9222-FC1F0C265CDD}"/>
    <cellStyle name="Normal 10 2 2 2 2 2" xfId="2936" xr:uid="{4F8711C0-F7AC-476C-A15A-CE3DBEA3E46B}"/>
    <cellStyle name="Normal 10 2 2 2 2 20" xfId="2937" xr:uid="{C90B0361-59BE-45F3-88FE-B4C9625B1097}"/>
    <cellStyle name="Normal 10 2 2 2 2 21" xfId="2938" xr:uid="{7CCD2755-35B7-471C-A221-65CBDC4DDCDE}"/>
    <cellStyle name="Normal 10 2 2 2 2 22" xfId="2939" xr:uid="{DFC45A1E-F637-45B7-ADAA-72955A18B6C3}"/>
    <cellStyle name="Normal 10 2 2 2 2 23" xfId="2940" xr:uid="{9257A4F0-2D21-4510-9DFF-5E7052B882D9}"/>
    <cellStyle name="Normal 10 2 2 2 2 24" xfId="2941" xr:uid="{A836770F-28E1-4E58-83A6-3000B54A3F87}"/>
    <cellStyle name="Normal 10 2 2 2 2 25" xfId="2942" xr:uid="{6BE140A8-BCD8-4F08-8F65-5CA8EB73F892}"/>
    <cellStyle name="Normal 10 2 2 2 2 26" xfId="2943" xr:uid="{27339CD5-E5F3-4313-B18E-4BAC0F0CBBA7}"/>
    <cellStyle name="Normal 10 2 2 2 2 27" xfId="2944" xr:uid="{9F0666B9-48D8-4979-8615-1FD47FFAD79A}"/>
    <cellStyle name="Normal 10 2 2 2 2 28" xfId="2945" xr:uid="{8876934B-92F9-4135-A09F-758C90AC5591}"/>
    <cellStyle name="Normal 10 2 2 2 2 29" xfId="2946" xr:uid="{2E8D69DB-DCE1-4137-87B7-1C58D81D447A}"/>
    <cellStyle name="Normal 10 2 2 2 2 3" xfId="2947" xr:uid="{92ED950A-438E-42E7-AEE5-9A7430402661}"/>
    <cellStyle name="Normal 10 2 2 2 2 30" xfId="2948" xr:uid="{85E42679-FAB9-467E-A8B8-02A07DBBB70D}"/>
    <cellStyle name="Normal 10 2 2 2 2 31" xfId="2949" xr:uid="{DC9F4F38-9E36-4EF7-ACA0-BC0066CBC4B0}"/>
    <cellStyle name="Normal 10 2 2 2 2 32" xfId="2950" xr:uid="{7D167CE8-87EC-4871-8753-D61B6E9A8E3C}"/>
    <cellStyle name="Normal 10 2 2 2 2 33" xfId="2951" xr:uid="{66785399-FF79-4E80-842A-CC49978CAEE4}"/>
    <cellStyle name="Normal 10 2 2 2 2 34" xfId="2952" xr:uid="{F499A17F-5113-41A5-B032-C59950E4FE61}"/>
    <cellStyle name="Normal 10 2 2 2 2 35" xfId="2953" xr:uid="{5248D04A-5586-4431-91AF-993DA2ACBDB1}"/>
    <cellStyle name="Normal 10 2 2 2 2 36" xfId="2954" xr:uid="{139B4638-BB39-4F71-A537-240378FEF9E8}"/>
    <cellStyle name="Normal 10 2 2 2 2 37" xfId="2955" xr:uid="{A3B5DDD8-6740-427D-81D0-5349932ED4C2}"/>
    <cellStyle name="Normal 10 2 2 2 2 38" xfId="2956" xr:uid="{685C45E2-408F-412A-BEA2-21B4717629CE}"/>
    <cellStyle name="Normal 10 2 2 2 2 4" xfId="2957" xr:uid="{FE83A532-87C5-4DBC-8954-08CFFBE2B107}"/>
    <cellStyle name="Normal 10 2 2 2 2 5" xfId="2958" xr:uid="{B5013690-D2BF-4D92-A18F-4790A22C8641}"/>
    <cellStyle name="Normal 10 2 2 2 2 6" xfId="2959" xr:uid="{BB75B96B-DF32-4E0E-87BB-BB703BB03A2C}"/>
    <cellStyle name="Normal 10 2 2 2 2 7" xfId="2960" xr:uid="{87605899-8844-44F3-9571-FA932DEE89EB}"/>
    <cellStyle name="Normal 10 2 2 2 2 8" xfId="2961" xr:uid="{3B37CA4A-5049-4DA7-9FF5-ADD7CF8B602E}"/>
    <cellStyle name="Normal 10 2 2 2 2 9" xfId="2962" xr:uid="{58B3C2BA-3DCD-465A-B2B2-CF3775620FCA}"/>
    <cellStyle name="Normal 10 2 2 2 20" xfId="2963" xr:uid="{80C158DF-D88D-489A-B988-288F1F079036}"/>
    <cellStyle name="Normal 10 2 2 2 21" xfId="2964" xr:uid="{8A4BA52B-8235-43CD-B43D-85E861ACD73C}"/>
    <cellStyle name="Normal 10 2 2 2 22" xfId="2965" xr:uid="{D4162F74-50AE-4459-A064-F8618B712939}"/>
    <cellStyle name="Normal 10 2 2 2 23" xfId="2966" xr:uid="{E7CBC682-3D23-4994-8C32-F50536BD5DD8}"/>
    <cellStyle name="Normal 10 2 2 2 24" xfId="2967" xr:uid="{23CABBA6-D142-4FD1-A8C0-4AD3DF895424}"/>
    <cellStyle name="Normal 10 2 2 2 25" xfId="2968" xr:uid="{58A4CF70-49AC-453A-9A42-ED1A911DC75C}"/>
    <cellStyle name="Normal 10 2 2 2 26" xfId="2969" xr:uid="{8F1B3B4E-5AA5-4954-A371-F4AA142B4A1B}"/>
    <cellStyle name="Normal 10 2 2 2 27" xfId="2970" xr:uid="{6E8482C3-AB51-431C-A4D4-10E2B2E94548}"/>
    <cellStyle name="Normal 10 2 2 2 28" xfId="2971" xr:uid="{283DE9AA-1FE6-4E40-AC17-3047EF7F574D}"/>
    <cellStyle name="Normal 10 2 2 2 29" xfId="2972" xr:uid="{CA435768-66EE-406F-92A1-2A6CFB14AD64}"/>
    <cellStyle name="Normal 10 2 2 2 3" xfId="2973" xr:uid="{6E8A21FD-B6CF-461E-A954-13D7D824DCCC}"/>
    <cellStyle name="Normal 10 2 2 2 30" xfId="2974" xr:uid="{7BB87C33-AB88-4FEA-AE73-0B4462E12D01}"/>
    <cellStyle name="Normal 10 2 2 2 31" xfId="2975" xr:uid="{1803A43B-B034-45F5-AB67-07A970053FFE}"/>
    <cellStyle name="Normal 10 2 2 2 32" xfId="2976" xr:uid="{BE3AD695-BE63-4D7D-8789-F19C1946EC16}"/>
    <cellStyle name="Normal 10 2 2 2 33" xfId="2977" xr:uid="{E8F2966C-E66D-45DC-838C-F6B1A1B53B70}"/>
    <cellStyle name="Normal 10 2 2 2 34" xfId="2978" xr:uid="{0DBE8E28-DD8A-490F-AF18-00CBCF6164D2}"/>
    <cellStyle name="Normal 10 2 2 2 35" xfId="2979" xr:uid="{C69A6DFE-7E00-4F9F-BF5A-8542A7AAFCBA}"/>
    <cellStyle name="Normal 10 2 2 2 36" xfId="2980" xr:uid="{6FFB6D11-9922-4EB5-8712-86C618381CBD}"/>
    <cellStyle name="Normal 10 2 2 2 37" xfId="2981" xr:uid="{EDB8D6EF-E63F-4149-8556-4F026EAF2BA3}"/>
    <cellStyle name="Normal 10 2 2 2 38" xfId="2982" xr:uid="{021A5535-90F9-4699-B1E7-26C44F7F10D6}"/>
    <cellStyle name="Normal 10 2 2 2 4" xfId="2983" xr:uid="{F8AE75DC-6778-4664-B609-4F0B6BF9BB9B}"/>
    <cellStyle name="Normal 10 2 2 2 5" xfId="2984" xr:uid="{22EEF89D-541A-4F31-AE8A-809EFC056FE1}"/>
    <cellStyle name="Normal 10 2 2 2 6" xfId="2985" xr:uid="{8F62A75C-B77C-4FBD-9597-06B71853F622}"/>
    <cellStyle name="Normal 10 2 2 2 7" xfId="2986" xr:uid="{DB708B0E-42FB-4249-BC62-FE63F0E89C11}"/>
    <cellStyle name="Normal 10 2 2 2 8" xfId="2987" xr:uid="{3B9F93DC-7D1B-4660-94D9-E2C705762227}"/>
    <cellStyle name="Normal 10 2 2 2 9" xfId="2988" xr:uid="{B724DF36-CFB3-45A3-A83A-DAAC34C1E734}"/>
    <cellStyle name="Normal 10 2 2 20" xfId="2989" xr:uid="{F068D9E4-533F-45A8-81B0-A9B1EFE67A85}"/>
    <cellStyle name="Normal 10 2 2 21" xfId="2990" xr:uid="{42745BAF-59FC-46FB-B9DA-DDEE23837358}"/>
    <cellStyle name="Normal 10 2 2 22" xfId="2991" xr:uid="{FDEF0CAE-7EBB-4241-A129-68C89EE1299D}"/>
    <cellStyle name="Normal 10 2 2 23" xfId="2992" xr:uid="{2F35E51E-AEA0-41B7-862A-70AEDD3342A0}"/>
    <cellStyle name="Normal 10 2 2 24" xfId="2993" xr:uid="{9C0AFF9D-9B06-4CD4-A8AC-6CBCD3ACE2D0}"/>
    <cellStyle name="Normal 10 2 2 25" xfId="2994" xr:uid="{50D6A119-CFA1-4C93-BD0B-567E254F3ED6}"/>
    <cellStyle name="Normal 10 2 2 26" xfId="2995" xr:uid="{C2426191-185F-4AAA-88AA-D5335501F8C6}"/>
    <cellStyle name="Normal 10 2 2 27" xfId="2996" xr:uid="{5ABDF084-3D0F-4B1A-A2FB-47D80FB752EE}"/>
    <cellStyle name="Normal 10 2 2 28" xfId="2997" xr:uid="{CDC1F313-72A1-4648-87AF-854B217F001F}"/>
    <cellStyle name="Normal 10 2 2 29" xfId="2998" xr:uid="{4223603D-2447-46F0-AB47-3CE4EBABF7BD}"/>
    <cellStyle name="Normal 10 2 2 3" xfId="2999" xr:uid="{55FFB1E3-021C-4C28-9A3E-E4D56559618E}"/>
    <cellStyle name="Normal 10 2 2 30" xfId="3000" xr:uid="{45BD48E3-CF00-4312-8C1A-247EA7C8F591}"/>
    <cellStyle name="Normal 10 2 2 31" xfId="3001" xr:uid="{D4BD0307-4233-4FF9-B1CF-96F11F9FFCF0}"/>
    <cellStyle name="Normal 10 2 2 32" xfId="3002" xr:uid="{589B2470-1DF7-418B-BB4A-6C471A9E8B56}"/>
    <cellStyle name="Normal 10 2 2 33" xfId="3003" xr:uid="{46789FCF-6A05-4A57-AA55-0564CDD7FC73}"/>
    <cellStyle name="Normal 10 2 2 34" xfId="3004" xr:uid="{39CE4A46-5667-4F60-8858-F6491A31D353}"/>
    <cellStyle name="Normal 10 2 2 35" xfId="3005" xr:uid="{0C6F0CAF-568E-403A-850A-F79424AE6E25}"/>
    <cellStyle name="Normal 10 2 2 36" xfId="3006" xr:uid="{5016E122-F2AA-4CDC-B512-FBAEE60FB503}"/>
    <cellStyle name="Normal 10 2 2 37" xfId="3007" xr:uid="{DF38FCFA-C837-4F6F-BE96-A4FB3679FA04}"/>
    <cellStyle name="Normal 10 2 2 38" xfId="3008" xr:uid="{EA3DA798-3814-483B-8BF8-6BD940E4C7F4}"/>
    <cellStyle name="Normal 10 2 2 39" xfId="3009" xr:uid="{144CD231-1D34-4942-A1E7-F9F7344864C6}"/>
    <cellStyle name="Normal 10 2 2 4" xfId="3010" xr:uid="{ABD55F37-2F14-4ED8-98E4-C0D7BB7490C7}"/>
    <cellStyle name="Normal 10 2 2 40" xfId="3011" xr:uid="{F1DAA39A-016B-4D0C-A861-34466076AA18}"/>
    <cellStyle name="Normal 10 2 2 5" xfId="3012" xr:uid="{9AF85375-F33B-4D3D-8EA5-4EDBD88780DA}"/>
    <cellStyle name="Normal 10 2 2 6" xfId="3013" xr:uid="{3924E4C0-23A8-41FC-99E5-13416FD061B7}"/>
    <cellStyle name="Normal 10 2 2 7" xfId="3014" xr:uid="{FBF71993-CEB4-4A15-A126-F910569024EA}"/>
    <cellStyle name="Normal 10 2 2 8" xfId="3015" xr:uid="{96A5E11E-6E3C-4E90-B9B3-71FDCDA92FE5}"/>
    <cellStyle name="Normal 10 2 2 9" xfId="3016" xr:uid="{9DC1C871-15AB-497F-997C-3141AA720383}"/>
    <cellStyle name="Normal 10 2 20" xfId="3017" xr:uid="{49932CB5-BD43-406C-AC2C-B45D19FD357A}"/>
    <cellStyle name="Normal 10 2 21" xfId="3018" xr:uid="{5418B727-3365-4756-8DAC-CBD855BBA8DF}"/>
    <cellStyle name="Normal 10 2 22" xfId="3019" xr:uid="{768FD68E-7EF0-4717-B0DC-36B3811034AE}"/>
    <cellStyle name="Normal 10 2 23" xfId="3020" xr:uid="{A1871C4A-65A9-4991-996E-765310F33B8F}"/>
    <cellStyle name="Normal 10 2 24" xfId="3021" xr:uid="{C0F9712F-62B6-44CB-8B6E-4CA4A2331174}"/>
    <cellStyle name="Normal 10 2 25" xfId="3022" xr:uid="{B4429CF8-BDC5-4A35-B944-C3E364CB913B}"/>
    <cellStyle name="Normal 10 2 26" xfId="3023" xr:uid="{DCC5270C-48F7-4090-B87D-91AE28E02932}"/>
    <cellStyle name="Normal 10 2 27" xfId="3024" xr:uid="{33963FFA-1C46-4389-8AAC-DB565B4E8F1A}"/>
    <cellStyle name="Normal 10 2 28" xfId="3025" xr:uid="{CABF87CE-4CC1-42BA-BC65-420ACD948642}"/>
    <cellStyle name="Normal 10 2 29" xfId="3026" xr:uid="{5C080D14-4649-4CC3-BAAA-BF5489B50E68}"/>
    <cellStyle name="Normal 10 2 3" xfId="3027" xr:uid="{33A77AA2-ECA7-445D-8695-7E15F77823BD}"/>
    <cellStyle name="Normal 10 2 3 10" xfId="3028" xr:uid="{389CA84D-63F8-4DD5-B02F-6DC68D290B3C}"/>
    <cellStyle name="Normal 10 2 3 11" xfId="3029" xr:uid="{AABE705E-31FD-4C4C-8AC3-864ED9AEA13E}"/>
    <cellStyle name="Normal 10 2 3 12" xfId="3030" xr:uid="{39BBA90C-2E99-49D0-9B3E-DF4839FA363D}"/>
    <cellStyle name="Normal 10 2 3 13" xfId="3031" xr:uid="{7E5A616E-3508-4C55-8924-4FE0C56E74CC}"/>
    <cellStyle name="Normal 10 2 3 14" xfId="3032" xr:uid="{4E4F6180-92AA-4534-B511-FBAE5B132038}"/>
    <cellStyle name="Normal 10 2 3 15" xfId="3033" xr:uid="{AE9BEAC4-A888-498F-A0D6-BB56A8C067A1}"/>
    <cellStyle name="Normal 10 2 3 16" xfId="3034" xr:uid="{F135F7B7-12B1-46FD-AF66-B482A62AE1BE}"/>
    <cellStyle name="Normal 10 2 3 17" xfId="3035" xr:uid="{445B69A3-B000-41FB-84E6-37F065E77722}"/>
    <cellStyle name="Normal 10 2 3 18" xfId="3036" xr:uid="{901CDECC-F4B5-4707-8A67-9AD9971472C5}"/>
    <cellStyle name="Normal 10 2 3 19" xfId="3037" xr:uid="{CF191004-42AA-4266-8ED7-ED441FE24E38}"/>
    <cellStyle name="Normal 10 2 3 2" xfId="3038" xr:uid="{27B25FF2-2AF5-4B0D-A6D1-C181DE19C912}"/>
    <cellStyle name="Normal 10 2 3 2 10" xfId="3039" xr:uid="{23A8682C-4CDD-4FAF-83A7-7AAAB66D2FB7}"/>
    <cellStyle name="Normal 10 2 3 2 11" xfId="3040" xr:uid="{FD8E4BB1-45AD-4230-831B-E1D7D7AA05C6}"/>
    <cellStyle name="Normal 10 2 3 2 12" xfId="3041" xr:uid="{5158CB06-C8F1-4D67-BE93-5C8338F61504}"/>
    <cellStyle name="Normal 10 2 3 2 13" xfId="3042" xr:uid="{7EB3FA98-DDA5-44CF-87BE-1B8C63D0E963}"/>
    <cellStyle name="Normal 10 2 3 2 14" xfId="3043" xr:uid="{D58D8A3E-7FFF-47A1-8EF9-45FE8BEDDAB1}"/>
    <cellStyle name="Normal 10 2 3 2 15" xfId="3044" xr:uid="{81A0BCFF-B27A-4558-90EC-AB5998333080}"/>
    <cellStyle name="Normal 10 2 3 2 16" xfId="3045" xr:uid="{6076EF50-6148-4586-9699-1D829B69B047}"/>
    <cellStyle name="Normal 10 2 3 2 17" xfId="3046" xr:uid="{46852FF2-3D11-4A41-B583-4F8C674B47B2}"/>
    <cellStyle name="Normal 10 2 3 2 18" xfId="3047" xr:uid="{F6CBCA1F-A3F8-4DAE-8520-9AE96640ED8F}"/>
    <cellStyle name="Normal 10 2 3 2 19" xfId="3048" xr:uid="{9A371D2B-2021-4A2A-BB5E-B9BA16C5D197}"/>
    <cellStyle name="Normal 10 2 3 2 2" xfId="3049" xr:uid="{D3A5F5A8-D102-435F-A5D2-48BCE91E42C7}"/>
    <cellStyle name="Normal 10 2 3 2 20" xfId="3050" xr:uid="{099320C0-39A0-4E82-960B-DBDF3D55956C}"/>
    <cellStyle name="Normal 10 2 3 2 21" xfId="3051" xr:uid="{4A84DF0E-83F7-4E73-B0F3-E52CB2128836}"/>
    <cellStyle name="Normal 10 2 3 2 22" xfId="3052" xr:uid="{7E74CFFE-3FF5-4305-ADE4-D7E37EA94545}"/>
    <cellStyle name="Normal 10 2 3 2 23" xfId="3053" xr:uid="{2112B475-95A7-4418-8D08-E9641727F97F}"/>
    <cellStyle name="Normal 10 2 3 2 24" xfId="3054" xr:uid="{B8C6B964-F834-4386-90AF-590E0A363A58}"/>
    <cellStyle name="Normal 10 2 3 2 25" xfId="3055" xr:uid="{454CE060-9902-433E-9E3A-97579F2116C3}"/>
    <cellStyle name="Normal 10 2 3 2 26" xfId="3056" xr:uid="{1089BA1F-9126-4CFA-95D9-576F885ACB11}"/>
    <cellStyle name="Normal 10 2 3 2 27" xfId="3057" xr:uid="{90E76782-27A0-4F03-9D1C-55DE0BE6A2CA}"/>
    <cellStyle name="Normal 10 2 3 2 28" xfId="3058" xr:uid="{D5D4BCB4-F6F6-4AED-8200-94FCC3F2E23A}"/>
    <cellStyle name="Normal 10 2 3 2 29" xfId="3059" xr:uid="{5B065D91-2A60-4358-94B1-8D2031294EA7}"/>
    <cellStyle name="Normal 10 2 3 2 3" xfId="3060" xr:uid="{D65BAEAC-E539-4B89-969B-94D6D00D3D46}"/>
    <cellStyle name="Normal 10 2 3 2 30" xfId="3061" xr:uid="{1D99381A-9699-46EF-A310-BF679643B40F}"/>
    <cellStyle name="Normal 10 2 3 2 31" xfId="3062" xr:uid="{B5A74844-87A9-4A3A-99E8-A32215190083}"/>
    <cellStyle name="Normal 10 2 3 2 32" xfId="3063" xr:uid="{AEDE593D-E22E-45C5-8201-43A7EC9BAF45}"/>
    <cellStyle name="Normal 10 2 3 2 33" xfId="3064" xr:uid="{AA7C465C-C0C8-4491-AFF9-0FD418287506}"/>
    <cellStyle name="Normal 10 2 3 2 34" xfId="3065" xr:uid="{4CEFAA7E-0523-4CC7-B30A-E1FDB65A7707}"/>
    <cellStyle name="Normal 10 2 3 2 35" xfId="3066" xr:uid="{12CB809A-2573-4F55-9AD8-AD965CF187D5}"/>
    <cellStyle name="Normal 10 2 3 2 36" xfId="3067" xr:uid="{F52FE12B-E2E0-4687-A60D-CE70F7F33036}"/>
    <cellStyle name="Normal 10 2 3 2 37" xfId="3068" xr:uid="{E3074A0D-FD53-473E-9DDF-20F34357007F}"/>
    <cellStyle name="Normal 10 2 3 2 38" xfId="3069" xr:uid="{D865447C-4B3B-4BBD-843D-89E45A16C8E2}"/>
    <cellStyle name="Normal 10 2 3 2 4" xfId="3070" xr:uid="{52D3232E-109F-4D63-93D2-EE8B368B5354}"/>
    <cellStyle name="Normal 10 2 3 2 5" xfId="3071" xr:uid="{AEE7348A-D380-4EDB-922B-EAD29B2C6C3C}"/>
    <cellStyle name="Normal 10 2 3 2 6" xfId="3072" xr:uid="{47192E67-BAB7-4708-9020-5713F593F4D9}"/>
    <cellStyle name="Normal 10 2 3 2 7" xfId="3073" xr:uid="{AAAF972F-F618-47CE-B21B-3F58735A0238}"/>
    <cellStyle name="Normal 10 2 3 2 8" xfId="3074" xr:uid="{E02E3E1C-C74E-48AA-AAC0-A6531A107BAF}"/>
    <cellStyle name="Normal 10 2 3 2 9" xfId="3075" xr:uid="{B4EF829D-35DC-4130-8A30-810820709483}"/>
    <cellStyle name="Normal 10 2 3 20" xfId="3076" xr:uid="{54FFC0B5-184D-409B-92B2-BBD8023FB7E2}"/>
    <cellStyle name="Normal 10 2 3 21" xfId="3077" xr:uid="{5BB133E9-4904-4C37-874C-4896804A4F10}"/>
    <cellStyle name="Normal 10 2 3 22" xfId="3078" xr:uid="{AB507E65-90F3-487B-A34B-AAF00175C87E}"/>
    <cellStyle name="Normal 10 2 3 23" xfId="3079" xr:uid="{F2DF7246-E215-4962-B6CA-2F2D3C0124F8}"/>
    <cellStyle name="Normal 10 2 3 24" xfId="3080" xr:uid="{E11EAB30-D231-4E5A-BAF5-EA37108E4A96}"/>
    <cellStyle name="Normal 10 2 3 25" xfId="3081" xr:uid="{B090C792-7D81-4A9F-BC88-08F6F887E757}"/>
    <cellStyle name="Normal 10 2 3 26" xfId="3082" xr:uid="{31215C49-C5D7-49F3-8D8A-193149B0B999}"/>
    <cellStyle name="Normal 10 2 3 27" xfId="3083" xr:uid="{C17FED74-D661-4C09-A4A8-7C54BE878ADC}"/>
    <cellStyle name="Normal 10 2 3 28" xfId="3084" xr:uid="{7FAADC48-B6A8-4398-A6DE-290D2D677350}"/>
    <cellStyle name="Normal 10 2 3 29" xfId="3085" xr:uid="{11338460-A5A1-4336-8A6E-04040E92FDC6}"/>
    <cellStyle name="Normal 10 2 3 3" xfId="3086" xr:uid="{E1F08025-C40A-4677-85F0-2D50CE402395}"/>
    <cellStyle name="Normal 10 2 3 30" xfId="3087" xr:uid="{5EA20103-97FB-4FC5-ADF0-03A94B2F51D4}"/>
    <cellStyle name="Normal 10 2 3 31" xfId="3088" xr:uid="{09B0ADD6-B9BC-4DDE-BFBF-3993035B8093}"/>
    <cellStyle name="Normal 10 2 3 32" xfId="3089" xr:uid="{032B8F45-CF4F-4BCE-9C0D-64F5759B7011}"/>
    <cellStyle name="Normal 10 2 3 33" xfId="3090" xr:uid="{B7CC340E-75F2-4E53-8167-69EA634D57AD}"/>
    <cellStyle name="Normal 10 2 3 34" xfId="3091" xr:uid="{6B85B0F0-78C4-420E-9048-E7FAF843CE3A}"/>
    <cellStyle name="Normal 10 2 3 35" xfId="3092" xr:uid="{3F24090C-286B-4A74-9132-3EBC943AE1B3}"/>
    <cellStyle name="Normal 10 2 3 36" xfId="3093" xr:uid="{8A8F1E77-54C9-44F9-8F9E-F18315AA6CC6}"/>
    <cellStyle name="Normal 10 2 3 37" xfId="3094" xr:uid="{8AFF2CEE-9C80-45E4-A34F-51EE0E7C5CA2}"/>
    <cellStyle name="Normal 10 2 3 38" xfId="3095" xr:uid="{B8732B4E-AC28-4F8C-8022-2549024B5321}"/>
    <cellStyle name="Normal 10 2 3 4" xfId="3096" xr:uid="{7DB3648C-2038-4D3F-960C-56079AA54A4E}"/>
    <cellStyle name="Normal 10 2 3 5" xfId="3097" xr:uid="{CBDE3890-968B-462C-83EA-55B8A8A19FDD}"/>
    <cellStyle name="Normal 10 2 3 6" xfId="3098" xr:uid="{8C990500-E98C-44DB-A7A7-466FA5BB59F3}"/>
    <cellStyle name="Normal 10 2 3 7" xfId="3099" xr:uid="{DE81F5D0-9AA9-4BD4-BFDC-BC4D431F4A43}"/>
    <cellStyle name="Normal 10 2 3 8" xfId="3100" xr:uid="{C0F72A11-602F-40A7-83B7-6639443B36FE}"/>
    <cellStyle name="Normal 10 2 3 9" xfId="3101" xr:uid="{E1BE7281-276B-4C6B-BD8A-20A6D50215D0}"/>
    <cellStyle name="Normal 10 2 30" xfId="3102" xr:uid="{D3564EEF-A1D0-402A-A029-D32EEB6C51F8}"/>
    <cellStyle name="Normal 10 2 31" xfId="3103" xr:uid="{3AE6D684-421F-4CCF-91ED-C06965D9FFAB}"/>
    <cellStyle name="Normal 10 2 32" xfId="3104" xr:uid="{32483725-D60E-4C7B-BF4F-9BEF296C34C1}"/>
    <cellStyle name="Normal 10 2 33" xfId="3105" xr:uid="{A4FEC73F-5255-4E9A-B861-C57657DF9FCE}"/>
    <cellStyle name="Normal 10 2 34" xfId="3106" xr:uid="{F9A32368-186B-4210-966B-0965BD47505B}"/>
    <cellStyle name="Normal 10 2 35" xfId="3107" xr:uid="{B03EBBA7-75CC-425B-9793-9E3190D337D8}"/>
    <cellStyle name="Normal 10 2 36" xfId="3108" xr:uid="{F72610C1-C1CF-4D2E-8AE2-94882C70814A}"/>
    <cellStyle name="Normal 10 2 37" xfId="3109" xr:uid="{FDEEFA80-47C4-4588-9592-3B5203030F56}"/>
    <cellStyle name="Normal 10 2 38" xfId="3110" xr:uid="{F8CA2E91-1753-413F-B20A-01F423179F21}"/>
    <cellStyle name="Normal 10 2 39" xfId="3111" xr:uid="{B8B4013B-3C0F-42CC-BF47-1E6F9565FEA5}"/>
    <cellStyle name="Normal 10 2 4" xfId="3112" xr:uid="{A182C545-7C8C-4FF4-9B94-479D4AA6413D}"/>
    <cellStyle name="Normal 10 2 40" xfId="3113" xr:uid="{E7BDCF1F-25F6-4652-8CD7-6CFB3B9F0DF1}"/>
    <cellStyle name="Normal 10 2 5" xfId="3114" xr:uid="{5E963BFA-3B77-4A6D-B6FB-D2DD828BCFC8}"/>
    <cellStyle name="Normal 10 2 6" xfId="3115" xr:uid="{D8FB26FF-361E-4403-86A5-9471B4831126}"/>
    <cellStyle name="Normal 10 2 7" xfId="3116" xr:uid="{CEC23FAB-89F7-411B-A7DD-10B7E94B43ED}"/>
    <cellStyle name="Normal 10 2 8" xfId="3117" xr:uid="{D363645C-CB51-49A5-B1CA-91FE26DA7DC0}"/>
    <cellStyle name="Normal 10 2 9" xfId="3118" xr:uid="{54ABDC96-A97C-4D8B-9FC7-96941420BF66}"/>
    <cellStyle name="Normal 10 20" xfId="3119" xr:uid="{41BD1F86-2E20-480D-A24E-9B29C80CA2B2}"/>
    <cellStyle name="Normal 10 21" xfId="3120" xr:uid="{A120F080-BE2B-4B86-AEDE-A2E5D249EB3D}"/>
    <cellStyle name="Normal 10 22" xfId="3121" xr:uid="{4A536DFF-06D4-443A-95FE-D8518583F29B}"/>
    <cellStyle name="Normal 10 23" xfId="3122" xr:uid="{8E4635D2-D2AB-4149-9668-5A42427FD7C5}"/>
    <cellStyle name="Normal 10 24" xfId="3123" xr:uid="{0DD35A3F-856A-4CB0-92B9-BD7364D6B88A}"/>
    <cellStyle name="Normal 10 25" xfId="3124" xr:uid="{F49CC1F0-305B-4B70-8310-3B9303E62625}"/>
    <cellStyle name="Normal 10 26" xfId="3125" xr:uid="{CCC4E786-8613-4C5E-8C8D-9B2E471CC9DC}"/>
    <cellStyle name="Normal 10 27" xfId="3126" xr:uid="{2012CD64-14CF-4E5F-B261-5D15F7AC1E18}"/>
    <cellStyle name="Normal 10 28" xfId="3127" xr:uid="{C6749E61-FCF1-4947-B6F3-65C07F040D62}"/>
    <cellStyle name="Normal 10 29" xfId="3128" xr:uid="{5E03D215-8FE7-4080-86B4-46CF59EFF4DC}"/>
    <cellStyle name="Normal 10 3" xfId="3129" xr:uid="{31BB463B-B58C-4DDC-A6BB-7B11D52EB15C}"/>
    <cellStyle name="Normal 10 30" xfId="3130" xr:uid="{4C63D06E-0C0F-4227-A6FB-E9F2859D6CF5}"/>
    <cellStyle name="Normal 10 31" xfId="3131" xr:uid="{00037E03-8652-4D76-B040-8C679F6B3193}"/>
    <cellStyle name="Normal 10 32" xfId="3132" xr:uid="{EDB28078-F6AD-4FE2-93D4-78ED1E2AD797}"/>
    <cellStyle name="Normal 10 33" xfId="3133" xr:uid="{71F8A665-003F-4AEB-B0A2-9ED58304AA45}"/>
    <cellStyle name="Normal 10 34" xfId="3134" xr:uid="{74A042EF-44A8-4A86-9743-CED4C0C7F22A}"/>
    <cellStyle name="Normal 10 35" xfId="3135" xr:uid="{B178B945-4BE1-438C-82E7-FDAA59CFC1F4}"/>
    <cellStyle name="Normal 10 36" xfId="3136" xr:uid="{792BF774-7138-45C3-BBCF-055BE7D10A0C}"/>
    <cellStyle name="Normal 10 37" xfId="3137" xr:uid="{1E68F308-CB11-456F-A341-FEC7223A273C}"/>
    <cellStyle name="Normal 10 38" xfId="3138" xr:uid="{8A4828CC-36C8-42C0-8419-716A83792440}"/>
    <cellStyle name="Normal 10 39" xfId="3139" xr:uid="{5F50CA2A-0DDE-4A1F-951F-4CAA7AAED560}"/>
    <cellStyle name="Normal 10 4" xfId="3140" xr:uid="{24C29B66-D949-4A8A-9437-4CC87C4C722B}"/>
    <cellStyle name="Normal 10 40" xfId="3141" xr:uid="{716BB57E-5F18-4A19-A0AB-AC6C08EE7C67}"/>
    <cellStyle name="Normal 10 41" xfId="3142" xr:uid="{12F36871-6019-42E2-A2B2-BF87E54C3F35}"/>
    <cellStyle name="Normal 10 42" xfId="3143" xr:uid="{E14E8FD4-640E-43EA-AB3D-56CB6AEF3CB3}"/>
    <cellStyle name="Normal 10 43" xfId="3144" xr:uid="{C1765B76-7B9E-4052-9007-AA1292A3A029}"/>
    <cellStyle name="Normal 10 44" xfId="3145" xr:uid="{7A14D718-6A46-4CC0-9212-B7D85FEEC2F0}"/>
    <cellStyle name="Normal 10 45" xfId="3146" xr:uid="{53CC2F4B-5D0D-4988-99BC-E0ABAACB7987}"/>
    <cellStyle name="Normal 10 46" xfId="3147" xr:uid="{92B921FB-2961-4E23-9F26-86A380F34E24}"/>
    <cellStyle name="Normal 10 47" xfId="3148" xr:uid="{C6AA552A-1BEA-4255-A8B5-509FC436160A}"/>
    <cellStyle name="Normal 10 48" xfId="3149" xr:uid="{5D2568D4-8FD3-4C56-A40F-0199F6A3DA0F}"/>
    <cellStyle name="Normal 10 49" xfId="3150" xr:uid="{E67F7585-37D0-461C-BD4D-469D996BD6BB}"/>
    <cellStyle name="Normal 10 5" xfId="3151" xr:uid="{C65CA5FD-9445-4679-9A1A-758773EBE63E}"/>
    <cellStyle name="Normal 10 50" xfId="3152" xr:uid="{D6BCF085-D604-4D16-B37F-09DB8D2E025D}"/>
    <cellStyle name="Normal 10 51" xfId="3153" xr:uid="{A9803819-A5AF-4CC5-B74D-06FC8F19B6C0}"/>
    <cellStyle name="Normal 10 52" xfId="3154" xr:uid="{F44FF1BB-EBC7-4321-BCA2-37A1376C57EA}"/>
    <cellStyle name="Normal 10 53" xfId="3155" xr:uid="{48F5786B-8112-4108-9ACB-BBF14A4D49EE}"/>
    <cellStyle name="Normal 10 6" xfId="3156" xr:uid="{ABFE0E33-38D0-4003-96B1-52C27708A895}"/>
    <cellStyle name="Normal 10 7" xfId="3157" xr:uid="{0CE854BB-1444-4704-A520-FB2B3A9FAF51}"/>
    <cellStyle name="Normal 10 8" xfId="3158" xr:uid="{92022A64-CB2A-4AAA-8318-881ACD246F58}"/>
    <cellStyle name="Normal 10 9" xfId="3159" xr:uid="{064748E3-074D-4097-B44A-FE8820C21417}"/>
    <cellStyle name="Normal 11" xfId="3160" xr:uid="{E6A944BF-2806-4694-B609-72C170740D77}"/>
    <cellStyle name="Normal 11 10" xfId="3161" xr:uid="{C2BE5E2D-8245-4806-AF33-2621CEC5DAE4}"/>
    <cellStyle name="Normal 11 11" xfId="3162" xr:uid="{461F57F5-C2B2-4A43-A23F-371DE9D094AB}"/>
    <cellStyle name="Normal 11 12" xfId="3163" xr:uid="{1E875737-21ED-44EF-BCA9-D5CE0603E7A2}"/>
    <cellStyle name="Normal 11 13" xfId="3164" xr:uid="{DE601AE8-FAB1-4502-84CF-2F41C47B8F67}"/>
    <cellStyle name="Normal 11 14" xfId="3165" xr:uid="{4F9B5FC5-A594-47BF-AB86-2145C7EEAD7D}"/>
    <cellStyle name="Normal 11 15" xfId="3166" xr:uid="{AE505411-1F0F-470B-AA40-399175323E70}"/>
    <cellStyle name="Normal 11 16" xfId="3167" xr:uid="{EF2055CA-DA8F-43EF-A512-776D77066FBB}"/>
    <cellStyle name="Normal 11 17" xfId="3168" xr:uid="{2902C11F-FAA6-4432-AC1C-8A0A01CA495F}"/>
    <cellStyle name="Normal 11 18" xfId="3169" xr:uid="{ACE7D619-2FEC-4972-9CC5-6D498A2E161C}"/>
    <cellStyle name="Normal 11 19" xfId="3170" xr:uid="{F343EE26-1BDC-476D-B92F-01994A9672F8}"/>
    <cellStyle name="Normal 11 2" xfId="3171" xr:uid="{2BF90AF1-C5E4-451C-B0A3-828CEFB34CD3}"/>
    <cellStyle name="Normal 11 2 10" xfId="3172" xr:uid="{0129AB21-5EB3-4601-AFBA-7D8FD2C89069}"/>
    <cellStyle name="Normal 11 2 11" xfId="3173" xr:uid="{F998DAFB-3B32-4062-8A7E-25D080C7C349}"/>
    <cellStyle name="Normal 11 2 12" xfId="3174" xr:uid="{B412114A-E644-44EE-9A35-88F11960D601}"/>
    <cellStyle name="Normal 11 2 13" xfId="3175" xr:uid="{9D4AC749-5A04-4265-9B8F-F87B8B4CA291}"/>
    <cellStyle name="Normal 11 2 14" xfId="3176" xr:uid="{259B200A-C3ED-47C8-A73C-F67194BC3F4A}"/>
    <cellStyle name="Normal 11 2 15" xfId="3177" xr:uid="{5BD7A5DC-7AD6-495B-8F3A-1DFCF85F7898}"/>
    <cellStyle name="Normal 11 2 16" xfId="3178" xr:uid="{1CC21659-0831-492E-96B7-3DB1E69820DD}"/>
    <cellStyle name="Normal 11 2 17" xfId="3179" xr:uid="{863D71E7-FE93-4A12-BCB6-4D0B452594BB}"/>
    <cellStyle name="Normal 11 2 18" xfId="3180" xr:uid="{BA172822-4679-4360-9A07-4149041D717C}"/>
    <cellStyle name="Normal 11 2 19" xfId="3181" xr:uid="{095906CA-07CD-4352-838A-DE3D49234670}"/>
    <cellStyle name="Normal 11 2 2" xfId="3182" xr:uid="{06170CAB-853B-44A3-BE82-73EDFA3BA12E}"/>
    <cellStyle name="Normal 11 2 2 10" xfId="3183" xr:uid="{D5C65E5F-5DE0-40C0-AAC3-9EC2F441345F}"/>
    <cellStyle name="Normal 11 2 2 11" xfId="3184" xr:uid="{7952C255-2990-49E9-9C16-04173F2E38E9}"/>
    <cellStyle name="Normal 11 2 2 12" xfId="3185" xr:uid="{7F4AFDA2-0C10-414D-9DB3-B74BA4D28D2D}"/>
    <cellStyle name="Normal 11 2 2 13" xfId="3186" xr:uid="{41D24F9B-5ED7-4BFA-921D-BAFF0A56DF12}"/>
    <cellStyle name="Normal 11 2 2 14" xfId="3187" xr:uid="{2D9E7449-5EBA-434B-82B0-A15789748F8D}"/>
    <cellStyle name="Normal 11 2 2 15" xfId="3188" xr:uid="{9E1FAEDC-AB15-40C6-96AA-E8CB6BE2C162}"/>
    <cellStyle name="Normal 11 2 2 16" xfId="3189" xr:uid="{1ECD5210-2A79-43ED-8945-48D1AE6CA38E}"/>
    <cellStyle name="Normal 11 2 2 17" xfId="3190" xr:uid="{C615C005-00FC-4A63-85BD-2F95C1BD63FD}"/>
    <cellStyle name="Normal 11 2 2 18" xfId="3191" xr:uid="{39B584F3-5D1C-4FD8-ABB1-06251C68D467}"/>
    <cellStyle name="Normal 11 2 2 19" xfId="3192" xr:uid="{742A0414-67BA-434D-9A0C-78610DD0A5E2}"/>
    <cellStyle name="Normal 11 2 2 2" xfId="3193" xr:uid="{898C877B-8FA5-4989-ADCB-AC0F4E7BB90E}"/>
    <cellStyle name="Normal 11 2 2 2 10" xfId="3194" xr:uid="{4AE8C069-45BC-4AC9-8F24-100DE28B4F53}"/>
    <cellStyle name="Normal 11 2 2 2 11" xfId="3195" xr:uid="{96ACCA66-5698-4709-A2E7-E092E7850D29}"/>
    <cellStyle name="Normal 11 2 2 2 12" xfId="3196" xr:uid="{A3187324-3F37-4D50-A418-3CB7EB457986}"/>
    <cellStyle name="Normal 11 2 2 2 13" xfId="3197" xr:uid="{FA523C54-864E-417E-8049-02C94B97CD46}"/>
    <cellStyle name="Normal 11 2 2 2 14" xfId="3198" xr:uid="{6C22E7F2-7378-4FD6-9604-E1B7542F2BB1}"/>
    <cellStyle name="Normal 11 2 2 2 15" xfId="3199" xr:uid="{737B694A-429D-4D5F-A22D-2A4049CFE8FA}"/>
    <cellStyle name="Normal 11 2 2 2 16" xfId="3200" xr:uid="{06CAF28A-A6DA-4E49-AD64-D97F044E8AAA}"/>
    <cellStyle name="Normal 11 2 2 2 17" xfId="3201" xr:uid="{C96AA66E-AC04-4343-9473-64B4F18B2B44}"/>
    <cellStyle name="Normal 11 2 2 2 18" xfId="3202" xr:uid="{C821484F-6DA8-4E83-9B3F-7265CC73F458}"/>
    <cellStyle name="Normal 11 2 2 2 19" xfId="3203" xr:uid="{377668FF-4B52-4024-8FFC-19A22B32ADF4}"/>
    <cellStyle name="Normal 11 2 2 2 2" xfId="3204" xr:uid="{03F04BE7-2145-45AA-9645-CE870F989565}"/>
    <cellStyle name="Normal 11 2 2 2 2 10" xfId="3205" xr:uid="{AAF37BA1-6CD3-4F74-863E-A9CBE1C2EAD2}"/>
    <cellStyle name="Normal 11 2 2 2 2 11" xfId="3206" xr:uid="{12D6290C-E5DB-4F0E-860C-6B50C6F1D650}"/>
    <cellStyle name="Normal 11 2 2 2 2 12" xfId="3207" xr:uid="{0B14124B-0E45-4F55-A010-AB02B4A3E1A6}"/>
    <cellStyle name="Normal 11 2 2 2 2 13" xfId="3208" xr:uid="{993A7463-23E0-4AF6-AC88-1631308E45BB}"/>
    <cellStyle name="Normal 11 2 2 2 2 14" xfId="3209" xr:uid="{06E813AF-4FC7-4632-8D61-F7802FE9E77C}"/>
    <cellStyle name="Normal 11 2 2 2 2 15" xfId="3210" xr:uid="{24699B29-5470-4C7C-98E2-F20C97E980A2}"/>
    <cellStyle name="Normal 11 2 2 2 2 16" xfId="3211" xr:uid="{75A2D3BB-0432-4BBB-A8C0-E999450868D4}"/>
    <cellStyle name="Normal 11 2 2 2 2 17" xfId="3212" xr:uid="{2BBB3612-64F2-4655-99B9-6E09224614EB}"/>
    <cellStyle name="Normal 11 2 2 2 2 18" xfId="3213" xr:uid="{72BC5E43-209E-4E86-A075-DFB8364D835A}"/>
    <cellStyle name="Normal 11 2 2 2 2 19" xfId="3214" xr:uid="{8EF9FD4A-EDA4-4DF2-9E49-825C22D9A685}"/>
    <cellStyle name="Normal 11 2 2 2 2 2" xfId="3215" xr:uid="{9AC797D2-3D71-4B3B-B268-8512FB60EE00}"/>
    <cellStyle name="Normal 11 2 2 2 2 20" xfId="3216" xr:uid="{2D47811A-4DC9-41C5-87F6-9F415E2B25EB}"/>
    <cellStyle name="Normal 11 2 2 2 2 21" xfId="3217" xr:uid="{FE66954D-7725-4F89-9F1A-4FFB2A49D3C2}"/>
    <cellStyle name="Normal 11 2 2 2 2 22" xfId="3218" xr:uid="{DB035482-E238-41A5-BBCE-BFFD740CA345}"/>
    <cellStyle name="Normal 11 2 2 2 2 23" xfId="3219" xr:uid="{86C51D86-A115-4F46-9632-5734FFDC066A}"/>
    <cellStyle name="Normal 11 2 2 2 2 24" xfId="3220" xr:uid="{C5243560-AFEF-4814-B43D-E3E90EE4DD74}"/>
    <cellStyle name="Normal 11 2 2 2 2 25" xfId="3221" xr:uid="{0F05C536-8A6D-4D92-AC87-66FC738D2CD7}"/>
    <cellStyle name="Normal 11 2 2 2 2 26" xfId="3222" xr:uid="{B5575C59-3094-43F6-8D6F-28F14197B4A4}"/>
    <cellStyle name="Normal 11 2 2 2 2 27" xfId="3223" xr:uid="{EC21818A-F182-47B2-8E4F-D096DA152D7D}"/>
    <cellStyle name="Normal 11 2 2 2 2 28" xfId="3224" xr:uid="{6132AD8C-E6C9-48BB-B0F7-84071A362A13}"/>
    <cellStyle name="Normal 11 2 2 2 2 29" xfId="3225" xr:uid="{90863EE8-7B3A-4AEE-BE0F-F84F2AE575BB}"/>
    <cellStyle name="Normal 11 2 2 2 2 3" xfId="3226" xr:uid="{D388D3A3-685C-4E85-A04F-66BBE3EC7D47}"/>
    <cellStyle name="Normal 11 2 2 2 2 30" xfId="3227" xr:uid="{70C065C1-142F-458B-9341-C8C01ACBB2C5}"/>
    <cellStyle name="Normal 11 2 2 2 2 31" xfId="3228" xr:uid="{8AE8CB17-219B-421B-B8DA-342D62C96803}"/>
    <cellStyle name="Normal 11 2 2 2 2 32" xfId="3229" xr:uid="{177FCBE1-D8B9-4483-954A-E81D78A24C4C}"/>
    <cellStyle name="Normal 11 2 2 2 2 33" xfId="3230" xr:uid="{D930BE3C-B98E-455A-B7B2-D091E1663B94}"/>
    <cellStyle name="Normal 11 2 2 2 2 34" xfId="3231" xr:uid="{62158BF7-F750-44B5-9147-D23A09B3871D}"/>
    <cellStyle name="Normal 11 2 2 2 2 35" xfId="3232" xr:uid="{6E1F8847-22DB-4C1A-9047-1053A7F0C2E8}"/>
    <cellStyle name="Normal 11 2 2 2 2 36" xfId="3233" xr:uid="{20DD6457-8E45-4975-B9F8-A285AABAA720}"/>
    <cellStyle name="Normal 11 2 2 2 2 37" xfId="3234" xr:uid="{BE234CB0-E436-42C0-9183-2CBC312E48D9}"/>
    <cellStyle name="Normal 11 2 2 2 2 38" xfId="3235" xr:uid="{15FD00C9-1A43-42EF-AC22-8F7ECA864634}"/>
    <cellStyle name="Normal 11 2 2 2 2 4" xfId="3236" xr:uid="{9ADAF56F-9808-4110-AEC0-F90C365CA8EB}"/>
    <cellStyle name="Normal 11 2 2 2 2 5" xfId="3237" xr:uid="{2957AE42-C4F8-400E-A4DA-C5C5FB3D6865}"/>
    <cellStyle name="Normal 11 2 2 2 2 6" xfId="3238" xr:uid="{5FE808BC-26F6-431D-9DE9-5DC15BCE511A}"/>
    <cellStyle name="Normal 11 2 2 2 2 7" xfId="3239" xr:uid="{ABFD3BCC-FBAA-46AC-9B16-C3C9138A6644}"/>
    <cellStyle name="Normal 11 2 2 2 2 8" xfId="3240" xr:uid="{B514C6D6-EFFC-4105-930B-DE3AAC6093CA}"/>
    <cellStyle name="Normal 11 2 2 2 2 9" xfId="3241" xr:uid="{50606C27-CA6C-4C62-8BD6-7B2866A7064F}"/>
    <cellStyle name="Normal 11 2 2 2 20" xfId="3242" xr:uid="{7FB86109-BAF8-4921-BA10-F78FF2315CBE}"/>
    <cellStyle name="Normal 11 2 2 2 21" xfId="3243" xr:uid="{27B805F4-6C74-4E73-8CB5-1B35286C496B}"/>
    <cellStyle name="Normal 11 2 2 2 22" xfId="3244" xr:uid="{84AD7646-0A7E-4D26-A105-14F6A9FE3FE2}"/>
    <cellStyle name="Normal 11 2 2 2 23" xfId="3245" xr:uid="{79F34982-A383-4F62-8643-7D80EB37D42A}"/>
    <cellStyle name="Normal 11 2 2 2 24" xfId="3246" xr:uid="{8E07D9B8-9C49-4D52-8254-F32431C66525}"/>
    <cellStyle name="Normal 11 2 2 2 25" xfId="3247" xr:uid="{AE4F17F6-764C-430B-827F-BED744DBA3CF}"/>
    <cellStyle name="Normal 11 2 2 2 26" xfId="3248" xr:uid="{2BC6E918-6F72-4765-B762-0AE1B9CB73D9}"/>
    <cellStyle name="Normal 11 2 2 2 27" xfId="3249" xr:uid="{72DFADBF-9918-480C-8696-5A2E24982FCC}"/>
    <cellStyle name="Normal 11 2 2 2 28" xfId="3250" xr:uid="{7712C97A-96D5-42F2-BA5F-DEC1AF1FF5A0}"/>
    <cellStyle name="Normal 11 2 2 2 29" xfId="3251" xr:uid="{E6C465E7-27CC-47A6-9B6D-DBF9684E60DD}"/>
    <cellStyle name="Normal 11 2 2 2 3" xfId="3252" xr:uid="{07088D5F-CB9C-426F-A7B0-04630358C3F9}"/>
    <cellStyle name="Normal 11 2 2 2 30" xfId="3253" xr:uid="{492FABD1-7B5C-4FC8-A139-62E67099400A}"/>
    <cellStyle name="Normal 11 2 2 2 31" xfId="3254" xr:uid="{AC151E12-637A-45AF-A32D-9C62DB24E459}"/>
    <cellStyle name="Normal 11 2 2 2 32" xfId="3255" xr:uid="{E2905C31-16A7-41D7-B0DA-36167A65D372}"/>
    <cellStyle name="Normal 11 2 2 2 33" xfId="3256" xr:uid="{2AD4D73D-CDB2-4DB3-9BA6-E24CE45BF43E}"/>
    <cellStyle name="Normal 11 2 2 2 34" xfId="3257" xr:uid="{64C74630-FF98-4138-9C9E-0D4BCDDA1CD3}"/>
    <cellStyle name="Normal 11 2 2 2 35" xfId="3258" xr:uid="{36671B1F-ADAE-411B-BC38-4FF38541943D}"/>
    <cellStyle name="Normal 11 2 2 2 36" xfId="3259" xr:uid="{0C4E761D-B00F-4CC1-8FCB-087E0C168C2C}"/>
    <cellStyle name="Normal 11 2 2 2 37" xfId="3260" xr:uid="{98257AB0-EA15-480C-B1AD-9AB135508244}"/>
    <cellStyle name="Normal 11 2 2 2 38" xfId="3261" xr:uid="{4025DC1F-5E96-4556-BAAC-B649A0CD7CF5}"/>
    <cellStyle name="Normal 11 2 2 2 4" xfId="3262" xr:uid="{A6B362A4-A394-422A-9EEA-B23D252144B3}"/>
    <cellStyle name="Normal 11 2 2 2 5" xfId="3263" xr:uid="{07064180-64F7-430D-A341-3111046E2B23}"/>
    <cellStyle name="Normal 11 2 2 2 6" xfId="3264" xr:uid="{286C57F1-8667-4D07-8151-DE0DB077417A}"/>
    <cellStyle name="Normal 11 2 2 2 7" xfId="3265" xr:uid="{2EAEAEBE-E324-4922-9037-0C647561CE80}"/>
    <cellStyle name="Normal 11 2 2 2 8" xfId="3266" xr:uid="{0F1DCB70-0B43-44E4-9F8A-51C5FAC0799F}"/>
    <cellStyle name="Normal 11 2 2 2 9" xfId="3267" xr:uid="{87FDFE05-F328-40D6-B54D-10C27C904C1E}"/>
    <cellStyle name="Normal 11 2 2 20" xfId="3268" xr:uid="{D4C4F042-D2F2-4A09-86E0-2CCEFA5C980D}"/>
    <cellStyle name="Normal 11 2 2 21" xfId="3269" xr:uid="{A4456119-2EF8-411B-9817-EB36E5BBB64E}"/>
    <cellStyle name="Normal 11 2 2 22" xfId="3270" xr:uid="{47C1879C-A593-44D5-9199-B0EF4492A9BD}"/>
    <cellStyle name="Normal 11 2 2 23" xfId="3271" xr:uid="{CCA8A9E2-674C-4A8E-93CC-F9C61EE49CB6}"/>
    <cellStyle name="Normal 11 2 2 24" xfId="3272" xr:uid="{180D0F6D-810F-4CAA-8BC1-FB8C3F9AEBB9}"/>
    <cellStyle name="Normal 11 2 2 25" xfId="3273" xr:uid="{EE45FD42-C8A6-43A8-9D10-6DF1F9642DDB}"/>
    <cellStyle name="Normal 11 2 2 26" xfId="3274" xr:uid="{650D9F89-5797-45FC-B5C7-DF768421DA50}"/>
    <cellStyle name="Normal 11 2 2 27" xfId="3275" xr:uid="{E9A0C462-2080-49C5-9A9F-A1A15B736CA9}"/>
    <cellStyle name="Normal 11 2 2 28" xfId="3276" xr:uid="{8D172D2F-ECE1-4403-92C9-FB608D213A83}"/>
    <cellStyle name="Normal 11 2 2 29" xfId="3277" xr:uid="{90376E97-F0DB-4D8C-9255-5C0F5BA3BFDF}"/>
    <cellStyle name="Normal 11 2 2 3" xfId="3278" xr:uid="{56EB6716-F588-43F9-BD9C-1CB78091DBD9}"/>
    <cellStyle name="Normal 11 2 2 30" xfId="3279" xr:uid="{2CADE9CC-FA1E-43B1-9146-E70B8BD24B9E}"/>
    <cellStyle name="Normal 11 2 2 31" xfId="3280" xr:uid="{E8178494-A0BA-481D-8E44-6CC49206D980}"/>
    <cellStyle name="Normal 11 2 2 32" xfId="3281" xr:uid="{11B9F655-1C54-44B1-A76F-5555491B16CE}"/>
    <cellStyle name="Normal 11 2 2 33" xfId="3282" xr:uid="{9DCDE4C7-81FD-47E6-B6A5-866D33A1F41B}"/>
    <cellStyle name="Normal 11 2 2 34" xfId="3283" xr:uid="{847E08AE-0CD0-4097-9615-D51293ABE6B8}"/>
    <cellStyle name="Normal 11 2 2 35" xfId="3284" xr:uid="{CADB33DC-E735-4572-BF7F-988D78AB4DB5}"/>
    <cellStyle name="Normal 11 2 2 36" xfId="3285" xr:uid="{F52EE54A-D366-4662-AE24-DEADC34BD992}"/>
    <cellStyle name="Normal 11 2 2 37" xfId="3286" xr:uid="{ABB76796-0D90-4B94-8CA3-0AA5E0D79033}"/>
    <cellStyle name="Normal 11 2 2 38" xfId="3287" xr:uid="{D4602720-DB62-4DEF-BC73-4160472CAA93}"/>
    <cellStyle name="Normal 11 2 2 39" xfId="3288" xr:uid="{CB3F133F-89EA-4A16-A8B0-1699F896550C}"/>
    <cellStyle name="Normal 11 2 2 4" xfId="3289" xr:uid="{35A0DC90-E890-47EC-ADF5-A6018C79767C}"/>
    <cellStyle name="Normal 11 2 2 40" xfId="3290" xr:uid="{9CA35E8F-F3AD-4ED5-AD59-F5FAA766FD7D}"/>
    <cellStyle name="Normal 11 2 2 5" xfId="3291" xr:uid="{3C95C606-CE9C-4339-9BBC-8930DDBFD2BF}"/>
    <cellStyle name="Normal 11 2 2 6" xfId="3292" xr:uid="{DED45AD9-B5F5-4CF4-9D98-6B62703101F7}"/>
    <cellStyle name="Normal 11 2 2 7" xfId="3293" xr:uid="{02C792EF-A17E-45D9-AD16-CCDC9C681597}"/>
    <cellStyle name="Normal 11 2 2 8" xfId="3294" xr:uid="{650162F2-D6DC-493B-B21B-F5127CBEB019}"/>
    <cellStyle name="Normal 11 2 2 9" xfId="3295" xr:uid="{ABC34CA2-BE50-4211-988F-539524938316}"/>
    <cellStyle name="Normal 11 2 20" xfId="3296" xr:uid="{3900AA9D-9C3C-4358-B4FA-6D4833A1C070}"/>
    <cellStyle name="Normal 11 2 21" xfId="3297" xr:uid="{7F50BEDE-9010-4783-B2F7-A6A42906D9BA}"/>
    <cellStyle name="Normal 11 2 22" xfId="3298" xr:uid="{DD7B5B0B-612D-4C03-95A4-D997E2CE1BB0}"/>
    <cellStyle name="Normal 11 2 23" xfId="3299" xr:uid="{2C0418C8-4F49-4163-B249-13A793158C69}"/>
    <cellStyle name="Normal 11 2 24" xfId="3300" xr:uid="{DE7CA567-A213-4416-AD0A-9A51B3AF8140}"/>
    <cellStyle name="Normal 11 2 25" xfId="3301" xr:uid="{2787DDDC-0721-481F-A743-2874BFAAF9AB}"/>
    <cellStyle name="Normal 11 2 26" xfId="3302" xr:uid="{16491FA2-89B6-42C0-9A71-ED196B5D9C61}"/>
    <cellStyle name="Normal 11 2 27" xfId="3303" xr:uid="{110B1639-1C44-4156-8A89-C2E42AB04E7C}"/>
    <cellStyle name="Normal 11 2 28" xfId="3304" xr:uid="{461619E2-021C-45E8-84BF-5DD69E852FEA}"/>
    <cellStyle name="Normal 11 2 29" xfId="3305" xr:uid="{E55A3ABB-F584-40D2-AC96-DFDBFD235FA3}"/>
    <cellStyle name="Normal 11 2 3" xfId="3306" xr:uid="{DFF5A166-388C-4D1D-83B1-A2127A541B85}"/>
    <cellStyle name="Normal 11 2 3 10" xfId="3307" xr:uid="{1885C19E-92D7-4A17-896F-00B36118F2B4}"/>
    <cellStyle name="Normal 11 2 3 11" xfId="3308" xr:uid="{D4432158-1A23-43CF-BACF-B1F480A8740B}"/>
    <cellStyle name="Normal 11 2 3 12" xfId="3309" xr:uid="{97940861-73A6-43FA-B88F-9C9E42F344B6}"/>
    <cellStyle name="Normal 11 2 3 13" xfId="3310" xr:uid="{B3414BF6-E6E1-44B0-A96B-B5113FB4B51B}"/>
    <cellStyle name="Normal 11 2 3 14" xfId="3311" xr:uid="{F7F8F182-418D-4A6F-9462-D54C5D0C9C27}"/>
    <cellStyle name="Normal 11 2 3 15" xfId="3312" xr:uid="{ABF0F2B3-75CF-403B-BE16-74578529E97C}"/>
    <cellStyle name="Normal 11 2 3 16" xfId="3313" xr:uid="{64863A99-1BC4-4919-84F4-12CA5998A774}"/>
    <cellStyle name="Normal 11 2 3 17" xfId="3314" xr:uid="{AC45D496-70FD-473C-A544-731CF91188FA}"/>
    <cellStyle name="Normal 11 2 3 18" xfId="3315" xr:uid="{BD84C1A6-2332-40BA-98CE-149ADDDFB2BC}"/>
    <cellStyle name="Normal 11 2 3 19" xfId="3316" xr:uid="{BC0C7713-4619-4DBE-A6DD-EE53245C2239}"/>
    <cellStyle name="Normal 11 2 3 2" xfId="3317" xr:uid="{6C5F3131-6CDA-4A9E-8760-F13A4D18637A}"/>
    <cellStyle name="Normal 11 2 3 2 10" xfId="3318" xr:uid="{2B7183D6-90F1-47D9-B043-8639DC371447}"/>
    <cellStyle name="Normal 11 2 3 2 11" xfId="3319" xr:uid="{073D9101-E6C3-4F01-A6B0-FE884ED820EE}"/>
    <cellStyle name="Normal 11 2 3 2 12" xfId="3320" xr:uid="{108BB31F-158F-41F6-A980-6E5AE2322886}"/>
    <cellStyle name="Normal 11 2 3 2 13" xfId="3321" xr:uid="{953D27AE-654F-40E5-BD9C-8DA5FBCCF272}"/>
    <cellStyle name="Normal 11 2 3 2 14" xfId="3322" xr:uid="{B0BBB844-A8D4-46C5-AB3D-463549046DF6}"/>
    <cellStyle name="Normal 11 2 3 2 15" xfId="3323" xr:uid="{951ED13F-5026-4918-A269-E8DDD00CD4BC}"/>
    <cellStyle name="Normal 11 2 3 2 16" xfId="3324" xr:uid="{A13959A2-449C-43FD-9B8D-5485BE6A022F}"/>
    <cellStyle name="Normal 11 2 3 2 17" xfId="3325" xr:uid="{FC6D9E50-3A6F-482F-B002-3E11AD59AF3C}"/>
    <cellStyle name="Normal 11 2 3 2 18" xfId="3326" xr:uid="{878A45BB-BD16-4A20-B121-83AC0DEC8424}"/>
    <cellStyle name="Normal 11 2 3 2 19" xfId="3327" xr:uid="{09ADCD02-4915-443A-9B1F-0746780D1539}"/>
    <cellStyle name="Normal 11 2 3 2 2" xfId="3328" xr:uid="{18469111-ADFA-4BFC-980B-826E00B83DC5}"/>
    <cellStyle name="Normal 11 2 3 2 20" xfId="3329" xr:uid="{14772B0B-F370-4F47-A405-3C869641B324}"/>
    <cellStyle name="Normal 11 2 3 2 21" xfId="3330" xr:uid="{19E6D38B-1079-4207-A5B2-F977EB9D2C0A}"/>
    <cellStyle name="Normal 11 2 3 2 22" xfId="3331" xr:uid="{57D8A3F5-0B72-405B-BB58-FB8DC5675F1A}"/>
    <cellStyle name="Normal 11 2 3 2 23" xfId="3332" xr:uid="{5B9A819D-9B45-4EA1-ACA7-17D959D52325}"/>
    <cellStyle name="Normal 11 2 3 2 24" xfId="3333" xr:uid="{330DE840-D347-4A3F-963D-8E44D3701269}"/>
    <cellStyle name="Normal 11 2 3 2 25" xfId="3334" xr:uid="{7D5C48C5-F300-44D5-BF69-39654BAFBB69}"/>
    <cellStyle name="Normal 11 2 3 2 26" xfId="3335" xr:uid="{D3946767-ECF3-46EA-9691-B4FE10B9A349}"/>
    <cellStyle name="Normal 11 2 3 2 27" xfId="3336" xr:uid="{EDA5E351-7DBA-4D09-AFF4-2762FF842D91}"/>
    <cellStyle name="Normal 11 2 3 2 28" xfId="3337" xr:uid="{E173FCD4-C759-45FA-B552-7ACBE2397DD3}"/>
    <cellStyle name="Normal 11 2 3 2 29" xfId="3338" xr:uid="{598BC2BB-D6E9-40BA-8264-CC3D25A1F8CF}"/>
    <cellStyle name="Normal 11 2 3 2 3" xfId="3339" xr:uid="{F9BD9116-6A7D-444D-B411-2EB7B14D2E7B}"/>
    <cellStyle name="Normal 11 2 3 2 30" xfId="3340" xr:uid="{FDFEEB93-1366-4559-80A1-9472102A9871}"/>
    <cellStyle name="Normal 11 2 3 2 31" xfId="3341" xr:uid="{234FF9A6-5908-4346-A653-D8148B8FE9FF}"/>
    <cellStyle name="Normal 11 2 3 2 32" xfId="3342" xr:uid="{21307391-AE76-4E18-B85F-057460DB5047}"/>
    <cellStyle name="Normal 11 2 3 2 33" xfId="3343" xr:uid="{1AABF718-7C1E-4ACA-84E9-4B47F9DAE991}"/>
    <cellStyle name="Normal 11 2 3 2 34" xfId="3344" xr:uid="{3FA76CBA-1989-4AA7-B6A3-86746510BE7E}"/>
    <cellStyle name="Normal 11 2 3 2 35" xfId="3345" xr:uid="{A25AE4BE-D7BA-47BD-883F-A90EB60ADDD6}"/>
    <cellStyle name="Normal 11 2 3 2 36" xfId="3346" xr:uid="{EBA76720-4DA4-4E01-92A7-0821D4569A9F}"/>
    <cellStyle name="Normal 11 2 3 2 37" xfId="3347" xr:uid="{857DAA0B-C7D3-4044-8D93-4173E9B548EF}"/>
    <cellStyle name="Normal 11 2 3 2 38" xfId="3348" xr:uid="{37E856A7-7404-4406-AE41-4FCAAFD23218}"/>
    <cellStyle name="Normal 11 2 3 2 4" xfId="3349" xr:uid="{2F181900-A506-45E2-B0D9-018E0ED71D73}"/>
    <cellStyle name="Normal 11 2 3 2 5" xfId="3350" xr:uid="{464B3CFD-1D4A-4112-B7C3-5F8E4AA02237}"/>
    <cellStyle name="Normal 11 2 3 2 6" xfId="3351" xr:uid="{B625A855-B91D-4AF7-9F2D-26F6FB06CD61}"/>
    <cellStyle name="Normal 11 2 3 2 7" xfId="3352" xr:uid="{B0CF466A-AD55-4200-8F49-B4B2241230B2}"/>
    <cellStyle name="Normal 11 2 3 2 8" xfId="3353" xr:uid="{D74FF5A9-99DA-4C3E-8CCF-7D2F343B8588}"/>
    <cellStyle name="Normal 11 2 3 2 9" xfId="3354" xr:uid="{911B2736-D7C8-4C7C-A453-484248678589}"/>
    <cellStyle name="Normal 11 2 3 20" xfId="3355" xr:uid="{5231087A-330D-4B47-8CED-06E77D611BA5}"/>
    <cellStyle name="Normal 11 2 3 21" xfId="3356" xr:uid="{0CFD0FC5-095C-484D-AD44-A6DFACCADC76}"/>
    <cellStyle name="Normal 11 2 3 22" xfId="3357" xr:uid="{A4BD626C-0159-4328-BAFB-B25ABCEC2A92}"/>
    <cellStyle name="Normal 11 2 3 23" xfId="3358" xr:uid="{537C0508-79C1-4F80-9866-FB81DE58282C}"/>
    <cellStyle name="Normal 11 2 3 24" xfId="3359" xr:uid="{77134FEF-5BD9-4844-9D21-BE171B229447}"/>
    <cellStyle name="Normal 11 2 3 25" xfId="3360" xr:uid="{2CF91502-8C26-4806-94FB-54006574D722}"/>
    <cellStyle name="Normal 11 2 3 26" xfId="3361" xr:uid="{BF0ABC7A-081B-4726-AF34-656098A9FAC7}"/>
    <cellStyle name="Normal 11 2 3 27" xfId="3362" xr:uid="{038762B2-2A3E-42E2-BB7A-2ED4D40ABD10}"/>
    <cellStyle name="Normal 11 2 3 28" xfId="3363" xr:uid="{D2DFECC1-E175-4501-A407-0589A7341F13}"/>
    <cellStyle name="Normal 11 2 3 29" xfId="3364" xr:uid="{6E4E496B-7346-4147-8FFB-62ED1841942E}"/>
    <cellStyle name="Normal 11 2 3 3" xfId="3365" xr:uid="{AB372444-30BF-49D5-A315-2610C23ECC12}"/>
    <cellStyle name="Normal 11 2 3 30" xfId="3366" xr:uid="{ABE9AF40-DA6D-472D-8BD4-C109FBF02F13}"/>
    <cellStyle name="Normal 11 2 3 31" xfId="3367" xr:uid="{BE383FD5-DFA9-4298-BF14-3FB0711E72DF}"/>
    <cellStyle name="Normal 11 2 3 32" xfId="3368" xr:uid="{EB3781CC-223F-4C32-ABE1-B88BD950678B}"/>
    <cellStyle name="Normal 11 2 3 33" xfId="3369" xr:uid="{7854CCDA-773F-4C68-88EB-7C0521E97F34}"/>
    <cellStyle name="Normal 11 2 3 34" xfId="3370" xr:uid="{8B7B6C42-BC2E-4BE3-B672-EE53F0EBBB84}"/>
    <cellStyle name="Normal 11 2 3 35" xfId="3371" xr:uid="{8FD6F75C-C678-4E73-A40F-CEFA34C5899A}"/>
    <cellStyle name="Normal 11 2 3 36" xfId="3372" xr:uid="{5877F5B8-A1ED-4D4C-9DC2-CFC1186E7AD7}"/>
    <cellStyle name="Normal 11 2 3 37" xfId="3373" xr:uid="{79565EE1-B488-4FF3-889E-A20BACECAB6E}"/>
    <cellStyle name="Normal 11 2 3 38" xfId="3374" xr:uid="{39DD5107-5DDD-4F21-9705-B70B8D72DC98}"/>
    <cellStyle name="Normal 11 2 3 4" xfId="3375" xr:uid="{39C3FE45-4874-42CC-81E5-1F25F8F245AA}"/>
    <cellStyle name="Normal 11 2 3 5" xfId="3376" xr:uid="{4074F76F-F5AB-4699-8928-1B187BCF30BC}"/>
    <cellStyle name="Normal 11 2 3 6" xfId="3377" xr:uid="{18791BA1-2672-4F1C-8D57-0BD8638017CF}"/>
    <cellStyle name="Normal 11 2 3 7" xfId="3378" xr:uid="{B8DC148B-FF08-459C-B5D3-BF01EB1E337B}"/>
    <cellStyle name="Normal 11 2 3 8" xfId="3379" xr:uid="{515C4143-1DC0-450A-A360-1A27618576B0}"/>
    <cellStyle name="Normal 11 2 3 9" xfId="3380" xr:uid="{75670D3B-A9A7-4DF7-AD6E-01C4878D5CAB}"/>
    <cellStyle name="Normal 11 2 30" xfId="3381" xr:uid="{BF78ACEB-C32C-49FF-9196-3ADB4B8783D3}"/>
    <cellStyle name="Normal 11 2 31" xfId="3382" xr:uid="{E06BE73E-390A-4971-AD33-4FD0ACD81CA0}"/>
    <cellStyle name="Normal 11 2 32" xfId="3383" xr:uid="{8DE521A2-3441-4ED9-B67B-D1755803039C}"/>
    <cellStyle name="Normal 11 2 33" xfId="3384" xr:uid="{5FA7DE60-0FC6-476E-B79D-995D1CC2F0A5}"/>
    <cellStyle name="Normal 11 2 34" xfId="3385" xr:uid="{4C622A31-2ED6-4602-A1BE-F15C402B8DB1}"/>
    <cellStyle name="Normal 11 2 35" xfId="3386" xr:uid="{4E3BCF4E-F67E-4F0D-8611-F708DB381BD5}"/>
    <cellStyle name="Normal 11 2 36" xfId="3387" xr:uid="{3E748BFC-8FB2-4004-B4BE-20A166BA301C}"/>
    <cellStyle name="Normal 11 2 37" xfId="3388" xr:uid="{A7F8ABC9-A56F-4825-AFEB-04F38EE9D200}"/>
    <cellStyle name="Normal 11 2 38" xfId="3389" xr:uid="{109E9A7D-C4FD-4693-87D6-A7EC86E6C949}"/>
    <cellStyle name="Normal 11 2 39" xfId="3390" xr:uid="{C0CDFA3B-9260-421B-BF99-432BD4A55C46}"/>
    <cellStyle name="Normal 11 2 4" xfId="3391" xr:uid="{3A4DFF28-7FDE-4F93-BAE0-DF87235E643C}"/>
    <cellStyle name="Normal 11 2 40" xfId="3392" xr:uid="{F36CAAC2-A2F0-4A34-8865-821ADFEF19E7}"/>
    <cellStyle name="Normal 11 2 5" xfId="3393" xr:uid="{29896D01-6006-4173-BF64-960B64158519}"/>
    <cellStyle name="Normal 11 2 6" xfId="3394" xr:uid="{78197118-B5FF-4881-952D-9AFC56A507CA}"/>
    <cellStyle name="Normal 11 2 7" xfId="3395" xr:uid="{055DA69B-59E2-4666-BBA6-C9A9DDD298DF}"/>
    <cellStyle name="Normal 11 2 8" xfId="3396" xr:uid="{E2AAAEC7-19A6-47CE-8CF7-D49439DA321D}"/>
    <cellStyle name="Normal 11 2 9" xfId="3397" xr:uid="{AE17B261-1600-41FF-8A51-3B313187D294}"/>
    <cellStyle name="Normal 11 20" xfId="3398" xr:uid="{74A418DA-AEB8-486A-A108-0233FF732E4F}"/>
    <cellStyle name="Normal 11 21" xfId="3399" xr:uid="{8757372A-EB27-468C-B633-F80C9E2EF9F1}"/>
    <cellStyle name="Normal 11 22" xfId="3400" xr:uid="{E110E92F-C98B-47D8-9166-C60851B64A9C}"/>
    <cellStyle name="Normal 11 23" xfId="3401" xr:uid="{E891B944-6017-4AA9-A911-19808DE14914}"/>
    <cellStyle name="Normal 11 24" xfId="3402" xr:uid="{68ED3BFF-0226-40B9-815B-FE6A5260B278}"/>
    <cellStyle name="Normal 11 25" xfId="3403" xr:uid="{F4241AE6-4210-45A5-B80D-24CB56267996}"/>
    <cellStyle name="Normal 11 26" xfId="3404" xr:uid="{424066C8-B303-4BA7-B907-04AE1A41EF4C}"/>
    <cellStyle name="Normal 11 27" xfId="3405" xr:uid="{611B3FDA-13C2-4B3C-94FE-8870D2E891F2}"/>
    <cellStyle name="Normal 11 28" xfId="3406" xr:uid="{961AF381-C856-4B5D-B354-11B51A997617}"/>
    <cellStyle name="Normal 11 29" xfId="3407" xr:uid="{279A41A0-8D8C-4A33-B11A-D3906048C2D0}"/>
    <cellStyle name="Normal 11 3" xfId="3408" xr:uid="{F972318F-8972-47F8-8F3B-5AB78CA4C2BF}"/>
    <cellStyle name="Normal 11 3 10" xfId="3409" xr:uid="{FD2E93AC-C6EF-46D0-B6BE-00A5D4355971}"/>
    <cellStyle name="Normal 11 3 11" xfId="3410" xr:uid="{7E40B5F6-8022-44BE-A9C7-C61B41CB49A0}"/>
    <cellStyle name="Normal 11 3 12" xfId="3411" xr:uid="{FA859F31-D724-43A4-81A3-6D91563D01A1}"/>
    <cellStyle name="Normal 11 3 13" xfId="3412" xr:uid="{91A55F44-6F0E-4AAE-9597-8C174D7B0413}"/>
    <cellStyle name="Normal 11 3 14" xfId="3413" xr:uid="{ACAFE1B8-FE63-419D-8B9D-25761FA9A99F}"/>
    <cellStyle name="Normal 11 3 15" xfId="3414" xr:uid="{81C1F78A-9A34-429A-B081-B740FAE49EEF}"/>
    <cellStyle name="Normal 11 3 16" xfId="3415" xr:uid="{1991B8D3-E0F8-43DC-8A35-7DD91B415DBB}"/>
    <cellStyle name="Normal 11 3 17" xfId="3416" xr:uid="{96506C39-4256-40B4-A326-9CD1F422A2A3}"/>
    <cellStyle name="Normal 11 3 18" xfId="3417" xr:uid="{A95BDFFF-A44E-4303-9A10-7509AFF8F54C}"/>
    <cellStyle name="Normal 11 3 19" xfId="3418" xr:uid="{A1D84456-E1ED-4365-8E83-0A4D67C190C9}"/>
    <cellStyle name="Normal 11 3 2" xfId="3419" xr:uid="{85B387DA-DCB3-43F2-BF02-C918A2B70861}"/>
    <cellStyle name="Normal 11 3 2 10" xfId="3420" xr:uid="{612097F5-598B-4717-B7E6-58CE0D0F9A7D}"/>
    <cellStyle name="Normal 11 3 2 11" xfId="3421" xr:uid="{563187C8-8E80-4DAF-B32A-9C41D5F2CFB8}"/>
    <cellStyle name="Normal 11 3 2 12" xfId="3422" xr:uid="{0172DFDB-DFA7-46BA-876C-E562BA3F186B}"/>
    <cellStyle name="Normal 11 3 2 13" xfId="3423" xr:uid="{465C0306-51FC-4195-8F8E-5BFD6090EA0D}"/>
    <cellStyle name="Normal 11 3 2 14" xfId="3424" xr:uid="{C59D8522-A24F-47CE-BE3E-B3AEDFC349EF}"/>
    <cellStyle name="Normal 11 3 2 15" xfId="3425" xr:uid="{DB7BE7E8-4F9B-4219-8C18-274433586AD0}"/>
    <cellStyle name="Normal 11 3 2 16" xfId="3426" xr:uid="{E38C3C81-E19F-4BFB-A612-0215030ABCC6}"/>
    <cellStyle name="Normal 11 3 2 17" xfId="3427" xr:uid="{58DD85B2-1F2B-4EBB-88B9-CA2157128639}"/>
    <cellStyle name="Normal 11 3 2 18" xfId="3428" xr:uid="{860E6312-05AE-4571-901C-F62E23D59B7C}"/>
    <cellStyle name="Normal 11 3 2 19" xfId="3429" xr:uid="{649469CC-7045-4214-8887-31F19658579C}"/>
    <cellStyle name="Normal 11 3 2 2" xfId="3430" xr:uid="{A451D781-A3D0-4208-A482-CD743B4BC308}"/>
    <cellStyle name="Normal 11 3 2 2 10" xfId="3431" xr:uid="{1BBA7731-1AF9-45C6-83C7-299691310723}"/>
    <cellStyle name="Normal 11 3 2 2 11" xfId="3432" xr:uid="{A191B3AD-19E9-41E6-B6AD-FF3A985AE6CD}"/>
    <cellStyle name="Normal 11 3 2 2 12" xfId="3433" xr:uid="{FE28A591-7725-4D20-9310-B407F7EE0E12}"/>
    <cellStyle name="Normal 11 3 2 2 13" xfId="3434" xr:uid="{153169C9-527D-4F45-A3F4-8B818376B9CF}"/>
    <cellStyle name="Normal 11 3 2 2 14" xfId="3435" xr:uid="{2BF15D59-A6E5-481D-A2A5-282541752314}"/>
    <cellStyle name="Normal 11 3 2 2 15" xfId="3436" xr:uid="{EB4476E9-2257-42B8-8D14-82B8700B59B3}"/>
    <cellStyle name="Normal 11 3 2 2 16" xfId="3437" xr:uid="{AEC22D16-DE1D-4FBF-BE57-84E5280CA44C}"/>
    <cellStyle name="Normal 11 3 2 2 17" xfId="3438" xr:uid="{AC26A406-65D8-495D-A48C-E05B59A9503A}"/>
    <cellStyle name="Normal 11 3 2 2 18" xfId="3439" xr:uid="{C6220473-4A54-446E-A69D-F40F1F2A3D25}"/>
    <cellStyle name="Normal 11 3 2 2 19" xfId="3440" xr:uid="{C40FFDD9-8672-4566-ADFA-603FE0B54CA9}"/>
    <cellStyle name="Normal 11 3 2 2 2" xfId="3441" xr:uid="{5E69B9AC-F866-4789-B424-A7AC41E206FB}"/>
    <cellStyle name="Normal 11 3 2 2 2 10" xfId="3442" xr:uid="{EDBAC721-D8F1-41AC-A5E5-B9881BDA54EA}"/>
    <cellStyle name="Normal 11 3 2 2 2 11" xfId="3443" xr:uid="{EC953395-701D-4C8F-8FF3-13F4A63A4D3C}"/>
    <cellStyle name="Normal 11 3 2 2 2 12" xfId="3444" xr:uid="{BD30EDEA-F082-48FE-9961-8CDFCD6B229A}"/>
    <cellStyle name="Normal 11 3 2 2 2 13" xfId="3445" xr:uid="{76F33A37-AF02-4E55-AD02-75340DC8EB74}"/>
    <cellStyle name="Normal 11 3 2 2 2 14" xfId="3446" xr:uid="{F3AE2993-DEC9-42A1-B003-27AA61A25A8D}"/>
    <cellStyle name="Normal 11 3 2 2 2 15" xfId="3447" xr:uid="{B030E850-0B9D-4E45-AFE8-6E29F657B5B0}"/>
    <cellStyle name="Normal 11 3 2 2 2 16" xfId="3448" xr:uid="{AE22F80E-58D1-456D-97E9-BBDB68CC5D5C}"/>
    <cellStyle name="Normal 11 3 2 2 2 17" xfId="3449" xr:uid="{D092CB4A-6136-40B1-B1B2-A428212F1E19}"/>
    <cellStyle name="Normal 11 3 2 2 2 18" xfId="3450" xr:uid="{3FDBC49F-D113-4522-82C3-5665AA5AE172}"/>
    <cellStyle name="Normal 11 3 2 2 2 19" xfId="3451" xr:uid="{362F29D2-EE89-48B2-A51E-AD8DAA70C43B}"/>
    <cellStyle name="Normal 11 3 2 2 2 2" xfId="3452" xr:uid="{9F51C680-D5DA-4298-80C0-C30517FE67B5}"/>
    <cellStyle name="Normal 11 3 2 2 2 20" xfId="3453" xr:uid="{ACAD8D78-80E5-4F46-88D9-76A7D2F3C4BC}"/>
    <cellStyle name="Normal 11 3 2 2 2 21" xfId="3454" xr:uid="{A16F0542-32DE-47F8-8040-A61861E30085}"/>
    <cellStyle name="Normal 11 3 2 2 2 22" xfId="3455" xr:uid="{73AF2652-E4CA-4436-95B5-D7C35A4A02FE}"/>
    <cellStyle name="Normal 11 3 2 2 2 23" xfId="3456" xr:uid="{B399B1E4-48F9-47A3-92DA-4456D6575868}"/>
    <cellStyle name="Normal 11 3 2 2 2 24" xfId="3457" xr:uid="{BC8957A2-3713-411C-8F82-7171696B0AA1}"/>
    <cellStyle name="Normal 11 3 2 2 2 25" xfId="3458" xr:uid="{5CB96523-376A-4A17-97C5-0832B1426E9A}"/>
    <cellStyle name="Normal 11 3 2 2 2 26" xfId="3459" xr:uid="{A19BADF7-6D44-4285-8BBD-448C8FDC9347}"/>
    <cellStyle name="Normal 11 3 2 2 2 27" xfId="3460" xr:uid="{D96A2DEC-1455-4810-9161-CA82EFEC8416}"/>
    <cellStyle name="Normal 11 3 2 2 2 28" xfId="3461" xr:uid="{EC22F03F-BCA2-4DF1-8D80-B98EB492FF75}"/>
    <cellStyle name="Normal 11 3 2 2 2 29" xfId="3462" xr:uid="{2BDEE439-0F42-4439-8220-B4398EA1A32B}"/>
    <cellStyle name="Normal 11 3 2 2 2 3" xfId="3463" xr:uid="{75522221-9280-4B95-872D-4EE2AC4C9D39}"/>
    <cellStyle name="Normal 11 3 2 2 2 30" xfId="3464" xr:uid="{5807CB7D-0FC8-41EB-BA98-8E7BCC5C8565}"/>
    <cellStyle name="Normal 11 3 2 2 2 31" xfId="3465" xr:uid="{4DF7D9FA-E20B-437B-913A-13372991551F}"/>
    <cellStyle name="Normal 11 3 2 2 2 32" xfId="3466" xr:uid="{2EF97046-8145-4EFC-9FEA-9776954C376D}"/>
    <cellStyle name="Normal 11 3 2 2 2 33" xfId="3467" xr:uid="{FA129235-193A-4F4A-910A-AE84A7CCE9B9}"/>
    <cellStyle name="Normal 11 3 2 2 2 34" xfId="3468" xr:uid="{F9F43281-73AB-464C-8BA8-495956B05987}"/>
    <cellStyle name="Normal 11 3 2 2 2 35" xfId="3469" xr:uid="{BD48EECF-9AA4-4AB0-A699-0DA88F4A1C45}"/>
    <cellStyle name="Normal 11 3 2 2 2 36" xfId="3470" xr:uid="{1B38561D-01CD-48D3-A4DE-76524C7D89EE}"/>
    <cellStyle name="Normal 11 3 2 2 2 37" xfId="3471" xr:uid="{6DC45F6A-E7F5-4075-A991-54FFAFBA3481}"/>
    <cellStyle name="Normal 11 3 2 2 2 38" xfId="3472" xr:uid="{B224183D-351A-4EAA-AB4F-8B0D2DE75383}"/>
    <cellStyle name="Normal 11 3 2 2 2 4" xfId="3473" xr:uid="{9011B74D-F24E-45E6-B3B5-36ADB0CDF835}"/>
    <cellStyle name="Normal 11 3 2 2 2 5" xfId="3474" xr:uid="{D617A420-20C1-4AF7-9CC8-D5D4798D3068}"/>
    <cellStyle name="Normal 11 3 2 2 2 6" xfId="3475" xr:uid="{3AF97046-1EBB-4676-AC63-E3035010E069}"/>
    <cellStyle name="Normal 11 3 2 2 2 7" xfId="3476" xr:uid="{813E2A09-DB99-4CE2-9DEC-3BCC2ACA7C24}"/>
    <cellStyle name="Normal 11 3 2 2 2 8" xfId="3477" xr:uid="{FC692D6F-0A3A-4738-B93E-889080E7B777}"/>
    <cellStyle name="Normal 11 3 2 2 2 9" xfId="3478" xr:uid="{BDAE8F5A-64E7-4D21-BE9B-B85CD19F5E6F}"/>
    <cellStyle name="Normal 11 3 2 2 20" xfId="3479" xr:uid="{D8C6B2B7-A0B4-443E-A27D-6530CC2E2558}"/>
    <cellStyle name="Normal 11 3 2 2 21" xfId="3480" xr:uid="{57846567-3944-4D9E-8E02-19717A67247B}"/>
    <cellStyle name="Normal 11 3 2 2 22" xfId="3481" xr:uid="{89F01284-9696-4C74-A769-33A8760B3B27}"/>
    <cellStyle name="Normal 11 3 2 2 23" xfId="3482" xr:uid="{3B0BC51B-8A76-43ED-8A3C-2AF55DA917F3}"/>
    <cellStyle name="Normal 11 3 2 2 24" xfId="3483" xr:uid="{AD3BA3B8-6031-4AB3-A511-04F9795DA230}"/>
    <cellStyle name="Normal 11 3 2 2 25" xfId="3484" xr:uid="{0650E296-CECB-4FDE-AF25-9960F7F0ACA6}"/>
    <cellStyle name="Normal 11 3 2 2 26" xfId="3485" xr:uid="{328C04CA-69E9-4A61-94CD-DB093407CC78}"/>
    <cellStyle name="Normal 11 3 2 2 27" xfId="3486" xr:uid="{3EA7925F-A54B-44AB-ACCD-C55F36E32375}"/>
    <cellStyle name="Normal 11 3 2 2 28" xfId="3487" xr:uid="{7AE763E3-C87D-4A4F-8C72-809C00C9C564}"/>
    <cellStyle name="Normal 11 3 2 2 29" xfId="3488" xr:uid="{01990A9F-E902-456D-924B-971C2946FC47}"/>
    <cellStyle name="Normal 11 3 2 2 3" xfId="3489" xr:uid="{55877DA2-B40C-4C40-BA67-1AF371D9E6E5}"/>
    <cellStyle name="Normal 11 3 2 2 30" xfId="3490" xr:uid="{F92B8539-1466-47FD-9A35-C0428A1A2B74}"/>
    <cellStyle name="Normal 11 3 2 2 31" xfId="3491" xr:uid="{FD5847BF-C719-404F-A21B-B717629E938F}"/>
    <cellStyle name="Normal 11 3 2 2 32" xfId="3492" xr:uid="{A259D92D-F510-4091-AE4B-4FB53144882C}"/>
    <cellStyle name="Normal 11 3 2 2 33" xfId="3493" xr:uid="{08EBA047-90A4-496F-B3F2-A4DF5E515F2C}"/>
    <cellStyle name="Normal 11 3 2 2 34" xfId="3494" xr:uid="{85FA836F-851F-4E2C-AA24-F3D38A354A04}"/>
    <cellStyle name="Normal 11 3 2 2 35" xfId="3495" xr:uid="{494FFED6-314D-439A-8758-9C555BCDB0CD}"/>
    <cellStyle name="Normal 11 3 2 2 36" xfId="3496" xr:uid="{D6905B7A-B761-41DD-B6DF-A9540C564B86}"/>
    <cellStyle name="Normal 11 3 2 2 37" xfId="3497" xr:uid="{3B9F8298-DBB2-4FCE-9253-3A9FDA6102E7}"/>
    <cellStyle name="Normal 11 3 2 2 38" xfId="3498" xr:uid="{196FD9DD-89FF-433D-B60B-E254B2CF870F}"/>
    <cellStyle name="Normal 11 3 2 2 4" xfId="3499" xr:uid="{DDC24A1C-BAF3-4E6E-B875-D0A6FDA0D5B5}"/>
    <cellStyle name="Normal 11 3 2 2 5" xfId="3500" xr:uid="{BEE230B7-639A-4FAB-95E9-C2815247AA83}"/>
    <cellStyle name="Normal 11 3 2 2 6" xfId="3501" xr:uid="{B486FAFB-B035-4198-9274-FC56B90C4090}"/>
    <cellStyle name="Normal 11 3 2 2 7" xfId="3502" xr:uid="{E4650179-BAA3-4B0F-813C-6B9063B85E44}"/>
    <cellStyle name="Normal 11 3 2 2 8" xfId="3503" xr:uid="{768E9257-3A28-4F3E-857B-FB22A306F93A}"/>
    <cellStyle name="Normal 11 3 2 2 9" xfId="3504" xr:uid="{BD9B8677-E852-4A74-BF8D-C4327EAE15E3}"/>
    <cellStyle name="Normal 11 3 2 20" xfId="3505" xr:uid="{1685BC8F-3F4C-4F81-A7E3-4A8610B99C74}"/>
    <cellStyle name="Normal 11 3 2 21" xfId="3506" xr:uid="{1932897F-F4D7-4D2E-B12E-FE2DA103B74F}"/>
    <cellStyle name="Normal 11 3 2 22" xfId="3507" xr:uid="{9F0630FE-E15B-4491-9F64-756500A6D28C}"/>
    <cellStyle name="Normal 11 3 2 23" xfId="3508" xr:uid="{B7C9E4CB-5FFA-4DE0-9254-4DF11F36A8D5}"/>
    <cellStyle name="Normal 11 3 2 24" xfId="3509" xr:uid="{959A33D9-49B4-448E-B52C-CE69A87AFCF4}"/>
    <cellStyle name="Normal 11 3 2 25" xfId="3510" xr:uid="{107410FE-8073-4852-8DE7-7667C163B131}"/>
    <cellStyle name="Normal 11 3 2 26" xfId="3511" xr:uid="{FDE4FCB9-39B8-4201-8E7F-04ECE596B441}"/>
    <cellStyle name="Normal 11 3 2 27" xfId="3512" xr:uid="{55D27CCA-0748-4B26-8F69-F3F061B35100}"/>
    <cellStyle name="Normal 11 3 2 28" xfId="3513" xr:uid="{FBBB4160-66ED-4346-8EB9-9E4F41377896}"/>
    <cellStyle name="Normal 11 3 2 29" xfId="3514" xr:uid="{3B168808-7CB2-4573-B626-B1161D218F34}"/>
    <cellStyle name="Normal 11 3 2 3" xfId="3515" xr:uid="{259F19F6-5635-4720-A1A1-25F04195DC13}"/>
    <cellStyle name="Normal 11 3 2 30" xfId="3516" xr:uid="{38A0CC9B-74F3-4746-888A-BD190A362743}"/>
    <cellStyle name="Normal 11 3 2 31" xfId="3517" xr:uid="{D57C8C8F-A758-4E4D-BDA6-45BE6457C94A}"/>
    <cellStyle name="Normal 11 3 2 32" xfId="3518" xr:uid="{B11670EA-E6A0-4A92-B505-2506830B4F18}"/>
    <cellStyle name="Normal 11 3 2 33" xfId="3519" xr:uid="{D8C90DA9-101B-4573-BB81-0F9F0B254AD7}"/>
    <cellStyle name="Normal 11 3 2 34" xfId="3520" xr:uid="{EAA9A98A-5266-4C02-A554-2D9C30A5F9C6}"/>
    <cellStyle name="Normal 11 3 2 35" xfId="3521" xr:uid="{4C6F9156-D945-4EF2-98D1-C5B307730E10}"/>
    <cellStyle name="Normal 11 3 2 36" xfId="3522" xr:uid="{FDCDF209-460C-4799-B35B-B3DD827FB01C}"/>
    <cellStyle name="Normal 11 3 2 37" xfId="3523" xr:uid="{D9655FED-96E4-4F12-8F53-12BCD5E8F260}"/>
    <cellStyle name="Normal 11 3 2 38" xfId="3524" xr:uid="{668176AB-982A-41C3-810E-137A78B0A605}"/>
    <cellStyle name="Normal 11 3 2 39" xfId="3525" xr:uid="{AE7B0AB1-BBA7-43E9-93A2-00CDFAD4D20C}"/>
    <cellStyle name="Normal 11 3 2 4" xfId="3526" xr:uid="{2BE73C23-6972-476A-AF35-4C6FCED031E0}"/>
    <cellStyle name="Normal 11 3 2 40" xfId="3527" xr:uid="{2A302737-D91F-4F9A-85A6-045292C45A91}"/>
    <cellStyle name="Normal 11 3 2 5" xfId="3528" xr:uid="{09E8AD6C-F315-4B6C-8E15-438765EED64F}"/>
    <cellStyle name="Normal 11 3 2 6" xfId="3529" xr:uid="{0585D1D7-38CD-4662-A567-13250D651EE4}"/>
    <cellStyle name="Normal 11 3 2 7" xfId="3530" xr:uid="{214FB731-798A-427C-9EA6-0D88526FCE91}"/>
    <cellStyle name="Normal 11 3 2 8" xfId="3531" xr:uid="{EDBC5F1F-EAB5-44ED-AF93-7FC194571DB1}"/>
    <cellStyle name="Normal 11 3 2 9" xfId="3532" xr:uid="{185E0DC2-DEC8-4D8F-8FF5-2775875AD775}"/>
    <cellStyle name="Normal 11 3 20" xfId="3533" xr:uid="{28402A2B-29DD-42B4-828B-15065FAB8EFF}"/>
    <cellStyle name="Normal 11 3 21" xfId="3534" xr:uid="{9C3C0BC8-783A-4A9A-8647-FE1D854A308E}"/>
    <cellStyle name="Normal 11 3 22" xfId="3535" xr:uid="{85F07101-CE7E-4E2C-BEEB-5859BE78B038}"/>
    <cellStyle name="Normal 11 3 23" xfId="3536" xr:uid="{0CEDFDF6-203F-4BF2-91DC-E894396B0D40}"/>
    <cellStyle name="Normal 11 3 24" xfId="3537" xr:uid="{282FC7CD-4763-4EAD-8BDC-3D83EA67DBAD}"/>
    <cellStyle name="Normal 11 3 25" xfId="3538" xr:uid="{69DB80BA-6FF4-4382-8240-84B4B8B336F0}"/>
    <cellStyle name="Normal 11 3 26" xfId="3539" xr:uid="{64FD3D41-468F-4E8A-A0B5-81282C7AE1B7}"/>
    <cellStyle name="Normal 11 3 27" xfId="3540" xr:uid="{716F0340-6A67-4240-9BDA-3F2C9D392A1F}"/>
    <cellStyle name="Normal 11 3 28" xfId="3541" xr:uid="{8EC9BCA9-6C5B-4E3D-933D-366F8BA7CB7C}"/>
    <cellStyle name="Normal 11 3 29" xfId="3542" xr:uid="{DAE6ECAA-D7A0-4959-91A9-DA7C675E7305}"/>
    <cellStyle name="Normal 11 3 3" xfId="3543" xr:uid="{C3A1D058-24B1-42FF-8C1E-D0D1CBCE0DE2}"/>
    <cellStyle name="Normal 11 3 3 10" xfId="3544" xr:uid="{E64DDD21-39AD-42BC-A5CD-2A7043A2A111}"/>
    <cellStyle name="Normal 11 3 3 11" xfId="3545" xr:uid="{EDE70486-38AB-463D-AA2E-06F5B0116510}"/>
    <cellStyle name="Normal 11 3 3 12" xfId="3546" xr:uid="{AC064AAA-8452-4897-A1A0-E67E8E4B04C5}"/>
    <cellStyle name="Normal 11 3 3 13" xfId="3547" xr:uid="{31D2AD62-D994-4D1A-8030-B93184170B46}"/>
    <cellStyle name="Normal 11 3 3 14" xfId="3548" xr:uid="{D5EBD7CC-A0BA-477D-A90F-CE1F240A33A0}"/>
    <cellStyle name="Normal 11 3 3 15" xfId="3549" xr:uid="{8521E131-9126-47D4-970C-D8686FFE47FA}"/>
    <cellStyle name="Normal 11 3 3 16" xfId="3550" xr:uid="{9A0AC530-A0F9-4695-822A-6D80E124CD7D}"/>
    <cellStyle name="Normal 11 3 3 17" xfId="3551" xr:uid="{02F722E7-D73D-4A74-90B2-4C81B33438E1}"/>
    <cellStyle name="Normal 11 3 3 18" xfId="3552" xr:uid="{71D054F3-2B1E-41D7-82B2-845593EACD81}"/>
    <cellStyle name="Normal 11 3 3 19" xfId="3553" xr:uid="{B907EFE1-AA0F-4BCC-A51D-891C1338910E}"/>
    <cellStyle name="Normal 11 3 3 2" xfId="3554" xr:uid="{768CBA8E-5D93-4816-81B3-7BDA7766033E}"/>
    <cellStyle name="Normal 11 3 3 2 10" xfId="3555" xr:uid="{0791C665-07F0-4ED3-9446-0035CDEFF817}"/>
    <cellStyle name="Normal 11 3 3 2 11" xfId="3556" xr:uid="{1217BC45-E6DD-41A0-8299-543203614500}"/>
    <cellStyle name="Normal 11 3 3 2 12" xfId="3557" xr:uid="{10808176-EAC0-4BFE-BDB7-AB3577318F63}"/>
    <cellStyle name="Normal 11 3 3 2 13" xfId="3558" xr:uid="{B0980348-204D-4395-865C-80124C14254E}"/>
    <cellStyle name="Normal 11 3 3 2 14" xfId="3559" xr:uid="{48C114C2-FA05-4EDD-9AF8-F8D3B0BA012B}"/>
    <cellStyle name="Normal 11 3 3 2 15" xfId="3560" xr:uid="{17D7709B-865A-4A03-BF39-59C7A82B0AD8}"/>
    <cellStyle name="Normal 11 3 3 2 16" xfId="3561" xr:uid="{F425C813-576F-412E-80B4-DEB45F89DD74}"/>
    <cellStyle name="Normal 11 3 3 2 17" xfId="3562" xr:uid="{DC3F3A8A-4B36-4023-A030-38514BF70527}"/>
    <cellStyle name="Normal 11 3 3 2 18" xfId="3563" xr:uid="{BE8ACB41-321B-48AE-847C-68E5AE2A9743}"/>
    <cellStyle name="Normal 11 3 3 2 19" xfId="3564" xr:uid="{49DA0FCE-D879-4A2C-A3EB-177F8292434B}"/>
    <cellStyle name="Normal 11 3 3 2 2" xfId="3565" xr:uid="{176EEA12-C0A5-4537-9E04-2FC1752C575D}"/>
    <cellStyle name="Normal 11 3 3 2 20" xfId="3566" xr:uid="{6BC65EA1-AAFC-4C7B-9393-B80767C819AB}"/>
    <cellStyle name="Normal 11 3 3 2 21" xfId="3567" xr:uid="{00722241-74CF-4D38-8E89-6D581CC91BD6}"/>
    <cellStyle name="Normal 11 3 3 2 22" xfId="3568" xr:uid="{86256E71-DC44-4509-AD6E-5D40631EFD7D}"/>
    <cellStyle name="Normal 11 3 3 2 23" xfId="3569" xr:uid="{6A5B7117-C119-4F2A-824A-87F12F35C2F9}"/>
    <cellStyle name="Normal 11 3 3 2 24" xfId="3570" xr:uid="{0BA4EB44-A1F9-4811-8593-6E9EE69D9999}"/>
    <cellStyle name="Normal 11 3 3 2 25" xfId="3571" xr:uid="{637EF194-F429-4131-8B38-6E20A067D6AB}"/>
    <cellStyle name="Normal 11 3 3 2 26" xfId="3572" xr:uid="{6C93FB0E-DA28-4BC9-BBEF-3DB1BB048FBC}"/>
    <cellStyle name="Normal 11 3 3 2 27" xfId="3573" xr:uid="{6BE6E3DA-7B0C-40DF-8E54-B6A08AFCF8F6}"/>
    <cellStyle name="Normal 11 3 3 2 28" xfId="3574" xr:uid="{670D3550-C25F-4619-A079-B65BF92C86D7}"/>
    <cellStyle name="Normal 11 3 3 2 29" xfId="3575" xr:uid="{7A80827A-6350-4A28-83DA-0400B7EBEDDE}"/>
    <cellStyle name="Normal 11 3 3 2 3" xfId="3576" xr:uid="{EF076820-EEC8-443A-9BC4-CFC454B9960D}"/>
    <cellStyle name="Normal 11 3 3 2 30" xfId="3577" xr:uid="{4C612F80-B811-473D-96D5-E6FBE1FAC8DE}"/>
    <cellStyle name="Normal 11 3 3 2 31" xfId="3578" xr:uid="{3755AC97-3B56-40F6-B0E2-45FF974817E6}"/>
    <cellStyle name="Normal 11 3 3 2 32" xfId="3579" xr:uid="{94C09030-E822-4D33-A42C-FA5D812A6A8A}"/>
    <cellStyle name="Normal 11 3 3 2 33" xfId="3580" xr:uid="{EAC1F9C3-9699-46D2-AFC0-6DEEE079656B}"/>
    <cellStyle name="Normal 11 3 3 2 34" xfId="3581" xr:uid="{1B29DC2E-FCBD-4317-A88C-DAF39D153023}"/>
    <cellStyle name="Normal 11 3 3 2 35" xfId="3582" xr:uid="{F82525C9-259A-4880-A7C0-C81B6E482380}"/>
    <cellStyle name="Normal 11 3 3 2 36" xfId="3583" xr:uid="{1B4EFA55-F08C-46BB-8F30-DFF0261369BC}"/>
    <cellStyle name="Normal 11 3 3 2 37" xfId="3584" xr:uid="{47D926FC-67E7-4C47-9BD0-9F01113D2DC5}"/>
    <cellStyle name="Normal 11 3 3 2 38" xfId="3585" xr:uid="{0B38DEAA-6E32-4211-9C1A-F4FA3060BD0D}"/>
    <cellStyle name="Normal 11 3 3 2 4" xfId="3586" xr:uid="{F74FDB80-8A49-4640-9421-D70228ADB4AC}"/>
    <cellStyle name="Normal 11 3 3 2 5" xfId="3587" xr:uid="{28588C71-08DA-4D5B-B68C-FA1178D02593}"/>
    <cellStyle name="Normal 11 3 3 2 6" xfId="3588" xr:uid="{427DCD68-C48A-4E25-BE0A-E4F79A81BD29}"/>
    <cellStyle name="Normal 11 3 3 2 7" xfId="3589" xr:uid="{0C2A06D1-BC50-46F7-94B6-1FBA10FF2E03}"/>
    <cellStyle name="Normal 11 3 3 2 8" xfId="3590" xr:uid="{273FB38E-4D82-474E-81BB-6356459F2A5D}"/>
    <cellStyle name="Normal 11 3 3 2 9" xfId="3591" xr:uid="{2C496350-7CFC-40E2-9000-D885C4CDAAE6}"/>
    <cellStyle name="Normal 11 3 3 20" xfId="3592" xr:uid="{566FCD6B-CA10-42A6-8C1E-D471F9898A74}"/>
    <cellStyle name="Normal 11 3 3 21" xfId="3593" xr:uid="{ABE1D52C-899D-4B61-A244-A642D158349D}"/>
    <cellStyle name="Normal 11 3 3 22" xfId="3594" xr:uid="{5D3FD125-9175-46C7-B5E8-E650807E1C07}"/>
    <cellStyle name="Normal 11 3 3 23" xfId="3595" xr:uid="{8E06C5F7-A53B-4CBD-BEBE-4A28FBA6E93F}"/>
    <cellStyle name="Normal 11 3 3 24" xfId="3596" xr:uid="{2E874834-7C2E-468A-BCC5-D36D9C9CB2FD}"/>
    <cellStyle name="Normal 11 3 3 25" xfId="3597" xr:uid="{FAC97F01-949F-4D0A-A2DD-E54116D9FA3A}"/>
    <cellStyle name="Normal 11 3 3 26" xfId="3598" xr:uid="{9964F6AB-82E7-4AF6-83F5-84BF3B993FFD}"/>
    <cellStyle name="Normal 11 3 3 27" xfId="3599" xr:uid="{3AB236C0-5B0F-4F01-AC20-514CF563E6E6}"/>
    <cellStyle name="Normal 11 3 3 28" xfId="3600" xr:uid="{6FAEA6B0-CDFF-4E3D-95ED-0816511D2BE1}"/>
    <cellStyle name="Normal 11 3 3 29" xfId="3601" xr:uid="{A352F5E9-B89C-4A8F-9726-03B8DE32AF90}"/>
    <cellStyle name="Normal 11 3 3 3" xfId="3602" xr:uid="{FB7C909C-F6EE-4C9B-B52A-BA815CC0DFC8}"/>
    <cellStyle name="Normal 11 3 3 30" xfId="3603" xr:uid="{0B5F6E41-DA66-41C8-B16E-4BB7156D0622}"/>
    <cellStyle name="Normal 11 3 3 31" xfId="3604" xr:uid="{C09150CD-D1BA-47AB-880D-336DE9D7ED0A}"/>
    <cellStyle name="Normal 11 3 3 32" xfId="3605" xr:uid="{F75030C1-ED14-4D35-B02F-F6F42FBE05F8}"/>
    <cellStyle name="Normal 11 3 3 33" xfId="3606" xr:uid="{EACE4A2B-D17C-4597-8BEE-B40F8D46BDE6}"/>
    <cellStyle name="Normal 11 3 3 34" xfId="3607" xr:uid="{64BE70B5-C2F5-44A2-9E83-C7CBD005F33C}"/>
    <cellStyle name="Normal 11 3 3 35" xfId="3608" xr:uid="{57535EF4-82B1-4070-98C8-3553716008EB}"/>
    <cellStyle name="Normal 11 3 3 36" xfId="3609" xr:uid="{15399804-D043-4F03-8D2E-BA9FD85E3743}"/>
    <cellStyle name="Normal 11 3 3 37" xfId="3610" xr:uid="{34735A5C-CB6A-4320-9F31-C7F1D851AFDF}"/>
    <cellStyle name="Normal 11 3 3 38" xfId="3611" xr:uid="{0AE56B38-0BC6-4E21-9578-807A1737BE5E}"/>
    <cellStyle name="Normal 11 3 3 4" xfId="3612" xr:uid="{B59D5DB2-ED3F-4EF4-8B99-1F25036FDEA9}"/>
    <cellStyle name="Normal 11 3 3 5" xfId="3613" xr:uid="{BAE948F5-BB84-4223-B56E-BE9B674A9947}"/>
    <cellStyle name="Normal 11 3 3 6" xfId="3614" xr:uid="{44F6EAA7-FC3F-4696-8E63-01B80A54C824}"/>
    <cellStyle name="Normal 11 3 3 7" xfId="3615" xr:uid="{284F8D03-6F23-4DAC-94B5-00DDAE923C9D}"/>
    <cellStyle name="Normal 11 3 3 8" xfId="3616" xr:uid="{C30B9388-7479-47A6-8930-A7346AB1573D}"/>
    <cellStyle name="Normal 11 3 3 9" xfId="3617" xr:uid="{B381104D-9B5C-4B5F-91EF-00ADA4F3B632}"/>
    <cellStyle name="Normal 11 3 30" xfId="3618" xr:uid="{4EBDF6C5-5F39-4669-84B2-02FC54C8E911}"/>
    <cellStyle name="Normal 11 3 31" xfId="3619" xr:uid="{76D28F15-D263-4EF3-BC92-8ED61F4B2B8B}"/>
    <cellStyle name="Normal 11 3 32" xfId="3620" xr:uid="{BE4B9514-1F8A-4891-B72F-B947EC48FE25}"/>
    <cellStyle name="Normal 11 3 33" xfId="3621" xr:uid="{69574964-7EF1-4024-BA5E-59FF6AB007C4}"/>
    <cellStyle name="Normal 11 3 34" xfId="3622" xr:uid="{F118622F-2E34-4B29-B750-334695A58A60}"/>
    <cellStyle name="Normal 11 3 35" xfId="3623" xr:uid="{598AC0AA-5F42-4FC0-A7F3-13546097446D}"/>
    <cellStyle name="Normal 11 3 36" xfId="3624" xr:uid="{7A772C42-639A-4004-997F-7A81B5045457}"/>
    <cellStyle name="Normal 11 3 37" xfId="3625" xr:uid="{EB3443DA-7466-454F-A136-8568526F184F}"/>
    <cellStyle name="Normal 11 3 38" xfId="3626" xr:uid="{AD570ECC-9FC3-4AB6-8BB1-65118C34E9B5}"/>
    <cellStyle name="Normal 11 3 39" xfId="3627" xr:uid="{884790D7-8527-478B-BFA2-7209167B5983}"/>
    <cellStyle name="Normal 11 3 4" xfId="3628" xr:uid="{B02D9FA2-29A9-493D-B67B-9A57B2718632}"/>
    <cellStyle name="Normal 11 3 40" xfId="3629" xr:uid="{F0EE5E50-AB57-41C3-B151-41ECC3FD617B}"/>
    <cellStyle name="Normal 11 3 5" xfId="3630" xr:uid="{39C97DF7-8F1A-427A-B2C7-0DB05C9B87DC}"/>
    <cellStyle name="Normal 11 3 6" xfId="3631" xr:uid="{A2706B79-3EAC-44D0-AA49-EF0F72E1382A}"/>
    <cellStyle name="Normal 11 3 7" xfId="3632" xr:uid="{A6FC6DA4-5E3B-4D63-8D9B-BAED857BA957}"/>
    <cellStyle name="Normal 11 3 8" xfId="3633" xr:uid="{4B89C597-C55B-48C6-B872-58AFF9B3DBB2}"/>
    <cellStyle name="Normal 11 3 9" xfId="3634" xr:uid="{36F5D0FE-7123-4F89-A55A-E0231BB18F71}"/>
    <cellStyle name="Normal 11 30" xfId="3635" xr:uid="{6D479DDA-7F51-4126-A129-F5CF3C5CFFBF}"/>
    <cellStyle name="Normal 11 31" xfId="3636" xr:uid="{936C478B-2847-4431-927D-9EC9CE551475}"/>
    <cellStyle name="Normal 11 32" xfId="3637" xr:uid="{89E7C6F7-8CCF-42ED-A1C6-10D2CC1CC360}"/>
    <cellStyle name="Normal 11 33" xfId="3638" xr:uid="{661A7F4A-1613-446E-BB40-EE03CC1ECAD9}"/>
    <cellStyle name="Normal 11 34" xfId="3639" xr:uid="{AF3D05F5-546B-4697-94ED-E55F76C4DAD2}"/>
    <cellStyle name="Normal 11 35" xfId="3640" xr:uid="{9DCD0B4B-577B-4616-9218-29459F8B3A60}"/>
    <cellStyle name="Normal 11 36" xfId="3641" xr:uid="{ECCBE589-4D37-41EE-9959-6EF017A8AEE8}"/>
    <cellStyle name="Normal 11 37" xfId="3642" xr:uid="{50C6AFE3-8B1E-48CE-ADA0-296EA22FE7B2}"/>
    <cellStyle name="Normal 11 38" xfId="3643" xr:uid="{29902CA8-B7FC-45D8-A189-F879A1C5B933}"/>
    <cellStyle name="Normal 11 39" xfId="3644" xr:uid="{24006309-E981-47A5-92A3-08604FF4841D}"/>
    <cellStyle name="Normal 11 4" xfId="3645" xr:uid="{80EBCADB-2E40-494C-B400-3142776F4F1B}"/>
    <cellStyle name="Normal 11 40" xfId="3646" xr:uid="{DD21B965-EBDB-46A2-A3B2-E8D76936947F}"/>
    <cellStyle name="Normal 11 41" xfId="3647" xr:uid="{8D2A1BEF-9C4D-449D-B0FC-3CF0BB65AEEA}"/>
    <cellStyle name="Normal 11 42" xfId="3648" xr:uid="{BC40DCDB-BB3B-4721-AF08-858785B1D82A}"/>
    <cellStyle name="Normal 11 43" xfId="3649" xr:uid="{9A0A5399-0079-4355-9E18-0B8A9104097A}"/>
    <cellStyle name="Normal 11 44" xfId="3650" xr:uid="{1F82BED1-F3ED-4248-8315-49A47884F7AC}"/>
    <cellStyle name="Normal 11 45" xfId="3651" xr:uid="{B573A814-20BE-4DD7-8202-06A99A975F83}"/>
    <cellStyle name="Normal 11 46" xfId="3652" xr:uid="{143C9FF9-7805-49CA-872C-44522F1BA0DC}"/>
    <cellStyle name="Normal 11 47" xfId="3653" xr:uid="{5C2D9294-83BA-4D36-AE45-4057498A775E}"/>
    <cellStyle name="Normal 11 48" xfId="3654" xr:uid="{423B7B61-A21F-4B71-B0BB-68C609433B90}"/>
    <cellStyle name="Normal 11 49" xfId="3655" xr:uid="{29EC5569-1241-4DF3-A7EC-5C16BD6B73D2}"/>
    <cellStyle name="Normal 11 5" xfId="3656" xr:uid="{6F64B061-9410-477D-AF95-8E313B2C71A0}"/>
    <cellStyle name="Normal 11 50" xfId="3657" xr:uid="{CB778272-B48F-4B23-AACC-B10A9BED910E}"/>
    <cellStyle name="Normal 11 51" xfId="3658" xr:uid="{2FE728A3-FF08-4406-9F75-DC7B313F819C}"/>
    <cellStyle name="Normal 11 52" xfId="3659" xr:uid="{A1588FB9-D8C5-46D7-9CC8-6A9DCBF1948D}"/>
    <cellStyle name="Normal 11 53" xfId="3660" xr:uid="{AC78CA1B-043B-442D-B468-DF018B093F75}"/>
    <cellStyle name="Normal 11 6" xfId="3661" xr:uid="{5D722937-DE33-4E53-A874-89A7AE19E0F0}"/>
    <cellStyle name="Normal 11 7" xfId="3662" xr:uid="{BEE27EFC-350C-4576-8303-CEF9A38B79F6}"/>
    <cellStyle name="Normal 11 8" xfId="3663" xr:uid="{71BC182E-8E3E-456C-B8F1-F2C4A42BBA0D}"/>
    <cellStyle name="Normal 11 9" xfId="3664" xr:uid="{30DD5A43-AFF4-4C6B-B2B0-4F389C545AAD}"/>
    <cellStyle name="Normal 12" xfId="3665" xr:uid="{CEC89A78-9ACF-47CC-9225-88638819FEA7}"/>
    <cellStyle name="Normal 12 10" xfId="3666" xr:uid="{0CDAAFFD-EE56-4F02-A92E-948DE8C076DB}"/>
    <cellStyle name="Normal 12 11" xfId="3667" xr:uid="{E8885016-673C-4291-8B3F-9ED19C290E8B}"/>
    <cellStyle name="Normal 12 12" xfId="3668" xr:uid="{6A3F06E6-86A9-4159-B192-FCF5898385C3}"/>
    <cellStyle name="Normal 12 13" xfId="3669" xr:uid="{4B18B67B-42E9-4ACF-858E-2061476B7EFA}"/>
    <cellStyle name="Normal 12 14" xfId="3670" xr:uid="{E187E759-0D45-4227-B9C0-E046CD739401}"/>
    <cellStyle name="Normal 12 15" xfId="3671" xr:uid="{1AE7F726-577D-478D-82DB-218004B31D6B}"/>
    <cellStyle name="Normal 12 16" xfId="3672" xr:uid="{632EFC28-B00E-437B-8DAA-2D55564B1716}"/>
    <cellStyle name="Normal 12 17" xfId="3673" xr:uid="{BECF2A84-2D50-46CE-A848-A8C8F8536C20}"/>
    <cellStyle name="Normal 12 18" xfId="3674" xr:uid="{C26FF138-9B22-473D-9364-A5034154A4BE}"/>
    <cellStyle name="Normal 12 19" xfId="3675" xr:uid="{B7E0BE24-789E-4126-818D-3E4D8665BA87}"/>
    <cellStyle name="Normal 12 2" xfId="3676" xr:uid="{14E10207-D3F0-47C5-9A2B-F3A9E841CD88}"/>
    <cellStyle name="Normal 12 2 10" xfId="3677" xr:uid="{BA0ECEE5-5E78-43AF-BC68-36BBEE69A8A6}"/>
    <cellStyle name="Normal 12 2 11" xfId="3678" xr:uid="{EF3E247F-1F54-4F52-86B5-93BEE38A4D54}"/>
    <cellStyle name="Normal 12 2 12" xfId="3679" xr:uid="{0C4B8F9F-6494-439F-9C2D-867D2BDFF0CA}"/>
    <cellStyle name="Normal 12 2 13" xfId="3680" xr:uid="{777BD34A-21A1-4A94-A9D7-F0D288DB64C3}"/>
    <cellStyle name="Normal 12 2 14" xfId="3681" xr:uid="{D8C5C38D-9FF9-4FAB-A3B6-E626C308A4D3}"/>
    <cellStyle name="Normal 12 2 15" xfId="3682" xr:uid="{FAF44BC7-5C60-4CD8-B23A-60BDAB03D2E6}"/>
    <cellStyle name="Normal 12 2 16" xfId="3683" xr:uid="{31C0C9F3-95E5-426F-B4C5-6D1F04278C25}"/>
    <cellStyle name="Normal 12 2 17" xfId="3684" xr:uid="{35C6C375-4D4B-47D1-8A2B-7DBE87665FC6}"/>
    <cellStyle name="Normal 12 2 18" xfId="3685" xr:uid="{504CDE8B-922D-4550-A435-2DF2E6B1A73D}"/>
    <cellStyle name="Normal 12 2 19" xfId="3686" xr:uid="{5210E580-6C1F-4C8C-BB56-DBAB08E6152B}"/>
    <cellStyle name="Normal 12 2 2" xfId="3687" xr:uid="{3BE772EB-4E29-46FB-A5EA-502AC1726D84}"/>
    <cellStyle name="Normal 12 2 2 10" xfId="3688" xr:uid="{6EBB4BA8-E29E-4A10-9765-DB72611B93B8}"/>
    <cellStyle name="Normal 12 2 2 11" xfId="3689" xr:uid="{A1DFDE9B-16D2-4855-8C8D-73FBBF1ACCC1}"/>
    <cellStyle name="Normal 12 2 2 12" xfId="3690" xr:uid="{221FBB4E-CCF1-45E6-A7E6-8C960561C052}"/>
    <cellStyle name="Normal 12 2 2 13" xfId="3691" xr:uid="{962B024D-F6DE-43D4-BE8E-927EE7E485A3}"/>
    <cellStyle name="Normal 12 2 2 14" xfId="3692" xr:uid="{CC5C514B-9EE0-41AB-940E-984EE3615887}"/>
    <cellStyle name="Normal 12 2 2 15" xfId="3693" xr:uid="{FD06D423-3F68-4E96-BB75-D32327B5656E}"/>
    <cellStyle name="Normal 12 2 2 16" xfId="3694" xr:uid="{664C9282-3FA1-4DF0-A5B6-D93BC1E2AC65}"/>
    <cellStyle name="Normal 12 2 2 17" xfId="3695" xr:uid="{85420307-920D-4BED-83A2-643790710931}"/>
    <cellStyle name="Normal 12 2 2 18" xfId="3696" xr:uid="{4BA4D9C9-F062-46D3-B5FE-06824B5FCFCD}"/>
    <cellStyle name="Normal 12 2 2 19" xfId="3697" xr:uid="{BB9146C0-E549-4D77-9327-6E7DF4D4559D}"/>
    <cellStyle name="Normal 12 2 2 2" xfId="3698" xr:uid="{E8932DA9-667C-447D-88F9-EC90BCE3185E}"/>
    <cellStyle name="Normal 12 2 2 2 10" xfId="3699" xr:uid="{857666FD-6373-4C50-B203-0E2226A1F145}"/>
    <cellStyle name="Normal 12 2 2 2 11" xfId="3700" xr:uid="{0C77EF08-F98B-4A6D-94B7-620775BFB20E}"/>
    <cellStyle name="Normal 12 2 2 2 12" xfId="3701" xr:uid="{7DA56402-D156-41C8-983E-362671AF49B9}"/>
    <cellStyle name="Normal 12 2 2 2 13" xfId="3702" xr:uid="{53FFAE16-D2EA-4E34-B1FA-DD0D73CA345E}"/>
    <cellStyle name="Normal 12 2 2 2 14" xfId="3703" xr:uid="{844CB631-B387-42A7-AD7B-A19EBEDBF0E4}"/>
    <cellStyle name="Normal 12 2 2 2 15" xfId="3704" xr:uid="{BB33D26B-4836-466B-8085-879E5DF7EC95}"/>
    <cellStyle name="Normal 12 2 2 2 16" xfId="3705" xr:uid="{C4B90DBD-3040-470F-A2BD-C084C5EEAAC2}"/>
    <cellStyle name="Normal 12 2 2 2 17" xfId="3706" xr:uid="{348B38EE-EBB0-4359-BF73-D58A616830DA}"/>
    <cellStyle name="Normal 12 2 2 2 18" xfId="3707" xr:uid="{A28C8F94-926F-44A2-BD3E-C0D5A4481742}"/>
    <cellStyle name="Normal 12 2 2 2 19" xfId="3708" xr:uid="{BC18EE5C-1E86-4B40-B760-99C595EB1688}"/>
    <cellStyle name="Normal 12 2 2 2 2" xfId="3709" xr:uid="{F4922CC3-577B-4A7E-AF90-0914841809D3}"/>
    <cellStyle name="Normal 12 2 2 2 2 10" xfId="3710" xr:uid="{C0BE5A67-910D-44EE-8E22-442D70DD90AD}"/>
    <cellStyle name="Normal 12 2 2 2 2 11" xfId="3711" xr:uid="{1C1BB1E2-1172-4384-8CB6-825E7B56AE26}"/>
    <cellStyle name="Normal 12 2 2 2 2 12" xfId="3712" xr:uid="{C4E791C1-01D6-4F56-9F6F-C0BC5107DBF1}"/>
    <cellStyle name="Normal 12 2 2 2 2 13" xfId="3713" xr:uid="{9B880344-E993-4A52-9AA7-0A7CDF9585EF}"/>
    <cellStyle name="Normal 12 2 2 2 2 14" xfId="3714" xr:uid="{4DFB307D-C0F5-41B1-9DEC-AF9FD77EF3DD}"/>
    <cellStyle name="Normal 12 2 2 2 2 15" xfId="3715" xr:uid="{14B02E6F-F842-4F51-BEE5-E363DAE1EE39}"/>
    <cellStyle name="Normal 12 2 2 2 2 16" xfId="3716" xr:uid="{9646E363-8310-43A0-B38A-4603275D2BDB}"/>
    <cellStyle name="Normal 12 2 2 2 2 17" xfId="3717" xr:uid="{8D568FC6-C031-4537-8545-81AEF8BEA54F}"/>
    <cellStyle name="Normal 12 2 2 2 2 18" xfId="3718" xr:uid="{68D7DF0E-EE4F-40A9-8F74-28757B6E057D}"/>
    <cellStyle name="Normal 12 2 2 2 2 19" xfId="3719" xr:uid="{CD5A159C-7504-4AEE-B869-D189F746474B}"/>
    <cellStyle name="Normal 12 2 2 2 2 2" xfId="3720" xr:uid="{0F507FCD-25AB-488B-B1CA-412EB235EDBF}"/>
    <cellStyle name="Normal 12 2 2 2 2 20" xfId="3721" xr:uid="{ED6D77D0-07FC-4226-8D6F-C723A3FEDA68}"/>
    <cellStyle name="Normal 12 2 2 2 2 21" xfId="3722" xr:uid="{C8C62942-2DF5-4A40-9BA2-6ED9A951AD3E}"/>
    <cellStyle name="Normal 12 2 2 2 2 22" xfId="3723" xr:uid="{CA9A4986-34EB-4E23-AF0D-E6652E75CE2F}"/>
    <cellStyle name="Normal 12 2 2 2 2 23" xfId="3724" xr:uid="{D35073FF-5605-49C7-8D66-798A8000822A}"/>
    <cellStyle name="Normal 12 2 2 2 2 24" xfId="3725" xr:uid="{25D75633-6B99-4F63-9A82-00D7A5039138}"/>
    <cellStyle name="Normal 12 2 2 2 2 25" xfId="3726" xr:uid="{0FCBFCF1-A415-4FFB-A342-D12D60555476}"/>
    <cellStyle name="Normal 12 2 2 2 2 26" xfId="3727" xr:uid="{776BCA20-A3E2-4329-93DA-6EE5A51CCF8F}"/>
    <cellStyle name="Normal 12 2 2 2 2 27" xfId="3728" xr:uid="{B05ABC40-52B9-4D8E-8498-254CA23AED7A}"/>
    <cellStyle name="Normal 12 2 2 2 2 28" xfId="3729" xr:uid="{E8007D9A-FB00-4C97-AE2F-C191236A6105}"/>
    <cellStyle name="Normal 12 2 2 2 2 29" xfId="3730" xr:uid="{DFD8BDDB-69C6-4B19-B1FC-100BE40087DB}"/>
    <cellStyle name="Normal 12 2 2 2 2 3" xfId="3731" xr:uid="{8DF12A13-1B7D-45B0-A89D-C41B57C3F081}"/>
    <cellStyle name="Normal 12 2 2 2 2 30" xfId="3732" xr:uid="{E17655DC-C372-4F6E-8B7B-C99F250E2F6B}"/>
    <cellStyle name="Normal 12 2 2 2 2 31" xfId="3733" xr:uid="{AC69ED50-64F7-4854-9602-D1684FB1F08E}"/>
    <cellStyle name="Normal 12 2 2 2 2 32" xfId="3734" xr:uid="{95CD7FD9-F8C4-4644-81AC-D4D41F93FE95}"/>
    <cellStyle name="Normal 12 2 2 2 2 33" xfId="3735" xr:uid="{552AE31C-4EC0-4F37-89EC-7B0341562185}"/>
    <cellStyle name="Normal 12 2 2 2 2 34" xfId="3736" xr:uid="{CCADF954-B256-41DE-84A3-C76B18CC7B74}"/>
    <cellStyle name="Normal 12 2 2 2 2 35" xfId="3737" xr:uid="{AFC10291-BF4E-4BB1-813D-E546A3866F44}"/>
    <cellStyle name="Normal 12 2 2 2 2 36" xfId="3738" xr:uid="{9CCFF6D5-2150-4B32-8571-7A3DACCF95D1}"/>
    <cellStyle name="Normal 12 2 2 2 2 37" xfId="3739" xr:uid="{7358D38A-65B5-45E7-87DF-AF6C88A9DD25}"/>
    <cellStyle name="Normal 12 2 2 2 2 38" xfId="3740" xr:uid="{6D9A7058-26DB-4C84-AAA5-178903C2F45E}"/>
    <cellStyle name="Normal 12 2 2 2 2 4" xfId="3741" xr:uid="{2CAB934F-1678-4C67-A704-ECC5CF1906C2}"/>
    <cellStyle name="Normal 12 2 2 2 2 5" xfId="3742" xr:uid="{5DCC4F76-F283-4225-B422-AD778B6C5CA4}"/>
    <cellStyle name="Normal 12 2 2 2 2 6" xfId="3743" xr:uid="{21ECBAF7-64DB-49ED-8BA5-63F5D262E5DA}"/>
    <cellStyle name="Normal 12 2 2 2 2 7" xfId="3744" xr:uid="{4089F8C5-BB91-4A42-BDAB-CC7E0CF1A35C}"/>
    <cellStyle name="Normal 12 2 2 2 2 8" xfId="3745" xr:uid="{666B1986-6E29-4432-9542-5661A0788DC9}"/>
    <cellStyle name="Normal 12 2 2 2 2 9" xfId="3746" xr:uid="{1DBB45D2-588F-4129-B305-7E1DAC8E205F}"/>
    <cellStyle name="Normal 12 2 2 2 20" xfId="3747" xr:uid="{40101441-0942-403C-944E-46438EB0B3C6}"/>
    <cellStyle name="Normal 12 2 2 2 21" xfId="3748" xr:uid="{2E424845-4A49-40E5-8723-137AD94AC239}"/>
    <cellStyle name="Normal 12 2 2 2 22" xfId="3749" xr:uid="{F13C47AC-463C-4B5D-BF42-7D6CFE371A34}"/>
    <cellStyle name="Normal 12 2 2 2 23" xfId="3750" xr:uid="{6A07CC25-1E6E-468C-91CF-89CB9053CBA5}"/>
    <cellStyle name="Normal 12 2 2 2 24" xfId="3751" xr:uid="{8E69D4BC-3AE8-40C0-AB5F-6D8B43C00FC1}"/>
    <cellStyle name="Normal 12 2 2 2 25" xfId="3752" xr:uid="{D6AC17B4-D7E1-430E-B407-8D23F77E9C01}"/>
    <cellStyle name="Normal 12 2 2 2 26" xfId="3753" xr:uid="{A4DB80AF-0BB0-46FA-BAEF-32997962643D}"/>
    <cellStyle name="Normal 12 2 2 2 27" xfId="3754" xr:uid="{61A3F58D-2638-46A9-B63D-D696F8996F80}"/>
    <cellStyle name="Normal 12 2 2 2 28" xfId="3755" xr:uid="{763C9741-9D04-475C-BAAC-4D0414F6FF87}"/>
    <cellStyle name="Normal 12 2 2 2 29" xfId="3756" xr:uid="{C74ED816-705B-42EA-ABCA-6FD6F411B67F}"/>
    <cellStyle name="Normal 12 2 2 2 3" xfId="3757" xr:uid="{196D3947-4877-44F5-924D-2EC87DBC41F6}"/>
    <cellStyle name="Normal 12 2 2 2 30" xfId="3758" xr:uid="{CB040682-D005-487B-AD08-B0CB82C105A7}"/>
    <cellStyle name="Normal 12 2 2 2 31" xfId="3759" xr:uid="{168C449E-D704-4895-BD8A-2306848CEA31}"/>
    <cellStyle name="Normal 12 2 2 2 32" xfId="3760" xr:uid="{265F644F-AAF4-48CE-8017-C3120B85B79C}"/>
    <cellStyle name="Normal 12 2 2 2 33" xfId="3761" xr:uid="{8624C836-87CD-4E62-A65D-61D8FA845649}"/>
    <cellStyle name="Normal 12 2 2 2 34" xfId="3762" xr:uid="{17E0F4AA-2D46-49C2-9C71-28BCA60614A0}"/>
    <cellStyle name="Normal 12 2 2 2 35" xfId="3763" xr:uid="{B5EFDFF7-5804-44F8-9724-A37927FDB6DF}"/>
    <cellStyle name="Normal 12 2 2 2 36" xfId="3764" xr:uid="{79AB3A4F-A0D7-4889-B61C-CB64A5ECBA25}"/>
    <cellStyle name="Normal 12 2 2 2 37" xfId="3765" xr:uid="{85F91049-C165-4356-A5C0-430F6E3301B3}"/>
    <cellStyle name="Normal 12 2 2 2 38" xfId="3766" xr:uid="{A69D7749-D402-4C7E-9F7A-DAE81BC441CB}"/>
    <cellStyle name="Normal 12 2 2 2 4" xfId="3767" xr:uid="{E77920BC-2A16-40E6-90F4-3AE9F07D54D2}"/>
    <cellStyle name="Normal 12 2 2 2 5" xfId="3768" xr:uid="{409DA478-30D4-4F85-A206-E11E4FEDFBD7}"/>
    <cellStyle name="Normal 12 2 2 2 6" xfId="3769" xr:uid="{1C891CA9-011C-496C-82EB-6537B876F8B7}"/>
    <cellStyle name="Normal 12 2 2 2 7" xfId="3770" xr:uid="{C51E25A8-BBD2-4B60-852B-185A14526737}"/>
    <cellStyle name="Normal 12 2 2 2 8" xfId="3771" xr:uid="{2A4C8D43-7F2F-4039-AA63-28F87BE4FA04}"/>
    <cellStyle name="Normal 12 2 2 2 9" xfId="3772" xr:uid="{6A732065-DB85-4FDF-B939-DB7DCE3296CC}"/>
    <cellStyle name="Normal 12 2 2 20" xfId="3773" xr:uid="{92B56261-DAEE-4CFF-9690-232E57774122}"/>
    <cellStyle name="Normal 12 2 2 21" xfId="3774" xr:uid="{FABD7E7E-DF6E-41B2-B3F9-2DB0FF4867FB}"/>
    <cellStyle name="Normal 12 2 2 22" xfId="3775" xr:uid="{A50514DA-1CB1-4695-8BD3-C74FE62E4B20}"/>
    <cellStyle name="Normal 12 2 2 23" xfId="3776" xr:uid="{50FFD272-F53A-4307-8CA0-55A4D97DE7B3}"/>
    <cellStyle name="Normal 12 2 2 24" xfId="3777" xr:uid="{7E533716-609C-4E96-86DF-06E6EEA0715D}"/>
    <cellStyle name="Normal 12 2 2 25" xfId="3778" xr:uid="{802D5110-E405-40AD-A729-322844AFCD90}"/>
    <cellStyle name="Normal 12 2 2 26" xfId="3779" xr:uid="{A5D86C6E-864A-4B17-A80D-304A7B623722}"/>
    <cellStyle name="Normal 12 2 2 27" xfId="3780" xr:uid="{43285C0A-3D13-4993-81AA-5A17921420B3}"/>
    <cellStyle name="Normal 12 2 2 28" xfId="3781" xr:uid="{749E7DFA-3E40-46D7-B3BD-77CCBB1EEBBF}"/>
    <cellStyle name="Normal 12 2 2 29" xfId="3782" xr:uid="{E31FEADF-025C-4CC6-8090-DB0D5F797C12}"/>
    <cellStyle name="Normal 12 2 2 3" xfId="3783" xr:uid="{645F532C-7192-407D-BF4C-C9AC626C49E0}"/>
    <cellStyle name="Normal 12 2 2 30" xfId="3784" xr:uid="{ABCAD0B5-E1C7-483B-8FEC-7C26CCCEBB63}"/>
    <cellStyle name="Normal 12 2 2 31" xfId="3785" xr:uid="{9C8499F8-1097-407C-A4E8-EFF2473934F5}"/>
    <cellStyle name="Normal 12 2 2 32" xfId="3786" xr:uid="{D93AD76A-5C63-4FFE-AF5F-22CE7EFFF24C}"/>
    <cellStyle name="Normal 12 2 2 33" xfId="3787" xr:uid="{96E0281A-42CE-4F58-9BA4-0726F41835D4}"/>
    <cellStyle name="Normal 12 2 2 34" xfId="3788" xr:uid="{78B4D58B-6C66-4223-BF41-A0C362F7EBF2}"/>
    <cellStyle name="Normal 12 2 2 35" xfId="3789" xr:uid="{373CB072-B8D1-4734-8D37-84EC2FDF695F}"/>
    <cellStyle name="Normal 12 2 2 36" xfId="3790" xr:uid="{82CB0ADD-44C9-421F-96DF-32C5E42A293A}"/>
    <cellStyle name="Normal 12 2 2 37" xfId="3791" xr:uid="{B2280569-AA17-4CDA-B802-7DBA28AF6F28}"/>
    <cellStyle name="Normal 12 2 2 38" xfId="3792" xr:uid="{85984D5A-C3D3-40B0-8D80-4E143756962E}"/>
    <cellStyle name="Normal 12 2 2 39" xfId="3793" xr:uid="{F1EFCD9B-57E5-49A9-A963-185DD8D4B6BC}"/>
    <cellStyle name="Normal 12 2 2 4" xfId="3794" xr:uid="{8BE061EA-28D7-4B64-9582-8C0057E9EBD5}"/>
    <cellStyle name="Normal 12 2 2 40" xfId="3795" xr:uid="{65D03424-DD9D-4BA3-87B4-D36E9D7CFC7E}"/>
    <cellStyle name="Normal 12 2 2 5" xfId="3796" xr:uid="{3A2F7F16-5B7F-4536-9A7B-0C211D9F4F88}"/>
    <cellStyle name="Normal 12 2 2 6" xfId="3797" xr:uid="{1F9B7E8B-B245-4D4F-A540-6F153F2B9A64}"/>
    <cellStyle name="Normal 12 2 2 7" xfId="3798" xr:uid="{3B391DFC-B038-41B6-8444-55B104A9378C}"/>
    <cellStyle name="Normal 12 2 2 8" xfId="3799" xr:uid="{DA773DDE-0593-49F4-9805-76416657A460}"/>
    <cellStyle name="Normal 12 2 2 9" xfId="3800" xr:uid="{2DD4C63B-3869-42A9-B360-961CF888B201}"/>
    <cellStyle name="Normal 12 2 20" xfId="3801" xr:uid="{0C46CD28-5EFA-438D-B555-B28DCB776FF1}"/>
    <cellStyle name="Normal 12 2 21" xfId="3802" xr:uid="{9A0C3120-B867-47FB-8971-4B3B34C5DA6D}"/>
    <cellStyle name="Normal 12 2 22" xfId="3803" xr:uid="{D6F63FE3-E073-4588-A2F6-D4125FDA6F23}"/>
    <cellStyle name="Normal 12 2 23" xfId="3804" xr:uid="{F5C36F2F-EF21-4FBB-BD12-70449E730126}"/>
    <cellStyle name="Normal 12 2 24" xfId="3805" xr:uid="{A0CC8F6B-5534-4349-9332-3F64A612906E}"/>
    <cellStyle name="Normal 12 2 25" xfId="3806" xr:uid="{276DF7AC-C8D6-4D94-886B-C0A66424E3B7}"/>
    <cellStyle name="Normal 12 2 26" xfId="3807" xr:uid="{0E1BAB3B-0B3E-45C1-8FE4-BF1B3A2FC25F}"/>
    <cellStyle name="Normal 12 2 27" xfId="3808" xr:uid="{EB056587-9DAB-472C-A11E-8311419B5091}"/>
    <cellStyle name="Normal 12 2 28" xfId="3809" xr:uid="{8ECFCD72-CA87-40CD-BA10-50590E7A8ADB}"/>
    <cellStyle name="Normal 12 2 29" xfId="3810" xr:uid="{3A916D14-9C3A-4C64-B268-2ECA59407B8F}"/>
    <cellStyle name="Normal 12 2 3" xfId="3811" xr:uid="{937498E8-24C6-4007-9BEE-68ABB4F6BBE3}"/>
    <cellStyle name="Normal 12 2 3 10" xfId="3812" xr:uid="{A8701140-2A46-4559-8270-13C0D0EBA692}"/>
    <cellStyle name="Normal 12 2 3 11" xfId="3813" xr:uid="{5498D1BC-73E6-451D-843C-43FB84F07721}"/>
    <cellStyle name="Normal 12 2 3 12" xfId="3814" xr:uid="{95E67DE9-E638-4259-B6F9-F378900DAF2A}"/>
    <cellStyle name="Normal 12 2 3 13" xfId="3815" xr:uid="{7112130A-DEF2-4F52-8FC3-333D005EF11B}"/>
    <cellStyle name="Normal 12 2 3 14" xfId="3816" xr:uid="{64F9AC4B-4D0C-46EE-850D-874E1AE321B8}"/>
    <cellStyle name="Normal 12 2 3 15" xfId="3817" xr:uid="{B1426A17-5939-4403-90E9-39D1B35C7DC3}"/>
    <cellStyle name="Normal 12 2 3 16" xfId="3818" xr:uid="{F7D83AD6-D7DA-49DA-9881-6F54A8603151}"/>
    <cellStyle name="Normal 12 2 3 17" xfId="3819" xr:uid="{58623BAC-2152-4555-8BB3-6888E055A9D8}"/>
    <cellStyle name="Normal 12 2 3 18" xfId="3820" xr:uid="{2890E169-1E48-4D71-95A8-8B6D3905634F}"/>
    <cellStyle name="Normal 12 2 3 19" xfId="3821" xr:uid="{00C78EF8-D18B-42DF-98D2-1B0354E2897F}"/>
    <cellStyle name="Normal 12 2 3 2" xfId="3822" xr:uid="{70A7A897-3917-47DD-A393-091E13D53AE4}"/>
    <cellStyle name="Normal 12 2 3 2 10" xfId="3823" xr:uid="{F0A5613A-1ECB-423B-9F39-BD847099D2CA}"/>
    <cellStyle name="Normal 12 2 3 2 11" xfId="3824" xr:uid="{C447854E-61DA-4703-AD61-6AA57E26506E}"/>
    <cellStyle name="Normal 12 2 3 2 12" xfId="3825" xr:uid="{1C67E01A-AFFA-4D0F-89C3-CAB37C856978}"/>
    <cellStyle name="Normal 12 2 3 2 13" xfId="3826" xr:uid="{1493C914-EC2C-4E72-93BF-FC2E4ED792CA}"/>
    <cellStyle name="Normal 12 2 3 2 14" xfId="3827" xr:uid="{1A06016E-A6F4-4B1B-B6D0-A61A33ECBAA1}"/>
    <cellStyle name="Normal 12 2 3 2 15" xfId="3828" xr:uid="{FF9CAAA4-DA81-430D-B447-00B85C9C3078}"/>
    <cellStyle name="Normal 12 2 3 2 16" xfId="3829" xr:uid="{38619F3E-8A2A-4E4C-BA54-A28924801EE6}"/>
    <cellStyle name="Normal 12 2 3 2 17" xfId="3830" xr:uid="{7B814AD1-3A82-4FDC-B5DC-9024C6F7E73C}"/>
    <cellStyle name="Normal 12 2 3 2 18" xfId="3831" xr:uid="{D415785E-A7D6-4783-BE0B-4BC1257FCA1E}"/>
    <cellStyle name="Normal 12 2 3 2 19" xfId="3832" xr:uid="{198E1938-E4AC-4F03-B79F-91F07E7FBA48}"/>
    <cellStyle name="Normal 12 2 3 2 2" xfId="3833" xr:uid="{55CBFC45-EBDC-49D6-8EAD-A7C576BC442D}"/>
    <cellStyle name="Normal 12 2 3 2 20" xfId="3834" xr:uid="{CD43604E-58DE-4A04-AA52-18B3F7121598}"/>
    <cellStyle name="Normal 12 2 3 2 21" xfId="3835" xr:uid="{7366A973-18FE-4ABD-AF4D-514EC9885F0C}"/>
    <cellStyle name="Normal 12 2 3 2 22" xfId="3836" xr:uid="{03C6F24B-A38D-4607-B38F-B73C9F87CFD4}"/>
    <cellStyle name="Normal 12 2 3 2 23" xfId="3837" xr:uid="{5C14361A-02E1-4BB0-AF29-BB47F3FC786C}"/>
    <cellStyle name="Normal 12 2 3 2 24" xfId="3838" xr:uid="{1922466E-4764-4F5E-81DA-15D2C34E39B5}"/>
    <cellStyle name="Normal 12 2 3 2 25" xfId="3839" xr:uid="{1C836296-2C22-47BB-96D2-611B8C4785C0}"/>
    <cellStyle name="Normal 12 2 3 2 26" xfId="3840" xr:uid="{E3E6A23C-56A3-4650-AE54-CB821FB5779F}"/>
    <cellStyle name="Normal 12 2 3 2 27" xfId="3841" xr:uid="{049BCDB5-3047-4456-B9C5-845359521F1F}"/>
    <cellStyle name="Normal 12 2 3 2 28" xfId="3842" xr:uid="{96859E40-CD89-42CB-BCCF-05ADB8B96D50}"/>
    <cellStyle name="Normal 12 2 3 2 29" xfId="3843" xr:uid="{B38D6E7A-22FA-44BB-A29D-7ADCF637260A}"/>
    <cellStyle name="Normal 12 2 3 2 3" xfId="3844" xr:uid="{9CAF8E49-7BC1-4660-ADD3-3078DB580DA1}"/>
    <cellStyle name="Normal 12 2 3 2 30" xfId="3845" xr:uid="{D4A0D641-AEA4-47BB-AF31-57A698E27757}"/>
    <cellStyle name="Normal 12 2 3 2 31" xfId="3846" xr:uid="{C2F5CBED-38B2-41B9-B825-1195441AF6BE}"/>
    <cellStyle name="Normal 12 2 3 2 32" xfId="3847" xr:uid="{094E0AB9-8612-4303-A474-AD364EEBA631}"/>
    <cellStyle name="Normal 12 2 3 2 33" xfId="3848" xr:uid="{3AC1EB4C-EEA6-4DCF-BB95-9750BDAD3966}"/>
    <cellStyle name="Normal 12 2 3 2 34" xfId="3849" xr:uid="{6F53F491-6B42-4265-92A6-54E6AF5BEE45}"/>
    <cellStyle name="Normal 12 2 3 2 35" xfId="3850" xr:uid="{7255F0C1-006A-41A8-8B70-D1F65B1EC3F8}"/>
    <cellStyle name="Normal 12 2 3 2 36" xfId="3851" xr:uid="{339ECA44-7927-40D3-90B6-BF1C233910F2}"/>
    <cellStyle name="Normal 12 2 3 2 37" xfId="3852" xr:uid="{B426ECBF-98DB-42BE-AA77-386D6B5758E2}"/>
    <cellStyle name="Normal 12 2 3 2 38" xfId="3853" xr:uid="{AB0D015A-C162-447B-BA14-553A1B20B96C}"/>
    <cellStyle name="Normal 12 2 3 2 4" xfId="3854" xr:uid="{6E8A80D5-8E8A-448A-8EA0-9B39F18CA66D}"/>
    <cellStyle name="Normal 12 2 3 2 5" xfId="3855" xr:uid="{8D1A3048-1DB8-4FDC-B7A5-7E27DB8E91F8}"/>
    <cellStyle name="Normal 12 2 3 2 6" xfId="3856" xr:uid="{5A4DD985-0C22-44A4-8E47-9DD0BF32FB32}"/>
    <cellStyle name="Normal 12 2 3 2 7" xfId="3857" xr:uid="{E21F5A65-0E9F-4825-A173-6D5ABBCF272E}"/>
    <cellStyle name="Normal 12 2 3 2 8" xfId="3858" xr:uid="{FE20E7EE-38B0-4825-8CEC-22D85573754F}"/>
    <cellStyle name="Normal 12 2 3 2 9" xfId="3859" xr:uid="{A63B7B67-7448-426E-BD44-828BD866181A}"/>
    <cellStyle name="Normal 12 2 3 20" xfId="3860" xr:uid="{4D2F56A3-1B38-4C2D-B875-97FF42CA527F}"/>
    <cellStyle name="Normal 12 2 3 21" xfId="3861" xr:uid="{0AF95648-BE65-4EAB-8A23-17EA8DAC6130}"/>
    <cellStyle name="Normal 12 2 3 22" xfId="3862" xr:uid="{24A1C532-75BE-438F-BA70-5B4627FC9DE8}"/>
    <cellStyle name="Normal 12 2 3 23" xfId="3863" xr:uid="{AE5FF576-4007-47F6-AEA6-83490A186E70}"/>
    <cellStyle name="Normal 12 2 3 24" xfId="3864" xr:uid="{E482ED72-3F5F-485C-B8EF-DA835BFE8F9B}"/>
    <cellStyle name="Normal 12 2 3 25" xfId="3865" xr:uid="{4D9A65FD-E62E-4191-9FA8-D8AB779240CC}"/>
    <cellStyle name="Normal 12 2 3 26" xfId="3866" xr:uid="{EA498A52-D408-4EEF-B8BF-A8946F876622}"/>
    <cellStyle name="Normal 12 2 3 27" xfId="3867" xr:uid="{DFD514CF-DA0C-46BB-9F23-D24339CD97E2}"/>
    <cellStyle name="Normal 12 2 3 28" xfId="3868" xr:uid="{E55C0332-FEAF-4088-91CC-DA72817C32F1}"/>
    <cellStyle name="Normal 12 2 3 29" xfId="3869" xr:uid="{98B9952D-11EC-4054-82B5-66C9EA694E5E}"/>
    <cellStyle name="Normal 12 2 3 3" xfId="3870" xr:uid="{A0708E46-2BB3-4C2D-AB12-03CBB17A9575}"/>
    <cellStyle name="Normal 12 2 3 30" xfId="3871" xr:uid="{331333D1-C10A-4DB5-B875-5DEE2FEF1CC7}"/>
    <cellStyle name="Normal 12 2 3 31" xfId="3872" xr:uid="{D2E2B24B-51E9-4A21-8D6B-DCF0AC8D6012}"/>
    <cellStyle name="Normal 12 2 3 32" xfId="3873" xr:uid="{973B8F5B-6E0E-434F-A60C-1B38A8DFAD68}"/>
    <cellStyle name="Normal 12 2 3 33" xfId="3874" xr:uid="{7DBB37B7-BE70-4733-B117-8924CC02C5F5}"/>
    <cellStyle name="Normal 12 2 3 34" xfId="3875" xr:uid="{686DE7A8-58BF-41DC-BEC7-1D0666899680}"/>
    <cellStyle name="Normal 12 2 3 35" xfId="3876" xr:uid="{110E26C1-BC56-431E-8A82-BAF1C2BBAAF9}"/>
    <cellStyle name="Normal 12 2 3 36" xfId="3877" xr:uid="{3E02A33E-ABF2-4FB2-8FFB-4A8482EE5E53}"/>
    <cellStyle name="Normal 12 2 3 37" xfId="3878" xr:uid="{D189A84A-8E09-4134-BAB0-D2A7BD84B714}"/>
    <cellStyle name="Normal 12 2 3 38" xfId="3879" xr:uid="{923BB046-839E-4B88-B3C5-BF33CEAB5247}"/>
    <cellStyle name="Normal 12 2 3 4" xfId="3880" xr:uid="{E4232136-06C7-4E71-B58A-B2E3D1CE9FCA}"/>
    <cellStyle name="Normal 12 2 3 5" xfId="3881" xr:uid="{2F5CC694-E8A0-42D2-958B-B0B0BB27AE33}"/>
    <cellStyle name="Normal 12 2 3 6" xfId="3882" xr:uid="{E690CFC0-8858-4366-9E20-BC993A12D393}"/>
    <cellStyle name="Normal 12 2 3 7" xfId="3883" xr:uid="{1A432CC0-4ED2-49A0-8630-D8B626672F5C}"/>
    <cellStyle name="Normal 12 2 3 8" xfId="3884" xr:uid="{2821E205-6DF9-430A-B9B4-118779AED4FB}"/>
    <cellStyle name="Normal 12 2 3 9" xfId="3885" xr:uid="{4F4C0181-0DA3-4145-9696-0C056817E357}"/>
    <cellStyle name="Normal 12 2 30" xfId="3886" xr:uid="{7DC50AF7-3B52-47E8-8CDA-8DA9298A7804}"/>
    <cellStyle name="Normal 12 2 31" xfId="3887" xr:uid="{76F70F36-C4C3-437F-A73E-EC303707C1C6}"/>
    <cellStyle name="Normal 12 2 32" xfId="3888" xr:uid="{74B6D75C-44AE-4D47-82C8-04CE11B3CFD4}"/>
    <cellStyle name="Normal 12 2 33" xfId="3889" xr:uid="{6F3A3CE2-3203-41B6-B545-805CA56B37AE}"/>
    <cellStyle name="Normal 12 2 34" xfId="3890" xr:uid="{0209572D-8170-4A0B-8225-FB38BE8C9905}"/>
    <cellStyle name="Normal 12 2 35" xfId="3891" xr:uid="{35509704-6456-4A8A-986A-73EAB41F8F37}"/>
    <cellStyle name="Normal 12 2 36" xfId="3892" xr:uid="{117601A9-5815-4145-84CD-A1BAE8ADCB52}"/>
    <cellStyle name="Normal 12 2 37" xfId="3893" xr:uid="{C6F13DFB-3264-434C-B22B-2D9FF7823F9A}"/>
    <cellStyle name="Normal 12 2 38" xfId="3894" xr:uid="{5876CAB4-617D-42C6-9469-EDC4DF37E0FD}"/>
    <cellStyle name="Normal 12 2 39" xfId="3895" xr:uid="{42E9F450-7A74-4DE4-A410-AFEDB714C8E0}"/>
    <cellStyle name="Normal 12 2 4" xfId="3896" xr:uid="{192D10CC-6B17-4751-BC61-7EF12A6E92E2}"/>
    <cellStyle name="Normal 12 2 40" xfId="3897" xr:uid="{AFA4BF0D-BEDE-498F-A1F8-A88BC9C332BA}"/>
    <cellStyle name="Normal 12 2 5" xfId="3898" xr:uid="{E5A2CD68-3C26-4ECA-B47E-38AEE6F67680}"/>
    <cellStyle name="Normal 12 2 6" xfId="3899" xr:uid="{BA6119D6-18B0-4DCE-879E-512D6273CF2F}"/>
    <cellStyle name="Normal 12 2 7" xfId="3900" xr:uid="{DD94F9C5-916D-47C8-9FD0-04F63EA30446}"/>
    <cellStyle name="Normal 12 2 8" xfId="3901" xr:uid="{F67DC000-2260-4DE3-8B9F-FCA1C224861D}"/>
    <cellStyle name="Normal 12 2 9" xfId="3902" xr:uid="{38A6ADB9-45CF-4136-B9C1-F6E39465961D}"/>
    <cellStyle name="Normal 12 20" xfId="3903" xr:uid="{DF50393E-E188-40A1-9806-0690985BD32E}"/>
    <cellStyle name="Normal 12 21" xfId="3904" xr:uid="{E12677F9-0A88-4ECA-8B15-5ECB0E072194}"/>
    <cellStyle name="Normal 12 22" xfId="3905" xr:uid="{A3DD298C-CF8C-4C88-A807-DE05D070E909}"/>
    <cellStyle name="Normal 12 23" xfId="3906" xr:uid="{37DD305F-25B6-44CF-BB70-7A3100DC118F}"/>
    <cellStyle name="Normal 12 24" xfId="3907" xr:uid="{30B6D8BE-A43F-43A5-8771-917D0B6931D1}"/>
    <cellStyle name="Normal 12 25" xfId="3908" xr:uid="{800332D6-64A4-4D78-93A9-6C3038BFCE7A}"/>
    <cellStyle name="Normal 12 26" xfId="3909" xr:uid="{EFAC0B2B-065C-452E-8924-F63431F60D4A}"/>
    <cellStyle name="Normal 12 27" xfId="3910" xr:uid="{0D10B1A5-8974-427B-A744-2BADD6F8A951}"/>
    <cellStyle name="Normal 12 28" xfId="3911" xr:uid="{0AE3036D-7278-4C76-BA78-C7EAC0D681E8}"/>
    <cellStyle name="Normal 12 29" xfId="3912" xr:uid="{AC065F78-B78F-4FB3-A7B7-1AABFD14B5A4}"/>
    <cellStyle name="Normal 12 3" xfId="3913" xr:uid="{4F26B973-24E5-4F15-BDFC-A01036A8F3FD}"/>
    <cellStyle name="Normal 12 3 10" xfId="3914" xr:uid="{27C1FD8C-8CF0-41F0-B007-31DEC674460F}"/>
    <cellStyle name="Normal 12 3 11" xfId="3915" xr:uid="{209DB995-769E-46DC-9D70-DBFB49331BB2}"/>
    <cellStyle name="Normal 12 3 12" xfId="3916" xr:uid="{E6CC5F6A-D7DE-4154-BB73-7B223C6C6098}"/>
    <cellStyle name="Normal 12 3 13" xfId="3917" xr:uid="{343A83C9-B670-40C3-8E48-78E32995446E}"/>
    <cellStyle name="Normal 12 3 14" xfId="3918" xr:uid="{69E7A4AB-0ADB-4A8C-86FE-FB177C836418}"/>
    <cellStyle name="Normal 12 3 15" xfId="3919" xr:uid="{32A45089-A93A-4BAD-A1F1-CFC9C7F389BF}"/>
    <cellStyle name="Normal 12 3 16" xfId="3920" xr:uid="{B8630BC7-98F4-4B9C-B161-90B033BD529B}"/>
    <cellStyle name="Normal 12 3 17" xfId="3921" xr:uid="{191B3463-F165-42B8-88D3-76203BB7F0BD}"/>
    <cellStyle name="Normal 12 3 18" xfId="3922" xr:uid="{75E7797B-6DF9-497F-9AEB-E887016F3DBB}"/>
    <cellStyle name="Normal 12 3 19" xfId="3923" xr:uid="{FD25B339-91E7-416E-8FB9-B0D0BFD1329A}"/>
    <cellStyle name="Normal 12 3 2" xfId="3924" xr:uid="{68198B00-5854-4815-8488-947F2118BCAA}"/>
    <cellStyle name="Normal 12 3 2 10" xfId="3925" xr:uid="{A732D5CA-0040-4EA4-A275-2596C445AC2F}"/>
    <cellStyle name="Normal 12 3 2 11" xfId="3926" xr:uid="{73265176-7666-466F-A766-60B8011DF87E}"/>
    <cellStyle name="Normal 12 3 2 12" xfId="3927" xr:uid="{3455B763-0B62-45FB-8C0C-EFF46EED90D5}"/>
    <cellStyle name="Normal 12 3 2 13" xfId="3928" xr:uid="{4A318F23-CB79-4F05-BC05-B718D7CE4177}"/>
    <cellStyle name="Normal 12 3 2 14" xfId="3929" xr:uid="{7413B839-9027-414C-B944-04FC57311E0B}"/>
    <cellStyle name="Normal 12 3 2 15" xfId="3930" xr:uid="{AA4ACAFB-6E3A-4ED7-9DD0-265E1942CF5A}"/>
    <cellStyle name="Normal 12 3 2 16" xfId="3931" xr:uid="{AFB24089-6B85-4DCE-A5E1-B4FE3D42C463}"/>
    <cellStyle name="Normal 12 3 2 17" xfId="3932" xr:uid="{3DC1C3E3-2EED-4A34-96D2-C618FB63C7A9}"/>
    <cellStyle name="Normal 12 3 2 18" xfId="3933" xr:uid="{97BF0E2F-61F9-4659-9130-34B13299C7B2}"/>
    <cellStyle name="Normal 12 3 2 19" xfId="3934" xr:uid="{9B1560D8-803D-4B97-A19E-C608B0D63CB7}"/>
    <cellStyle name="Normal 12 3 2 2" xfId="3935" xr:uid="{D5B935A3-AE3F-4377-B20D-61AA53A53063}"/>
    <cellStyle name="Normal 12 3 2 2 10" xfId="3936" xr:uid="{BF0F1C36-347E-4B52-9905-2479610A8D7E}"/>
    <cellStyle name="Normal 12 3 2 2 11" xfId="3937" xr:uid="{8125C3FA-9296-415A-9AEF-24576C6AC042}"/>
    <cellStyle name="Normal 12 3 2 2 12" xfId="3938" xr:uid="{142C9342-3D30-4F4E-8C5C-4A82E0F78C91}"/>
    <cellStyle name="Normal 12 3 2 2 13" xfId="3939" xr:uid="{EB29C2CF-CF97-4180-A9D5-76829BEB97F7}"/>
    <cellStyle name="Normal 12 3 2 2 14" xfId="3940" xr:uid="{0A4F152B-C364-47C7-9139-98F6597E0345}"/>
    <cellStyle name="Normal 12 3 2 2 15" xfId="3941" xr:uid="{B773A934-A7B0-4244-9FEB-AACA8BB3F6E2}"/>
    <cellStyle name="Normal 12 3 2 2 16" xfId="3942" xr:uid="{42A2D151-460A-4971-9EC7-A9E8E0A160ED}"/>
    <cellStyle name="Normal 12 3 2 2 17" xfId="3943" xr:uid="{AD9F1CD3-309F-4273-A95A-EA1C46E13DB3}"/>
    <cellStyle name="Normal 12 3 2 2 18" xfId="3944" xr:uid="{6A7F5B05-1786-4BB0-B907-31F9E7D77A3F}"/>
    <cellStyle name="Normal 12 3 2 2 19" xfId="3945" xr:uid="{DF58C370-124F-45DE-811B-3BCCD74AC4C4}"/>
    <cellStyle name="Normal 12 3 2 2 2" xfId="3946" xr:uid="{C575AF8B-42A5-4F44-AF32-24EAF8CBA372}"/>
    <cellStyle name="Normal 12 3 2 2 2 10" xfId="3947" xr:uid="{049534B0-FA0F-4EA5-B3F6-9C8D34CCAF18}"/>
    <cellStyle name="Normal 12 3 2 2 2 11" xfId="3948" xr:uid="{D419D232-6D1F-4EC6-A1B5-E90648366933}"/>
    <cellStyle name="Normal 12 3 2 2 2 12" xfId="3949" xr:uid="{3F0E5C9C-AC28-4363-B638-2536D2FE0413}"/>
    <cellStyle name="Normal 12 3 2 2 2 13" xfId="3950" xr:uid="{956642DA-A47F-491F-830D-6E81C7655582}"/>
    <cellStyle name="Normal 12 3 2 2 2 14" xfId="3951" xr:uid="{83CB425E-7E1E-4654-880A-0B7D316F6E2B}"/>
    <cellStyle name="Normal 12 3 2 2 2 15" xfId="3952" xr:uid="{F54CACA2-F584-4A46-821B-7CF9537A796C}"/>
    <cellStyle name="Normal 12 3 2 2 2 16" xfId="3953" xr:uid="{6FB984F9-9BB5-4136-BA9D-73A22E14CCD6}"/>
    <cellStyle name="Normal 12 3 2 2 2 17" xfId="3954" xr:uid="{C1737CCF-4A26-4CD9-8106-32818C8F05AA}"/>
    <cellStyle name="Normal 12 3 2 2 2 18" xfId="3955" xr:uid="{6BE9595E-D3CE-4531-B556-CFC311ADE060}"/>
    <cellStyle name="Normal 12 3 2 2 2 19" xfId="3956" xr:uid="{7F842721-E188-4A6E-905F-DA08BA545BD8}"/>
    <cellStyle name="Normal 12 3 2 2 2 2" xfId="3957" xr:uid="{689A066A-AFBF-4CE7-B71D-EA4E57067886}"/>
    <cellStyle name="Normal 12 3 2 2 2 20" xfId="3958" xr:uid="{A12FCCB7-7194-4C0A-B519-CD6AB1957DD7}"/>
    <cellStyle name="Normal 12 3 2 2 2 21" xfId="3959" xr:uid="{8460D05A-29D9-4777-B5D1-A89A6009C76C}"/>
    <cellStyle name="Normal 12 3 2 2 2 22" xfId="3960" xr:uid="{AFBCB3EC-4DE8-4AF9-968C-A97D2C433882}"/>
    <cellStyle name="Normal 12 3 2 2 2 23" xfId="3961" xr:uid="{DAF98B9B-3060-476C-80C1-AF1FCCDFD15B}"/>
    <cellStyle name="Normal 12 3 2 2 2 24" xfId="3962" xr:uid="{A868D01B-2DA8-443D-8E3E-BD06039CC1AA}"/>
    <cellStyle name="Normal 12 3 2 2 2 25" xfId="3963" xr:uid="{79B8B170-DE6F-4337-811D-01DAC46BDA85}"/>
    <cellStyle name="Normal 12 3 2 2 2 26" xfId="3964" xr:uid="{1466E1B5-1F5F-4730-9ACE-2E047BB12D22}"/>
    <cellStyle name="Normal 12 3 2 2 2 27" xfId="3965" xr:uid="{707F1D5E-82E5-4150-8EA4-03734EA4BC6C}"/>
    <cellStyle name="Normal 12 3 2 2 2 28" xfId="3966" xr:uid="{7E98B84F-BD2C-4470-B616-B7CC8292E39D}"/>
    <cellStyle name="Normal 12 3 2 2 2 29" xfId="3967" xr:uid="{74BCFE69-D326-4572-9C22-98A0C54B3C5F}"/>
    <cellStyle name="Normal 12 3 2 2 2 3" xfId="3968" xr:uid="{39DA77B6-6020-48EB-B0D8-EE1CDA44AB70}"/>
    <cellStyle name="Normal 12 3 2 2 2 30" xfId="3969" xr:uid="{34C7B6D9-CDFC-4B90-AAC3-1479BC92500E}"/>
    <cellStyle name="Normal 12 3 2 2 2 31" xfId="3970" xr:uid="{08BDA203-6914-4051-BB26-412275233EA5}"/>
    <cellStyle name="Normal 12 3 2 2 2 32" xfId="3971" xr:uid="{0F769E52-54C0-47D8-A2CF-78E7C6B34D32}"/>
    <cellStyle name="Normal 12 3 2 2 2 33" xfId="3972" xr:uid="{A7CF1055-CE3D-48AB-9043-F9289B7EF74D}"/>
    <cellStyle name="Normal 12 3 2 2 2 34" xfId="3973" xr:uid="{4B063026-8FFB-4F66-B6A0-6D2B05E38C7E}"/>
    <cellStyle name="Normal 12 3 2 2 2 35" xfId="3974" xr:uid="{3F45FFBD-1BFD-4F94-A946-80A9569DCBB3}"/>
    <cellStyle name="Normal 12 3 2 2 2 36" xfId="3975" xr:uid="{598ACA64-D4A0-43FC-ADDD-200838D64915}"/>
    <cellStyle name="Normal 12 3 2 2 2 37" xfId="3976" xr:uid="{2F643D41-5E53-4C71-A2BF-79233D6EB287}"/>
    <cellStyle name="Normal 12 3 2 2 2 38" xfId="3977" xr:uid="{C8468265-2D63-4F52-BE41-4CCDF143D97F}"/>
    <cellStyle name="Normal 12 3 2 2 2 4" xfId="3978" xr:uid="{0B501BFE-3A29-404E-B0E6-36F3895E95DB}"/>
    <cellStyle name="Normal 12 3 2 2 2 5" xfId="3979" xr:uid="{C9BB26F9-E551-4500-867D-D55EA84702B9}"/>
    <cellStyle name="Normal 12 3 2 2 2 6" xfId="3980" xr:uid="{6D2BC088-59AC-40E5-845B-E82CDE0B25BA}"/>
    <cellStyle name="Normal 12 3 2 2 2 7" xfId="3981" xr:uid="{A53DD249-633C-4A70-86CA-4C588AE6C528}"/>
    <cellStyle name="Normal 12 3 2 2 2 8" xfId="3982" xr:uid="{E0CA70CF-B4FB-4507-BCC8-B046B0CF6427}"/>
    <cellStyle name="Normal 12 3 2 2 2 9" xfId="3983" xr:uid="{D94A0982-800D-4F42-B337-40A63FF8899D}"/>
    <cellStyle name="Normal 12 3 2 2 20" xfId="3984" xr:uid="{41BF58BA-D97F-46D9-A925-E4DDBB811C2D}"/>
    <cellStyle name="Normal 12 3 2 2 21" xfId="3985" xr:uid="{271B2675-5866-41B9-8EEE-CC284A78D8E6}"/>
    <cellStyle name="Normal 12 3 2 2 22" xfId="3986" xr:uid="{B1539E5C-7912-4DE7-B1C6-76D37F7CE006}"/>
    <cellStyle name="Normal 12 3 2 2 23" xfId="3987" xr:uid="{D6EFD9E2-E5A2-4DE5-9ED2-E2198FD11970}"/>
    <cellStyle name="Normal 12 3 2 2 24" xfId="3988" xr:uid="{A3555B4F-143D-4D33-89CC-E1F8477AD7E8}"/>
    <cellStyle name="Normal 12 3 2 2 25" xfId="3989" xr:uid="{B7E38F48-DFCB-48B1-93D3-913104616BA3}"/>
    <cellStyle name="Normal 12 3 2 2 26" xfId="3990" xr:uid="{B3342803-EFF9-4F89-8D3D-51F0C0DC1A73}"/>
    <cellStyle name="Normal 12 3 2 2 27" xfId="3991" xr:uid="{78A782D3-333F-4915-8007-058A4371FB51}"/>
    <cellStyle name="Normal 12 3 2 2 28" xfId="3992" xr:uid="{1795FA5A-2252-46D3-8664-210F9C7285DA}"/>
    <cellStyle name="Normal 12 3 2 2 29" xfId="3993" xr:uid="{31168C25-906B-423C-BB1A-C42DB12A85C6}"/>
    <cellStyle name="Normal 12 3 2 2 3" xfId="3994" xr:uid="{CA755BBF-5A97-42D1-A1F9-5D664AA1B6A3}"/>
    <cellStyle name="Normal 12 3 2 2 30" xfId="3995" xr:uid="{747C5E4F-0F52-473E-9C69-C9E9BFC2C1F0}"/>
    <cellStyle name="Normal 12 3 2 2 31" xfId="3996" xr:uid="{69C64717-23C5-4F95-A9AD-0C74DB78DF9B}"/>
    <cellStyle name="Normal 12 3 2 2 32" xfId="3997" xr:uid="{C794BC44-49C5-4E19-9900-F8DB91A5D586}"/>
    <cellStyle name="Normal 12 3 2 2 33" xfId="3998" xr:uid="{EF66BD17-CFA8-46E0-8719-49F178C2DC0E}"/>
    <cellStyle name="Normal 12 3 2 2 34" xfId="3999" xr:uid="{F64DCAF2-8770-4B67-A172-32219B4A45E8}"/>
    <cellStyle name="Normal 12 3 2 2 35" xfId="4000" xr:uid="{15D82C38-0314-4F8B-8D27-D5DACE8617D4}"/>
    <cellStyle name="Normal 12 3 2 2 36" xfId="4001" xr:uid="{0E93F9D4-9C2B-4699-B908-52D2F4009F19}"/>
    <cellStyle name="Normal 12 3 2 2 37" xfId="4002" xr:uid="{1FD9334D-80F7-4F8B-82F1-60A4BAD283AA}"/>
    <cellStyle name="Normal 12 3 2 2 38" xfId="4003" xr:uid="{4790E1DD-D935-4415-A82F-E12A3B563A5E}"/>
    <cellStyle name="Normal 12 3 2 2 4" xfId="4004" xr:uid="{062E6A86-2EA7-4E74-82A0-063CCAADCF4E}"/>
    <cellStyle name="Normal 12 3 2 2 5" xfId="4005" xr:uid="{29C60E59-2E2D-48C6-BEC8-9D2F30FD2A31}"/>
    <cellStyle name="Normal 12 3 2 2 6" xfId="4006" xr:uid="{41BAA80B-C918-4516-9E5C-C127D6A40F7D}"/>
    <cellStyle name="Normal 12 3 2 2 7" xfId="4007" xr:uid="{AFBE1764-3BC1-4DC6-A9F1-7DE56E275546}"/>
    <cellStyle name="Normal 12 3 2 2 8" xfId="4008" xr:uid="{2FC56946-D2DB-453D-B272-A6AE6EF0D165}"/>
    <cellStyle name="Normal 12 3 2 2 9" xfId="4009" xr:uid="{4477B294-F39A-4075-B0CF-30872FCCB4D7}"/>
    <cellStyle name="Normal 12 3 2 20" xfId="4010" xr:uid="{74B344E3-B403-4159-AFFB-17FA1BEF9AB1}"/>
    <cellStyle name="Normal 12 3 2 21" xfId="4011" xr:uid="{1F307671-8129-4B8E-BD04-8D7AAAE24608}"/>
    <cellStyle name="Normal 12 3 2 22" xfId="4012" xr:uid="{7AA22363-5583-4A0E-80B1-732EE81E0E30}"/>
    <cellStyle name="Normal 12 3 2 23" xfId="4013" xr:uid="{89388A78-74BA-459A-9114-D7F4C09C8931}"/>
    <cellStyle name="Normal 12 3 2 24" xfId="4014" xr:uid="{FC2A6B71-54D0-45F5-875B-63CEE9FAA4FB}"/>
    <cellStyle name="Normal 12 3 2 25" xfId="4015" xr:uid="{7D904CE1-A699-40D7-B8E2-F104BD8E69C0}"/>
    <cellStyle name="Normal 12 3 2 26" xfId="4016" xr:uid="{CE8716A0-E04B-4641-9F24-AE8EB7A60ABE}"/>
    <cellStyle name="Normal 12 3 2 27" xfId="4017" xr:uid="{681E0EB4-9B6D-4005-9D50-EDFD063807D1}"/>
    <cellStyle name="Normal 12 3 2 28" xfId="4018" xr:uid="{8937D497-AAC7-487C-804E-41E1FDC8216A}"/>
    <cellStyle name="Normal 12 3 2 29" xfId="4019" xr:uid="{BBD21001-EF78-40D0-A7F9-692727292D4D}"/>
    <cellStyle name="Normal 12 3 2 3" xfId="4020" xr:uid="{56D7CD25-94A3-44A0-8DCD-197D752907FA}"/>
    <cellStyle name="Normal 12 3 2 30" xfId="4021" xr:uid="{A031ABC4-4D6A-4116-B34E-45DDCF2486C1}"/>
    <cellStyle name="Normal 12 3 2 31" xfId="4022" xr:uid="{E74A2E00-BCEB-4AE1-9161-A96632360073}"/>
    <cellStyle name="Normal 12 3 2 32" xfId="4023" xr:uid="{8C2A54E0-A464-47D9-8C10-4813466F7835}"/>
    <cellStyle name="Normal 12 3 2 33" xfId="4024" xr:uid="{25204966-77C6-47F3-9419-5B72D9D3CFF7}"/>
    <cellStyle name="Normal 12 3 2 34" xfId="4025" xr:uid="{0206C675-7C8A-4D50-9843-01687E16C42B}"/>
    <cellStyle name="Normal 12 3 2 35" xfId="4026" xr:uid="{04764D5D-FE06-42B4-9F41-2CC0DF6B112B}"/>
    <cellStyle name="Normal 12 3 2 36" xfId="4027" xr:uid="{EFD64307-F4A0-4AB9-AF75-3F2DD65D2BCA}"/>
    <cellStyle name="Normal 12 3 2 37" xfId="4028" xr:uid="{DE61AE82-12A4-4277-8E82-60191E077054}"/>
    <cellStyle name="Normal 12 3 2 38" xfId="4029" xr:uid="{6514E749-C693-4304-9C50-BE8EB53F14E0}"/>
    <cellStyle name="Normal 12 3 2 39" xfId="4030" xr:uid="{4E4C230B-1D85-44A0-B6CF-DB7594E941E2}"/>
    <cellStyle name="Normal 12 3 2 4" xfId="4031" xr:uid="{07DD911E-9890-49AC-BE28-211CDEC30D47}"/>
    <cellStyle name="Normal 12 3 2 40" xfId="4032" xr:uid="{A4B0AA1D-D478-4E0D-A98D-03CABB73A432}"/>
    <cellStyle name="Normal 12 3 2 5" xfId="4033" xr:uid="{2E8B4F6A-911E-4D46-8EE7-2731A2037FE5}"/>
    <cellStyle name="Normal 12 3 2 6" xfId="4034" xr:uid="{115D3129-2484-4E17-ABD8-104AAEEF83FA}"/>
    <cellStyle name="Normal 12 3 2 7" xfId="4035" xr:uid="{AA0AA7A0-AC60-484F-88B1-ABFF89E3200A}"/>
    <cellStyle name="Normal 12 3 2 8" xfId="4036" xr:uid="{46A77195-2F9C-4904-9EA5-9035AF7012D8}"/>
    <cellStyle name="Normal 12 3 2 9" xfId="4037" xr:uid="{179048DA-D794-462C-B239-9345E38FC075}"/>
    <cellStyle name="Normal 12 3 20" xfId="4038" xr:uid="{383D4BE6-B2BD-49B6-AC93-02A81FFF3C7C}"/>
    <cellStyle name="Normal 12 3 21" xfId="4039" xr:uid="{A3939F86-ED71-4501-950C-5CE86B319E1B}"/>
    <cellStyle name="Normal 12 3 22" xfId="4040" xr:uid="{71FE4C9E-58B4-4A4F-B805-58D3660BF76B}"/>
    <cellStyle name="Normal 12 3 23" xfId="4041" xr:uid="{5C93CF7D-4028-4245-9335-E970065F7CF0}"/>
    <cellStyle name="Normal 12 3 24" xfId="4042" xr:uid="{B9460A86-29E2-46E6-AF41-8873D963239A}"/>
    <cellStyle name="Normal 12 3 25" xfId="4043" xr:uid="{B2A57447-E80D-4225-B1C8-E0BAA01BEDD4}"/>
    <cellStyle name="Normal 12 3 26" xfId="4044" xr:uid="{AC0F3F49-B53C-4CBA-9AD2-E1D86FE5A478}"/>
    <cellStyle name="Normal 12 3 27" xfId="4045" xr:uid="{C48C57E3-5A53-48BD-BFCF-83F0272C48B7}"/>
    <cellStyle name="Normal 12 3 28" xfId="4046" xr:uid="{0DA04CDC-B6CF-400D-B433-EBFAA350F87F}"/>
    <cellStyle name="Normal 12 3 29" xfId="4047" xr:uid="{6CF40F61-1A06-4FB6-ACEF-8226AB518795}"/>
    <cellStyle name="Normal 12 3 3" xfId="4048" xr:uid="{5601AAB8-AFBF-4A63-8C8B-835FB104EFBC}"/>
    <cellStyle name="Normal 12 3 3 10" xfId="4049" xr:uid="{2B289284-9120-470F-9FB7-6E09D232ABA9}"/>
    <cellStyle name="Normal 12 3 3 11" xfId="4050" xr:uid="{D9B54C34-36CF-43E1-9A91-7E233DBA4489}"/>
    <cellStyle name="Normal 12 3 3 12" xfId="4051" xr:uid="{03B3A426-097B-42F3-95B5-D52881F0C91E}"/>
    <cellStyle name="Normal 12 3 3 13" xfId="4052" xr:uid="{E0E9B876-3CD8-46F8-ACED-5BF1F837A215}"/>
    <cellStyle name="Normal 12 3 3 14" xfId="4053" xr:uid="{B4F97DE4-769B-453C-8132-846F97895B33}"/>
    <cellStyle name="Normal 12 3 3 15" xfId="4054" xr:uid="{AE198FC9-1622-4B5E-A47A-21A6B0ED61A1}"/>
    <cellStyle name="Normal 12 3 3 16" xfId="4055" xr:uid="{C981E116-AA0E-424A-BF87-44D37B43829A}"/>
    <cellStyle name="Normal 12 3 3 17" xfId="4056" xr:uid="{C756EAEF-DD5C-4481-A010-A928B1D35E49}"/>
    <cellStyle name="Normal 12 3 3 18" xfId="4057" xr:uid="{CD3E8B0A-E83A-4BDA-8940-6C1B3FDD76AB}"/>
    <cellStyle name="Normal 12 3 3 19" xfId="4058" xr:uid="{388F65EC-08DF-4671-9BAC-0E90C174CE92}"/>
    <cellStyle name="Normal 12 3 3 2" xfId="4059" xr:uid="{1A3D24F0-9EC9-4E12-B48A-882F2B79C5A9}"/>
    <cellStyle name="Normal 12 3 3 2 10" xfId="4060" xr:uid="{3079E3FB-0D31-4D56-A8F6-ED6177E5403B}"/>
    <cellStyle name="Normal 12 3 3 2 11" xfId="4061" xr:uid="{32986137-4258-4F5E-9903-4BCE5580ECF2}"/>
    <cellStyle name="Normal 12 3 3 2 12" xfId="4062" xr:uid="{1A55E2BF-9DD7-49A0-BBFA-A53540CE7479}"/>
    <cellStyle name="Normal 12 3 3 2 13" xfId="4063" xr:uid="{32AB6FC3-59F8-49D8-85F5-7908A8B2A524}"/>
    <cellStyle name="Normal 12 3 3 2 14" xfId="4064" xr:uid="{AAD0032F-6DB0-4008-AE7C-B277D01355DB}"/>
    <cellStyle name="Normal 12 3 3 2 15" xfId="4065" xr:uid="{A2F08605-54EF-4146-B8B9-2800DFCBF5F1}"/>
    <cellStyle name="Normal 12 3 3 2 16" xfId="4066" xr:uid="{2C647F62-4FE8-47AC-BF3F-91E47BDBD356}"/>
    <cellStyle name="Normal 12 3 3 2 17" xfId="4067" xr:uid="{9AA87070-AF27-4DF8-8682-44F5A376397A}"/>
    <cellStyle name="Normal 12 3 3 2 18" xfId="4068" xr:uid="{BDA9C884-9E04-40AB-A64B-6CD0C8107C7C}"/>
    <cellStyle name="Normal 12 3 3 2 19" xfId="4069" xr:uid="{37528506-30AD-482C-B306-1BEC8A0A9677}"/>
    <cellStyle name="Normal 12 3 3 2 2" xfId="4070" xr:uid="{13DDBF79-93CE-487B-AE3D-BCED3A758FB6}"/>
    <cellStyle name="Normal 12 3 3 2 20" xfId="4071" xr:uid="{A12F7086-ED82-497D-83E0-06D765FC8143}"/>
    <cellStyle name="Normal 12 3 3 2 21" xfId="4072" xr:uid="{99C9EF95-E9E3-4035-8567-1FACFBC8CCBB}"/>
    <cellStyle name="Normal 12 3 3 2 22" xfId="4073" xr:uid="{EC4DFB04-022C-4705-AB84-35E06085CEBB}"/>
    <cellStyle name="Normal 12 3 3 2 23" xfId="4074" xr:uid="{F887C499-A1A2-4C12-BF19-754DEB819852}"/>
    <cellStyle name="Normal 12 3 3 2 24" xfId="4075" xr:uid="{452F41BF-8D53-40CF-82C1-A10183019606}"/>
    <cellStyle name="Normal 12 3 3 2 25" xfId="4076" xr:uid="{20317350-F1C1-4CAF-8F47-05BBBFBC956E}"/>
    <cellStyle name="Normal 12 3 3 2 26" xfId="4077" xr:uid="{6041A21D-C015-4C3D-BDB2-4691BA8BDA8D}"/>
    <cellStyle name="Normal 12 3 3 2 27" xfId="4078" xr:uid="{3CDE0D25-B735-4F9F-BC51-83FFFBC32A30}"/>
    <cellStyle name="Normal 12 3 3 2 28" xfId="4079" xr:uid="{EEECBEB6-1A9F-4696-B526-FCFB7DCA7666}"/>
    <cellStyle name="Normal 12 3 3 2 29" xfId="4080" xr:uid="{8320C4F6-7460-4902-9A5F-456D6D60C586}"/>
    <cellStyle name="Normal 12 3 3 2 3" xfId="4081" xr:uid="{AC9F2511-9261-4434-9869-79F925683D95}"/>
    <cellStyle name="Normal 12 3 3 2 30" xfId="4082" xr:uid="{B07F5E9C-9065-4A4E-9D5D-98F69115CD49}"/>
    <cellStyle name="Normal 12 3 3 2 31" xfId="4083" xr:uid="{AC63CE48-CB3F-406F-B902-1B5DAF68CA55}"/>
    <cellStyle name="Normal 12 3 3 2 32" xfId="4084" xr:uid="{55C4FA41-FC95-46F7-BEA6-11AA5BDEC064}"/>
    <cellStyle name="Normal 12 3 3 2 33" xfId="4085" xr:uid="{1F8DEB29-0B78-442C-B0B1-300E990A0402}"/>
    <cellStyle name="Normal 12 3 3 2 34" xfId="4086" xr:uid="{8F708C1F-415A-452D-87BA-793A034D5883}"/>
    <cellStyle name="Normal 12 3 3 2 35" xfId="4087" xr:uid="{53C3815A-1660-401A-BB0C-56F0ED575072}"/>
    <cellStyle name="Normal 12 3 3 2 36" xfId="4088" xr:uid="{3E031AE8-3C1A-4FDE-A9B6-24AB3E81004F}"/>
    <cellStyle name="Normal 12 3 3 2 37" xfId="4089" xr:uid="{029CC59B-80B0-494C-8F8E-574AC99BF0E2}"/>
    <cellStyle name="Normal 12 3 3 2 38" xfId="4090" xr:uid="{5A9DB1EC-C880-4A2B-85A2-67AA9D1B3B10}"/>
    <cellStyle name="Normal 12 3 3 2 4" xfId="4091" xr:uid="{1F064395-277D-4FF6-B257-6E71A8BC6EF5}"/>
    <cellStyle name="Normal 12 3 3 2 5" xfId="4092" xr:uid="{9ED97055-FA48-40B3-A22F-CF6574B32F51}"/>
    <cellStyle name="Normal 12 3 3 2 6" xfId="4093" xr:uid="{A7B26CD6-E36E-4EEA-A32F-3F8A723AABB5}"/>
    <cellStyle name="Normal 12 3 3 2 7" xfId="4094" xr:uid="{926278C3-CCC7-47B3-8998-419CDBD4EFCC}"/>
    <cellStyle name="Normal 12 3 3 2 8" xfId="4095" xr:uid="{52217233-14D0-4C4C-B107-C386B2AE01F5}"/>
    <cellStyle name="Normal 12 3 3 2 9" xfId="4096" xr:uid="{84D3AA77-04F0-4F7D-A574-640616EC3BFC}"/>
    <cellStyle name="Normal 12 3 3 20" xfId="4097" xr:uid="{5CC4FD4E-AFD4-4018-8E0A-CDD3E17AA9EE}"/>
    <cellStyle name="Normal 12 3 3 21" xfId="4098" xr:uid="{10B3B87C-FDB5-4DF5-B0CB-D9DD0775CAA5}"/>
    <cellStyle name="Normal 12 3 3 22" xfId="4099" xr:uid="{2023E355-E5F8-4D9E-9332-2830605172EF}"/>
    <cellStyle name="Normal 12 3 3 23" xfId="4100" xr:uid="{CB5569BE-72A6-4137-8B14-0F24DA87C1C5}"/>
    <cellStyle name="Normal 12 3 3 24" xfId="4101" xr:uid="{2319BC94-100C-4F29-A186-2804914FBC18}"/>
    <cellStyle name="Normal 12 3 3 25" xfId="4102" xr:uid="{66ADE7C3-507E-4551-BC5D-766A06449BA9}"/>
    <cellStyle name="Normal 12 3 3 26" xfId="4103" xr:uid="{7B124D48-F924-4CB8-A41B-2D518E51F5B4}"/>
    <cellStyle name="Normal 12 3 3 27" xfId="4104" xr:uid="{FCD24868-FFEF-42DE-9AF4-C9D48892B472}"/>
    <cellStyle name="Normal 12 3 3 28" xfId="4105" xr:uid="{2B986F37-F1FC-4E94-AEAA-2285AF601060}"/>
    <cellStyle name="Normal 12 3 3 29" xfId="4106" xr:uid="{C2445D5A-D480-42C4-B90E-DE4FA8F7A3C9}"/>
    <cellStyle name="Normal 12 3 3 3" xfId="4107" xr:uid="{6FF0929C-9D14-411B-8D91-9196390943E7}"/>
    <cellStyle name="Normal 12 3 3 30" xfId="4108" xr:uid="{DC8A57BA-4E88-4788-85C9-C26788CFA5AC}"/>
    <cellStyle name="Normal 12 3 3 31" xfId="4109" xr:uid="{6DBC00AA-509F-46C1-B64B-4514D5933F61}"/>
    <cellStyle name="Normal 12 3 3 32" xfId="4110" xr:uid="{895ABE7D-F14B-4225-9116-9520FA5D5866}"/>
    <cellStyle name="Normal 12 3 3 33" xfId="4111" xr:uid="{20DAFC72-818D-40A6-957B-CA0D88E42C13}"/>
    <cellStyle name="Normal 12 3 3 34" xfId="4112" xr:uid="{9363419D-FD9D-4B6A-892F-01B2E74DEFC1}"/>
    <cellStyle name="Normal 12 3 3 35" xfId="4113" xr:uid="{2A6A9954-6F66-441E-8A5C-AF69DAF04AC9}"/>
    <cellStyle name="Normal 12 3 3 36" xfId="4114" xr:uid="{1118C209-A0F3-4833-B03D-BB3F9680DA2E}"/>
    <cellStyle name="Normal 12 3 3 37" xfId="4115" xr:uid="{1B3A3372-33AA-4742-B785-9FEEBD9F7E35}"/>
    <cellStyle name="Normal 12 3 3 38" xfId="4116" xr:uid="{7AC9C34A-CE51-48D0-BB59-451955511D10}"/>
    <cellStyle name="Normal 12 3 3 4" xfId="4117" xr:uid="{1A972E4E-3CF1-4BBE-AD39-05821C7619A0}"/>
    <cellStyle name="Normal 12 3 3 5" xfId="4118" xr:uid="{B0D856E2-CD51-4AAF-915D-43570543166B}"/>
    <cellStyle name="Normal 12 3 3 6" xfId="4119" xr:uid="{1A123363-061F-48D8-829D-E855EFEA86F2}"/>
    <cellStyle name="Normal 12 3 3 7" xfId="4120" xr:uid="{A13035C9-7507-4D9D-B290-0704842C1A4B}"/>
    <cellStyle name="Normal 12 3 3 8" xfId="4121" xr:uid="{4971B8F5-656C-4807-8CC9-6A178D6CE29C}"/>
    <cellStyle name="Normal 12 3 3 9" xfId="4122" xr:uid="{5AFDE63E-C43F-4439-AE6E-A87C3AA9F679}"/>
    <cellStyle name="Normal 12 3 30" xfId="4123" xr:uid="{0038B7E1-19E2-455D-A7A8-D45BD2E05498}"/>
    <cellStyle name="Normal 12 3 31" xfId="4124" xr:uid="{E36750BD-E7FF-4A47-B7AD-03A904422155}"/>
    <cellStyle name="Normal 12 3 32" xfId="4125" xr:uid="{17507813-3A29-4D63-8EED-A92E1E6992E7}"/>
    <cellStyle name="Normal 12 3 33" xfId="4126" xr:uid="{0EEDA416-2F2B-4A1B-B8C0-751B0F5B8C38}"/>
    <cellStyle name="Normal 12 3 34" xfId="4127" xr:uid="{E932600E-58BD-4324-A161-8AB7C18E55DD}"/>
    <cellStyle name="Normal 12 3 35" xfId="4128" xr:uid="{D1D7ECE7-5F59-4912-9A44-EBFBE188768B}"/>
    <cellStyle name="Normal 12 3 36" xfId="4129" xr:uid="{A214111E-926A-4157-B67D-B600FCBB6DB9}"/>
    <cellStyle name="Normal 12 3 37" xfId="4130" xr:uid="{F705F8DA-33DA-43B8-A2BB-A40DDCB70D94}"/>
    <cellStyle name="Normal 12 3 38" xfId="4131" xr:uid="{A4C4FAFA-AE2B-4011-A3CB-F90C16B7B874}"/>
    <cellStyle name="Normal 12 3 39" xfId="4132" xr:uid="{BFFA601D-0CBC-4F28-87AB-4175FEB95E77}"/>
    <cellStyle name="Normal 12 3 4" xfId="4133" xr:uid="{C8763DDE-8862-4C0F-8E90-6730FB2A372E}"/>
    <cellStyle name="Normal 12 3 40" xfId="4134" xr:uid="{1D77A4D9-C86F-46F5-8617-955E61C152FC}"/>
    <cellStyle name="Normal 12 3 5" xfId="4135" xr:uid="{FC28DDCE-718D-4D72-9CEF-F3AADC744354}"/>
    <cellStyle name="Normal 12 3 6" xfId="4136" xr:uid="{10320CA6-D169-45F6-B940-73D9CE05251B}"/>
    <cellStyle name="Normal 12 3 7" xfId="4137" xr:uid="{09413F77-1B55-48DE-96C0-4BA0F2638E65}"/>
    <cellStyle name="Normal 12 3 8" xfId="4138" xr:uid="{A4DA36F2-E2E4-4CA5-AEA6-931323D12ABD}"/>
    <cellStyle name="Normal 12 3 9" xfId="4139" xr:uid="{7C208A9E-5BFF-4116-B621-554A4E1B3CC7}"/>
    <cellStyle name="Normal 12 30" xfId="4140" xr:uid="{887574AC-A90B-4E0A-A549-4C50D75D2ED9}"/>
    <cellStyle name="Normal 12 31" xfId="4141" xr:uid="{00892072-31CA-483A-ADB8-0C2433A604CF}"/>
    <cellStyle name="Normal 12 32" xfId="4142" xr:uid="{A5ACB026-4A31-4AE6-A2C9-5083E26D51E9}"/>
    <cellStyle name="Normal 12 33" xfId="4143" xr:uid="{39B0D15D-63A8-4AC1-A9A8-A348853702F5}"/>
    <cellStyle name="Normal 12 34" xfId="4144" xr:uid="{585C11E3-C56E-4053-A850-6ED705C2E04F}"/>
    <cellStyle name="Normal 12 35" xfId="4145" xr:uid="{FE38F1C2-ADE6-46DF-A5EF-5ECCEDF0A0E1}"/>
    <cellStyle name="Normal 12 36" xfId="4146" xr:uid="{FC45E46C-E775-4AB6-BA6F-C52135F903EC}"/>
    <cellStyle name="Normal 12 37" xfId="4147" xr:uid="{802D4220-B86A-4955-9C67-33680BB7C84C}"/>
    <cellStyle name="Normal 12 38" xfId="4148" xr:uid="{6F292AF6-3598-42AD-A5DD-472D4D07B223}"/>
    <cellStyle name="Normal 12 39" xfId="4149" xr:uid="{FFF7D0B0-2F37-420E-8C6F-900553D9E586}"/>
    <cellStyle name="Normal 12 4" xfId="4150" xr:uid="{D10FFEA1-66C4-4955-99B3-5B226241AAFF}"/>
    <cellStyle name="Normal 12 40" xfId="4151" xr:uid="{CB2DE34D-A88D-44A5-9A23-57BF893E5546}"/>
    <cellStyle name="Normal 12 41" xfId="4152" xr:uid="{1C382425-BE48-494C-B1A3-3036BEF9489D}"/>
    <cellStyle name="Normal 12 42" xfId="4153" xr:uid="{A2BA87FD-038D-48A7-9786-1D065448FD7F}"/>
    <cellStyle name="Normal 12 43" xfId="4154" xr:uid="{2222A649-2730-42F6-9965-A8DF603DCD0C}"/>
    <cellStyle name="Normal 12 44" xfId="4155" xr:uid="{CB86CF88-5AB8-42F8-A655-2510BF5F7501}"/>
    <cellStyle name="Normal 12 45" xfId="4156" xr:uid="{452F6FCD-A644-484C-9820-9C1ED97B2A08}"/>
    <cellStyle name="Normal 12 46" xfId="4157" xr:uid="{AF93B238-7389-4228-AC05-7AEFA5C8812D}"/>
    <cellStyle name="Normal 12 47" xfId="4158" xr:uid="{14AEF6E7-F0E8-455A-8CCC-6DCA492D8DB8}"/>
    <cellStyle name="Normal 12 48" xfId="4159" xr:uid="{F78475F2-BEE0-4416-BD2B-5AD9151975C7}"/>
    <cellStyle name="Normal 12 49" xfId="4160" xr:uid="{A2E04109-F425-43B5-B92B-15A98A2FC5C3}"/>
    <cellStyle name="Normal 12 5" xfId="4161" xr:uid="{1C835511-AEE7-4C46-A398-A3A2B41F28ED}"/>
    <cellStyle name="Normal 12 50" xfId="4162" xr:uid="{8A1E3D9B-61BF-4074-86E4-A2AF34DCCAAE}"/>
    <cellStyle name="Normal 12 51" xfId="4163" xr:uid="{02B5234A-09C5-4C84-B8A1-18E4825C6C33}"/>
    <cellStyle name="Normal 12 52" xfId="4164" xr:uid="{AD223721-E3FA-4905-8212-BD363FF48EFB}"/>
    <cellStyle name="Normal 12 53" xfId="4165" xr:uid="{6156F542-22D9-49E6-957F-B9EAA4B7F29E}"/>
    <cellStyle name="Normal 12 6" xfId="4166" xr:uid="{F2F92A85-9A03-41A6-A050-2CF3101B2DB6}"/>
    <cellStyle name="Normal 12 7" xfId="4167" xr:uid="{0F251D0C-7C26-483B-86A3-A203B4B3C500}"/>
    <cellStyle name="Normal 12 8" xfId="4168" xr:uid="{17323288-3380-44AD-A731-732B17E33969}"/>
    <cellStyle name="Normal 12 9" xfId="4169" xr:uid="{7A98C8AF-6934-416D-8451-3D880E74A0B9}"/>
    <cellStyle name="Normal 13" xfId="4170" xr:uid="{F2146FE9-66AE-4C76-AE20-B4E967FA1BE3}"/>
    <cellStyle name="Normal 13 10" xfId="4171" xr:uid="{48322B1F-E2E7-4451-97DA-6539596CC868}"/>
    <cellStyle name="Normal 13 11" xfId="4172" xr:uid="{98E7453A-0156-4B18-A080-0530378F4242}"/>
    <cellStyle name="Normal 13 12" xfId="4173" xr:uid="{929B7206-E7B7-4917-B216-BE433AC7DE72}"/>
    <cellStyle name="Normal 13 13" xfId="4174" xr:uid="{BCCD2120-3357-48F2-B1C3-4B1F8CADF294}"/>
    <cellStyle name="Normal 13 14" xfId="4175" xr:uid="{34AB734F-AEB6-4302-A512-880C1191CEC8}"/>
    <cellStyle name="Normal 13 15" xfId="4176" xr:uid="{4A3E8367-6C24-41F8-ACE3-15D6ED7C61CF}"/>
    <cellStyle name="Normal 13 16" xfId="4177" xr:uid="{E5E89365-67E2-48AB-AEE8-C301702BB6FC}"/>
    <cellStyle name="Normal 13 17" xfId="4178" xr:uid="{5C6FFAB6-5637-4A2C-AEB2-1C3290DC0A96}"/>
    <cellStyle name="Normal 13 18" xfId="4179" xr:uid="{3B7E16B6-BC0A-4A5F-91F0-94164831315E}"/>
    <cellStyle name="Normal 13 19" xfId="4180" xr:uid="{1E79D02E-2C95-4D43-9F54-17A8A411949E}"/>
    <cellStyle name="Normal 13 2" xfId="4181" xr:uid="{43189732-2F5C-47BA-8DDB-3144753E10F2}"/>
    <cellStyle name="Normal 13 2 10" xfId="4182" xr:uid="{A33CA0B5-5358-481F-8310-E23882CEA8BE}"/>
    <cellStyle name="Normal 13 2 11" xfId="4183" xr:uid="{1ED9119C-3A8E-4913-B7DA-9461EF52F41E}"/>
    <cellStyle name="Normal 13 2 12" xfId="4184" xr:uid="{40BD0F82-10A5-445F-9980-0B82FA04C2CD}"/>
    <cellStyle name="Normal 13 2 13" xfId="4185" xr:uid="{5D1776BF-B5F4-4CB9-B282-18E3E66CAA1C}"/>
    <cellStyle name="Normal 13 2 14" xfId="4186" xr:uid="{E629E5B1-A4C1-4EB3-9B65-AF291487F32C}"/>
    <cellStyle name="Normal 13 2 15" xfId="4187" xr:uid="{768F34F6-6122-4D23-813C-ADCD224EFE6D}"/>
    <cellStyle name="Normal 13 2 16" xfId="4188" xr:uid="{7AF0CCBB-9E6E-40A8-A298-523D5DC929B3}"/>
    <cellStyle name="Normal 13 2 17" xfId="4189" xr:uid="{3665DE8F-40CA-433D-924D-A350D6A8FCC1}"/>
    <cellStyle name="Normal 13 2 18" xfId="4190" xr:uid="{2059936B-CCB3-40B6-B42F-897F5FA38E1D}"/>
    <cellStyle name="Normal 13 2 19" xfId="4191" xr:uid="{9D03B83B-2A17-46BD-8690-799E2444F0E2}"/>
    <cellStyle name="Normal 13 2 2" xfId="4192" xr:uid="{722931EB-2FEF-44B7-B50F-1E4F11415C54}"/>
    <cellStyle name="Normal 13 2 2 10" xfId="4193" xr:uid="{0BB48C04-A42B-48AD-AA92-D1E9556A76C7}"/>
    <cellStyle name="Normal 13 2 2 11" xfId="4194" xr:uid="{13D74659-7955-4DCD-8EC5-CE5728EC6686}"/>
    <cellStyle name="Normal 13 2 2 12" xfId="4195" xr:uid="{D21FAC58-ECA5-48E7-BDE9-7C579EC5146A}"/>
    <cellStyle name="Normal 13 2 2 13" xfId="4196" xr:uid="{353AF822-119C-44B6-A8E2-F7308D3386AD}"/>
    <cellStyle name="Normal 13 2 2 14" xfId="4197" xr:uid="{A8462AFF-B0F7-403E-B550-DB8BF5098963}"/>
    <cellStyle name="Normal 13 2 2 15" xfId="4198" xr:uid="{F06EA810-64EA-4E82-AB44-3BFABAF6AD7E}"/>
    <cellStyle name="Normal 13 2 2 16" xfId="4199" xr:uid="{A0172D02-2C8E-48FD-968B-19D83837BCF6}"/>
    <cellStyle name="Normal 13 2 2 17" xfId="4200" xr:uid="{A06F9FC0-D045-4598-8FB6-C39CA9A7B13D}"/>
    <cellStyle name="Normal 13 2 2 18" xfId="4201" xr:uid="{7D218EE2-8356-4B52-9D49-ECE1E96E6CF9}"/>
    <cellStyle name="Normal 13 2 2 19" xfId="4202" xr:uid="{955C42EC-628B-48FE-881A-94DAE5863FB2}"/>
    <cellStyle name="Normal 13 2 2 2" xfId="4203" xr:uid="{1A9F4E9B-B154-4E88-B772-F5910EE785A4}"/>
    <cellStyle name="Normal 13 2 2 2 10" xfId="4204" xr:uid="{D7504DA6-551C-4DF2-B977-C84821CABFA8}"/>
    <cellStyle name="Normal 13 2 2 2 11" xfId="4205" xr:uid="{E3264BC3-B7C6-4D5D-BB91-9D1CE6851D1D}"/>
    <cellStyle name="Normal 13 2 2 2 12" xfId="4206" xr:uid="{CAE2F579-3984-4DEF-9507-847FEA9E949F}"/>
    <cellStyle name="Normal 13 2 2 2 13" xfId="4207" xr:uid="{921E8770-70BC-4C9B-8D86-09457AB4807F}"/>
    <cellStyle name="Normal 13 2 2 2 14" xfId="4208" xr:uid="{06B95AAA-D8B5-4ECB-BA81-0273865140EF}"/>
    <cellStyle name="Normal 13 2 2 2 15" xfId="4209" xr:uid="{EDD6459C-EA40-4E0F-9785-02384379FDEA}"/>
    <cellStyle name="Normal 13 2 2 2 16" xfId="4210" xr:uid="{8BFA5C62-3A22-4A9F-86E4-17628CC48C87}"/>
    <cellStyle name="Normal 13 2 2 2 17" xfId="4211" xr:uid="{EE73B193-745C-4507-A559-1D67DD2B5CE5}"/>
    <cellStyle name="Normal 13 2 2 2 18" xfId="4212" xr:uid="{506CE926-A35D-4DD8-B299-6BFB762CADAE}"/>
    <cellStyle name="Normal 13 2 2 2 19" xfId="4213" xr:uid="{F6B7B9D1-6631-45DD-9A59-18594BD95B7F}"/>
    <cellStyle name="Normal 13 2 2 2 2" xfId="4214" xr:uid="{AAAC5C34-DC04-4891-9BB3-14A2AD2F8DEB}"/>
    <cellStyle name="Normal 13 2 2 2 2 10" xfId="4215" xr:uid="{C97330C3-3420-4C47-A457-0EAF172EF880}"/>
    <cellStyle name="Normal 13 2 2 2 2 11" xfId="4216" xr:uid="{8B65CD32-6632-4F84-B013-6E4696242A5D}"/>
    <cellStyle name="Normal 13 2 2 2 2 12" xfId="4217" xr:uid="{3D9CBE79-A5DA-4785-8E9C-40271EA7B5D6}"/>
    <cellStyle name="Normal 13 2 2 2 2 13" xfId="4218" xr:uid="{E1A99516-3FA5-4840-A24A-691D2C2F8D1A}"/>
    <cellStyle name="Normal 13 2 2 2 2 14" xfId="4219" xr:uid="{500F7DE1-944B-410F-B4F9-1DD778B41519}"/>
    <cellStyle name="Normal 13 2 2 2 2 15" xfId="4220" xr:uid="{45B7C4DD-E741-47E1-951C-8758F3A0B6B6}"/>
    <cellStyle name="Normal 13 2 2 2 2 16" xfId="4221" xr:uid="{4B12B6BB-139A-4561-91B5-013F3E894075}"/>
    <cellStyle name="Normal 13 2 2 2 2 17" xfId="4222" xr:uid="{CDB61F16-CF04-468D-BFD0-057985A3A5BE}"/>
    <cellStyle name="Normal 13 2 2 2 2 18" xfId="4223" xr:uid="{5E565B7D-218F-4B49-B217-DC148188B417}"/>
    <cellStyle name="Normal 13 2 2 2 2 19" xfId="4224" xr:uid="{A5C7F119-8834-4FB0-AFBA-7A0EB747C507}"/>
    <cellStyle name="Normal 13 2 2 2 2 2" xfId="4225" xr:uid="{B539189D-7C75-4B43-BE0F-FF4C82206EC8}"/>
    <cellStyle name="Normal 13 2 2 2 2 20" xfId="4226" xr:uid="{24C57BB8-DCD1-4232-A0F7-A6FFD9F81BF3}"/>
    <cellStyle name="Normal 13 2 2 2 2 21" xfId="4227" xr:uid="{926E4449-4F7A-4087-9BEE-CAC5F0F38917}"/>
    <cellStyle name="Normal 13 2 2 2 2 22" xfId="4228" xr:uid="{874F42B5-CF35-4C47-86BD-5AD78FB1D84C}"/>
    <cellStyle name="Normal 13 2 2 2 2 23" xfId="4229" xr:uid="{BF5BE849-AC90-4C87-AFE6-AE7681F5E471}"/>
    <cellStyle name="Normal 13 2 2 2 2 24" xfId="4230" xr:uid="{59C62090-67BF-4003-AEF1-545E21DDC017}"/>
    <cellStyle name="Normal 13 2 2 2 2 25" xfId="4231" xr:uid="{72F5B695-B384-4F05-B9A9-E9305AAE1614}"/>
    <cellStyle name="Normal 13 2 2 2 2 26" xfId="4232" xr:uid="{13811EA4-057B-4E0E-AA0E-DD73CFAE8D99}"/>
    <cellStyle name="Normal 13 2 2 2 2 27" xfId="4233" xr:uid="{0234279D-EE7D-48E6-B5B5-36724DAB611B}"/>
    <cellStyle name="Normal 13 2 2 2 2 28" xfId="4234" xr:uid="{E632B6D9-5145-44C9-815B-949A6E86A9BC}"/>
    <cellStyle name="Normal 13 2 2 2 2 29" xfId="4235" xr:uid="{62984EE5-0D92-40FC-A254-4A871E7E620A}"/>
    <cellStyle name="Normal 13 2 2 2 2 3" xfId="4236" xr:uid="{1A1A5504-0F6F-437C-BF11-A21731299A91}"/>
    <cellStyle name="Normal 13 2 2 2 2 30" xfId="4237" xr:uid="{63662D46-FB43-4E0F-8F7F-F244C6E58FE8}"/>
    <cellStyle name="Normal 13 2 2 2 2 31" xfId="4238" xr:uid="{F4B567BC-4CA9-451D-9FF8-6E4DA8F68252}"/>
    <cellStyle name="Normal 13 2 2 2 2 32" xfId="4239" xr:uid="{47259530-FF49-462E-8BD6-D7E19D11BDDE}"/>
    <cellStyle name="Normal 13 2 2 2 2 33" xfId="4240" xr:uid="{FEB3F46F-62C9-4E17-91ED-F245AF51C500}"/>
    <cellStyle name="Normal 13 2 2 2 2 34" xfId="4241" xr:uid="{96CE2F72-97A3-46FF-83E8-7CB956FA4DF6}"/>
    <cellStyle name="Normal 13 2 2 2 2 35" xfId="4242" xr:uid="{6BB1AF5A-6BF4-4D33-9EF3-5A6582EA0C9D}"/>
    <cellStyle name="Normal 13 2 2 2 2 36" xfId="4243" xr:uid="{7AD182AC-5988-4328-B140-ADBE5E70CC42}"/>
    <cellStyle name="Normal 13 2 2 2 2 37" xfId="4244" xr:uid="{822B0415-51AA-4A17-AB77-1EB9E2BFBA2C}"/>
    <cellStyle name="Normal 13 2 2 2 2 38" xfId="4245" xr:uid="{AD9F9219-4098-4A84-8402-55070D164909}"/>
    <cellStyle name="Normal 13 2 2 2 2 4" xfId="4246" xr:uid="{B3C8F921-570B-4DDC-8BC7-4BB3A7D14B50}"/>
    <cellStyle name="Normal 13 2 2 2 2 5" xfId="4247" xr:uid="{0DE4F106-78A3-4F43-99F2-85C9A8F89BCC}"/>
    <cellStyle name="Normal 13 2 2 2 2 6" xfId="4248" xr:uid="{A4424FE4-745B-47EB-9A4B-6D9597B95D2C}"/>
    <cellStyle name="Normal 13 2 2 2 2 7" xfId="4249" xr:uid="{BAF8E1E6-0CA6-4543-AEF7-76A5097DA408}"/>
    <cellStyle name="Normal 13 2 2 2 2 8" xfId="4250" xr:uid="{88050851-B7F7-4F41-AF22-BCB6667DDD45}"/>
    <cellStyle name="Normal 13 2 2 2 2 9" xfId="4251" xr:uid="{42DFBB9C-B01E-437E-89EB-8CCA513E6BB7}"/>
    <cellStyle name="Normal 13 2 2 2 20" xfId="4252" xr:uid="{B2D6BA35-8C61-4F0C-9DC0-C3F36A20A5E4}"/>
    <cellStyle name="Normal 13 2 2 2 21" xfId="4253" xr:uid="{CB38F91F-96E6-4590-861F-40B210D70A84}"/>
    <cellStyle name="Normal 13 2 2 2 22" xfId="4254" xr:uid="{BBB380DA-8B76-48BE-9B02-D4423A92C556}"/>
    <cellStyle name="Normal 13 2 2 2 23" xfId="4255" xr:uid="{F5116655-9850-404B-9941-5428BA43078D}"/>
    <cellStyle name="Normal 13 2 2 2 24" xfId="4256" xr:uid="{89EF01D2-F847-4A05-988C-839259CB0CBC}"/>
    <cellStyle name="Normal 13 2 2 2 25" xfId="4257" xr:uid="{40CDC6B1-8C2B-4C3A-A5C2-3CE9730F4276}"/>
    <cellStyle name="Normal 13 2 2 2 26" xfId="4258" xr:uid="{DE5EBB73-A222-46FD-BACF-7714174A7131}"/>
    <cellStyle name="Normal 13 2 2 2 27" xfId="4259" xr:uid="{9CD8CEC5-2363-48F7-A13B-245F132B403C}"/>
    <cellStyle name="Normal 13 2 2 2 28" xfId="4260" xr:uid="{23E73AF1-981C-4615-9645-1C29A19EF758}"/>
    <cellStyle name="Normal 13 2 2 2 29" xfId="4261" xr:uid="{C03E0411-F7A3-403C-BDF8-64C0E7C24E9C}"/>
    <cellStyle name="Normal 13 2 2 2 3" xfId="4262" xr:uid="{02FA3DE4-C9BC-4A29-B3C9-553630908163}"/>
    <cellStyle name="Normal 13 2 2 2 30" xfId="4263" xr:uid="{F993D0A7-E127-4D19-8573-4E64D6F60A2D}"/>
    <cellStyle name="Normal 13 2 2 2 31" xfId="4264" xr:uid="{6DFDEE2E-DD27-4F35-9EB3-B641268ED93F}"/>
    <cellStyle name="Normal 13 2 2 2 32" xfId="4265" xr:uid="{38F1891B-87EB-4878-B3BA-452B6F517FE6}"/>
    <cellStyle name="Normal 13 2 2 2 33" xfId="4266" xr:uid="{A0F6C3A7-333A-471E-92AB-C72B9C224FDA}"/>
    <cellStyle name="Normal 13 2 2 2 34" xfId="4267" xr:uid="{D7F5168C-4CC1-4A6F-B57C-33B0434555EB}"/>
    <cellStyle name="Normal 13 2 2 2 35" xfId="4268" xr:uid="{A83AA350-7742-45B0-B74D-243771683043}"/>
    <cellStyle name="Normal 13 2 2 2 36" xfId="4269" xr:uid="{B209EEF1-520E-4E38-836B-9CFC702CE69D}"/>
    <cellStyle name="Normal 13 2 2 2 37" xfId="4270" xr:uid="{583D1E0D-8EF3-46F1-A9A0-329621D913C5}"/>
    <cellStyle name="Normal 13 2 2 2 38" xfId="4271" xr:uid="{7EFCB72E-75C8-47F7-BD14-CE02FA8053DE}"/>
    <cellStyle name="Normal 13 2 2 2 4" xfId="4272" xr:uid="{C89D7E36-7893-4D3B-A234-974DD4BDF6DE}"/>
    <cellStyle name="Normal 13 2 2 2 5" xfId="4273" xr:uid="{A32167CD-4A5C-4B65-A6FB-BD0AD7EAEC18}"/>
    <cellStyle name="Normal 13 2 2 2 6" xfId="4274" xr:uid="{B368677C-9D6E-4836-A6A3-294BBD251727}"/>
    <cellStyle name="Normal 13 2 2 2 7" xfId="4275" xr:uid="{546856BE-F125-414A-887D-58E20AFE7B25}"/>
    <cellStyle name="Normal 13 2 2 2 8" xfId="4276" xr:uid="{EF8CA619-6A68-47A7-B89F-1FA5317589FA}"/>
    <cellStyle name="Normal 13 2 2 2 9" xfId="4277" xr:uid="{FB512E51-A3D0-41DC-845F-AFDD6991C166}"/>
    <cellStyle name="Normal 13 2 2 20" xfId="4278" xr:uid="{1008643C-FFBD-4A13-8775-19FA23530B0D}"/>
    <cellStyle name="Normal 13 2 2 21" xfId="4279" xr:uid="{12851E03-6DCD-4474-9F96-09D9206A189D}"/>
    <cellStyle name="Normal 13 2 2 22" xfId="4280" xr:uid="{1DFFFEB6-5498-467D-A184-6E7CB7055468}"/>
    <cellStyle name="Normal 13 2 2 23" xfId="4281" xr:uid="{A4031E87-B220-41E2-B775-B1FE5E0BBDB5}"/>
    <cellStyle name="Normal 13 2 2 24" xfId="4282" xr:uid="{3D8F534C-0335-4CD1-B4C3-570FFAC0A862}"/>
    <cellStyle name="Normal 13 2 2 25" xfId="4283" xr:uid="{48D294CC-5A0C-4D32-B3CC-0BA539C93A3B}"/>
    <cellStyle name="Normal 13 2 2 26" xfId="4284" xr:uid="{9A687DEC-95F4-4902-A5D9-808DA835F676}"/>
    <cellStyle name="Normal 13 2 2 27" xfId="4285" xr:uid="{1B7CB3DE-5951-471D-99EB-D76FA29FE4B0}"/>
    <cellStyle name="Normal 13 2 2 28" xfId="4286" xr:uid="{CA7AAF62-8AB7-44C2-8891-26B6CF03D571}"/>
    <cellStyle name="Normal 13 2 2 29" xfId="4287" xr:uid="{B128A0E1-6492-49FA-9966-7C39A604549E}"/>
    <cellStyle name="Normal 13 2 2 3" xfId="4288" xr:uid="{31670D55-1A2B-4026-8183-C27F72A27B1B}"/>
    <cellStyle name="Normal 13 2 2 30" xfId="4289" xr:uid="{9B4D37A9-5EAE-4AC4-B3FD-E45FBE5B3098}"/>
    <cellStyle name="Normal 13 2 2 31" xfId="4290" xr:uid="{1063BB80-1B16-4736-B3F7-43693F95F28C}"/>
    <cellStyle name="Normal 13 2 2 32" xfId="4291" xr:uid="{2BF029F3-DF66-453D-AFB5-FE591839C624}"/>
    <cellStyle name="Normal 13 2 2 33" xfId="4292" xr:uid="{235027F5-F979-405A-8ECC-546CD4DB0F2A}"/>
    <cellStyle name="Normal 13 2 2 34" xfId="4293" xr:uid="{60DBA38A-F835-4230-995B-AFB29CC17100}"/>
    <cellStyle name="Normal 13 2 2 35" xfId="4294" xr:uid="{F5D751E7-FAB6-4D39-BAE6-9FFCEFF46732}"/>
    <cellStyle name="Normal 13 2 2 36" xfId="4295" xr:uid="{F2E0064F-C9A9-4D37-A270-8E734411C428}"/>
    <cellStyle name="Normal 13 2 2 37" xfId="4296" xr:uid="{FF280B2A-D636-475F-9E96-731FF9225FA5}"/>
    <cellStyle name="Normal 13 2 2 38" xfId="4297" xr:uid="{7CBA8943-33AF-46DC-A2E0-8ADF63E21788}"/>
    <cellStyle name="Normal 13 2 2 39" xfId="4298" xr:uid="{159C7315-005A-4043-A7BF-75F0A95E1DD2}"/>
    <cellStyle name="Normal 13 2 2 4" xfId="4299" xr:uid="{2DEEF949-B9D1-4EF4-BAD9-42458BFD6BCC}"/>
    <cellStyle name="Normal 13 2 2 40" xfId="4300" xr:uid="{BB9B2674-1A09-4552-AA87-5E8518C55052}"/>
    <cellStyle name="Normal 13 2 2 5" xfId="4301" xr:uid="{8016D3C4-347D-4FBC-B797-EACB321A861B}"/>
    <cellStyle name="Normal 13 2 2 6" xfId="4302" xr:uid="{01421B1F-1027-41DE-A2DF-2D4EED7FC6F7}"/>
    <cellStyle name="Normal 13 2 2 7" xfId="4303" xr:uid="{85D653BD-42CA-4B11-A169-F57C4612B7D2}"/>
    <cellStyle name="Normal 13 2 2 8" xfId="4304" xr:uid="{648E2E70-E2AF-4540-8045-FF185123E4F4}"/>
    <cellStyle name="Normal 13 2 2 9" xfId="4305" xr:uid="{4CFB2348-3AF1-4E15-B4EE-8681A64B1B21}"/>
    <cellStyle name="Normal 13 2 20" xfId="4306" xr:uid="{5A2EAF49-F7C5-466B-AFDE-F148E5AF9362}"/>
    <cellStyle name="Normal 13 2 21" xfId="4307" xr:uid="{E0BED07A-6920-4BBC-B6D8-4F6780C5E48A}"/>
    <cellStyle name="Normal 13 2 22" xfId="4308" xr:uid="{7E5C41B8-F1CB-4B19-8890-6926100B1BBB}"/>
    <cellStyle name="Normal 13 2 23" xfId="4309" xr:uid="{2DF5D264-15FA-49EB-B529-24DD2B92B6D7}"/>
    <cellStyle name="Normal 13 2 24" xfId="4310" xr:uid="{4D8B9B85-1104-45BB-8179-DA23175A93AE}"/>
    <cellStyle name="Normal 13 2 25" xfId="4311" xr:uid="{6498A994-6EDD-4ED6-AA2B-8988DCCAF56F}"/>
    <cellStyle name="Normal 13 2 26" xfId="4312" xr:uid="{854FA885-240D-4922-BECB-6756551A49BF}"/>
    <cellStyle name="Normal 13 2 27" xfId="4313" xr:uid="{1DA1A034-AA58-485F-B0D9-BA83970C4346}"/>
    <cellStyle name="Normal 13 2 28" xfId="4314" xr:uid="{32CAD60C-45D4-4EA4-B199-E061BF8093AB}"/>
    <cellStyle name="Normal 13 2 29" xfId="4315" xr:uid="{D157CBE9-DFAE-417D-863B-2BCED7DFDA46}"/>
    <cellStyle name="Normal 13 2 3" xfId="4316" xr:uid="{87C1C744-C1A8-4F4F-8E45-7645DE52B086}"/>
    <cellStyle name="Normal 13 2 3 10" xfId="4317" xr:uid="{2720EEB5-8FAF-401C-AF6B-C08B3BC53572}"/>
    <cellStyle name="Normal 13 2 3 11" xfId="4318" xr:uid="{FDF2A891-CA9F-4302-A72B-E80B38F0B510}"/>
    <cellStyle name="Normal 13 2 3 12" xfId="4319" xr:uid="{301F1DD6-2977-47FF-8B73-E58365378C50}"/>
    <cellStyle name="Normal 13 2 3 13" xfId="4320" xr:uid="{D1D4A707-8AF7-4C48-8A64-20CC5F09728A}"/>
    <cellStyle name="Normal 13 2 3 14" xfId="4321" xr:uid="{0BD06889-006C-4A24-9BA2-231DF1AA759B}"/>
    <cellStyle name="Normal 13 2 3 15" xfId="4322" xr:uid="{222C8249-9940-4734-83AE-7B28657652AB}"/>
    <cellStyle name="Normal 13 2 3 16" xfId="4323" xr:uid="{963C8B9D-9C79-49F1-A248-B7A1B5156351}"/>
    <cellStyle name="Normal 13 2 3 17" xfId="4324" xr:uid="{8894FDF7-A545-4418-87A4-EFAD8ECBC259}"/>
    <cellStyle name="Normal 13 2 3 18" xfId="4325" xr:uid="{DA9996D4-B9A6-4365-A95D-103EF853E510}"/>
    <cellStyle name="Normal 13 2 3 19" xfId="4326" xr:uid="{03465118-E785-4DEA-8388-177760B2E4AC}"/>
    <cellStyle name="Normal 13 2 3 2" xfId="4327" xr:uid="{2BC4D53D-9F8D-41AF-8DB3-E98EAB234AD7}"/>
    <cellStyle name="Normal 13 2 3 2 10" xfId="4328" xr:uid="{1B6D1085-8F2A-40F3-BE2F-452022178586}"/>
    <cellStyle name="Normal 13 2 3 2 11" xfId="4329" xr:uid="{356F9627-41C5-4069-A934-6042249AE029}"/>
    <cellStyle name="Normal 13 2 3 2 12" xfId="4330" xr:uid="{CA931DDD-A68E-402B-A92C-78623A16AFFC}"/>
    <cellStyle name="Normal 13 2 3 2 13" xfId="4331" xr:uid="{0B21799C-BF71-4187-A859-0B84529F9660}"/>
    <cellStyle name="Normal 13 2 3 2 14" xfId="4332" xr:uid="{0D4D7051-5F24-45AA-BE12-ACF3601FCD3D}"/>
    <cellStyle name="Normal 13 2 3 2 15" xfId="4333" xr:uid="{0F5E2524-EF7D-497D-A28F-7B7259D2A656}"/>
    <cellStyle name="Normal 13 2 3 2 16" xfId="4334" xr:uid="{6A56264C-3400-4AE0-B186-60283FB4EEC2}"/>
    <cellStyle name="Normal 13 2 3 2 17" xfId="4335" xr:uid="{E632CE46-8C12-4EE8-BF95-EE88AA20FCD3}"/>
    <cellStyle name="Normal 13 2 3 2 18" xfId="4336" xr:uid="{F41B1D90-2F54-4819-959E-4A445C76F66D}"/>
    <cellStyle name="Normal 13 2 3 2 19" xfId="4337" xr:uid="{52811A4C-FFE7-4A9A-9164-9542CCA82AE0}"/>
    <cellStyle name="Normal 13 2 3 2 2" xfId="4338" xr:uid="{9B3FC068-59B6-4226-A664-AB67081FCDC4}"/>
    <cellStyle name="Normal 13 2 3 2 20" xfId="4339" xr:uid="{476C94A0-7E17-44DB-8E91-4DA5A567A880}"/>
    <cellStyle name="Normal 13 2 3 2 21" xfId="4340" xr:uid="{A1A0D812-5A6D-47F6-B204-30DFB8FF094D}"/>
    <cellStyle name="Normal 13 2 3 2 22" xfId="4341" xr:uid="{4D9A510C-BFBC-48D2-A5B7-3ADFF1C366D7}"/>
    <cellStyle name="Normal 13 2 3 2 23" xfId="4342" xr:uid="{136E614E-A5D7-46DE-9FC9-81856965AB6B}"/>
    <cellStyle name="Normal 13 2 3 2 24" xfId="4343" xr:uid="{633E793C-2DE5-4DE8-BFCA-ABAF0C89660D}"/>
    <cellStyle name="Normal 13 2 3 2 25" xfId="4344" xr:uid="{0C43F2EB-F2D9-4339-BA43-5EE143F2F3A1}"/>
    <cellStyle name="Normal 13 2 3 2 26" xfId="4345" xr:uid="{16585C39-8B90-4B9C-A5C3-EE5C58239E95}"/>
    <cellStyle name="Normal 13 2 3 2 27" xfId="4346" xr:uid="{A0377E0C-C676-4D23-A173-9D9380BEE253}"/>
    <cellStyle name="Normal 13 2 3 2 28" xfId="4347" xr:uid="{4F524D3A-74B4-4DC8-A5CF-924ECA786C39}"/>
    <cellStyle name="Normal 13 2 3 2 29" xfId="4348" xr:uid="{A2B6BDBD-E54C-4C95-B565-E9394A4B8DE5}"/>
    <cellStyle name="Normal 13 2 3 2 3" xfId="4349" xr:uid="{1D0C2030-B3C2-4911-8DB4-E58CF5B34921}"/>
    <cellStyle name="Normal 13 2 3 2 30" xfId="4350" xr:uid="{34E25512-8CF2-4B74-8E4C-044D3CE44DCF}"/>
    <cellStyle name="Normal 13 2 3 2 31" xfId="4351" xr:uid="{DFF35938-AFCC-4209-8488-E3D2EAE49500}"/>
    <cellStyle name="Normal 13 2 3 2 32" xfId="4352" xr:uid="{CA1E8C59-D941-4F6B-B477-A01EAD2CC500}"/>
    <cellStyle name="Normal 13 2 3 2 33" xfId="4353" xr:uid="{413FCFAD-376E-4302-BDD4-A8E4D5567E98}"/>
    <cellStyle name="Normal 13 2 3 2 34" xfId="4354" xr:uid="{C85346FD-057B-41FC-9378-4845D7B6707B}"/>
    <cellStyle name="Normal 13 2 3 2 35" xfId="4355" xr:uid="{9231836C-4B0B-48F8-A232-2FD74F98218C}"/>
    <cellStyle name="Normal 13 2 3 2 36" xfId="4356" xr:uid="{4129023E-62E5-47A8-BC84-604DC0C79B1D}"/>
    <cellStyle name="Normal 13 2 3 2 37" xfId="4357" xr:uid="{50C68277-5326-4915-AA40-3F20BE967DB9}"/>
    <cellStyle name="Normal 13 2 3 2 38" xfId="4358" xr:uid="{2AE5C132-E00B-4C19-AF52-5125A419EA15}"/>
    <cellStyle name="Normal 13 2 3 2 4" xfId="4359" xr:uid="{022F1C60-9DAE-43F2-ABA8-46E121D12FA9}"/>
    <cellStyle name="Normal 13 2 3 2 5" xfId="4360" xr:uid="{B8F081D1-125B-4FA9-B5E7-3E04D423EB0F}"/>
    <cellStyle name="Normal 13 2 3 2 6" xfId="4361" xr:uid="{9DA5E5AD-FB3E-4FD4-AD47-A51BF0FF849D}"/>
    <cellStyle name="Normal 13 2 3 2 7" xfId="4362" xr:uid="{06CCC260-F172-497B-B74D-2972B9940A64}"/>
    <cellStyle name="Normal 13 2 3 2 8" xfId="4363" xr:uid="{06D32225-F55A-42F4-8B0A-6CB289C9981A}"/>
    <cellStyle name="Normal 13 2 3 2 9" xfId="4364" xr:uid="{DE96D143-B728-4DAD-B028-2C9B6D4DF834}"/>
    <cellStyle name="Normal 13 2 3 20" xfId="4365" xr:uid="{3DA183B8-A9B3-4B8B-BA01-34DE7E102237}"/>
    <cellStyle name="Normal 13 2 3 21" xfId="4366" xr:uid="{A8E0C74F-E59B-42FE-9D8C-58D130962A2C}"/>
    <cellStyle name="Normal 13 2 3 22" xfId="4367" xr:uid="{C8ECE64B-4175-4AE0-8D25-AB81493BD87D}"/>
    <cellStyle name="Normal 13 2 3 23" xfId="4368" xr:uid="{968F3381-32A0-4E8A-82ED-A157980CB654}"/>
    <cellStyle name="Normal 13 2 3 24" xfId="4369" xr:uid="{E9E79EBA-FB8A-4D07-8EEA-CB652BF137D5}"/>
    <cellStyle name="Normal 13 2 3 25" xfId="4370" xr:uid="{BCDC8D25-05DE-4AC7-A407-8759DDF8B7C3}"/>
    <cellStyle name="Normal 13 2 3 26" xfId="4371" xr:uid="{208D0F95-CAAB-4DA5-B099-92E0F5607795}"/>
    <cellStyle name="Normal 13 2 3 27" xfId="4372" xr:uid="{F5AF145D-B9A5-4F8D-B25B-EEEDCB393FBC}"/>
    <cellStyle name="Normal 13 2 3 28" xfId="4373" xr:uid="{360903C7-828F-4C39-827D-A06B6A135A5F}"/>
    <cellStyle name="Normal 13 2 3 29" xfId="4374" xr:uid="{B2EB6ACD-0941-4B73-A790-568BDC721E9C}"/>
    <cellStyle name="Normal 13 2 3 3" xfId="4375" xr:uid="{B37EB55B-6448-4C3B-9842-4BE6F882C5F5}"/>
    <cellStyle name="Normal 13 2 3 30" xfId="4376" xr:uid="{1C87B864-6149-43A3-89BE-ABAAFC623202}"/>
    <cellStyle name="Normal 13 2 3 31" xfId="4377" xr:uid="{1B5EEBB7-D060-40A8-AF76-FE0CD1CF70B5}"/>
    <cellStyle name="Normal 13 2 3 32" xfId="4378" xr:uid="{30020CA8-D05B-4B52-9B10-386E604B5BA2}"/>
    <cellStyle name="Normal 13 2 3 33" xfId="4379" xr:uid="{435D1815-123F-48E9-B54B-B7E988C55FF7}"/>
    <cellStyle name="Normal 13 2 3 34" xfId="4380" xr:uid="{395F7201-11EF-4673-B99E-DD33BEB97219}"/>
    <cellStyle name="Normal 13 2 3 35" xfId="4381" xr:uid="{BE2B78EA-4C5F-45EF-86D6-56B347ACCDCF}"/>
    <cellStyle name="Normal 13 2 3 36" xfId="4382" xr:uid="{E59D4557-0304-4236-A556-AE71A779FF2C}"/>
    <cellStyle name="Normal 13 2 3 37" xfId="4383" xr:uid="{3AD50290-1EAA-49B8-B6B6-6DA10AEA7481}"/>
    <cellStyle name="Normal 13 2 3 38" xfId="4384" xr:uid="{4ED881E9-3A27-45D3-AF31-2A597617131C}"/>
    <cellStyle name="Normal 13 2 3 4" xfId="4385" xr:uid="{D317D493-A79D-4833-B374-2AFC07993596}"/>
    <cellStyle name="Normal 13 2 3 5" xfId="4386" xr:uid="{DF2C3111-C1D7-4F72-8598-8B75616F5534}"/>
    <cellStyle name="Normal 13 2 3 6" xfId="4387" xr:uid="{458533E4-2B8E-41A6-AE2B-5E0E7D94D025}"/>
    <cellStyle name="Normal 13 2 3 7" xfId="4388" xr:uid="{3B61A7EE-E6F1-46EC-ADC6-620EF8841822}"/>
    <cellStyle name="Normal 13 2 3 8" xfId="4389" xr:uid="{9FB11B39-2084-479A-9D51-0696F1E24DCF}"/>
    <cellStyle name="Normal 13 2 3 9" xfId="4390" xr:uid="{0623D722-05E0-4208-ADCC-6A9B64EBD483}"/>
    <cellStyle name="Normal 13 2 30" xfId="4391" xr:uid="{B7C52613-79D1-4187-A7F5-AA126238DEA8}"/>
    <cellStyle name="Normal 13 2 31" xfId="4392" xr:uid="{0E828550-29F0-4C6F-BDC9-9C30EC99ED9D}"/>
    <cellStyle name="Normal 13 2 32" xfId="4393" xr:uid="{3757A53B-C9CE-4769-B4F1-DB41ED3E4673}"/>
    <cellStyle name="Normal 13 2 33" xfId="4394" xr:uid="{0B3CB1C0-AB70-41AA-A7A8-A65535F79F79}"/>
    <cellStyle name="Normal 13 2 34" xfId="4395" xr:uid="{A650D685-0C40-4C14-9651-120AFDB55E65}"/>
    <cellStyle name="Normal 13 2 35" xfId="4396" xr:uid="{66A6C44B-9759-4B6F-A1A0-1B34EA4F4C2D}"/>
    <cellStyle name="Normal 13 2 36" xfId="4397" xr:uid="{29086556-C905-40FD-8A22-E3B0C3800381}"/>
    <cellStyle name="Normal 13 2 37" xfId="4398" xr:uid="{BC0D5E3A-2ECA-46D6-9B76-D1A7E5AF1499}"/>
    <cellStyle name="Normal 13 2 38" xfId="4399" xr:uid="{BB2C9A58-CCB7-476F-AB4F-3DB87F518154}"/>
    <cellStyle name="Normal 13 2 39" xfId="4400" xr:uid="{6143DD23-1EF3-43CD-88FB-D4EA26F850F9}"/>
    <cellStyle name="Normal 13 2 4" xfId="4401" xr:uid="{3E80A979-05F3-4ACF-A27B-D1B20116467A}"/>
    <cellStyle name="Normal 13 2 40" xfId="4402" xr:uid="{26FDE978-B4B0-473A-8B4A-9288EA74686F}"/>
    <cellStyle name="Normal 13 2 5" xfId="4403" xr:uid="{374D0323-EA0C-46F5-8170-78A388EC3148}"/>
    <cellStyle name="Normal 13 2 6" xfId="4404" xr:uid="{3C5DEFC2-3481-43AC-A633-F3955B823F2C}"/>
    <cellStyle name="Normal 13 2 7" xfId="4405" xr:uid="{57614B22-87CF-4AB8-AFD5-5BB586138FE9}"/>
    <cellStyle name="Normal 13 2 8" xfId="4406" xr:uid="{92D312D7-F2DD-428F-9EC5-55E052D62464}"/>
    <cellStyle name="Normal 13 2 9" xfId="4407" xr:uid="{71E2FD4C-824E-45CC-A6FC-3A395F09BD41}"/>
    <cellStyle name="Normal 13 20" xfId="4408" xr:uid="{3A4077FB-3156-4710-8229-D84A69D61237}"/>
    <cellStyle name="Normal 13 21" xfId="4409" xr:uid="{087FE0B8-558A-4FBF-AEF8-AB137DE7C7E1}"/>
    <cellStyle name="Normal 13 22" xfId="4410" xr:uid="{8419D4AD-AE2A-4110-BA0A-8769D2D369FB}"/>
    <cellStyle name="Normal 13 23" xfId="4411" xr:uid="{CA2658D9-8C53-4A71-BC82-73C98DAE3730}"/>
    <cellStyle name="Normal 13 24" xfId="4412" xr:uid="{28471D14-7A97-45EC-8BFC-227A2AA693DC}"/>
    <cellStyle name="Normal 13 25" xfId="4413" xr:uid="{BC16591F-6401-4849-A50D-B0637873E04B}"/>
    <cellStyle name="Normal 13 26" xfId="4414" xr:uid="{22D4DE60-F355-49C6-BBE2-1DD7EE471939}"/>
    <cellStyle name="Normal 13 27" xfId="4415" xr:uid="{AC5CBCD4-E0E6-407A-97D1-9E80F4A71BFC}"/>
    <cellStyle name="Normal 13 28" xfId="4416" xr:uid="{6C0D0C3D-816C-4E26-A3E5-021504FB603E}"/>
    <cellStyle name="Normal 13 29" xfId="4417" xr:uid="{F154B273-8CC8-4C02-87AF-1CD6FF32774C}"/>
    <cellStyle name="Normal 13 3" xfId="4418" xr:uid="{7BACC376-B9A6-4E08-8489-4F220A71866C}"/>
    <cellStyle name="Normal 13 3 10" xfId="4419" xr:uid="{92D47945-AA91-49E3-9060-7109ADF370AC}"/>
    <cellStyle name="Normal 13 3 11" xfId="4420" xr:uid="{FCECC52F-9FDD-4911-AD23-AE046DA2E4D2}"/>
    <cellStyle name="Normal 13 3 12" xfId="4421" xr:uid="{F6A58258-E2B2-49D7-B683-1F2CBFEC037A}"/>
    <cellStyle name="Normal 13 3 13" xfId="4422" xr:uid="{370CF403-1E19-4DC1-A8D7-7588182565B4}"/>
    <cellStyle name="Normal 13 3 14" xfId="4423" xr:uid="{01E5A42C-485F-4989-A84F-9C8AA59E6477}"/>
    <cellStyle name="Normal 13 3 15" xfId="4424" xr:uid="{E35208D1-A09A-4053-82F3-E10A8599E2C3}"/>
    <cellStyle name="Normal 13 3 16" xfId="4425" xr:uid="{979A9DFC-E477-4185-B54E-09BB18EDF609}"/>
    <cellStyle name="Normal 13 3 17" xfId="4426" xr:uid="{EF38EEA9-5FD9-45D3-8495-804EC0372F1E}"/>
    <cellStyle name="Normal 13 3 18" xfId="4427" xr:uid="{3706CDED-9A43-49B0-9D39-AE5C8A33BA3E}"/>
    <cellStyle name="Normal 13 3 19" xfId="4428" xr:uid="{6F2890EC-D3C4-40EE-9CD6-B0047A27855D}"/>
    <cellStyle name="Normal 13 3 2" xfId="4429" xr:uid="{91F9CDEB-1890-4D73-AC02-0FD55B0FE305}"/>
    <cellStyle name="Normal 13 3 2 10" xfId="4430" xr:uid="{38B3FCA4-A526-4011-9661-2864AB137AD4}"/>
    <cellStyle name="Normal 13 3 2 11" xfId="4431" xr:uid="{101B2FB7-8EC6-4DB5-9DF4-1B98F24C7F4F}"/>
    <cellStyle name="Normal 13 3 2 12" xfId="4432" xr:uid="{395803F5-7DBE-4715-B2A4-7724C403063B}"/>
    <cellStyle name="Normal 13 3 2 13" xfId="4433" xr:uid="{AD0D2072-B23F-4229-9429-6BB5D7EB77FA}"/>
    <cellStyle name="Normal 13 3 2 14" xfId="4434" xr:uid="{50C27342-5954-4162-B3EB-8ACA38A4820F}"/>
    <cellStyle name="Normal 13 3 2 15" xfId="4435" xr:uid="{3332B775-CA76-4575-8425-E1A2DBB0BFAF}"/>
    <cellStyle name="Normal 13 3 2 16" xfId="4436" xr:uid="{B2D8AFB0-0CB5-4E62-BD8D-7425408A9724}"/>
    <cellStyle name="Normal 13 3 2 17" xfId="4437" xr:uid="{7F82FA90-18AA-4528-BA93-2539854B2DAC}"/>
    <cellStyle name="Normal 13 3 2 18" xfId="4438" xr:uid="{F669C5CF-0A1A-4095-9E46-DB61FE721C2F}"/>
    <cellStyle name="Normal 13 3 2 19" xfId="4439" xr:uid="{31967D59-674F-439B-873D-031F76EB14EE}"/>
    <cellStyle name="Normal 13 3 2 2" xfId="4440" xr:uid="{3B65ECE5-1C48-47DF-86AE-18287EED08C5}"/>
    <cellStyle name="Normal 13 3 2 2 10" xfId="4441" xr:uid="{1D46AFC2-B837-4A43-A31B-DCDF8E3B8E9E}"/>
    <cellStyle name="Normal 13 3 2 2 11" xfId="4442" xr:uid="{577557B2-840D-43D6-B6E4-532738DC5389}"/>
    <cellStyle name="Normal 13 3 2 2 12" xfId="4443" xr:uid="{93F0B828-F0B9-4BD9-A39A-38906547B4E4}"/>
    <cellStyle name="Normal 13 3 2 2 13" xfId="4444" xr:uid="{8CA3E49C-F56A-4464-8092-89FB32CD1982}"/>
    <cellStyle name="Normal 13 3 2 2 14" xfId="4445" xr:uid="{40B16747-678D-4F5D-9EB2-98E6D77C29B2}"/>
    <cellStyle name="Normal 13 3 2 2 15" xfId="4446" xr:uid="{33F6ADF2-FC3A-4742-BC06-0D98F5E717D4}"/>
    <cellStyle name="Normal 13 3 2 2 16" xfId="4447" xr:uid="{632B8257-1A09-4B7D-AB07-D5A708728ED7}"/>
    <cellStyle name="Normal 13 3 2 2 17" xfId="4448" xr:uid="{4D8CD67A-5890-4E84-B2A5-4516305D6532}"/>
    <cellStyle name="Normal 13 3 2 2 18" xfId="4449" xr:uid="{14DFEFA5-C0B2-46EB-8DEE-202075015B66}"/>
    <cellStyle name="Normal 13 3 2 2 19" xfId="4450" xr:uid="{FA5FFE94-E03E-4AA7-9926-9372676588EE}"/>
    <cellStyle name="Normal 13 3 2 2 2" xfId="4451" xr:uid="{3A8E9346-DCDA-45ED-9A49-7F5DFF82ED9A}"/>
    <cellStyle name="Normal 13 3 2 2 2 10" xfId="4452" xr:uid="{3F037179-9244-4A80-B6AB-D4DBD2601E09}"/>
    <cellStyle name="Normal 13 3 2 2 2 11" xfId="4453" xr:uid="{021CC7FE-8D1F-4693-A031-DC949B4BEB31}"/>
    <cellStyle name="Normal 13 3 2 2 2 12" xfId="4454" xr:uid="{04B1B15D-8EE7-49F7-AD65-B5111B578D5A}"/>
    <cellStyle name="Normal 13 3 2 2 2 13" xfId="4455" xr:uid="{FA8728C7-E290-45D5-AACE-35E732FE4047}"/>
    <cellStyle name="Normal 13 3 2 2 2 14" xfId="4456" xr:uid="{B5A6D907-EFD4-455F-8E50-C226CF46F48D}"/>
    <cellStyle name="Normal 13 3 2 2 2 15" xfId="4457" xr:uid="{9BD446F9-180A-4C7A-AE70-DFFC5650B877}"/>
    <cellStyle name="Normal 13 3 2 2 2 16" xfId="4458" xr:uid="{3707E1ED-0F37-4EF3-8F5C-4434791DE676}"/>
    <cellStyle name="Normal 13 3 2 2 2 17" xfId="4459" xr:uid="{FC1C4FAC-F361-4D14-A977-2D2E6EE46375}"/>
    <cellStyle name="Normal 13 3 2 2 2 18" xfId="4460" xr:uid="{895C401F-87B3-4A4B-9BB9-D778553BF0D6}"/>
    <cellStyle name="Normal 13 3 2 2 2 19" xfId="4461" xr:uid="{5FEB12D0-8886-42CD-A94C-68AE4C89C3FA}"/>
    <cellStyle name="Normal 13 3 2 2 2 2" xfId="4462" xr:uid="{26E7E34C-24CE-4F11-B9AE-D49B499528DA}"/>
    <cellStyle name="Normal 13 3 2 2 2 20" xfId="4463" xr:uid="{0D10377A-07A6-4156-A633-C01F162D28E3}"/>
    <cellStyle name="Normal 13 3 2 2 2 21" xfId="4464" xr:uid="{C490DA81-E99B-4E8D-89A0-7707C14FD433}"/>
    <cellStyle name="Normal 13 3 2 2 2 22" xfId="4465" xr:uid="{62410F31-84B6-496F-93D5-CE8C40B8729C}"/>
    <cellStyle name="Normal 13 3 2 2 2 23" xfId="4466" xr:uid="{9B2FE3E4-643D-42AB-98A7-466C74D31FB1}"/>
    <cellStyle name="Normal 13 3 2 2 2 24" xfId="4467" xr:uid="{96F8E2BE-B318-4017-A315-9B150FEDBB6B}"/>
    <cellStyle name="Normal 13 3 2 2 2 25" xfId="4468" xr:uid="{D49C7557-8C71-4096-930E-173F7B260498}"/>
    <cellStyle name="Normal 13 3 2 2 2 26" xfId="4469" xr:uid="{2F03C6DF-65FD-4225-86BE-0353DC773554}"/>
    <cellStyle name="Normal 13 3 2 2 2 27" xfId="4470" xr:uid="{2AE508F9-943F-4EC5-AFDB-F41375625DC2}"/>
    <cellStyle name="Normal 13 3 2 2 2 28" xfId="4471" xr:uid="{84DA9E57-E93A-4559-9EFB-9F8D4DE129A5}"/>
    <cellStyle name="Normal 13 3 2 2 2 29" xfId="4472" xr:uid="{8BF57000-0A3F-4A19-832E-0DDDEBBD298C}"/>
    <cellStyle name="Normal 13 3 2 2 2 3" xfId="4473" xr:uid="{D45A08B0-7C59-449D-BDAE-815902436D2B}"/>
    <cellStyle name="Normal 13 3 2 2 2 30" xfId="4474" xr:uid="{65310C50-3C43-4FA7-81BC-E13A171FE4FD}"/>
    <cellStyle name="Normal 13 3 2 2 2 31" xfId="4475" xr:uid="{F201AA86-DDF0-446C-8E18-99859A908475}"/>
    <cellStyle name="Normal 13 3 2 2 2 32" xfId="4476" xr:uid="{102ECBB3-5282-4B12-9A4F-C9880773E2C4}"/>
    <cellStyle name="Normal 13 3 2 2 2 33" xfId="4477" xr:uid="{751C250C-7CB9-4EB3-A935-CDEE0BB79E7E}"/>
    <cellStyle name="Normal 13 3 2 2 2 34" xfId="4478" xr:uid="{915C36A3-A501-4D11-A180-7618899A0852}"/>
    <cellStyle name="Normal 13 3 2 2 2 35" xfId="4479" xr:uid="{A1CA0FEB-B020-47F1-9DC9-8BE967E6652A}"/>
    <cellStyle name="Normal 13 3 2 2 2 36" xfId="4480" xr:uid="{4A2F0FB0-7716-45FA-AB35-A2D9B7838422}"/>
    <cellStyle name="Normal 13 3 2 2 2 37" xfId="4481" xr:uid="{99E4671F-226A-4651-A7DE-36AB6969497D}"/>
    <cellStyle name="Normal 13 3 2 2 2 38" xfId="4482" xr:uid="{1E8A8E51-8439-4801-8942-6401B81091D7}"/>
    <cellStyle name="Normal 13 3 2 2 2 4" xfId="4483" xr:uid="{B1EA6A97-C875-4656-AF59-E4028E263674}"/>
    <cellStyle name="Normal 13 3 2 2 2 5" xfId="4484" xr:uid="{12CC59BE-B199-4969-9AA1-81005E5BA389}"/>
    <cellStyle name="Normal 13 3 2 2 2 6" xfId="4485" xr:uid="{38413811-6613-44DA-B693-F6633DF1E082}"/>
    <cellStyle name="Normal 13 3 2 2 2 7" xfId="4486" xr:uid="{F4230C19-5DEA-439D-9C3B-9E488EBA79BB}"/>
    <cellStyle name="Normal 13 3 2 2 2 8" xfId="4487" xr:uid="{3608C1F5-CE2D-40E3-8572-2868AD984207}"/>
    <cellStyle name="Normal 13 3 2 2 2 9" xfId="4488" xr:uid="{C034F88A-ACBA-4B00-97C5-62520B145640}"/>
    <cellStyle name="Normal 13 3 2 2 20" xfId="4489" xr:uid="{E2FBD451-A082-4612-AA54-EA6141628DD5}"/>
    <cellStyle name="Normal 13 3 2 2 21" xfId="4490" xr:uid="{402BE03A-607C-4888-8582-B9132187DA01}"/>
    <cellStyle name="Normal 13 3 2 2 22" xfId="4491" xr:uid="{FA65AD7A-35FD-4C8C-BAD5-0EF2C8077B5E}"/>
    <cellStyle name="Normal 13 3 2 2 23" xfId="4492" xr:uid="{FCA881EA-01CC-4EAE-BF28-9E74310D07E7}"/>
    <cellStyle name="Normal 13 3 2 2 24" xfId="4493" xr:uid="{27F26792-095B-4799-A099-22E8D6EF4DF4}"/>
    <cellStyle name="Normal 13 3 2 2 25" xfId="4494" xr:uid="{908804C0-5914-4F6D-A0EA-C939E816A30E}"/>
    <cellStyle name="Normal 13 3 2 2 26" xfId="4495" xr:uid="{40F02EFB-A7CD-4819-9DFC-CA7F09AD7D61}"/>
    <cellStyle name="Normal 13 3 2 2 27" xfId="4496" xr:uid="{F661B24C-6E8C-43AC-BE9A-215A77C3393F}"/>
    <cellStyle name="Normal 13 3 2 2 28" xfId="4497" xr:uid="{56D2ABD5-C9C0-46C9-AC23-2EC9D997BCB5}"/>
    <cellStyle name="Normal 13 3 2 2 29" xfId="4498" xr:uid="{08F9F73A-6B5C-408A-ACE5-301276292F84}"/>
    <cellStyle name="Normal 13 3 2 2 3" xfId="4499" xr:uid="{F6E6CCE2-576E-4D5F-93A6-6E3003E41270}"/>
    <cellStyle name="Normal 13 3 2 2 30" xfId="4500" xr:uid="{2BD4E50D-F814-4453-AAFC-F0F8138D9D07}"/>
    <cellStyle name="Normal 13 3 2 2 31" xfId="4501" xr:uid="{3783A46D-521E-46F4-A475-E6C64B44EC87}"/>
    <cellStyle name="Normal 13 3 2 2 32" xfId="4502" xr:uid="{9A9B37E2-E179-408C-8111-2B668654F2ED}"/>
    <cellStyle name="Normal 13 3 2 2 33" xfId="4503" xr:uid="{F578308D-4BEA-4308-9FB5-D91B48EEC2A8}"/>
    <cellStyle name="Normal 13 3 2 2 34" xfId="4504" xr:uid="{46FD04E4-DBAF-44CB-BB09-F7A5E1B567DD}"/>
    <cellStyle name="Normal 13 3 2 2 35" xfId="4505" xr:uid="{50AD854E-5C35-450C-A124-83FF27D1FDF2}"/>
    <cellStyle name="Normal 13 3 2 2 36" xfId="4506" xr:uid="{D025EC53-0474-4B07-9595-85BD101D47DC}"/>
    <cellStyle name="Normal 13 3 2 2 37" xfId="4507" xr:uid="{A5BDEDF1-106E-447D-944B-8A2153938713}"/>
    <cellStyle name="Normal 13 3 2 2 38" xfId="4508" xr:uid="{E2573617-7FA3-4AE9-8D25-4BCE08EFB08A}"/>
    <cellStyle name="Normal 13 3 2 2 4" xfId="4509" xr:uid="{CA68605D-89B6-4C28-9323-6A8543D28D72}"/>
    <cellStyle name="Normal 13 3 2 2 5" xfId="4510" xr:uid="{390C37AA-AC6B-4516-993F-AF0C20ACECF4}"/>
    <cellStyle name="Normal 13 3 2 2 6" xfId="4511" xr:uid="{8381941E-0182-4413-AEBC-FDE7B59CD870}"/>
    <cellStyle name="Normal 13 3 2 2 7" xfId="4512" xr:uid="{37D22E01-0F48-4DA3-AF82-090F01F2A5A4}"/>
    <cellStyle name="Normal 13 3 2 2 8" xfId="4513" xr:uid="{6DF267AE-2B5A-42EF-80F7-54266DDB2B3C}"/>
    <cellStyle name="Normal 13 3 2 2 9" xfId="4514" xr:uid="{29712F83-B1F1-4607-B55B-E996188CDE9D}"/>
    <cellStyle name="Normal 13 3 2 20" xfId="4515" xr:uid="{6A285190-E612-4888-B23C-D1B238BAE694}"/>
    <cellStyle name="Normal 13 3 2 21" xfId="4516" xr:uid="{1CCD2326-1DA6-4BF2-9BD5-C1FF2CA7BA30}"/>
    <cellStyle name="Normal 13 3 2 22" xfId="4517" xr:uid="{674027A9-4681-4338-8EBE-10B8F83DFFC9}"/>
    <cellStyle name="Normal 13 3 2 23" xfId="4518" xr:uid="{690003BF-DCCA-4913-BFBA-EAB1A96E6862}"/>
    <cellStyle name="Normal 13 3 2 24" xfId="4519" xr:uid="{5E4621D9-8307-4659-B2D7-A8D148414FF0}"/>
    <cellStyle name="Normal 13 3 2 25" xfId="4520" xr:uid="{82F92900-4898-41F3-A76E-F34D7DEC6519}"/>
    <cellStyle name="Normal 13 3 2 26" xfId="4521" xr:uid="{B79B3A52-523F-49E9-A773-CAB8E3B41075}"/>
    <cellStyle name="Normal 13 3 2 27" xfId="4522" xr:uid="{F5B5E30A-958E-4FEF-84A0-1821684429F0}"/>
    <cellStyle name="Normal 13 3 2 28" xfId="4523" xr:uid="{F73D7A41-C7C6-4102-8539-070836D90DE9}"/>
    <cellStyle name="Normal 13 3 2 29" xfId="4524" xr:uid="{5A0F778F-D30C-4359-850D-382C42B9C1EA}"/>
    <cellStyle name="Normal 13 3 2 3" xfId="4525" xr:uid="{D33D87EB-EB19-4033-A445-B59E31102FD3}"/>
    <cellStyle name="Normal 13 3 2 30" xfId="4526" xr:uid="{F89E2E12-0E6A-49DF-91C9-CA45123CA3D3}"/>
    <cellStyle name="Normal 13 3 2 31" xfId="4527" xr:uid="{464483BE-8814-4F6D-A600-FF84ACCFCAFE}"/>
    <cellStyle name="Normal 13 3 2 32" xfId="4528" xr:uid="{3D7EFB8C-818D-4D03-AE0B-0555768CEDFE}"/>
    <cellStyle name="Normal 13 3 2 33" xfId="4529" xr:uid="{27F84FFA-75BB-4DA8-AF1B-5F1288F9BCF3}"/>
    <cellStyle name="Normal 13 3 2 34" xfId="4530" xr:uid="{65999AA1-819E-4888-8F11-37D02D36D5F1}"/>
    <cellStyle name="Normal 13 3 2 35" xfId="4531" xr:uid="{0C9B46BE-0333-4B72-9D32-3EEB8E59AA6D}"/>
    <cellStyle name="Normal 13 3 2 36" xfId="4532" xr:uid="{D75F7749-A69B-458B-865D-104B2FB8407A}"/>
    <cellStyle name="Normal 13 3 2 37" xfId="4533" xr:uid="{FFC6F3C0-5099-41E5-B0D6-8ECF1C1DC324}"/>
    <cellStyle name="Normal 13 3 2 38" xfId="4534" xr:uid="{0882D109-C0EE-4A8D-A263-90665DD324F4}"/>
    <cellStyle name="Normal 13 3 2 39" xfId="4535" xr:uid="{5536A2E2-0682-4C01-9235-CA96698A3E23}"/>
    <cellStyle name="Normal 13 3 2 4" xfId="4536" xr:uid="{31780B76-F088-461E-99E6-011E0F47F4F8}"/>
    <cellStyle name="Normal 13 3 2 40" xfId="4537" xr:uid="{713D0598-2F48-4AE5-9620-1FB017775FED}"/>
    <cellStyle name="Normal 13 3 2 5" xfId="4538" xr:uid="{8480DA8D-A981-4EA6-A890-436A59C69553}"/>
    <cellStyle name="Normal 13 3 2 6" xfId="4539" xr:uid="{EA286209-6348-4CC3-9FC7-9C99322BE7F9}"/>
    <cellStyle name="Normal 13 3 2 7" xfId="4540" xr:uid="{DA6648DA-2FE4-4936-BED6-9B52ED1B053A}"/>
    <cellStyle name="Normal 13 3 2 8" xfId="4541" xr:uid="{174F9D11-6789-4B41-AE7C-3E93425B6F70}"/>
    <cellStyle name="Normal 13 3 2 9" xfId="4542" xr:uid="{AEC7B3ED-1EBA-4ADF-953F-3E4742071C58}"/>
    <cellStyle name="Normal 13 3 20" xfId="4543" xr:uid="{A4921466-5195-41E6-B72B-61E55B4ADC89}"/>
    <cellStyle name="Normal 13 3 21" xfId="4544" xr:uid="{A1F075F8-587B-49E4-8E3A-C98A1F3929D0}"/>
    <cellStyle name="Normal 13 3 22" xfId="4545" xr:uid="{BA170F43-133F-471A-A785-659A380E1796}"/>
    <cellStyle name="Normal 13 3 23" xfId="4546" xr:uid="{0CD995B2-AF6C-4D65-B2A4-23C6B4BDEC7D}"/>
    <cellStyle name="Normal 13 3 24" xfId="4547" xr:uid="{9102551A-1B96-4D68-B0F0-C53F162B8F35}"/>
    <cellStyle name="Normal 13 3 25" xfId="4548" xr:uid="{90A11800-B31F-4DBB-B7EA-ADA13CD270AA}"/>
    <cellStyle name="Normal 13 3 26" xfId="4549" xr:uid="{80BAF1A1-36F0-466D-A8B1-C6260E160EA4}"/>
    <cellStyle name="Normal 13 3 27" xfId="4550" xr:uid="{6B3A60E8-EE5B-44AA-9005-1AEC89ED7181}"/>
    <cellStyle name="Normal 13 3 28" xfId="4551" xr:uid="{88E135E2-B283-48FA-ADA6-E00CBA79C116}"/>
    <cellStyle name="Normal 13 3 29" xfId="4552" xr:uid="{B673D0C9-78E1-4EBD-AB07-3A143751615E}"/>
    <cellStyle name="Normal 13 3 3" xfId="4553" xr:uid="{5A1A9CE0-1B5C-40A1-958F-668FC1F5AAAB}"/>
    <cellStyle name="Normal 13 3 3 10" xfId="4554" xr:uid="{A190A7A1-8C63-411D-8C7B-08F7328EA622}"/>
    <cellStyle name="Normal 13 3 3 11" xfId="4555" xr:uid="{F5F43BB1-5B2C-4BC2-8527-22021C4060CE}"/>
    <cellStyle name="Normal 13 3 3 12" xfId="4556" xr:uid="{1927A051-12BC-4301-B7ED-639F9F9C5A7A}"/>
    <cellStyle name="Normal 13 3 3 13" xfId="4557" xr:uid="{90CCCBF7-0E4B-47FC-8515-B672EF0D4E74}"/>
    <cellStyle name="Normal 13 3 3 14" xfId="4558" xr:uid="{9B54673D-4C6D-4BEE-A527-F6B76BAF4870}"/>
    <cellStyle name="Normal 13 3 3 15" xfId="4559" xr:uid="{D13CAAD2-2426-4CCB-9EF6-B57C8BBFAF51}"/>
    <cellStyle name="Normal 13 3 3 16" xfId="4560" xr:uid="{266D0817-5E4B-454F-9A9D-F30B3B78042A}"/>
    <cellStyle name="Normal 13 3 3 17" xfId="4561" xr:uid="{D7500257-B73F-499D-A105-64DDA22CAACF}"/>
    <cellStyle name="Normal 13 3 3 18" xfId="4562" xr:uid="{5F07EB9A-2ADA-4662-BB8F-B2DF430E1061}"/>
    <cellStyle name="Normal 13 3 3 19" xfId="4563" xr:uid="{AC09C24A-D45E-46AB-BFD1-4C1C8C9EB5F4}"/>
    <cellStyle name="Normal 13 3 3 2" xfId="4564" xr:uid="{010391B5-DCCC-4375-8FB2-094EF3065096}"/>
    <cellStyle name="Normal 13 3 3 2 10" xfId="4565" xr:uid="{56C65188-E7B9-454D-ABF3-2B1E87B60002}"/>
    <cellStyle name="Normal 13 3 3 2 11" xfId="4566" xr:uid="{AA1627D4-B0D1-4492-A542-20E4F22756CE}"/>
    <cellStyle name="Normal 13 3 3 2 12" xfId="4567" xr:uid="{D4409A52-800E-4F68-AF28-D9DF84C8303F}"/>
    <cellStyle name="Normal 13 3 3 2 13" xfId="4568" xr:uid="{A1B5CFC8-1AC1-436C-8679-CCB413F2FCC8}"/>
    <cellStyle name="Normal 13 3 3 2 14" xfId="4569" xr:uid="{828BB146-8E5A-4C7A-BB80-15B26DB63323}"/>
    <cellStyle name="Normal 13 3 3 2 15" xfId="4570" xr:uid="{0BF64B6E-7D85-4A68-81B2-D41FF036BEC7}"/>
    <cellStyle name="Normal 13 3 3 2 16" xfId="4571" xr:uid="{A85E4D92-3DD4-4746-A9EA-2A7D94BAB333}"/>
    <cellStyle name="Normal 13 3 3 2 17" xfId="4572" xr:uid="{02010B81-A2D5-4947-B858-390A44ADC84F}"/>
    <cellStyle name="Normal 13 3 3 2 18" xfId="4573" xr:uid="{2338934C-21F2-429F-87BC-DE27B294486E}"/>
    <cellStyle name="Normal 13 3 3 2 19" xfId="4574" xr:uid="{12FE674B-644A-44BF-87F9-85EFE6E5F1FB}"/>
    <cellStyle name="Normal 13 3 3 2 2" xfId="4575" xr:uid="{91CA58BD-4E53-4B7A-B249-3BEB50480D62}"/>
    <cellStyle name="Normal 13 3 3 2 20" xfId="4576" xr:uid="{C1414D8F-D585-49E0-93B5-3E63ED68C9C3}"/>
    <cellStyle name="Normal 13 3 3 2 21" xfId="4577" xr:uid="{EFB464C5-8A2C-4671-B7F7-26987056AD5E}"/>
    <cellStyle name="Normal 13 3 3 2 22" xfId="4578" xr:uid="{3DB69681-ACAE-43A8-81D1-E0B30439E8B4}"/>
    <cellStyle name="Normal 13 3 3 2 23" xfId="4579" xr:uid="{98584E3B-743D-48E9-BF9A-6D00809828CC}"/>
    <cellStyle name="Normal 13 3 3 2 24" xfId="4580" xr:uid="{16EE3636-3221-465B-AF85-DE8639238C26}"/>
    <cellStyle name="Normal 13 3 3 2 25" xfId="4581" xr:uid="{F6A31005-0730-4C4B-A99D-D24B6829B67E}"/>
    <cellStyle name="Normal 13 3 3 2 26" xfId="4582" xr:uid="{E95C2E57-C496-4E7B-961A-CCBA2063083F}"/>
    <cellStyle name="Normal 13 3 3 2 27" xfId="4583" xr:uid="{0EDF2671-3181-4A4D-A9BA-4CBAE19A79DC}"/>
    <cellStyle name="Normal 13 3 3 2 28" xfId="4584" xr:uid="{CFF03DEA-7AD2-4174-A72A-401153494549}"/>
    <cellStyle name="Normal 13 3 3 2 29" xfId="4585" xr:uid="{869B07E6-4827-47B8-B7C1-6F18D2840EFF}"/>
    <cellStyle name="Normal 13 3 3 2 3" xfId="4586" xr:uid="{D4818CA4-3C0A-4B40-9B55-522DCB9ADDDB}"/>
    <cellStyle name="Normal 13 3 3 2 30" xfId="4587" xr:uid="{F1FFA640-94B8-4CBA-ABBE-4614097B92C8}"/>
    <cellStyle name="Normal 13 3 3 2 31" xfId="4588" xr:uid="{FF017E49-4262-4C45-BFC1-048F5F198BC4}"/>
    <cellStyle name="Normal 13 3 3 2 32" xfId="4589" xr:uid="{38B61821-BE3A-4812-AA7F-3ECC62FF4DEC}"/>
    <cellStyle name="Normal 13 3 3 2 33" xfId="4590" xr:uid="{95464A79-C126-4E39-93FC-B0EB3AAD1116}"/>
    <cellStyle name="Normal 13 3 3 2 34" xfId="4591" xr:uid="{2C151F0C-C8BA-40E5-89A6-645A791E53C2}"/>
    <cellStyle name="Normal 13 3 3 2 35" xfId="4592" xr:uid="{28C8690C-3E43-447A-81DE-BFAC75825144}"/>
    <cellStyle name="Normal 13 3 3 2 36" xfId="4593" xr:uid="{1FE299DA-3E97-42D2-805D-3B2A9078D335}"/>
    <cellStyle name="Normal 13 3 3 2 37" xfId="4594" xr:uid="{610360C3-E61F-4856-9847-0BA03320FE96}"/>
    <cellStyle name="Normal 13 3 3 2 38" xfId="4595" xr:uid="{134CFBD4-6D8B-4757-ABAF-E6567D779779}"/>
    <cellStyle name="Normal 13 3 3 2 4" xfId="4596" xr:uid="{91705C30-5C82-43F3-9CBE-0D0256687CA9}"/>
    <cellStyle name="Normal 13 3 3 2 5" xfId="4597" xr:uid="{DC65739E-D0D8-4362-8AA1-61FF1214E9C2}"/>
    <cellStyle name="Normal 13 3 3 2 6" xfId="4598" xr:uid="{52E1E44E-820A-4721-B0BB-BF4EB1F2B304}"/>
    <cellStyle name="Normal 13 3 3 2 7" xfId="4599" xr:uid="{5433F236-2067-4054-BF0C-9BE1FDB4EE75}"/>
    <cellStyle name="Normal 13 3 3 2 8" xfId="4600" xr:uid="{E3544EB8-B497-4570-BE2F-B78089397CC8}"/>
    <cellStyle name="Normal 13 3 3 2 9" xfId="4601" xr:uid="{41BE8615-4A99-4001-9501-BE79DA9CA6CD}"/>
    <cellStyle name="Normal 13 3 3 20" xfId="4602" xr:uid="{0E1247E8-3ABB-4752-A5C0-AD608A9239F8}"/>
    <cellStyle name="Normal 13 3 3 21" xfId="4603" xr:uid="{BFE4248F-5F60-4236-9730-35CF8DCCE558}"/>
    <cellStyle name="Normal 13 3 3 22" xfId="4604" xr:uid="{7BFC4EF5-B54B-4EEE-8D9B-0F1B020189EB}"/>
    <cellStyle name="Normal 13 3 3 23" xfId="4605" xr:uid="{4BEFD9A5-13B9-42E3-9CC9-FB0B5797B282}"/>
    <cellStyle name="Normal 13 3 3 24" xfId="4606" xr:uid="{A61AF392-283F-4357-B56D-317E1819EC19}"/>
    <cellStyle name="Normal 13 3 3 25" xfId="4607" xr:uid="{F262EF94-9ABA-4372-AAF8-8A0C7A4D2BDD}"/>
    <cellStyle name="Normal 13 3 3 26" xfId="4608" xr:uid="{716057AD-C95C-4FDE-8E81-CF0B09FC95C1}"/>
    <cellStyle name="Normal 13 3 3 27" xfId="4609" xr:uid="{861FBEDD-70B3-4DF1-BE83-E6ECD350711B}"/>
    <cellStyle name="Normal 13 3 3 28" xfId="4610" xr:uid="{D589D098-E402-4F08-9E1C-E4E57D4BB597}"/>
    <cellStyle name="Normal 13 3 3 29" xfId="4611" xr:uid="{F8C405AE-7131-4DB0-867B-DBB14D0D5B13}"/>
    <cellStyle name="Normal 13 3 3 3" xfId="4612" xr:uid="{0007EC7F-642F-438B-8C7E-CE61E187F1B6}"/>
    <cellStyle name="Normal 13 3 3 30" xfId="4613" xr:uid="{0FD82241-4DAE-4C10-8576-E0314B454E59}"/>
    <cellStyle name="Normal 13 3 3 31" xfId="4614" xr:uid="{4A342943-738A-4056-AB56-F5CACCC269EE}"/>
    <cellStyle name="Normal 13 3 3 32" xfId="4615" xr:uid="{7E0A4628-2EF9-40CD-A76C-21A8E06D6C30}"/>
    <cellStyle name="Normal 13 3 3 33" xfId="4616" xr:uid="{C928BDC7-20E0-4942-9CCB-8AE94C86DE73}"/>
    <cellStyle name="Normal 13 3 3 34" xfId="4617" xr:uid="{4949EB1E-BF65-47F5-B121-1CEC9DA32116}"/>
    <cellStyle name="Normal 13 3 3 35" xfId="4618" xr:uid="{9FDB49D9-3CB4-4B62-B6E6-CA25F731AFB7}"/>
    <cellStyle name="Normal 13 3 3 36" xfId="4619" xr:uid="{16A99DB4-38A9-4A81-BF82-F7DAD8C65F76}"/>
    <cellStyle name="Normal 13 3 3 37" xfId="4620" xr:uid="{B83DAC9F-55B0-4087-8C98-165EC1EBDDD0}"/>
    <cellStyle name="Normal 13 3 3 38" xfId="4621" xr:uid="{84F6ADD5-E2F9-464F-AF16-EC83412BF53A}"/>
    <cellStyle name="Normal 13 3 3 4" xfId="4622" xr:uid="{62AE114D-FEC8-4CF7-91AE-E406E0AA254A}"/>
    <cellStyle name="Normal 13 3 3 5" xfId="4623" xr:uid="{CF6AD237-10AD-45F5-A0D5-55AE226EB024}"/>
    <cellStyle name="Normal 13 3 3 6" xfId="4624" xr:uid="{D4738709-F1BD-4C3A-9E1A-0A6C610D1566}"/>
    <cellStyle name="Normal 13 3 3 7" xfId="4625" xr:uid="{98FAC217-3D49-4B03-91C2-C76B71E80404}"/>
    <cellStyle name="Normal 13 3 3 8" xfId="4626" xr:uid="{A1C39341-B6A1-4B2D-9947-EDC94B35E294}"/>
    <cellStyle name="Normal 13 3 3 9" xfId="4627" xr:uid="{B1BAD297-B40A-435F-8388-0D0BD52F36A0}"/>
    <cellStyle name="Normal 13 3 30" xfId="4628" xr:uid="{ECFD882E-E8EC-4AAC-A223-78D7BC91F723}"/>
    <cellStyle name="Normal 13 3 31" xfId="4629" xr:uid="{C03DF6D3-E4DD-462F-BA79-E8E38226931D}"/>
    <cellStyle name="Normal 13 3 32" xfId="4630" xr:uid="{A371A658-A169-49D8-B01A-7A6B05AC155E}"/>
    <cellStyle name="Normal 13 3 33" xfId="4631" xr:uid="{ABB079F4-D673-43FF-BB8A-0EB8F1A4DD44}"/>
    <cellStyle name="Normal 13 3 34" xfId="4632" xr:uid="{F4B95884-7851-4796-9FDF-0C0CCC74EC2C}"/>
    <cellStyle name="Normal 13 3 35" xfId="4633" xr:uid="{EEE638A3-722C-4E17-B158-6A75124A4F29}"/>
    <cellStyle name="Normal 13 3 36" xfId="4634" xr:uid="{64804AD9-B26E-459F-961C-A48C28084CBF}"/>
    <cellStyle name="Normal 13 3 37" xfId="4635" xr:uid="{EC038FF5-1131-4476-9D5C-EDB0545594F1}"/>
    <cellStyle name="Normal 13 3 38" xfId="4636" xr:uid="{1BF0ACA1-8BE0-4F1D-B656-855876A413FB}"/>
    <cellStyle name="Normal 13 3 39" xfId="4637" xr:uid="{FED3D767-70BE-4E7E-BC55-870B56CCC441}"/>
    <cellStyle name="Normal 13 3 4" xfId="4638" xr:uid="{C9C2447F-59FF-4398-8E23-179758D99B0F}"/>
    <cellStyle name="Normal 13 3 40" xfId="4639" xr:uid="{95745F62-0EAA-4D11-8C34-605358675F38}"/>
    <cellStyle name="Normal 13 3 41" xfId="4640" xr:uid="{3214371B-DDDD-40BB-9873-3801119B3443}"/>
    <cellStyle name="Normal 13 3 42" xfId="4641" xr:uid="{38DDDBF9-7FD0-4DD8-8F21-9BA8E691E0D8}"/>
    <cellStyle name="Normal 13 3 43" xfId="4642" xr:uid="{D5810AFB-6931-4917-A3DD-B3A733EEB7D6}"/>
    <cellStyle name="Normal 13 3 44" xfId="4643" xr:uid="{1A184A0D-E61A-4775-8E9D-89078E80F072}"/>
    <cellStyle name="Normal 13 3 45" xfId="4644" xr:uid="{E1610BCA-374A-473E-9B51-08FA820B85DF}"/>
    <cellStyle name="Normal 13 3 46" xfId="4645" xr:uid="{7E3DFCB1-8E7C-4017-8A27-D8F7236B3A34}"/>
    <cellStyle name="Normal 13 3 47" xfId="4646" xr:uid="{1AEF3817-EF65-4DEA-A701-470E658B7D06}"/>
    <cellStyle name="Normal 13 3 5" xfId="4647" xr:uid="{F78D6C79-6C7B-421D-BC48-06166348C4C8}"/>
    <cellStyle name="Normal 13 3 6" xfId="4648" xr:uid="{9FA9A8A0-BDA3-477F-B708-C1B16B523AB7}"/>
    <cellStyle name="Normal 13 3 7" xfId="4649" xr:uid="{66D92A02-AB5D-43CA-9378-E3077D2748C4}"/>
    <cellStyle name="Normal 13 3 8" xfId="4650" xr:uid="{67C1F81F-C3FF-436F-8D7B-BF07C9E6B3DA}"/>
    <cellStyle name="Normal 13 3 9" xfId="4651" xr:uid="{689C2864-00BF-4346-984D-7220E7473229}"/>
    <cellStyle name="Normal 13 30" xfId="4652" xr:uid="{4EFC1224-B583-4788-865D-E418E1A91054}"/>
    <cellStyle name="Normal 13 31" xfId="4653" xr:uid="{2694C4A2-1C12-4548-A8E2-7212425F6A20}"/>
    <cellStyle name="Normal 13 32" xfId="4654" xr:uid="{D63C492A-9380-4AF0-A6BB-AA8401298609}"/>
    <cellStyle name="Normal 13 33" xfId="4655" xr:uid="{3E30CCA3-7A70-4B6D-B695-741B286672B8}"/>
    <cellStyle name="Normal 13 34" xfId="4656" xr:uid="{5FB3CA49-58CF-42B5-AC00-F4E35C2C118C}"/>
    <cellStyle name="Normal 13 35" xfId="4657" xr:uid="{888F2CEF-C09C-406A-84E8-9FA2BDABB920}"/>
    <cellStyle name="Normal 13 36" xfId="4658" xr:uid="{FF7858B2-417A-4351-9F89-B1FA7712C1EF}"/>
    <cellStyle name="Normal 13 37" xfId="4659" xr:uid="{1CF1ED02-92D7-4CBE-AF3C-68DD1BC64096}"/>
    <cellStyle name="Normal 13 38" xfId="4660" xr:uid="{08979084-75CA-4D60-8522-06ED61C14021}"/>
    <cellStyle name="Normal 13 39" xfId="4661" xr:uid="{1B1477C7-75B9-4C07-BFFF-DEC32F7AE8B3}"/>
    <cellStyle name="Normal 13 4" xfId="4662" xr:uid="{E4615C0D-5D36-41A3-A987-AA6178A586B9}"/>
    <cellStyle name="Normal 13 4 10" xfId="4663" xr:uid="{4FD8C7D9-EA0C-4971-A306-0CC33A2A4941}"/>
    <cellStyle name="Normal 13 4 11" xfId="4664" xr:uid="{6771FE80-7FDE-4C19-9154-44B97BE5B7D9}"/>
    <cellStyle name="Normal 13 4 12" xfId="4665" xr:uid="{61D981A5-D13E-4D9D-9D5D-CDD429FBDF53}"/>
    <cellStyle name="Normal 13 4 13" xfId="4666" xr:uid="{82831DDB-3B73-4A74-B1F6-FC649C79BFED}"/>
    <cellStyle name="Normal 13 4 14" xfId="4667" xr:uid="{0A66016D-7066-4C95-873F-E2D11723FF36}"/>
    <cellStyle name="Normal 13 4 15" xfId="4668" xr:uid="{D03E1F95-13F8-427B-B124-466ECFC03C71}"/>
    <cellStyle name="Normal 13 4 16" xfId="4669" xr:uid="{8841A84C-0AF1-41F7-AF6B-14E4F45A957B}"/>
    <cellStyle name="Normal 13 4 17" xfId="4670" xr:uid="{2D0041AF-A252-465E-90E2-25BC62EE4FCD}"/>
    <cellStyle name="Normal 13 4 18" xfId="4671" xr:uid="{804186F4-8547-49BF-BD65-BAAB0F407AEE}"/>
    <cellStyle name="Normal 13 4 19" xfId="4672" xr:uid="{FBCDCEB0-9536-4700-8137-16599DD56DD0}"/>
    <cellStyle name="Normal 13 4 2" xfId="4673" xr:uid="{A8FDCEF4-420C-4F36-B40F-BCFB3DEA6BE0}"/>
    <cellStyle name="Normal 13 4 2 10" xfId="4674" xr:uid="{222E9B95-2DBB-4EE7-831D-D209F25B42F7}"/>
    <cellStyle name="Normal 13 4 2 11" xfId="4675" xr:uid="{593BA957-345E-4920-9B91-A73D28355A89}"/>
    <cellStyle name="Normal 13 4 2 12" xfId="4676" xr:uid="{9FCC3CF5-C1AF-4274-AA9F-A029C8DADE1D}"/>
    <cellStyle name="Normal 13 4 2 13" xfId="4677" xr:uid="{0E19027C-A0D4-459E-BAD0-80A44A4456B1}"/>
    <cellStyle name="Normal 13 4 2 14" xfId="4678" xr:uid="{49E35A59-A337-4EF9-BE9E-9333BC118241}"/>
    <cellStyle name="Normal 13 4 2 15" xfId="4679" xr:uid="{29783720-C203-4BD7-B668-5C56594130F6}"/>
    <cellStyle name="Normal 13 4 2 16" xfId="4680" xr:uid="{FEB6C3CB-4A49-4E05-9B6B-A185235F51DF}"/>
    <cellStyle name="Normal 13 4 2 17" xfId="4681" xr:uid="{5909CDFF-E58A-4622-B8D1-8567568DD058}"/>
    <cellStyle name="Normal 13 4 2 18" xfId="4682" xr:uid="{CA1B4DE8-E9A8-4970-9DB9-8EEE3EA24F62}"/>
    <cellStyle name="Normal 13 4 2 19" xfId="4683" xr:uid="{5274ED2A-BF39-4020-9F93-7E0891228F2A}"/>
    <cellStyle name="Normal 13 4 2 2" xfId="4684" xr:uid="{89B369E6-2692-4127-A3E6-29A66E9655BC}"/>
    <cellStyle name="Normal 13 4 2 2 10" xfId="4685" xr:uid="{6922C822-C96C-4508-8C95-9556DCD43473}"/>
    <cellStyle name="Normal 13 4 2 2 11" xfId="4686" xr:uid="{458EFAA7-EECC-431E-8EDD-D70AEE46D31B}"/>
    <cellStyle name="Normal 13 4 2 2 12" xfId="4687" xr:uid="{741F338F-B7D8-4918-8E12-9862F87CF222}"/>
    <cellStyle name="Normal 13 4 2 2 13" xfId="4688" xr:uid="{48FF8D39-1C94-4FB2-8EE3-54EB7D183D56}"/>
    <cellStyle name="Normal 13 4 2 2 14" xfId="4689" xr:uid="{938399EA-9A1E-48F9-9B40-88F758B6F3D2}"/>
    <cellStyle name="Normal 13 4 2 2 15" xfId="4690" xr:uid="{41027941-4288-44D9-BE04-82C282DAA35A}"/>
    <cellStyle name="Normal 13 4 2 2 16" xfId="4691" xr:uid="{06724BBE-CD43-4ED1-B95D-8C81FAE4A7B9}"/>
    <cellStyle name="Normal 13 4 2 2 17" xfId="4692" xr:uid="{5023FCD9-4DF1-479B-BC10-ADFB367767D8}"/>
    <cellStyle name="Normal 13 4 2 2 18" xfId="4693" xr:uid="{F2273976-F2FC-4A86-96E3-489D4B03405B}"/>
    <cellStyle name="Normal 13 4 2 2 19" xfId="4694" xr:uid="{934DB911-D6AE-4DE4-B167-B96B5E92E61B}"/>
    <cellStyle name="Normal 13 4 2 2 2" xfId="4695" xr:uid="{004DE09F-AD09-452C-84B3-2FC6B2BDCF66}"/>
    <cellStyle name="Normal 13 4 2 2 2 10" xfId="4696" xr:uid="{CFD73F1E-AF86-4AF8-B9F1-E8297FF9D51D}"/>
    <cellStyle name="Normal 13 4 2 2 2 11" xfId="4697" xr:uid="{3DF3C2F0-B2F5-4DDB-8796-CA4BF89B84AD}"/>
    <cellStyle name="Normal 13 4 2 2 2 12" xfId="4698" xr:uid="{0F48CCFD-BB01-484D-BD00-ECBB24E361C7}"/>
    <cellStyle name="Normal 13 4 2 2 2 13" xfId="4699" xr:uid="{643CBD83-3F8F-48E2-A18B-E2BB17D953CD}"/>
    <cellStyle name="Normal 13 4 2 2 2 14" xfId="4700" xr:uid="{A05CEEA6-B45A-403F-A60D-1B434AEBC714}"/>
    <cellStyle name="Normal 13 4 2 2 2 15" xfId="4701" xr:uid="{285F8180-A245-418A-B7D1-8C03CA3C1359}"/>
    <cellStyle name="Normal 13 4 2 2 2 16" xfId="4702" xr:uid="{0C485B9E-923C-46F1-BE0B-5DDBDCF35877}"/>
    <cellStyle name="Normal 13 4 2 2 2 17" xfId="4703" xr:uid="{677F16F2-8766-4D7D-9CF8-6C4A5E081723}"/>
    <cellStyle name="Normal 13 4 2 2 2 18" xfId="4704" xr:uid="{8B2B7B54-633E-4138-925D-25FFF7625399}"/>
    <cellStyle name="Normal 13 4 2 2 2 19" xfId="4705" xr:uid="{101A6E04-DC1A-4936-9CC9-9BD9393FA56D}"/>
    <cellStyle name="Normal 13 4 2 2 2 2" xfId="4706" xr:uid="{12A71BD3-318F-4054-9918-F23161F1F077}"/>
    <cellStyle name="Normal 13 4 2 2 2 20" xfId="4707" xr:uid="{FCD422C7-69A5-4F7F-8D83-D6BDDB1BBBFA}"/>
    <cellStyle name="Normal 13 4 2 2 2 21" xfId="4708" xr:uid="{4D0CBF4B-645E-46F8-B78D-75CCECDC9769}"/>
    <cellStyle name="Normal 13 4 2 2 2 22" xfId="4709" xr:uid="{1FE6868E-11AF-4B1D-B934-A7D512D618C1}"/>
    <cellStyle name="Normal 13 4 2 2 2 23" xfId="4710" xr:uid="{0B7F8CDF-F692-4C3C-A636-4C84086306CB}"/>
    <cellStyle name="Normal 13 4 2 2 2 24" xfId="4711" xr:uid="{A5EE26E0-FAFF-44DA-AC7E-180ACA8699D2}"/>
    <cellStyle name="Normal 13 4 2 2 2 25" xfId="4712" xr:uid="{63DE9005-F1A2-409C-A823-579A4DFD2C3E}"/>
    <cellStyle name="Normal 13 4 2 2 2 26" xfId="4713" xr:uid="{D800750E-6347-4E61-88BE-647054D6A516}"/>
    <cellStyle name="Normal 13 4 2 2 2 27" xfId="4714" xr:uid="{AB66AFB5-521B-4D6A-A986-124AFE242ED0}"/>
    <cellStyle name="Normal 13 4 2 2 2 28" xfId="4715" xr:uid="{CF43DD82-D14D-4F38-8FB5-FF89A5F65D6D}"/>
    <cellStyle name="Normal 13 4 2 2 2 29" xfId="4716" xr:uid="{1D9AADA1-5AB6-42D9-8DB9-E689E1F953EE}"/>
    <cellStyle name="Normal 13 4 2 2 2 3" xfId="4717" xr:uid="{44E5ED63-F28E-438E-82EB-342BE4E0CD61}"/>
    <cellStyle name="Normal 13 4 2 2 2 30" xfId="4718" xr:uid="{709ED7F6-F773-482C-96AB-BA4269DC8153}"/>
    <cellStyle name="Normal 13 4 2 2 2 31" xfId="4719" xr:uid="{D2B06587-A140-4CA1-B6B5-2C06A1D3872C}"/>
    <cellStyle name="Normal 13 4 2 2 2 32" xfId="4720" xr:uid="{CA4BE7B3-40BD-4886-B335-B22819897A56}"/>
    <cellStyle name="Normal 13 4 2 2 2 33" xfId="4721" xr:uid="{BB19C121-1525-4597-9075-284CED97FE02}"/>
    <cellStyle name="Normal 13 4 2 2 2 34" xfId="4722" xr:uid="{599AB833-B356-4CAE-93F6-8AE138201D3D}"/>
    <cellStyle name="Normal 13 4 2 2 2 35" xfId="4723" xr:uid="{C05BBE59-1549-4D7F-9BE0-BE14866D4C6A}"/>
    <cellStyle name="Normal 13 4 2 2 2 36" xfId="4724" xr:uid="{FCFEA3E3-A113-4DF5-8A22-34E8FDC20749}"/>
    <cellStyle name="Normal 13 4 2 2 2 37" xfId="4725" xr:uid="{C6B080E2-6E76-4B56-889F-CDBF13F72D7F}"/>
    <cellStyle name="Normal 13 4 2 2 2 38" xfId="4726" xr:uid="{794604F7-2EFB-43CE-BB01-5C59633BE02E}"/>
    <cellStyle name="Normal 13 4 2 2 2 4" xfId="4727" xr:uid="{7FDE09D1-F7D1-485C-B027-E2461C36FBFF}"/>
    <cellStyle name="Normal 13 4 2 2 2 5" xfId="4728" xr:uid="{0EAAD818-37DB-464A-908C-E0D880AC2EC5}"/>
    <cellStyle name="Normal 13 4 2 2 2 6" xfId="4729" xr:uid="{4F54B45B-03CF-493F-A09D-32AD174CEFC8}"/>
    <cellStyle name="Normal 13 4 2 2 2 7" xfId="4730" xr:uid="{58164C8A-30C5-442B-B470-A63047205BAD}"/>
    <cellStyle name="Normal 13 4 2 2 2 8" xfId="4731" xr:uid="{6FDAB498-7B1B-4F19-94B8-515D6F1BDA8D}"/>
    <cellStyle name="Normal 13 4 2 2 2 9" xfId="4732" xr:uid="{8A6C4AD6-E45E-409A-8A28-BF8CEAC155DF}"/>
    <cellStyle name="Normal 13 4 2 2 20" xfId="4733" xr:uid="{D0140998-72DA-49F0-A63F-7791C318EE71}"/>
    <cellStyle name="Normal 13 4 2 2 21" xfId="4734" xr:uid="{63B1B1B1-CFB6-4053-84FC-2123E3F6A98B}"/>
    <cellStyle name="Normal 13 4 2 2 22" xfId="4735" xr:uid="{5500FC58-E95A-4E75-B582-D2AB17C00446}"/>
    <cellStyle name="Normal 13 4 2 2 23" xfId="4736" xr:uid="{1BD868C1-E8D5-430C-B20C-8354D23ED829}"/>
    <cellStyle name="Normal 13 4 2 2 24" xfId="4737" xr:uid="{6F04533C-3078-48B8-9AEB-1BA38B9A7396}"/>
    <cellStyle name="Normal 13 4 2 2 25" xfId="4738" xr:uid="{0766F1C8-B9E9-40B6-A8EB-766277299DCE}"/>
    <cellStyle name="Normal 13 4 2 2 26" xfId="4739" xr:uid="{6EF63A21-1E43-45C7-B2A0-B303A7D9F68A}"/>
    <cellStyle name="Normal 13 4 2 2 27" xfId="4740" xr:uid="{3B2863EF-397E-45D5-B64E-A21277977C7E}"/>
    <cellStyle name="Normal 13 4 2 2 28" xfId="4741" xr:uid="{C52174C2-4183-4E98-9D0A-DBC2F8163553}"/>
    <cellStyle name="Normal 13 4 2 2 29" xfId="4742" xr:uid="{6BBC0ABB-F82A-4A47-BADF-85969DD07A8F}"/>
    <cellStyle name="Normal 13 4 2 2 3" xfId="4743" xr:uid="{B744A72A-D58D-4A33-BE52-45517C4976DB}"/>
    <cellStyle name="Normal 13 4 2 2 30" xfId="4744" xr:uid="{144CA132-3C4A-43C0-AF7E-859AE14C75C2}"/>
    <cellStyle name="Normal 13 4 2 2 31" xfId="4745" xr:uid="{74B9B4A4-73F5-492B-B5D5-7E49018DD15F}"/>
    <cellStyle name="Normal 13 4 2 2 32" xfId="4746" xr:uid="{854F7DF2-F535-4648-BD39-AEEA668E8A3F}"/>
    <cellStyle name="Normal 13 4 2 2 33" xfId="4747" xr:uid="{BDD72CD3-13BF-42B0-84EF-03E6B128F60A}"/>
    <cellStyle name="Normal 13 4 2 2 34" xfId="4748" xr:uid="{B994DBCF-C975-4B7E-B859-4A4542BAEBC0}"/>
    <cellStyle name="Normal 13 4 2 2 35" xfId="4749" xr:uid="{F72CC64B-CD99-4554-BDBC-3693720AC9C7}"/>
    <cellStyle name="Normal 13 4 2 2 36" xfId="4750" xr:uid="{A8682A52-36BF-442A-8908-C53D7C438B27}"/>
    <cellStyle name="Normal 13 4 2 2 37" xfId="4751" xr:uid="{34DDD39F-4A4F-44CE-895D-67D77CC68E6D}"/>
    <cellStyle name="Normal 13 4 2 2 38" xfId="4752" xr:uid="{338DCA41-1BCD-41D9-899E-1D5993724A1C}"/>
    <cellStyle name="Normal 13 4 2 2 4" xfId="4753" xr:uid="{BE87998C-8E2F-4124-954F-4B98D0FA441F}"/>
    <cellStyle name="Normal 13 4 2 2 5" xfId="4754" xr:uid="{31ED8A64-D11A-44FF-BB94-816C5C831D29}"/>
    <cellStyle name="Normal 13 4 2 2 6" xfId="4755" xr:uid="{E6631CA6-21BC-42D6-94B5-0F80FB9628F1}"/>
    <cellStyle name="Normal 13 4 2 2 7" xfId="4756" xr:uid="{D6ABA115-75C0-4687-8ECE-7E3ACCAD2E3F}"/>
    <cellStyle name="Normal 13 4 2 2 8" xfId="4757" xr:uid="{6C949ADB-0486-4D8A-ADF8-C77E576BA34A}"/>
    <cellStyle name="Normal 13 4 2 2 9" xfId="4758" xr:uid="{4C8C1D4B-750E-4635-BB27-4A3E494E950F}"/>
    <cellStyle name="Normal 13 4 2 20" xfId="4759" xr:uid="{AE276376-A58A-4111-9A8E-6135E45BFBC8}"/>
    <cellStyle name="Normal 13 4 2 21" xfId="4760" xr:uid="{7144A432-C08B-47AE-A6F9-CC13BD008284}"/>
    <cellStyle name="Normal 13 4 2 22" xfId="4761" xr:uid="{E0B87B87-53A7-4094-9AA3-84885B789EF2}"/>
    <cellStyle name="Normal 13 4 2 23" xfId="4762" xr:uid="{BB4EE27D-40E1-4A8E-932F-84723189A8C3}"/>
    <cellStyle name="Normal 13 4 2 24" xfId="4763" xr:uid="{3B0A8B39-3DD2-405F-BA76-1388627F73AC}"/>
    <cellStyle name="Normal 13 4 2 25" xfId="4764" xr:uid="{B676CCDF-7B29-473D-A5CA-69696038E96C}"/>
    <cellStyle name="Normal 13 4 2 26" xfId="4765" xr:uid="{022945DC-555E-41E2-9A5F-B69A54CE07CF}"/>
    <cellStyle name="Normal 13 4 2 27" xfId="4766" xr:uid="{A33C002B-42C0-4BB4-A9C7-364E7609AD29}"/>
    <cellStyle name="Normal 13 4 2 28" xfId="4767" xr:uid="{21358240-4FA6-459A-B7AC-D9C5A8E8CB57}"/>
    <cellStyle name="Normal 13 4 2 29" xfId="4768" xr:uid="{127F94A7-D418-4488-80E2-F9EBD28BB7FB}"/>
    <cellStyle name="Normal 13 4 2 3" xfId="4769" xr:uid="{E3074B46-0BF5-43BB-9187-D76DF871A715}"/>
    <cellStyle name="Normal 13 4 2 30" xfId="4770" xr:uid="{DE8B6FFD-D01E-4E61-BE7E-95615D3EFAA5}"/>
    <cellStyle name="Normal 13 4 2 31" xfId="4771" xr:uid="{6BCC8F0A-6637-4D98-A575-DE8C14A927E6}"/>
    <cellStyle name="Normal 13 4 2 32" xfId="4772" xr:uid="{740F48DC-345F-4BDC-B50E-C7E9B744861A}"/>
    <cellStyle name="Normal 13 4 2 33" xfId="4773" xr:uid="{7DD5E801-89F0-4878-A443-2D7B00A23284}"/>
    <cellStyle name="Normal 13 4 2 34" xfId="4774" xr:uid="{3CCFA8BD-B0FF-40C2-A14F-CD39D476216C}"/>
    <cellStyle name="Normal 13 4 2 35" xfId="4775" xr:uid="{3687EB44-26D6-41E5-9195-693A0F0DFD6D}"/>
    <cellStyle name="Normal 13 4 2 36" xfId="4776" xr:uid="{4C64875E-E6CD-4EC4-97CE-5AD94314416C}"/>
    <cellStyle name="Normal 13 4 2 37" xfId="4777" xr:uid="{3A9D9611-DB6A-4668-B218-F638E3B88865}"/>
    <cellStyle name="Normal 13 4 2 38" xfId="4778" xr:uid="{BAD8A3F7-83B5-4832-92C6-0D8FAB0E2AE2}"/>
    <cellStyle name="Normal 13 4 2 39" xfId="4779" xr:uid="{F765C9A0-6781-4DD4-B998-6D1045AA1E2C}"/>
    <cellStyle name="Normal 13 4 2 4" xfId="4780" xr:uid="{FE3F0DA5-A7B3-4540-A035-3E180FF3C671}"/>
    <cellStyle name="Normal 13 4 2 40" xfId="4781" xr:uid="{C842AEF3-EDBE-48E9-9ECA-8984BD7157DF}"/>
    <cellStyle name="Normal 13 4 2 5" xfId="4782" xr:uid="{D4161D3F-A784-4851-81E4-EE70E34DE06C}"/>
    <cellStyle name="Normal 13 4 2 6" xfId="4783" xr:uid="{DC60FDA6-44C3-4B97-AB33-6B180F51589B}"/>
    <cellStyle name="Normal 13 4 2 7" xfId="4784" xr:uid="{F458C20F-1AAF-4A6C-9C77-451AB650A2A6}"/>
    <cellStyle name="Normal 13 4 2 8" xfId="4785" xr:uid="{E0124D20-74E1-4BFB-B899-49117A9059D3}"/>
    <cellStyle name="Normal 13 4 2 9" xfId="4786" xr:uid="{76297FD2-083C-4A4C-B194-517299985F7F}"/>
    <cellStyle name="Normal 13 4 20" xfId="4787" xr:uid="{1F25E0ED-E2FC-4811-AEF6-49F766353F3E}"/>
    <cellStyle name="Normal 13 4 21" xfId="4788" xr:uid="{6BAAB6FA-710E-4C05-8D33-40215CE613D9}"/>
    <cellStyle name="Normal 13 4 22" xfId="4789" xr:uid="{AA994810-A1F2-4BCA-8581-39144778F490}"/>
    <cellStyle name="Normal 13 4 23" xfId="4790" xr:uid="{B97FB850-C0D4-4D2E-933E-1367EA512141}"/>
    <cellStyle name="Normal 13 4 24" xfId="4791" xr:uid="{AF5247A4-25D2-4807-B4BC-963E990015CF}"/>
    <cellStyle name="Normal 13 4 25" xfId="4792" xr:uid="{62DEE714-2E01-4832-B48F-B40248CC3A1A}"/>
    <cellStyle name="Normal 13 4 26" xfId="4793" xr:uid="{F8796DFD-867F-4EE3-814F-55A87FA7A6D3}"/>
    <cellStyle name="Normal 13 4 27" xfId="4794" xr:uid="{9B5F05EB-E11D-4449-B6E7-DD44CEF56E59}"/>
    <cellStyle name="Normal 13 4 28" xfId="4795" xr:uid="{AD5ED559-37A6-4162-B136-832EAEDFE66B}"/>
    <cellStyle name="Normal 13 4 29" xfId="4796" xr:uid="{947813A6-3B03-4308-9AC8-EE48E9DE231E}"/>
    <cellStyle name="Normal 13 4 3" xfId="4797" xr:uid="{FDFEFB95-46E8-45B1-994E-6F8F247EE437}"/>
    <cellStyle name="Normal 13 4 3 10" xfId="4798" xr:uid="{B5E02647-33D3-47FD-9302-9E2175A08269}"/>
    <cellStyle name="Normal 13 4 3 11" xfId="4799" xr:uid="{7A17FDAA-1D47-4825-94D6-80250623AD4C}"/>
    <cellStyle name="Normal 13 4 3 12" xfId="4800" xr:uid="{66775EC6-C3CB-4904-B509-2B538BEAB63F}"/>
    <cellStyle name="Normal 13 4 3 13" xfId="4801" xr:uid="{F0C75261-025E-4F58-9856-D575E445ABD7}"/>
    <cellStyle name="Normal 13 4 3 14" xfId="4802" xr:uid="{A20220A9-C23B-411D-A776-7A9554A87CC8}"/>
    <cellStyle name="Normal 13 4 3 15" xfId="4803" xr:uid="{DFC93343-A449-4D63-B156-6CB73999C2DA}"/>
    <cellStyle name="Normal 13 4 3 16" xfId="4804" xr:uid="{D28E3E47-4FF1-4F4C-A0AC-120E53F06C43}"/>
    <cellStyle name="Normal 13 4 3 17" xfId="4805" xr:uid="{0DA88CAC-FED5-461A-A6A9-0981A1726FE9}"/>
    <cellStyle name="Normal 13 4 3 18" xfId="4806" xr:uid="{CD1ED1DA-44DB-479F-A238-5017825D0A78}"/>
    <cellStyle name="Normal 13 4 3 19" xfId="4807" xr:uid="{05D395DC-A0EB-4ABA-8E7A-4D5804F93195}"/>
    <cellStyle name="Normal 13 4 3 2" xfId="4808" xr:uid="{47CA19DA-B25E-4D3D-9B64-03651792660A}"/>
    <cellStyle name="Normal 13 4 3 2 10" xfId="4809" xr:uid="{3D4F743C-6959-44C6-89B8-38D8A5751E64}"/>
    <cellStyle name="Normal 13 4 3 2 11" xfId="4810" xr:uid="{E15DC2B4-C3C8-4352-878B-333AA2A9F175}"/>
    <cellStyle name="Normal 13 4 3 2 12" xfId="4811" xr:uid="{25B9C882-C820-4C90-A5A2-FE838DA7631B}"/>
    <cellStyle name="Normal 13 4 3 2 13" xfId="4812" xr:uid="{8E497BF3-FF77-48EF-B498-8FCE467B36B1}"/>
    <cellStyle name="Normal 13 4 3 2 14" xfId="4813" xr:uid="{DE904CD3-AF77-4049-9926-E49FED60AC20}"/>
    <cellStyle name="Normal 13 4 3 2 15" xfId="4814" xr:uid="{B03F690D-5278-4663-830F-5E7911747918}"/>
    <cellStyle name="Normal 13 4 3 2 16" xfId="4815" xr:uid="{292BCB2E-4660-45B5-A0DE-31A77BFC6012}"/>
    <cellStyle name="Normal 13 4 3 2 17" xfId="4816" xr:uid="{0586584A-41CE-4B90-BC48-92375C6C1DA1}"/>
    <cellStyle name="Normal 13 4 3 2 18" xfId="4817" xr:uid="{D822F8F3-A472-4513-B520-57DE424A1C35}"/>
    <cellStyle name="Normal 13 4 3 2 19" xfId="4818" xr:uid="{4072505B-7910-4012-A121-BF6C5EF87374}"/>
    <cellStyle name="Normal 13 4 3 2 2" xfId="4819" xr:uid="{B7FE799A-7F02-44A4-964B-8271A5B89CC0}"/>
    <cellStyle name="Normal 13 4 3 2 20" xfId="4820" xr:uid="{58DE72AE-3CBE-47BF-9DDD-074AEABE69A1}"/>
    <cellStyle name="Normal 13 4 3 2 21" xfId="4821" xr:uid="{8A96F7A5-368B-42DA-A175-84D14A317583}"/>
    <cellStyle name="Normal 13 4 3 2 22" xfId="4822" xr:uid="{4E1B5AF3-6CF0-4BF7-BCEA-5EE6F793A432}"/>
    <cellStyle name="Normal 13 4 3 2 23" xfId="4823" xr:uid="{A12B9835-5133-4CA7-81CB-F453DAA96293}"/>
    <cellStyle name="Normal 13 4 3 2 24" xfId="4824" xr:uid="{A7584984-31D5-477C-9DE8-0EBFB6FA7E6D}"/>
    <cellStyle name="Normal 13 4 3 2 25" xfId="4825" xr:uid="{B4DE64F8-C06A-40E7-8759-67C160746D3A}"/>
    <cellStyle name="Normal 13 4 3 2 26" xfId="4826" xr:uid="{5BD9790F-E4CC-4A94-9451-1BE02D32E714}"/>
    <cellStyle name="Normal 13 4 3 2 27" xfId="4827" xr:uid="{84245F2F-04E4-41A2-B138-30AAA1AB2734}"/>
    <cellStyle name="Normal 13 4 3 2 28" xfId="4828" xr:uid="{0C20B3FB-3A95-4D4A-83E7-65DCE3B6706A}"/>
    <cellStyle name="Normal 13 4 3 2 29" xfId="4829" xr:uid="{38D822F3-D9D9-4B72-82D9-D35E3791CB77}"/>
    <cellStyle name="Normal 13 4 3 2 3" xfId="4830" xr:uid="{108BDCED-C2F0-4EB7-A59A-CDD38F5694A2}"/>
    <cellStyle name="Normal 13 4 3 2 30" xfId="4831" xr:uid="{0BD960CE-0A43-4750-8BDD-782439A5ECB8}"/>
    <cellStyle name="Normal 13 4 3 2 31" xfId="4832" xr:uid="{30F56E04-8BCB-4694-85CF-14C7E2A655BF}"/>
    <cellStyle name="Normal 13 4 3 2 32" xfId="4833" xr:uid="{0AEF3D8A-D040-42E6-ACC8-CB510380FE6A}"/>
    <cellStyle name="Normal 13 4 3 2 33" xfId="4834" xr:uid="{0D841C8F-715E-4C84-8795-970A63FBCBF9}"/>
    <cellStyle name="Normal 13 4 3 2 34" xfId="4835" xr:uid="{C5026BEC-A1EB-4A25-910D-8E7AC75B1F03}"/>
    <cellStyle name="Normal 13 4 3 2 35" xfId="4836" xr:uid="{7AC4E213-7418-45F9-A484-1701EC7A8B04}"/>
    <cellStyle name="Normal 13 4 3 2 36" xfId="4837" xr:uid="{71E4BFCD-0B16-41DE-9171-E6C4B920C1C4}"/>
    <cellStyle name="Normal 13 4 3 2 37" xfId="4838" xr:uid="{43A54E7C-61D1-4A67-8A02-B1AD57DF2CD3}"/>
    <cellStyle name="Normal 13 4 3 2 38" xfId="4839" xr:uid="{5F7837FD-3964-447F-98CF-D3C171642B79}"/>
    <cellStyle name="Normal 13 4 3 2 4" xfId="4840" xr:uid="{73F97C77-56E6-4C80-A6EB-DF6E38F026E0}"/>
    <cellStyle name="Normal 13 4 3 2 5" xfId="4841" xr:uid="{B2B0DCA8-4EE1-4563-83F1-D818F01C32FD}"/>
    <cellStyle name="Normal 13 4 3 2 6" xfId="4842" xr:uid="{42DA801A-3CDE-4D02-9DF3-C8056F77B1C2}"/>
    <cellStyle name="Normal 13 4 3 2 7" xfId="4843" xr:uid="{F87B794E-FFA1-4AC7-A480-D95884236432}"/>
    <cellStyle name="Normal 13 4 3 2 8" xfId="4844" xr:uid="{CFF82EE5-2784-4544-B94B-EA12A65FF299}"/>
    <cellStyle name="Normal 13 4 3 2 9" xfId="4845" xr:uid="{861804DC-FBDA-4984-9BD8-829A3DB8D993}"/>
    <cellStyle name="Normal 13 4 3 20" xfId="4846" xr:uid="{1C03B6DF-FDC7-4125-8787-7A56BD4C63F6}"/>
    <cellStyle name="Normal 13 4 3 21" xfId="4847" xr:uid="{6DD10A6A-8936-4956-AE80-77193036FA9A}"/>
    <cellStyle name="Normal 13 4 3 22" xfId="4848" xr:uid="{8D0E893B-ED35-4444-AEC2-70B545C13D8A}"/>
    <cellStyle name="Normal 13 4 3 23" xfId="4849" xr:uid="{AC0A288B-BA9B-430A-912B-450F1A00D3D9}"/>
    <cellStyle name="Normal 13 4 3 24" xfId="4850" xr:uid="{57B5337B-1D50-43FE-94F8-EC4F75F94B80}"/>
    <cellStyle name="Normal 13 4 3 25" xfId="4851" xr:uid="{CDFFD8D0-C809-400F-9BC4-4EE701F86064}"/>
    <cellStyle name="Normal 13 4 3 26" xfId="4852" xr:uid="{E27315DC-3831-4677-AA9E-8F49B7634FE8}"/>
    <cellStyle name="Normal 13 4 3 27" xfId="4853" xr:uid="{B13C66ED-2ED2-440A-8907-D7460FFF1E6A}"/>
    <cellStyle name="Normal 13 4 3 28" xfId="4854" xr:uid="{6EB4FEFC-B356-4A0B-B685-07D121B892BB}"/>
    <cellStyle name="Normal 13 4 3 29" xfId="4855" xr:uid="{950C850A-DF34-4120-9070-1C38DB7C4818}"/>
    <cellStyle name="Normal 13 4 3 3" xfId="4856" xr:uid="{164A87D4-6EC8-4BAE-B348-B1D360721DB2}"/>
    <cellStyle name="Normal 13 4 3 30" xfId="4857" xr:uid="{42E3519D-5675-4DBB-8928-D6FCCC02DCC4}"/>
    <cellStyle name="Normal 13 4 3 31" xfId="4858" xr:uid="{DA146B48-2A28-4DD6-AAD3-56A36B624064}"/>
    <cellStyle name="Normal 13 4 3 32" xfId="4859" xr:uid="{2E7B34A2-C3D4-49B6-8974-20EFA3E8B7EE}"/>
    <cellStyle name="Normal 13 4 3 33" xfId="4860" xr:uid="{F9AAB595-4343-4C83-BD34-CEDEAF65D110}"/>
    <cellStyle name="Normal 13 4 3 34" xfId="4861" xr:uid="{DAFE0D91-93F3-418D-8888-3C307BB7FAD0}"/>
    <cellStyle name="Normal 13 4 3 35" xfId="4862" xr:uid="{EA4C46E4-CA13-492D-A556-476EE6EFD1E5}"/>
    <cellStyle name="Normal 13 4 3 36" xfId="4863" xr:uid="{6678620D-D108-496D-A22F-C66369F5D4FD}"/>
    <cellStyle name="Normal 13 4 3 37" xfId="4864" xr:uid="{06C3E1CA-1F5C-4018-B545-5920CF84F9E3}"/>
    <cellStyle name="Normal 13 4 3 38" xfId="4865" xr:uid="{2A924B80-772F-4EDD-B4C8-D4874E620D7C}"/>
    <cellStyle name="Normal 13 4 3 4" xfId="4866" xr:uid="{2C813B94-8A76-4017-9A69-489F63EF405B}"/>
    <cellStyle name="Normal 13 4 3 5" xfId="4867" xr:uid="{A5E8637B-E3E9-413A-A381-EBEF2292451D}"/>
    <cellStyle name="Normal 13 4 3 6" xfId="4868" xr:uid="{51BCC7B9-3181-4E03-9AF5-25D83865AEFE}"/>
    <cellStyle name="Normal 13 4 3 7" xfId="4869" xr:uid="{302DE5FA-6B09-44C9-AE44-6A99BF944C7D}"/>
    <cellStyle name="Normal 13 4 3 8" xfId="4870" xr:uid="{61FF11F4-7A42-4B3C-A066-B8E56B6BDD84}"/>
    <cellStyle name="Normal 13 4 3 9" xfId="4871" xr:uid="{8BCB677D-FB10-442E-8FAF-3ED9A67E444C}"/>
    <cellStyle name="Normal 13 4 30" xfId="4872" xr:uid="{5B955631-6702-434C-A486-36EA39B75662}"/>
    <cellStyle name="Normal 13 4 31" xfId="4873" xr:uid="{2A3F109B-0C4A-4BA6-BB38-BD3D27CC2EEE}"/>
    <cellStyle name="Normal 13 4 32" xfId="4874" xr:uid="{78584FA5-2398-4532-A7BB-FF7771494CD8}"/>
    <cellStyle name="Normal 13 4 33" xfId="4875" xr:uid="{BF14ABBD-2844-4310-A5A1-F35A6A25A856}"/>
    <cellStyle name="Normal 13 4 34" xfId="4876" xr:uid="{724543E1-0123-4EFD-9181-D55E8162A87B}"/>
    <cellStyle name="Normal 13 4 35" xfId="4877" xr:uid="{1B3E9F70-721D-4E75-AA2D-469E0631D5AF}"/>
    <cellStyle name="Normal 13 4 36" xfId="4878" xr:uid="{B5E1685D-1028-4883-AED2-5C267B689A2A}"/>
    <cellStyle name="Normal 13 4 37" xfId="4879" xr:uid="{DCE576A3-C716-4415-B90D-546C4068C508}"/>
    <cellStyle name="Normal 13 4 38" xfId="4880" xr:uid="{B440A169-2E4D-43AB-984C-A84AE370C845}"/>
    <cellStyle name="Normal 13 4 39" xfId="4881" xr:uid="{CFAAF860-8F82-4988-A407-541E3FC36551}"/>
    <cellStyle name="Normal 13 4 4" xfId="4882" xr:uid="{5E1FD96C-81A6-46AA-A202-7238448A9CEB}"/>
    <cellStyle name="Normal 13 4 40" xfId="4883" xr:uid="{2F5E4448-39D0-4755-BE46-6A4D42C11A49}"/>
    <cellStyle name="Normal 13 4 41" xfId="4884" xr:uid="{EDF9DFD9-C221-4827-BADB-08C0E150F708}"/>
    <cellStyle name="Normal 13 4 42" xfId="4885" xr:uid="{96458FC4-05C1-416D-9139-388B1E513372}"/>
    <cellStyle name="Normal 13 4 43" xfId="4886" xr:uid="{E8A6BAED-71CB-49D4-A798-0E4DC00C6F1E}"/>
    <cellStyle name="Normal 13 4 44" xfId="4887" xr:uid="{5C0C4C83-8ED4-4F44-BEC2-D850C4D865AB}"/>
    <cellStyle name="Normal 13 4 45" xfId="4888" xr:uid="{E102B2D5-5DB9-4D65-9A44-C75B5DF8E7C0}"/>
    <cellStyle name="Normal 13 4 46" xfId="4889" xr:uid="{CD7414C5-897E-434D-957A-82D765A2EF35}"/>
    <cellStyle name="Normal 13 4 47" xfId="4890" xr:uid="{C5FF0B67-B3B6-43D5-BA12-2D1545E35163}"/>
    <cellStyle name="Normal 13 4 5" xfId="4891" xr:uid="{01B39915-292D-47C7-8E20-BB8C78657BD9}"/>
    <cellStyle name="Normal 13 4 6" xfId="4892" xr:uid="{BEF27300-7661-4C8B-9980-C515D8ED65BA}"/>
    <cellStyle name="Normal 13 4 7" xfId="4893" xr:uid="{F1E1A68C-4D30-4A53-ACD9-B77FC12FB2F9}"/>
    <cellStyle name="Normal 13 4 8" xfId="4894" xr:uid="{1F95C25E-764F-4807-A95E-F1BEA4AA3048}"/>
    <cellStyle name="Normal 13 4 9" xfId="4895" xr:uid="{4A2FF9BA-1853-404F-95DC-1EBDF1C5293D}"/>
    <cellStyle name="Normal 13 40" xfId="4896" xr:uid="{E380BED9-46FF-4995-891B-699D45005595}"/>
    <cellStyle name="Normal 13 41" xfId="4897" xr:uid="{247AD20B-1588-409E-BBB5-FF6CD1BA4952}"/>
    <cellStyle name="Normal 13 42" xfId="4898" xr:uid="{3AD4CB8E-92F6-486C-8208-B89D4E60C0B0}"/>
    <cellStyle name="Normal 13 43" xfId="4899" xr:uid="{3878DA50-B15D-44AA-A315-B9F96C022813}"/>
    <cellStyle name="Normal 13 44" xfId="4900" xr:uid="{083910C6-9352-4E1A-AC6E-7FD020685727}"/>
    <cellStyle name="Normal 13 45" xfId="4901" xr:uid="{21FEBBA6-D263-4147-9075-11AFB72FF5FD}"/>
    <cellStyle name="Normal 13 46" xfId="4902" xr:uid="{966F2CAE-03AF-4DC8-BFBF-13F91D51A51A}"/>
    <cellStyle name="Normal 13 47" xfId="4903" xr:uid="{D6F816D6-3778-4410-9012-CC292FA740AD}"/>
    <cellStyle name="Normal 13 48" xfId="4904" xr:uid="{B7A793EA-E6AC-48EF-A9AB-F2AA91637A84}"/>
    <cellStyle name="Normal 13 49" xfId="4905" xr:uid="{BA68FBDF-C446-442B-9B9F-1C51F800A032}"/>
    <cellStyle name="Normal 13 5" xfId="4906" xr:uid="{2D84E726-BE5E-4EAF-BB9D-AD15923EC3B9}"/>
    <cellStyle name="Normal 13 5 10" xfId="4907" xr:uid="{5D014AE8-A7CC-4334-B6D8-2A06E5464404}"/>
    <cellStyle name="Normal 13 5 11" xfId="4908" xr:uid="{AC449C8D-0F68-442B-8493-FD9345632924}"/>
    <cellStyle name="Normal 13 5 12" xfId="4909" xr:uid="{0768F2BE-0D20-432D-B8F7-1D02882C518B}"/>
    <cellStyle name="Normal 13 5 13" xfId="4910" xr:uid="{BA5317AC-E99E-4AA9-9DB7-3CAC73CADB63}"/>
    <cellStyle name="Normal 13 5 14" xfId="4911" xr:uid="{7D3382AF-3F4D-49D2-B952-D6DDF960DC57}"/>
    <cellStyle name="Normal 13 5 15" xfId="4912" xr:uid="{78E06491-8FA4-4829-B383-1A00C6AC35AA}"/>
    <cellStyle name="Normal 13 5 16" xfId="4913" xr:uid="{11B81445-DF82-45A3-B9C5-DE8FB5AAD6D2}"/>
    <cellStyle name="Normal 13 5 17" xfId="4914" xr:uid="{FB0EEB74-D340-467B-9204-DB47E7B99B44}"/>
    <cellStyle name="Normal 13 5 18" xfId="4915" xr:uid="{167A09D7-485E-4F97-A1EE-A519C5818F2D}"/>
    <cellStyle name="Normal 13 5 19" xfId="4916" xr:uid="{2D496BDB-11BD-4E59-8476-40D2821E743B}"/>
    <cellStyle name="Normal 13 5 2" xfId="4917" xr:uid="{E2C0986D-AF1A-482B-A55A-B2B748F41B48}"/>
    <cellStyle name="Normal 13 5 2 10" xfId="4918" xr:uid="{F833A616-44AA-4289-9D51-C82BD27FC020}"/>
    <cellStyle name="Normal 13 5 2 11" xfId="4919" xr:uid="{DE1FFA40-AABC-42BB-BB3B-0EDD38C321E3}"/>
    <cellStyle name="Normal 13 5 2 12" xfId="4920" xr:uid="{9D302E2B-3BC9-4F5E-AD63-41A61DA89CAB}"/>
    <cellStyle name="Normal 13 5 2 13" xfId="4921" xr:uid="{372EA55E-BA72-4C1A-8E75-D85831A12184}"/>
    <cellStyle name="Normal 13 5 2 14" xfId="4922" xr:uid="{C9A4048B-F87A-43AE-890C-163412BA6C5F}"/>
    <cellStyle name="Normal 13 5 2 15" xfId="4923" xr:uid="{CF72EE8E-31AD-4430-84A7-59DD6BF1111D}"/>
    <cellStyle name="Normal 13 5 2 16" xfId="4924" xr:uid="{0C32F3FA-088F-4871-B895-7FAFF5E60291}"/>
    <cellStyle name="Normal 13 5 2 17" xfId="4925" xr:uid="{DC2B8110-46E4-4C17-A990-8E629942E101}"/>
    <cellStyle name="Normal 13 5 2 18" xfId="4926" xr:uid="{2A9C7B2A-4F5A-43DB-851D-563553382C89}"/>
    <cellStyle name="Normal 13 5 2 19" xfId="4927" xr:uid="{F1CEA9A2-1798-42B8-9E4B-D2D517896D14}"/>
    <cellStyle name="Normal 13 5 2 2" xfId="4928" xr:uid="{9606F985-416E-4F54-8883-CF433D36B546}"/>
    <cellStyle name="Normal 13 5 2 2 10" xfId="4929" xr:uid="{30DC3BC0-787F-4940-A662-8377AE8DD64C}"/>
    <cellStyle name="Normal 13 5 2 2 11" xfId="4930" xr:uid="{57CB741C-1A8F-44BD-97E5-EDED1B0D93EB}"/>
    <cellStyle name="Normal 13 5 2 2 12" xfId="4931" xr:uid="{4D735CF4-6645-434B-B56A-71A9F208CD0F}"/>
    <cellStyle name="Normal 13 5 2 2 13" xfId="4932" xr:uid="{63BA200F-4561-46F2-8580-FFBEBB80E719}"/>
    <cellStyle name="Normal 13 5 2 2 14" xfId="4933" xr:uid="{C08EA691-8DEC-4356-B467-C4FE1BD0DEE8}"/>
    <cellStyle name="Normal 13 5 2 2 15" xfId="4934" xr:uid="{DB01A066-0139-4DA2-960E-45F96F3A0D6A}"/>
    <cellStyle name="Normal 13 5 2 2 16" xfId="4935" xr:uid="{DB2B1348-3277-491D-AF6B-D4062B6B839B}"/>
    <cellStyle name="Normal 13 5 2 2 17" xfId="4936" xr:uid="{D6495604-942A-427A-BF98-396D5BCD6CD8}"/>
    <cellStyle name="Normal 13 5 2 2 18" xfId="4937" xr:uid="{BD8E9F58-746F-4F7B-B8AE-AD6B638D9464}"/>
    <cellStyle name="Normal 13 5 2 2 19" xfId="4938" xr:uid="{FC57D5AE-B4B0-4EAE-9209-7D9E212E5E9D}"/>
    <cellStyle name="Normal 13 5 2 2 2" xfId="4939" xr:uid="{9F951D1D-A1D7-4523-90A5-CFE53573D151}"/>
    <cellStyle name="Normal 13 5 2 2 2 10" xfId="4940" xr:uid="{8EB1CEE4-C6A0-45AA-B261-BE0716C028FF}"/>
    <cellStyle name="Normal 13 5 2 2 2 11" xfId="4941" xr:uid="{30EBB483-274A-4219-8CF3-D2834E384874}"/>
    <cellStyle name="Normal 13 5 2 2 2 12" xfId="4942" xr:uid="{0A0C839D-91B7-4F1C-89B8-7EC9798A9AF3}"/>
    <cellStyle name="Normal 13 5 2 2 2 13" xfId="4943" xr:uid="{BE7CA360-0430-4B04-B6CB-08C1BC567BF4}"/>
    <cellStyle name="Normal 13 5 2 2 2 14" xfId="4944" xr:uid="{C774BE4E-EEA4-4716-B28E-4E4A2CDF9197}"/>
    <cellStyle name="Normal 13 5 2 2 2 15" xfId="4945" xr:uid="{5800CD3D-EC0A-4462-9FDD-DF0F37B8879B}"/>
    <cellStyle name="Normal 13 5 2 2 2 16" xfId="4946" xr:uid="{75DC2CCD-4BC9-4128-8940-F01E42541F6F}"/>
    <cellStyle name="Normal 13 5 2 2 2 17" xfId="4947" xr:uid="{2FA0284B-CE84-49CC-BF43-A6F2A533ACBB}"/>
    <cellStyle name="Normal 13 5 2 2 2 18" xfId="4948" xr:uid="{CF83265E-1964-4AA8-8E68-50B38CB67536}"/>
    <cellStyle name="Normal 13 5 2 2 2 19" xfId="4949" xr:uid="{5B1F437A-23F9-4E86-BAD4-6B77BFB27D8F}"/>
    <cellStyle name="Normal 13 5 2 2 2 2" xfId="4950" xr:uid="{3F1B4543-F80C-4749-9C08-53156FAD4A52}"/>
    <cellStyle name="Normal 13 5 2 2 2 20" xfId="4951" xr:uid="{7DA9832E-CE61-455F-9016-6A3DB1CECF45}"/>
    <cellStyle name="Normal 13 5 2 2 2 21" xfId="4952" xr:uid="{EABDB6DE-C966-40AB-B470-2B2971BB053B}"/>
    <cellStyle name="Normal 13 5 2 2 2 22" xfId="4953" xr:uid="{A6D3D690-9B58-4A56-8C33-50E4E45ADE2A}"/>
    <cellStyle name="Normal 13 5 2 2 2 23" xfId="4954" xr:uid="{0336C2C8-6F05-4C60-BC35-824A893D55ED}"/>
    <cellStyle name="Normal 13 5 2 2 2 24" xfId="4955" xr:uid="{BE25D10A-4086-4CAA-8903-EAD111C84C17}"/>
    <cellStyle name="Normal 13 5 2 2 2 25" xfId="4956" xr:uid="{FF3632D5-608C-4EA9-A02A-718419E659D9}"/>
    <cellStyle name="Normal 13 5 2 2 2 26" xfId="4957" xr:uid="{8A1F08A0-F172-4E61-A4DA-63486D1228BB}"/>
    <cellStyle name="Normal 13 5 2 2 2 27" xfId="4958" xr:uid="{FF7AE2C3-B69A-41D5-B024-22549F7B9E0D}"/>
    <cellStyle name="Normal 13 5 2 2 2 28" xfId="4959" xr:uid="{E3BF668D-B05C-449A-ADCA-1279B8C33C8A}"/>
    <cellStyle name="Normal 13 5 2 2 2 29" xfId="4960" xr:uid="{33D4EB8E-75D4-4CA5-B6BB-8A983ACB59BA}"/>
    <cellStyle name="Normal 13 5 2 2 2 3" xfId="4961" xr:uid="{47167FF6-2C66-446A-A668-25EF3AE1DB5D}"/>
    <cellStyle name="Normal 13 5 2 2 2 30" xfId="4962" xr:uid="{FFA28458-B833-4632-A480-6EDA9E480D21}"/>
    <cellStyle name="Normal 13 5 2 2 2 31" xfId="4963" xr:uid="{5814D3FD-DCC5-46B8-BE25-E6308C994A81}"/>
    <cellStyle name="Normal 13 5 2 2 2 32" xfId="4964" xr:uid="{32B7B14A-9BCC-44BF-A1DE-0B9FAA02E29B}"/>
    <cellStyle name="Normal 13 5 2 2 2 33" xfId="4965" xr:uid="{FA13E7BB-21FF-49C5-8249-FC96F0022E53}"/>
    <cellStyle name="Normal 13 5 2 2 2 34" xfId="4966" xr:uid="{2E71F5D1-92CE-4361-978D-2F988D3DB15F}"/>
    <cellStyle name="Normal 13 5 2 2 2 35" xfId="4967" xr:uid="{BDE8CADE-2E35-4C17-B6AD-D85BEC54F70C}"/>
    <cellStyle name="Normal 13 5 2 2 2 36" xfId="4968" xr:uid="{4AF2EA02-619E-4CFC-BA82-E478A48E4F62}"/>
    <cellStyle name="Normal 13 5 2 2 2 37" xfId="4969" xr:uid="{DB50D0B3-C873-47BB-9719-A0092EB55EDD}"/>
    <cellStyle name="Normal 13 5 2 2 2 38" xfId="4970" xr:uid="{7ED9D6D5-DE95-4577-B3D9-6E7824EA7F0F}"/>
    <cellStyle name="Normal 13 5 2 2 2 4" xfId="4971" xr:uid="{472FF382-090D-4E27-A57B-6495865AF7CF}"/>
    <cellStyle name="Normal 13 5 2 2 2 5" xfId="4972" xr:uid="{17D2CCB5-3C0E-435C-93FB-2F91561874D2}"/>
    <cellStyle name="Normal 13 5 2 2 2 6" xfId="4973" xr:uid="{33F41023-792F-4663-ADB3-70040F089827}"/>
    <cellStyle name="Normal 13 5 2 2 2 7" xfId="4974" xr:uid="{1AF180EF-5F15-447E-9FC9-FD967C991D25}"/>
    <cellStyle name="Normal 13 5 2 2 2 8" xfId="4975" xr:uid="{259BCF72-8714-4256-9C65-19288C412933}"/>
    <cellStyle name="Normal 13 5 2 2 2 9" xfId="4976" xr:uid="{F58D817B-BA02-4D7B-A679-E6A6F7A5CA18}"/>
    <cellStyle name="Normal 13 5 2 2 20" xfId="4977" xr:uid="{1CBDEB53-56D4-4702-8387-E7F4224DD509}"/>
    <cellStyle name="Normal 13 5 2 2 21" xfId="4978" xr:uid="{5B1DDF4F-2793-4B34-BD6D-9DB3A7229DEE}"/>
    <cellStyle name="Normal 13 5 2 2 22" xfId="4979" xr:uid="{906173DD-98C7-4D23-94B0-32E8E174DBB7}"/>
    <cellStyle name="Normal 13 5 2 2 23" xfId="4980" xr:uid="{B25371C3-4D8B-4DB2-A163-ABEE16D8DC4A}"/>
    <cellStyle name="Normal 13 5 2 2 24" xfId="4981" xr:uid="{4A5072EF-2F06-4432-B89A-A7927ACEFD10}"/>
    <cellStyle name="Normal 13 5 2 2 25" xfId="4982" xr:uid="{D757552A-F9BD-4469-8555-6BCFDA760F3E}"/>
    <cellStyle name="Normal 13 5 2 2 26" xfId="4983" xr:uid="{D426CD17-8DF8-4D7D-B582-4AE2A668810B}"/>
    <cellStyle name="Normal 13 5 2 2 27" xfId="4984" xr:uid="{8CB42405-05F2-431A-B326-569F37F3ADB1}"/>
    <cellStyle name="Normal 13 5 2 2 28" xfId="4985" xr:uid="{C53ECE8A-86FD-4C7D-9DF0-422D5B4746E8}"/>
    <cellStyle name="Normal 13 5 2 2 29" xfId="4986" xr:uid="{C012DFCE-F910-4E85-A39B-FF0BF50C6798}"/>
    <cellStyle name="Normal 13 5 2 2 3" xfId="4987" xr:uid="{97B5030A-C292-4538-9B16-DDF356C9065B}"/>
    <cellStyle name="Normal 13 5 2 2 30" xfId="4988" xr:uid="{CE11B0B6-2BA3-4D30-85D1-E1D93A38A1D9}"/>
    <cellStyle name="Normal 13 5 2 2 31" xfId="4989" xr:uid="{76FBD179-60E2-46C2-A5CB-0511DFF89010}"/>
    <cellStyle name="Normal 13 5 2 2 32" xfId="4990" xr:uid="{92C88D23-FF0F-4F4E-88DC-F19C76D278B5}"/>
    <cellStyle name="Normal 13 5 2 2 33" xfId="4991" xr:uid="{F29F8230-BD71-4A9F-BFCF-C33C8906E7CD}"/>
    <cellStyle name="Normal 13 5 2 2 34" xfId="4992" xr:uid="{6A0E33C2-490C-48F3-8D14-65AD392DD476}"/>
    <cellStyle name="Normal 13 5 2 2 35" xfId="4993" xr:uid="{4A849697-A08F-457D-B510-1202EC5E6BDB}"/>
    <cellStyle name="Normal 13 5 2 2 36" xfId="4994" xr:uid="{266CBF4C-D8CF-45AA-8BF0-AE7EABB69D53}"/>
    <cellStyle name="Normal 13 5 2 2 37" xfId="4995" xr:uid="{52E39FB2-F5B9-4454-8D97-D4C03866C394}"/>
    <cellStyle name="Normal 13 5 2 2 38" xfId="4996" xr:uid="{B8140730-50B0-41C2-857E-4AECB5942BC7}"/>
    <cellStyle name="Normal 13 5 2 2 4" xfId="4997" xr:uid="{EA3A7718-9726-42C3-9B7A-145A398AD8F6}"/>
    <cellStyle name="Normal 13 5 2 2 5" xfId="4998" xr:uid="{2C40605B-F32D-4E3F-8896-E5F38F779902}"/>
    <cellStyle name="Normal 13 5 2 2 6" xfId="4999" xr:uid="{FA9E1347-EE1B-4542-8936-54BD776D703B}"/>
    <cellStyle name="Normal 13 5 2 2 7" xfId="5000" xr:uid="{C2F33C65-492B-4285-9F0F-AE7BF45EF274}"/>
    <cellStyle name="Normal 13 5 2 2 8" xfId="5001" xr:uid="{5BA6F20E-4B19-4656-AB66-8081EB9C9F71}"/>
    <cellStyle name="Normal 13 5 2 2 9" xfId="5002" xr:uid="{DAE84AE3-BEEF-407A-918F-27195397A043}"/>
    <cellStyle name="Normal 13 5 2 20" xfId="5003" xr:uid="{783E8C36-96C2-4661-8B2A-EFB6BD7444BF}"/>
    <cellStyle name="Normal 13 5 2 21" xfId="5004" xr:uid="{886144A6-95A8-4A36-A151-239B5FE62D1C}"/>
    <cellStyle name="Normal 13 5 2 22" xfId="5005" xr:uid="{FFC48E3E-72B5-46E8-B4CF-7565A25257B8}"/>
    <cellStyle name="Normal 13 5 2 23" xfId="5006" xr:uid="{E746FDDC-A181-46B1-8184-268E57B40559}"/>
    <cellStyle name="Normal 13 5 2 24" xfId="5007" xr:uid="{915F5203-827D-4D90-88F0-278947C08DC6}"/>
    <cellStyle name="Normal 13 5 2 25" xfId="5008" xr:uid="{FC82A969-00FD-4ADF-9FE8-B836EDADFD0A}"/>
    <cellStyle name="Normal 13 5 2 26" xfId="5009" xr:uid="{3D527D4B-8BC9-4128-A7FF-BE0C28178177}"/>
    <cellStyle name="Normal 13 5 2 27" xfId="5010" xr:uid="{05015826-508B-4725-B025-9F2F02FF3F5A}"/>
    <cellStyle name="Normal 13 5 2 28" xfId="5011" xr:uid="{5B77CA3C-382C-41EA-B87A-9237D673933F}"/>
    <cellStyle name="Normal 13 5 2 29" xfId="5012" xr:uid="{F455C435-BCA8-4C8E-9D6F-44F4C8C89950}"/>
    <cellStyle name="Normal 13 5 2 3" xfId="5013" xr:uid="{84764BA9-661D-4A3A-898D-79AEC276EB22}"/>
    <cellStyle name="Normal 13 5 2 30" xfId="5014" xr:uid="{DAF9C246-5894-4852-A68F-AA61D020EC1E}"/>
    <cellStyle name="Normal 13 5 2 31" xfId="5015" xr:uid="{83170A58-9067-4577-A34D-F5118DC092F2}"/>
    <cellStyle name="Normal 13 5 2 32" xfId="5016" xr:uid="{24D4E6BC-9794-4A42-B594-DBE7D277F574}"/>
    <cellStyle name="Normal 13 5 2 33" xfId="5017" xr:uid="{3D23FAFC-28B2-41F6-9F3F-8C0789113035}"/>
    <cellStyle name="Normal 13 5 2 34" xfId="5018" xr:uid="{37BB4BBB-CF2C-40A5-82C9-AC4E4D6EE8D9}"/>
    <cellStyle name="Normal 13 5 2 35" xfId="5019" xr:uid="{728C8487-1AB5-4F25-8F0C-69F0F686E620}"/>
    <cellStyle name="Normal 13 5 2 36" xfId="5020" xr:uid="{DC3F8463-5307-4DFA-9055-E1E1194F1F1D}"/>
    <cellStyle name="Normal 13 5 2 37" xfId="5021" xr:uid="{2314A4CA-72CF-4FDD-AA64-36284855135A}"/>
    <cellStyle name="Normal 13 5 2 38" xfId="5022" xr:uid="{7F3D3788-00EE-4F2F-9413-335F54F97264}"/>
    <cellStyle name="Normal 13 5 2 39" xfId="5023" xr:uid="{1CDF70F0-60A0-4996-8CC6-3E7A681021B8}"/>
    <cellStyle name="Normal 13 5 2 4" xfId="5024" xr:uid="{4994ECA9-29F3-4352-86E5-867DD8708AC8}"/>
    <cellStyle name="Normal 13 5 2 40" xfId="5025" xr:uid="{19F616E2-9616-49E6-B16C-ED9F43254254}"/>
    <cellStyle name="Normal 13 5 2 5" xfId="5026" xr:uid="{5448F1EE-4D7C-4A8C-852A-EF87037A7D42}"/>
    <cellStyle name="Normal 13 5 2 6" xfId="5027" xr:uid="{8A493E97-B129-45D4-A448-F0FC9BC23822}"/>
    <cellStyle name="Normal 13 5 2 7" xfId="5028" xr:uid="{C6F52506-85E7-4C9B-B9BB-74B9E08B3387}"/>
    <cellStyle name="Normal 13 5 2 8" xfId="5029" xr:uid="{CD073845-1D12-4DD8-A073-DD6845A564FC}"/>
    <cellStyle name="Normal 13 5 2 9" xfId="5030" xr:uid="{5237AB39-35D0-485C-8331-A4FB54AEE93E}"/>
    <cellStyle name="Normal 13 5 20" xfId="5031" xr:uid="{BF99DE3C-E8BD-4C20-A65F-1E4CDE3ED8B3}"/>
    <cellStyle name="Normal 13 5 21" xfId="5032" xr:uid="{27C94A3A-22AE-4A49-B9C0-059E58D8CB49}"/>
    <cellStyle name="Normal 13 5 22" xfId="5033" xr:uid="{C92C4427-58C0-4AF0-B9CE-BE46CEAF5D17}"/>
    <cellStyle name="Normal 13 5 23" xfId="5034" xr:uid="{8ECA8FC6-4529-44CF-8B07-9B8C76E148A0}"/>
    <cellStyle name="Normal 13 5 24" xfId="5035" xr:uid="{A5A8EC85-FFC2-48F7-B802-226622FF94E9}"/>
    <cellStyle name="Normal 13 5 25" xfId="5036" xr:uid="{636B2407-DD3D-4F86-83A3-98EBBB1179B9}"/>
    <cellStyle name="Normal 13 5 26" xfId="5037" xr:uid="{3FB60E19-D2D2-4B0D-93CC-EB6BDE1DB896}"/>
    <cellStyle name="Normal 13 5 27" xfId="5038" xr:uid="{24E65EEB-2BF5-4FB7-975F-1F05A99CD916}"/>
    <cellStyle name="Normal 13 5 28" xfId="5039" xr:uid="{567C2876-BC53-4E77-A613-8C056873C2C0}"/>
    <cellStyle name="Normal 13 5 29" xfId="5040" xr:uid="{05A7EE9C-9C99-429C-946E-6837751D1FFD}"/>
    <cellStyle name="Normal 13 5 3" xfId="5041" xr:uid="{8BF178E6-4011-48EA-A3B2-88C1B4053D90}"/>
    <cellStyle name="Normal 13 5 3 10" xfId="5042" xr:uid="{A6EF94FD-1B47-4E6B-8DCE-17C71795FFC4}"/>
    <cellStyle name="Normal 13 5 3 11" xfId="5043" xr:uid="{78D45AF1-53A9-4474-9120-FB21C7BB7732}"/>
    <cellStyle name="Normal 13 5 3 12" xfId="5044" xr:uid="{090FB5E3-8112-4711-A1BC-C8D4B5386A98}"/>
    <cellStyle name="Normal 13 5 3 13" xfId="5045" xr:uid="{7892234F-4CB6-4FB8-88F1-3D4A60BBFC07}"/>
    <cellStyle name="Normal 13 5 3 14" xfId="5046" xr:uid="{D3483969-AD59-47CA-A4F0-3538CD6F32AD}"/>
    <cellStyle name="Normal 13 5 3 15" xfId="5047" xr:uid="{679D15CA-8203-4C30-AB3B-DBC0DB63E520}"/>
    <cellStyle name="Normal 13 5 3 16" xfId="5048" xr:uid="{3ECA5E24-FD22-46F5-B966-4916A374BBF4}"/>
    <cellStyle name="Normal 13 5 3 17" xfId="5049" xr:uid="{B244F62E-2544-4ED7-A483-45280682651F}"/>
    <cellStyle name="Normal 13 5 3 18" xfId="5050" xr:uid="{A9BC4B62-0201-41CB-9E6F-869F82B0C6EB}"/>
    <cellStyle name="Normal 13 5 3 19" xfId="5051" xr:uid="{DB45EE1D-F7F1-43A2-B9D2-B4C6D5AA4DEE}"/>
    <cellStyle name="Normal 13 5 3 2" xfId="5052" xr:uid="{6233F5F5-4297-4502-9DCB-E11BEBF1E123}"/>
    <cellStyle name="Normal 13 5 3 2 10" xfId="5053" xr:uid="{FB895B83-A54B-4C24-9E3F-55FC8B301C6E}"/>
    <cellStyle name="Normal 13 5 3 2 11" xfId="5054" xr:uid="{41066285-D84D-4499-B06C-2C1890596FB9}"/>
    <cellStyle name="Normal 13 5 3 2 12" xfId="5055" xr:uid="{4E4B9ABE-A5C1-4A48-8994-7C482B052E0E}"/>
    <cellStyle name="Normal 13 5 3 2 13" xfId="5056" xr:uid="{0AC7D8B1-E0C9-4B67-B75E-6C7F10A8A6D3}"/>
    <cellStyle name="Normal 13 5 3 2 14" xfId="5057" xr:uid="{8623ED80-8BBC-4523-85AE-09D21DE4285C}"/>
    <cellStyle name="Normal 13 5 3 2 15" xfId="5058" xr:uid="{B38BF8A0-BEBB-486E-A968-B35DFE4DD704}"/>
    <cellStyle name="Normal 13 5 3 2 16" xfId="5059" xr:uid="{A8758929-4D4F-4EB6-8C25-EB15495186D8}"/>
    <cellStyle name="Normal 13 5 3 2 17" xfId="5060" xr:uid="{E259355D-AE39-4254-8AFC-46ECE46AA734}"/>
    <cellStyle name="Normal 13 5 3 2 18" xfId="5061" xr:uid="{D664D47C-1246-4ED0-A98E-96C63A5AE4D9}"/>
    <cellStyle name="Normal 13 5 3 2 19" xfId="5062" xr:uid="{2D4EDB64-0897-43F1-8402-733F749D2165}"/>
    <cellStyle name="Normal 13 5 3 2 2" xfId="5063" xr:uid="{0CDE3F57-66EA-43C0-803A-D1134D225C38}"/>
    <cellStyle name="Normal 13 5 3 2 20" xfId="5064" xr:uid="{62C00272-49E0-4B93-ABDE-43CF8640220B}"/>
    <cellStyle name="Normal 13 5 3 2 21" xfId="5065" xr:uid="{25C8FCA0-89AC-441E-9F2D-35EA0BB790C2}"/>
    <cellStyle name="Normal 13 5 3 2 22" xfId="5066" xr:uid="{BD4DB1D0-7C00-4F8C-8D82-9316CEDAF290}"/>
    <cellStyle name="Normal 13 5 3 2 23" xfId="5067" xr:uid="{9CFBADEE-117E-4021-8D6C-FDC897FCEBC1}"/>
    <cellStyle name="Normal 13 5 3 2 24" xfId="5068" xr:uid="{48680306-EC51-4AEF-B89D-FBA023B025AE}"/>
    <cellStyle name="Normal 13 5 3 2 25" xfId="5069" xr:uid="{EF78065F-0A9B-48DC-ADAF-BCEE3CF9A816}"/>
    <cellStyle name="Normal 13 5 3 2 26" xfId="5070" xr:uid="{1AE14BDD-267F-481C-B0D9-8CF47F8FBAA0}"/>
    <cellStyle name="Normal 13 5 3 2 27" xfId="5071" xr:uid="{7A469F52-6803-4E8B-A9A0-62FD5C5433D0}"/>
    <cellStyle name="Normal 13 5 3 2 28" xfId="5072" xr:uid="{6AEF7169-2D13-4513-827A-7DE55F6A15AC}"/>
    <cellStyle name="Normal 13 5 3 2 29" xfId="5073" xr:uid="{7E40C484-04C2-4893-83C5-FF1C4A200908}"/>
    <cellStyle name="Normal 13 5 3 2 3" xfId="5074" xr:uid="{6DC1007F-FEB2-4333-A40C-9E53C1DE2902}"/>
    <cellStyle name="Normal 13 5 3 2 30" xfId="5075" xr:uid="{8D2E2915-A81F-4114-AD75-AF98B83293BC}"/>
    <cellStyle name="Normal 13 5 3 2 31" xfId="5076" xr:uid="{31C528B7-C331-4B93-89CA-7EB0FA71BD9D}"/>
    <cellStyle name="Normal 13 5 3 2 32" xfId="5077" xr:uid="{B0523807-C87B-46E1-BBE4-9BC6551171B1}"/>
    <cellStyle name="Normal 13 5 3 2 33" xfId="5078" xr:uid="{49D9D433-8250-4EFA-AD9E-5F9D63F68C66}"/>
    <cellStyle name="Normal 13 5 3 2 34" xfId="5079" xr:uid="{14F12BAD-7A49-4DE0-A7DC-B3AFDF98B740}"/>
    <cellStyle name="Normal 13 5 3 2 35" xfId="5080" xr:uid="{C076F14D-BDF9-4953-9E97-2DA48CF4915D}"/>
    <cellStyle name="Normal 13 5 3 2 36" xfId="5081" xr:uid="{6589A0EC-A743-4D3B-969A-1E687C35ADBC}"/>
    <cellStyle name="Normal 13 5 3 2 37" xfId="5082" xr:uid="{EEBAEC71-C6CA-40F4-8C1F-744B33D6CB2B}"/>
    <cellStyle name="Normal 13 5 3 2 38" xfId="5083" xr:uid="{C0D15519-C55B-4BDC-92AE-3D57B2F52214}"/>
    <cellStyle name="Normal 13 5 3 2 4" xfId="5084" xr:uid="{94154062-E869-43A6-B3B3-D0522C454684}"/>
    <cellStyle name="Normal 13 5 3 2 5" xfId="5085" xr:uid="{BEA0DF1D-F965-47A9-98BC-89815BBC17D6}"/>
    <cellStyle name="Normal 13 5 3 2 6" xfId="5086" xr:uid="{BB6BD404-D167-4692-B638-9C8BEE4B7675}"/>
    <cellStyle name="Normal 13 5 3 2 7" xfId="5087" xr:uid="{797DA25E-40CB-45F0-817F-F7EE66DBD517}"/>
    <cellStyle name="Normal 13 5 3 2 8" xfId="5088" xr:uid="{06D1AB05-FB09-4B7F-B261-41CAECC3F425}"/>
    <cellStyle name="Normal 13 5 3 2 9" xfId="5089" xr:uid="{B60B762D-1E6B-40FE-9920-32E1D16B0A85}"/>
    <cellStyle name="Normal 13 5 3 20" xfId="5090" xr:uid="{F31ECA97-1FA0-402D-95BA-39F2FDF1CBF3}"/>
    <cellStyle name="Normal 13 5 3 21" xfId="5091" xr:uid="{98F2769E-80C3-4259-B7F9-920480B872D0}"/>
    <cellStyle name="Normal 13 5 3 22" xfId="5092" xr:uid="{0D4F00B6-48EE-416E-AB21-F40980E6CEB7}"/>
    <cellStyle name="Normal 13 5 3 23" xfId="5093" xr:uid="{FDDD3CE8-B5CD-45D9-A62D-2D04B346D659}"/>
    <cellStyle name="Normal 13 5 3 24" xfId="5094" xr:uid="{95A1471E-70F5-46E4-B81A-9A2EFE07E135}"/>
    <cellStyle name="Normal 13 5 3 25" xfId="5095" xr:uid="{E6671BC1-B13C-47A5-8D1A-1734D8B19105}"/>
    <cellStyle name="Normal 13 5 3 26" xfId="5096" xr:uid="{9F6BCA03-A436-47C9-9A38-B67AD523FD08}"/>
    <cellStyle name="Normal 13 5 3 27" xfId="5097" xr:uid="{63946BDF-04F3-4FCF-B205-87CD0A7EA544}"/>
    <cellStyle name="Normal 13 5 3 28" xfId="5098" xr:uid="{11625177-10CE-430B-BA15-55AFD82B0BB8}"/>
    <cellStyle name="Normal 13 5 3 29" xfId="5099" xr:uid="{976D0003-F9FB-412E-A3C3-5A31208279C3}"/>
    <cellStyle name="Normal 13 5 3 3" xfId="5100" xr:uid="{E6697A4C-C14C-4E21-A605-99EF515903BA}"/>
    <cellStyle name="Normal 13 5 3 30" xfId="5101" xr:uid="{49D57647-E95A-4963-9FDE-3AD7F84D035C}"/>
    <cellStyle name="Normal 13 5 3 31" xfId="5102" xr:uid="{FC833D9F-9A39-4C51-AEA9-2E3EFE20A875}"/>
    <cellStyle name="Normal 13 5 3 32" xfId="5103" xr:uid="{A1611A67-57E3-4B81-A230-66E900E457DB}"/>
    <cellStyle name="Normal 13 5 3 33" xfId="5104" xr:uid="{22D0F565-2BAB-4650-B6A5-17406DDCF6FD}"/>
    <cellStyle name="Normal 13 5 3 34" xfId="5105" xr:uid="{8C416C16-DAAB-4AFB-B3A4-4233B9488C80}"/>
    <cellStyle name="Normal 13 5 3 35" xfId="5106" xr:uid="{CDA0D031-F2FE-411A-B102-FDF96DCA7DAD}"/>
    <cellStyle name="Normal 13 5 3 36" xfId="5107" xr:uid="{D8BD2982-370A-4DA4-8403-D96B7CDE7AD4}"/>
    <cellStyle name="Normal 13 5 3 37" xfId="5108" xr:uid="{41F85EDA-D580-46FE-A273-66F530C94F86}"/>
    <cellStyle name="Normal 13 5 3 38" xfId="5109" xr:uid="{EAC43A5E-B2F9-41F2-AE8D-BC9EF9E01847}"/>
    <cellStyle name="Normal 13 5 3 4" xfId="5110" xr:uid="{BDA290CD-E009-4722-B51D-2F4EA0A48ADC}"/>
    <cellStyle name="Normal 13 5 3 5" xfId="5111" xr:uid="{DD5257F9-2770-4E71-ABF1-A024078393A9}"/>
    <cellStyle name="Normal 13 5 3 6" xfId="5112" xr:uid="{863E7C4B-B25C-4687-8A15-D2E47D6B7380}"/>
    <cellStyle name="Normal 13 5 3 7" xfId="5113" xr:uid="{6F502F2F-230A-4E9D-BFA0-64727F6DA4FB}"/>
    <cellStyle name="Normal 13 5 3 8" xfId="5114" xr:uid="{658E7F2E-4889-4A6B-94B0-3728C13DBDA2}"/>
    <cellStyle name="Normal 13 5 3 9" xfId="5115" xr:uid="{DA388213-899D-477C-A37F-90B634A6FA52}"/>
    <cellStyle name="Normal 13 5 30" xfId="5116" xr:uid="{AAE03F8F-323F-486F-BB1D-0588BF6A81B5}"/>
    <cellStyle name="Normal 13 5 31" xfId="5117" xr:uid="{E3B66D3D-15DB-49EA-9F71-DF95F2F6C8B4}"/>
    <cellStyle name="Normal 13 5 32" xfId="5118" xr:uid="{AEA15D8A-8041-4CC4-847E-6F32F78526E9}"/>
    <cellStyle name="Normal 13 5 33" xfId="5119" xr:uid="{622B3A45-2DB1-4BFF-8C69-A1F5596B8433}"/>
    <cellStyle name="Normal 13 5 34" xfId="5120" xr:uid="{7D2CFCD7-4A5E-4520-B08C-0DD957520E13}"/>
    <cellStyle name="Normal 13 5 35" xfId="5121" xr:uid="{3FA41B88-1BE9-4AFB-AB9F-3AB46924BDB0}"/>
    <cellStyle name="Normal 13 5 36" xfId="5122" xr:uid="{6A60E4BD-2397-4759-B87F-92768FABFF48}"/>
    <cellStyle name="Normal 13 5 37" xfId="5123" xr:uid="{AAE4985E-9BD7-439E-8B5E-68A24F7F073D}"/>
    <cellStyle name="Normal 13 5 38" xfId="5124" xr:uid="{F4C6F5A1-DFBB-4242-9BB7-57E9A4088611}"/>
    <cellStyle name="Normal 13 5 39" xfId="5125" xr:uid="{6ADAFB80-9A23-4700-BC2E-23FA756F58A7}"/>
    <cellStyle name="Normal 13 5 4" xfId="5126" xr:uid="{2851FB76-CA88-4061-81E3-062E3B498B2D}"/>
    <cellStyle name="Normal 13 5 40" xfId="5127" xr:uid="{897645B8-526F-488A-8E5D-454D70F42BDE}"/>
    <cellStyle name="Normal 13 5 41" xfId="5128" xr:uid="{A0531537-876A-4E2A-A44D-B43F4FCA6BEB}"/>
    <cellStyle name="Normal 13 5 42" xfId="5129" xr:uid="{A2AE100A-3E1F-4705-800A-EE6416515B0B}"/>
    <cellStyle name="Normal 13 5 43" xfId="5130" xr:uid="{51795B0C-29CB-42A9-8246-4DB1BEF68062}"/>
    <cellStyle name="Normal 13 5 44" xfId="5131" xr:uid="{D6892409-4736-4762-B1C4-B409FB9B2229}"/>
    <cellStyle name="Normal 13 5 45" xfId="5132" xr:uid="{1F49FCA0-5AE6-4C42-8FA2-C1CD50B7EB51}"/>
    <cellStyle name="Normal 13 5 46" xfId="5133" xr:uid="{230B6C60-8B8A-4F7D-9D72-46133ED326B1}"/>
    <cellStyle name="Normal 13 5 47" xfId="5134" xr:uid="{BCCC512A-7CFD-4F11-8E62-AE82E7912980}"/>
    <cellStyle name="Normal 13 5 5" xfId="5135" xr:uid="{ACD5CD17-467F-4900-A9C4-339D733B9072}"/>
    <cellStyle name="Normal 13 5 6" xfId="5136" xr:uid="{4C13774C-5F8C-4C33-B774-1FFE710A8DB4}"/>
    <cellStyle name="Normal 13 5 7" xfId="5137" xr:uid="{A30E1729-8CF5-4FE2-B83F-1AB7B474E6D7}"/>
    <cellStyle name="Normal 13 5 8" xfId="5138" xr:uid="{9E8CB76E-54D1-42D4-83FB-625C8AE227C1}"/>
    <cellStyle name="Normal 13 5 9" xfId="5139" xr:uid="{DD8073D3-4646-44FC-B0F2-6C72D463AB14}"/>
    <cellStyle name="Normal 13 50" xfId="5140" xr:uid="{8BFB42D2-5FB0-4DB7-B650-5968279CE94F}"/>
    <cellStyle name="Normal 13 51" xfId="5141" xr:uid="{14D97D45-4703-4D21-9815-CC63ACB27B97}"/>
    <cellStyle name="Normal 13 52" xfId="5142" xr:uid="{2D85A850-66CC-4348-8643-B634D23C9E7F}"/>
    <cellStyle name="Normal 13 53" xfId="5143" xr:uid="{DAF39E1B-30CA-4B21-ACF9-F2715C7F2FF0}"/>
    <cellStyle name="Normal 13 6" xfId="5144" xr:uid="{77E7DBF3-1283-4F91-930D-A957378B9EF6}"/>
    <cellStyle name="Normal 13 6 10" xfId="5145" xr:uid="{79AFA588-B5E6-4E62-9635-D10F7CB22EF3}"/>
    <cellStyle name="Normal 13 6 11" xfId="5146" xr:uid="{DA55B9D1-14DC-4331-9E8E-118933237442}"/>
    <cellStyle name="Normal 13 6 12" xfId="5147" xr:uid="{E3559613-AE87-47E4-BC66-16C69EC6E8F1}"/>
    <cellStyle name="Normal 13 6 13" xfId="5148" xr:uid="{E946266A-5FCC-4A3A-BB6D-701268182791}"/>
    <cellStyle name="Normal 13 6 14" xfId="5149" xr:uid="{DC009337-7E7B-4E7D-964E-A7BFDA013A39}"/>
    <cellStyle name="Normal 13 6 15" xfId="5150" xr:uid="{4CA3351B-715F-47D7-91EC-1B348BBD6039}"/>
    <cellStyle name="Normal 13 6 16" xfId="5151" xr:uid="{4071B93F-3D66-4ED6-AB70-CB33EFE662AE}"/>
    <cellStyle name="Normal 13 6 17" xfId="5152" xr:uid="{D04373BE-029C-46BD-98B4-71CBA24A228C}"/>
    <cellStyle name="Normal 13 6 18" xfId="5153" xr:uid="{97247539-B0F3-4F6E-92D5-2F3652F02CD5}"/>
    <cellStyle name="Normal 13 6 19" xfId="5154" xr:uid="{AF85B3CD-8323-4C4B-A107-577DF7D1C27D}"/>
    <cellStyle name="Normal 13 6 2" xfId="5155" xr:uid="{4967E77B-246C-4D38-9A44-F7EAE9B0689F}"/>
    <cellStyle name="Normal 13 6 2 10" xfId="5156" xr:uid="{23C87BB1-4B50-4130-A606-17DD93CF0340}"/>
    <cellStyle name="Normal 13 6 2 11" xfId="5157" xr:uid="{48DB8502-FD28-4A10-8F23-0CB9CB6FA57F}"/>
    <cellStyle name="Normal 13 6 2 12" xfId="5158" xr:uid="{B5C93754-3540-49B5-9ADA-7729F34C8FBF}"/>
    <cellStyle name="Normal 13 6 2 13" xfId="5159" xr:uid="{EA679E07-5C80-491D-85AF-94460773D44D}"/>
    <cellStyle name="Normal 13 6 2 14" xfId="5160" xr:uid="{FBFFB34D-B433-4ED0-B1C4-1C4CF90530CF}"/>
    <cellStyle name="Normal 13 6 2 15" xfId="5161" xr:uid="{97F4F406-65EB-4D3B-8125-5088BF106F61}"/>
    <cellStyle name="Normal 13 6 2 16" xfId="5162" xr:uid="{9681D124-5FCC-454A-8109-E3D550ADB754}"/>
    <cellStyle name="Normal 13 6 2 17" xfId="5163" xr:uid="{2C28E918-96F8-4D2F-A28C-4077DB972323}"/>
    <cellStyle name="Normal 13 6 2 18" xfId="5164" xr:uid="{5B7816A2-68B6-469D-8562-4EC772B24E05}"/>
    <cellStyle name="Normal 13 6 2 19" xfId="5165" xr:uid="{863D2437-2B18-4ABC-9A7A-1F7ACCDE8C9A}"/>
    <cellStyle name="Normal 13 6 2 2" xfId="5166" xr:uid="{51F9C2AC-B8D4-4BB6-845F-AA38856AAB13}"/>
    <cellStyle name="Normal 13 6 2 2 10" xfId="5167" xr:uid="{DF3D2A13-9133-4724-B759-5663615A9E9D}"/>
    <cellStyle name="Normal 13 6 2 2 11" xfId="5168" xr:uid="{F1F44B59-24C7-4454-970E-F106162293FC}"/>
    <cellStyle name="Normal 13 6 2 2 12" xfId="5169" xr:uid="{AAE7301F-55A4-4ECF-8816-DFCC967C39D9}"/>
    <cellStyle name="Normal 13 6 2 2 13" xfId="5170" xr:uid="{2846F84B-FBBA-4497-98FC-534CF181461E}"/>
    <cellStyle name="Normal 13 6 2 2 14" xfId="5171" xr:uid="{FEB96882-69A5-4AFE-87C4-6177D0363BDA}"/>
    <cellStyle name="Normal 13 6 2 2 15" xfId="5172" xr:uid="{D24C3A1D-79DF-4DB7-B054-DA5664EA9845}"/>
    <cellStyle name="Normal 13 6 2 2 16" xfId="5173" xr:uid="{E556D591-EDDC-45CF-8F66-E472421EF251}"/>
    <cellStyle name="Normal 13 6 2 2 17" xfId="5174" xr:uid="{E4A55788-FCEE-45D2-AB2E-9669AC005785}"/>
    <cellStyle name="Normal 13 6 2 2 18" xfId="5175" xr:uid="{A10B242B-D357-4201-BAB3-82B0E8799BBB}"/>
    <cellStyle name="Normal 13 6 2 2 19" xfId="5176" xr:uid="{4ABBED2B-A07F-4CEA-BF9A-A5729067301B}"/>
    <cellStyle name="Normal 13 6 2 2 2" xfId="5177" xr:uid="{9E2C4031-8BC7-4E1C-85A4-E77E1EC6B1EB}"/>
    <cellStyle name="Normal 13 6 2 2 2 10" xfId="5178" xr:uid="{DC7AE098-8125-42A7-9499-E363A63DF813}"/>
    <cellStyle name="Normal 13 6 2 2 2 11" xfId="5179" xr:uid="{B0217072-29A6-4C71-8EAC-DB3E271FEEDE}"/>
    <cellStyle name="Normal 13 6 2 2 2 12" xfId="5180" xr:uid="{73B776E9-F55B-4320-9D9A-C76F4B1F28FC}"/>
    <cellStyle name="Normal 13 6 2 2 2 13" xfId="5181" xr:uid="{B0B2AEB9-7174-4479-BD31-95C73481B25A}"/>
    <cellStyle name="Normal 13 6 2 2 2 14" xfId="5182" xr:uid="{14793213-A600-4DFC-ADB4-08A277ABAC89}"/>
    <cellStyle name="Normal 13 6 2 2 2 15" xfId="5183" xr:uid="{9A7C7476-0606-46A5-8A98-F7D6E9F3C32F}"/>
    <cellStyle name="Normal 13 6 2 2 2 16" xfId="5184" xr:uid="{1923977D-ED5B-4009-A3CF-BBC1769ABFB0}"/>
    <cellStyle name="Normal 13 6 2 2 2 17" xfId="5185" xr:uid="{E79ADFBA-510C-4ABF-ACD9-CED1BDFAA897}"/>
    <cellStyle name="Normal 13 6 2 2 2 18" xfId="5186" xr:uid="{A546126A-4338-45BF-926A-7CB16FF3A49E}"/>
    <cellStyle name="Normal 13 6 2 2 2 19" xfId="5187" xr:uid="{C6FBA5E4-932B-4315-9062-D84ACBECDF79}"/>
    <cellStyle name="Normal 13 6 2 2 2 2" xfId="5188" xr:uid="{911566D3-4C1F-4968-A7CC-1BA1146BC001}"/>
    <cellStyle name="Normal 13 6 2 2 2 20" xfId="5189" xr:uid="{08E84256-05B6-4738-BC87-4E51DFC63CF2}"/>
    <cellStyle name="Normal 13 6 2 2 2 21" xfId="5190" xr:uid="{00D3BFB9-6282-40BF-87D9-DC71D53DE9F9}"/>
    <cellStyle name="Normal 13 6 2 2 2 22" xfId="5191" xr:uid="{2AAE652C-CE4B-437D-944C-9C9F51C1106C}"/>
    <cellStyle name="Normal 13 6 2 2 2 23" xfId="5192" xr:uid="{0581FB5D-E756-441C-A8F2-0A4F7C3E08D4}"/>
    <cellStyle name="Normal 13 6 2 2 2 24" xfId="5193" xr:uid="{0C9045E5-DBD1-438F-8FE1-7068A2721722}"/>
    <cellStyle name="Normal 13 6 2 2 2 25" xfId="5194" xr:uid="{8888D282-ED45-4618-B212-5185EB07EECE}"/>
    <cellStyle name="Normal 13 6 2 2 2 26" xfId="5195" xr:uid="{4B1C1A63-E410-4A03-8BBD-9443408DE9CE}"/>
    <cellStyle name="Normal 13 6 2 2 2 27" xfId="5196" xr:uid="{0FC42B2D-A8F9-4D4E-B975-F1A15F9A6367}"/>
    <cellStyle name="Normal 13 6 2 2 2 28" xfId="5197" xr:uid="{54F3C748-5823-44D9-BDAC-82460A8755C6}"/>
    <cellStyle name="Normal 13 6 2 2 2 29" xfId="5198" xr:uid="{3291238C-FD36-4945-8F85-555B46DF74F8}"/>
    <cellStyle name="Normal 13 6 2 2 2 3" xfId="5199" xr:uid="{6EA9C930-6C04-4107-9007-97EE1CC31CA6}"/>
    <cellStyle name="Normal 13 6 2 2 2 30" xfId="5200" xr:uid="{9F56791B-DFBE-4F84-B195-30236FE3FF10}"/>
    <cellStyle name="Normal 13 6 2 2 2 31" xfId="5201" xr:uid="{F91D6589-7578-48D4-BFAD-89F6E7957CF6}"/>
    <cellStyle name="Normal 13 6 2 2 2 32" xfId="5202" xr:uid="{BE0272B3-5763-437F-95C9-AE1A4F08368F}"/>
    <cellStyle name="Normal 13 6 2 2 2 33" xfId="5203" xr:uid="{EC55D529-431F-4F3E-939D-B65A62484DDC}"/>
    <cellStyle name="Normal 13 6 2 2 2 34" xfId="5204" xr:uid="{A615BAC0-CCE8-436A-B358-3B199B7181BD}"/>
    <cellStyle name="Normal 13 6 2 2 2 35" xfId="5205" xr:uid="{90374498-0633-426E-909B-D69FB44584AD}"/>
    <cellStyle name="Normal 13 6 2 2 2 36" xfId="5206" xr:uid="{284AB198-4178-4B6F-B8E3-B71ECBBBBCFB}"/>
    <cellStyle name="Normal 13 6 2 2 2 37" xfId="5207" xr:uid="{23B55C8C-A124-42EA-B50B-7AB90345E434}"/>
    <cellStyle name="Normal 13 6 2 2 2 38" xfId="5208" xr:uid="{57027EAD-F58B-420B-AF6D-B46454E8CBEC}"/>
    <cellStyle name="Normal 13 6 2 2 2 4" xfId="5209" xr:uid="{BEF195A7-BFB0-44B7-A046-5BCDCD31AF71}"/>
    <cellStyle name="Normal 13 6 2 2 2 5" xfId="5210" xr:uid="{516DC95E-4B74-4AFC-8FB9-01BAFB22D374}"/>
    <cellStyle name="Normal 13 6 2 2 2 6" xfId="5211" xr:uid="{6067EFCF-C2DD-4C27-BDE1-9C2E04C69B73}"/>
    <cellStyle name="Normal 13 6 2 2 2 7" xfId="5212" xr:uid="{F6DA0E45-A19C-4F4E-BF2D-4FCF44208461}"/>
    <cellStyle name="Normal 13 6 2 2 2 8" xfId="5213" xr:uid="{71E005CA-FF75-44AC-BD9F-0A0FBB96D84B}"/>
    <cellStyle name="Normal 13 6 2 2 2 9" xfId="5214" xr:uid="{DE84D0A7-6603-4613-B90A-A14775532639}"/>
    <cellStyle name="Normal 13 6 2 2 20" xfId="5215" xr:uid="{64FC735B-3FCD-4C75-B118-FF8499FFEEB5}"/>
    <cellStyle name="Normal 13 6 2 2 21" xfId="5216" xr:uid="{DB40F71A-B506-4BC2-B6A2-022288C0DB07}"/>
    <cellStyle name="Normal 13 6 2 2 22" xfId="5217" xr:uid="{5C58938D-B45E-446B-AF7F-433CEBC046C6}"/>
    <cellStyle name="Normal 13 6 2 2 23" xfId="5218" xr:uid="{7DC660A7-AA56-4527-A26F-2A2111231B46}"/>
    <cellStyle name="Normal 13 6 2 2 24" xfId="5219" xr:uid="{A4A060BE-2F99-4A19-BB09-3116DF067D7A}"/>
    <cellStyle name="Normal 13 6 2 2 25" xfId="5220" xr:uid="{42814CC1-107D-455A-9E94-A136C5B4385E}"/>
    <cellStyle name="Normal 13 6 2 2 26" xfId="5221" xr:uid="{4FDF8DE5-A50D-48BC-848B-52FB35B86BD6}"/>
    <cellStyle name="Normal 13 6 2 2 27" xfId="5222" xr:uid="{ECC7876A-6D1E-4BBE-92C5-31CFBEE7560C}"/>
    <cellStyle name="Normal 13 6 2 2 28" xfId="5223" xr:uid="{17E555FE-19DF-48D4-AF05-F575B3E5236B}"/>
    <cellStyle name="Normal 13 6 2 2 29" xfId="5224" xr:uid="{A22892DD-9DDD-4FD5-837B-FA02533800C8}"/>
    <cellStyle name="Normal 13 6 2 2 3" xfId="5225" xr:uid="{97B86A6A-9B4A-461D-B63C-BFD33BCD8033}"/>
    <cellStyle name="Normal 13 6 2 2 30" xfId="5226" xr:uid="{27EC45A4-A766-42DB-B22F-BA74C12BF841}"/>
    <cellStyle name="Normal 13 6 2 2 31" xfId="5227" xr:uid="{7AF3CB10-A901-4778-BECB-B9E64B632ECA}"/>
    <cellStyle name="Normal 13 6 2 2 32" xfId="5228" xr:uid="{9BBB3787-C1DB-4258-B6D2-4126C6166F1E}"/>
    <cellStyle name="Normal 13 6 2 2 33" xfId="5229" xr:uid="{4564B9D2-6D99-454D-8A9D-FFE1B25570A4}"/>
    <cellStyle name="Normal 13 6 2 2 34" xfId="5230" xr:uid="{E8E9BCE0-CE30-4951-8377-17C216D8E26D}"/>
    <cellStyle name="Normal 13 6 2 2 35" xfId="5231" xr:uid="{5DE38047-50C7-471C-B28E-B6C94FC4E4BB}"/>
    <cellStyle name="Normal 13 6 2 2 36" xfId="5232" xr:uid="{6EFD0D6E-F66A-4568-A199-CEB81FA3FB87}"/>
    <cellStyle name="Normal 13 6 2 2 37" xfId="5233" xr:uid="{B3931EEE-90CA-4F32-AC7A-B88F04233ACC}"/>
    <cellStyle name="Normal 13 6 2 2 38" xfId="5234" xr:uid="{4C4606B5-F7A5-4DE2-BF9F-C51165111A1E}"/>
    <cellStyle name="Normal 13 6 2 2 4" xfId="5235" xr:uid="{1F354FB7-ED91-4FA4-A804-C7420E2B192F}"/>
    <cellStyle name="Normal 13 6 2 2 5" xfId="5236" xr:uid="{60022CF5-ECA3-45AC-B6D8-26F14D0D3177}"/>
    <cellStyle name="Normal 13 6 2 2 6" xfId="5237" xr:uid="{DD5C63FD-C78A-426E-9CE4-32A72BE52FA8}"/>
    <cellStyle name="Normal 13 6 2 2 7" xfId="5238" xr:uid="{63B47775-8407-43C0-8256-6924032D7DDA}"/>
    <cellStyle name="Normal 13 6 2 2 8" xfId="5239" xr:uid="{09D503F4-5DC7-450A-BC3D-6860936263B8}"/>
    <cellStyle name="Normal 13 6 2 2 9" xfId="5240" xr:uid="{03065240-FBEA-4128-B913-1D19E4DA0882}"/>
    <cellStyle name="Normal 13 6 2 20" xfId="5241" xr:uid="{206D3995-129D-45DB-B09B-6F872D5BD0E0}"/>
    <cellStyle name="Normal 13 6 2 21" xfId="5242" xr:uid="{6BF6B237-2EDA-4D7C-8C64-A2EFD81AA84E}"/>
    <cellStyle name="Normal 13 6 2 22" xfId="5243" xr:uid="{BD4FA5B4-3441-4A7F-B882-AD31BD9F5DDB}"/>
    <cellStyle name="Normal 13 6 2 23" xfId="5244" xr:uid="{B1C9DF8C-F671-4143-8ABC-DAA8EE221A5C}"/>
    <cellStyle name="Normal 13 6 2 24" xfId="5245" xr:uid="{213DD615-2977-4D94-AD45-B2BB2227ADDC}"/>
    <cellStyle name="Normal 13 6 2 25" xfId="5246" xr:uid="{413D3CFC-A8B5-47A1-935E-47BC8568F406}"/>
    <cellStyle name="Normal 13 6 2 26" xfId="5247" xr:uid="{5BEDC7B4-9203-486B-BE63-2F7000C7E167}"/>
    <cellStyle name="Normal 13 6 2 27" xfId="5248" xr:uid="{457959DE-889D-473B-90C2-4C3A3366DE0D}"/>
    <cellStyle name="Normal 13 6 2 28" xfId="5249" xr:uid="{063C2854-A2F5-4872-B9D1-6C1F4D516327}"/>
    <cellStyle name="Normal 13 6 2 29" xfId="5250" xr:uid="{AEF801EE-9BA3-4A90-8AE2-1C71078F7736}"/>
    <cellStyle name="Normal 13 6 2 3" xfId="5251" xr:uid="{5C476BE3-B981-489B-92FA-AA0E4EE45548}"/>
    <cellStyle name="Normal 13 6 2 30" xfId="5252" xr:uid="{CA331F72-401F-458E-B045-77E02CA9B3CF}"/>
    <cellStyle name="Normal 13 6 2 31" xfId="5253" xr:uid="{6A27B8A5-77F3-43D8-A6E5-F44E9A7E96CC}"/>
    <cellStyle name="Normal 13 6 2 32" xfId="5254" xr:uid="{87F80658-2A93-4E85-A81D-C0E41668F982}"/>
    <cellStyle name="Normal 13 6 2 33" xfId="5255" xr:uid="{DB828229-2A91-46A8-AB1B-341072D839E7}"/>
    <cellStyle name="Normal 13 6 2 34" xfId="5256" xr:uid="{B984B5E2-5BAB-42F4-8AE2-9ABBA73880A8}"/>
    <cellStyle name="Normal 13 6 2 35" xfId="5257" xr:uid="{73367624-6835-44F5-BFFE-8800D5D9B62E}"/>
    <cellStyle name="Normal 13 6 2 36" xfId="5258" xr:uid="{4FA40B73-CABD-44F0-ACC8-00F938C80775}"/>
    <cellStyle name="Normal 13 6 2 37" xfId="5259" xr:uid="{715FF889-DA4B-409F-82A9-94B74C316096}"/>
    <cellStyle name="Normal 13 6 2 38" xfId="5260" xr:uid="{271AB059-1590-4424-A598-ECC600FAF74F}"/>
    <cellStyle name="Normal 13 6 2 39" xfId="5261" xr:uid="{3E0DF5A8-54B6-45B1-9033-894122E7CA7C}"/>
    <cellStyle name="Normal 13 6 2 4" xfId="5262" xr:uid="{B651908A-37C4-4F75-B48E-6B64D0FFFC26}"/>
    <cellStyle name="Normal 13 6 2 40" xfId="5263" xr:uid="{6FAEA360-AD4E-41E7-8C4E-051BF7FE047E}"/>
    <cellStyle name="Normal 13 6 2 5" xfId="5264" xr:uid="{F9D2BFF5-84DF-4C4B-ADF7-47116B26D2B1}"/>
    <cellStyle name="Normal 13 6 2 6" xfId="5265" xr:uid="{B4A8721E-D217-46BB-BB68-B2FAB5C6B3F5}"/>
    <cellStyle name="Normal 13 6 2 7" xfId="5266" xr:uid="{3C552367-569A-478A-B73B-DDF38BD3F5AB}"/>
    <cellStyle name="Normal 13 6 2 8" xfId="5267" xr:uid="{645934B0-218D-4F68-9AC5-30EB543C1169}"/>
    <cellStyle name="Normal 13 6 2 9" xfId="5268" xr:uid="{8BB46C82-5B03-4930-A48B-0217EC17C975}"/>
    <cellStyle name="Normal 13 6 20" xfId="5269" xr:uid="{7DA50141-41B1-4AD7-A763-0AD4FA2FCB97}"/>
    <cellStyle name="Normal 13 6 21" xfId="5270" xr:uid="{9EE1FD72-0A39-42BE-BC51-B2344DB8359A}"/>
    <cellStyle name="Normal 13 6 22" xfId="5271" xr:uid="{49F7BF85-2C9E-4954-A853-2CDEC800EB3D}"/>
    <cellStyle name="Normal 13 6 23" xfId="5272" xr:uid="{9DAEE293-6521-4FC5-9CE3-4E1651B3AD2E}"/>
    <cellStyle name="Normal 13 6 24" xfId="5273" xr:uid="{4D12613D-C0DB-49CA-9F9F-6A7F755456CB}"/>
    <cellStyle name="Normal 13 6 25" xfId="5274" xr:uid="{5D0905C4-30D4-4992-924F-8CE867A3CB0E}"/>
    <cellStyle name="Normal 13 6 26" xfId="5275" xr:uid="{80D96989-0C27-4570-AD53-DD4723FA4FDA}"/>
    <cellStyle name="Normal 13 6 27" xfId="5276" xr:uid="{995C4D4C-0453-4EAA-AB25-019DA6245CF4}"/>
    <cellStyle name="Normal 13 6 28" xfId="5277" xr:uid="{4D348A12-3303-4150-9CCB-70C3A16EAFD8}"/>
    <cellStyle name="Normal 13 6 29" xfId="5278" xr:uid="{42B0A58A-6433-4DB3-8B47-11D4B4EA31DC}"/>
    <cellStyle name="Normal 13 6 3" xfId="5279" xr:uid="{9B8782D4-7D4E-425A-9669-24F2A9700569}"/>
    <cellStyle name="Normal 13 6 3 10" xfId="5280" xr:uid="{CED46EB5-30A7-4D3E-8465-72D898E1AF50}"/>
    <cellStyle name="Normal 13 6 3 11" xfId="5281" xr:uid="{AE201A79-FA2D-4176-AC4D-6F61352D8E21}"/>
    <cellStyle name="Normal 13 6 3 12" xfId="5282" xr:uid="{2907F950-39EC-4278-8367-69F77A2DE78E}"/>
    <cellStyle name="Normal 13 6 3 13" xfId="5283" xr:uid="{2F6BE008-19E5-4285-B39F-24569B38981D}"/>
    <cellStyle name="Normal 13 6 3 14" xfId="5284" xr:uid="{D50A691A-73C2-43BF-802B-1A5F42D51617}"/>
    <cellStyle name="Normal 13 6 3 15" xfId="5285" xr:uid="{CE2E3CD4-711B-43D8-BFAB-CBEB836661C5}"/>
    <cellStyle name="Normal 13 6 3 16" xfId="5286" xr:uid="{1D2016C0-AC11-4C39-A683-1C8AB257E1BA}"/>
    <cellStyle name="Normal 13 6 3 17" xfId="5287" xr:uid="{70E55B33-C275-4FB1-BEF2-7385BD744806}"/>
    <cellStyle name="Normal 13 6 3 18" xfId="5288" xr:uid="{EAD2A744-FED1-47D7-8FB3-9D8B6E3C1FE5}"/>
    <cellStyle name="Normal 13 6 3 19" xfId="5289" xr:uid="{C7E8FEE6-7323-4602-89A2-41B1C5313BA8}"/>
    <cellStyle name="Normal 13 6 3 2" xfId="5290" xr:uid="{6E35EE9B-256B-4EDB-9096-AC7717042AC0}"/>
    <cellStyle name="Normal 13 6 3 2 10" xfId="5291" xr:uid="{08004642-70A1-4140-9874-BB28B5DA3BFA}"/>
    <cellStyle name="Normal 13 6 3 2 11" xfId="5292" xr:uid="{D7CB8F8B-D876-4B1B-8C52-988BAFF84CA9}"/>
    <cellStyle name="Normal 13 6 3 2 12" xfId="5293" xr:uid="{B33DDBCF-6ED7-4A9D-9244-1E4CD7578717}"/>
    <cellStyle name="Normal 13 6 3 2 13" xfId="5294" xr:uid="{8B8E4AA6-FD48-478E-9886-F6675A264C45}"/>
    <cellStyle name="Normal 13 6 3 2 14" xfId="5295" xr:uid="{368BBED4-F4C8-4D86-BBBD-08BE9B012771}"/>
    <cellStyle name="Normal 13 6 3 2 15" xfId="5296" xr:uid="{C48D813D-0A8A-48F4-990C-FC42243BB8B8}"/>
    <cellStyle name="Normal 13 6 3 2 16" xfId="5297" xr:uid="{F32A8647-1A83-4428-8F93-4E7DCD4B2CF9}"/>
    <cellStyle name="Normal 13 6 3 2 17" xfId="5298" xr:uid="{78123D09-C133-4787-91E3-B74D0E663DFD}"/>
    <cellStyle name="Normal 13 6 3 2 18" xfId="5299" xr:uid="{DE79B196-C5F1-468E-8925-ADB115053BEE}"/>
    <cellStyle name="Normal 13 6 3 2 19" xfId="5300" xr:uid="{910AFC7F-F55F-445B-BDF5-654B63F1F195}"/>
    <cellStyle name="Normal 13 6 3 2 2" xfId="5301" xr:uid="{1EEA8EC7-CCF5-406B-B9F3-A3FFA67A4CCC}"/>
    <cellStyle name="Normal 13 6 3 2 20" xfId="5302" xr:uid="{F93A6B35-B3B2-4578-A4FB-697DDE0D3233}"/>
    <cellStyle name="Normal 13 6 3 2 21" xfId="5303" xr:uid="{2B166CA0-5EF6-49C8-B3C2-A6535C71B48D}"/>
    <cellStyle name="Normal 13 6 3 2 22" xfId="5304" xr:uid="{F452C179-BDB6-4388-A30E-5BF1AD91A533}"/>
    <cellStyle name="Normal 13 6 3 2 23" xfId="5305" xr:uid="{8AC03D35-4060-413A-B771-4F2544AF17E7}"/>
    <cellStyle name="Normal 13 6 3 2 24" xfId="5306" xr:uid="{C48C0ED0-84F7-4CF3-92EA-27C02F4A877A}"/>
    <cellStyle name="Normal 13 6 3 2 25" xfId="5307" xr:uid="{261D200C-9C5F-4B30-AE09-2747BC42CA2A}"/>
    <cellStyle name="Normal 13 6 3 2 26" xfId="5308" xr:uid="{3440479A-6693-49D7-8EFF-6B067EC6E9C9}"/>
    <cellStyle name="Normal 13 6 3 2 27" xfId="5309" xr:uid="{F231D918-7B4C-40CA-B916-B25A21BCBD0B}"/>
    <cellStyle name="Normal 13 6 3 2 28" xfId="5310" xr:uid="{55120BD7-F947-4BC3-8F65-94214A42E164}"/>
    <cellStyle name="Normal 13 6 3 2 29" xfId="5311" xr:uid="{A4A97CD7-9323-4241-87EF-EA752745ADD6}"/>
    <cellStyle name="Normal 13 6 3 2 3" xfId="5312" xr:uid="{FAD9CEBC-E618-4646-920F-658B448D031A}"/>
    <cellStyle name="Normal 13 6 3 2 30" xfId="5313" xr:uid="{61186F63-2C27-4DA1-8092-DD3BFAE489F0}"/>
    <cellStyle name="Normal 13 6 3 2 31" xfId="5314" xr:uid="{125A23F1-F590-40B4-B276-875F9CD423C8}"/>
    <cellStyle name="Normal 13 6 3 2 32" xfId="5315" xr:uid="{A76AA2B1-91E5-43ED-B396-90364702583A}"/>
    <cellStyle name="Normal 13 6 3 2 33" xfId="5316" xr:uid="{7E96CA6D-EE5E-4FEA-9432-FA7390A8C60F}"/>
    <cellStyle name="Normal 13 6 3 2 34" xfId="5317" xr:uid="{519311D0-A4F1-4AD8-A5A2-9E7345B266C5}"/>
    <cellStyle name="Normal 13 6 3 2 35" xfId="5318" xr:uid="{045D9409-C5AA-477A-BE16-326E46DF6ACE}"/>
    <cellStyle name="Normal 13 6 3 2 36" xfId="5319" xr:uid="{497E8534-68AA-4D4E-BB01-3110DDA7466F}"/>
    <cellStyle name="Normal 13 6 3 2 37" xfId="5320" xr:uid="{A61A4722-E26C-4730-9286-41922A12119E}"/>
    <cellStyle name="Normal 13 6 3 2 38" xfId="5321" xr:uid="{8C1BB47A-AB98-42E0-8619-BF092E466CD4}"/>
    <cellStyle name="Normal 13 6 3 2 4" xfId="5322" xr:uid="{12F8B05F-21C8-4CD8-BE14-7EDB7010E7F7}"/>
    <cellStyle name="Normal 13 6 3 2 5" xfId="5323" xr:uid="{CB27396E-8812-4114-A32F-0E195F402A53}"/>
    <cellStyle name="Normal 13 6 3 2 6" xfId="5324" xr:uid="{B9B946CC-19FD-4C8C-BCCC-9095AF076E9C}"/>
    <cellStyle name="Normal 13 6 3 2 7" xfId="5325" xr:uid="{B67D1C55-7591-456D-8A74-9F3E8DE8E69C}"/>
    <cellStyle name="Normal 13 6 3 2 8" xfId="5326" xr:uid="{B6DD996F-D39F-48E1-BA8C-8BA66D3C68EA}"/>
    <cellStyle name="Normal 13 6 3 2 9" xfId="5327" xr:uid="{5630FE3E-913C-4BA0-A4FE-E1A328457BDC}"/>
    <cellStyle name="Normal 13 6 3 20" xfId="5328" xr:uid="{4014A384-BF1E-4644-8A2A-F84C8502BD76}"/>
    <cellStyle name="Normal 13 6 3 21" xfId="5329" xr:uid="{AB4BEB52-51D5-47E8-8E97-4E50AB53D392}"/>
    <cellStyle name="Normal 13 6 3 22" xfId="5330" xr:uid="{EB84D5EB-F872-4980-9058-47F54B74D6CE}"/>
    <cellStyle name="Normal 13 6 3 23" xfId="5331" xr:uid="{091B1C49-DDF8-4B73-92BF-3A4CBE726A25}"/>
    <cellStyle name="Normal 13 6 3 24" xfId="5332" xr:uid="{B6F6B06A-2BBB-4BC3-8726-DD2E554B2F7E}"/>
    <cellStyle name="Normal 13 6 3 25" xfId="5333" xr:uid="{95464A02-03E7-4D93-8FE9-185A411FB4B7}"/>
    <cellStyle name="Normal 13 6 3 26" xfId="5334" xr:uid="{4955D112-1898-4F7A-B82B-A4B9C229A5C5}"/>
    <cellStyle name="Normal 13 6 3 27" xfId="5335" xr:uid="{D5E16CFD-A02E-466A-A568-E3BCA6DA5E8B}"/>
    <cellStyle name="Normal 13 6 3 28" xfId="5336" xr:uid="{32FFAC03-02CC-47E9-9C2A-9B96B01AB50E}"/>
    <cellStyle name="Normal 13 6 3 29" xfId="5337" xr:uid="{AD9B51E3-7D55-40EB-9B01-8F3EE0EB38C5}"/>
    <cellStyle name="Normal 13 6 3 3" xfId="5338" xr:uid="{76CFC14E-611A-46D0-A3DE-3380A5DA279D}"/>
    <cellStyle name="Normal 13 6 3 30" xfId="5339" xr:uid="{E2C9D4B0-9895-4E2B-AC75-432590616242}"/>
    <cellStyle name="Normal 13 6 3 31" xfId="5340" xr:uid="{BC2A2E8B-B327-4350-BB32-6242DFC390BC}"/>
    <cellStyle name="Normal 13 6 3 32" xfId="5341" xr:uid="{649D6B0C-BB27-4844-97A1-E41AEEF4D015}"/>
    <cellStyle name="Normal 13 6 3 33" xfId="5342" xr:uid="{52EA4B7E-5002-4E3C-A53C-690BFFD0DEAC}"/>
    <cellStyle name="Normal 13 6 3 34" xfId="5343" xr:uid="{60FAA42D-4829-4A1D-B048-6B767416011B}"/>
    <cellStyle name="Normal 13 6 3 35" xfId="5344" xr:uid="{9DFEDE47-8A64-483C-906D-077F88BC1093}"/>
    <cellStyle name="Normal 13 6 3 36" xfId="5345" xr:uid="{E68C70D2-F358-4E26-AA95-9132075C9986}"/>
    <cellStyle name="Normal 13 6 3 37" xfId="5346" xr:uid="{629D0EB6-FEAC-42C3-8CC0-A54D04F79EDF}"/>
    <cellStyle name="Normal 13 6 3 38" xfId="5347" xr:uid="{A6764B12-C950-467D-B6A2-04264449ED01}"/>
    <cellStyle name="Normal 13 6 3 4" xfId="5348" xr:uid="{082EF299-5635-4277-96DF-63ABC01AB6DB}"/>
    <cellStyle name="Normal 13 6 3 5" xfId="5349" xr:uid="{6A2EFDBE-2F09-4411-A83D-81EA1F997C93}"/>
    <cellStyle name="Normal 13 6 3 6" xfId="5350" xr:uid="{C7F64F01-B03E-4420-9106-3515A0EAA355}"/>
    <cellStyle name="Normal 13 6 3 7" xfId="5351" xr:uid="{24611391-541D-4B44-BED6-C3F367325953}"/>
    <cellStyle name="Normal 13 6 3 8" xfId="5352" xr:uid="{977BBC59-E09F-472C-B383-D1DDD7BAB5BB}"/>
    <cellStyle name="Normal 13 6 3 9" xfId="5353" xr:uid="{239C3292-77BB-4AA1-BCFC-032C9F231CF7}"/>
    <cellStyle name="Normal 13 6 30" xfId="5354" xr:uid="{5D2DED8C-B17D-43B1-AADD-9C5621E4FB97}"/>
    <cellStyle name="Normal 13 6 31" xfId="5355" xr:uid="{ED6DEE31-F44F-4DCF-AEF4-A8D5F6F9B6E0}"/>
    <cellStyle name="Normal 13 6 32" xfId="5356" xr:uid="{DC545695-B5EB-427D-BA2B-F96DEEB1CED9}"/>
    <cellStyle name="Normal 13 6 33" xfId="5357" xr:uid="{CDC543E1-693C-4714-9600-71B6C0D1C7D9}"/>
    <cellStyle name="Normal 13 6 34" xfId="5358" xr:uid="{AB4510BA-9435-4246-8F56-535B5CB4BA4C}"/>
    <cellStyle name="Normal 13 6 35" xfId="5359" xr:uid="{36BB13A0-4760-4F77-B795-32014E7CC556}"/>
    <cellStyle name="Normal 13 6 36" xfId="5360" xr:uid="{9D6FAACE-4948-4DE2-9174-C128D8BFF4CA}"/>
    <cellStyle name="Normal 13 6 37" xfId="5361" xr:uid="{F4062792-B892-4CD7-8AED-B1C702CF4D6C}"/>
    <cellStyle name="Normal 13 6 38" xfId="5362" xr:uid="{06636F86-CE49-4391-99DC-279E54B25A8E}"/>
    <cellStyle name="Normal 13 6 39" xfId="5363" xr:uid="{A6A59880-9B25-4EEA-AA8A-713AD5002AE7}"/>
    <cellStyle name="Normal 13 6 4" xfId="5364" xr:uid="{96D03286-6CC8-4BD1-895F-37D59D31EFCA}"/>
    <cellStyle name="Normal 13 6 40" xfId="5365" xr:uid="{E54EA2DC-9634-4D8F-B58E-D8C650943369}"/>
    <cellStyle name="Normal 13 6 41" xfId="5366" xr:uid="{96EF838A-2D8F-4228-9F7F-4EA82D5491B3}"/>
    <cellStyle name="Normal 13 6 42" xfId="5367" xr:uid="{4B431787-88BA-433B-9023-0630C1A3E0A9}"/>
    <cellStyle name="Normal 13 6 43" xfId="5368" xr:uid="{D31413F8-DB40-4D12-B0C4-251D07CDF149}"/>
    <cellStyle name="Normal 13 6 44" xfId="5369" xr:uid="{9BFC7276-DC13-4B10-84A1-41AC1021BE60}"/>
    <cellStyle name="Normal 13 6 45" xfId="5370" xr:uid="{C2C124E0-2653-45D2-B00D-F10AAA8A132F}"/>
    <cellStyle name="Normal 13 6 46" xfId="5371" xr:uid="{93248115-4AE6-45ED-BB3E-625D087790F3}"/>
    <cellStyle name="Normal 13 6 47" xfId="5372" xr:uid="{8F205BC1-2F43-4306-8DE8-DD7ECEBEB00D}"/>
    <cellStyle name="Normal 13 6 5" xfId="5373" xr:uid="{D579E944-DC25-4C92-B883-25A79A95239F}"/>
    <cellStyle name="Normal 13 6 6" xfId="5374" xr:uid="{BA02983C-CBE3-42BB-9F8D-12F799596FB3}"/>
    <cellStyle name="Normal 13 6 7" xfId="5375" xr:uid="{D16E516E-BA5D-474E-872E-705539A3549A}"/>
    <cellStyle name="Normal 13 6 8" xfId="5376" xr:uid="{5A30B273-54CA-4EC8-ABC2-9D88FC53E4A1}"/>
    <cellStyle name="Normal 13 6 9" xfId="5377" xr:uid="{38B812B8-8F93-4EC1-B884-2A9B33ABC6CF}"/>
    <cellStyle name="Normal 13 7" xfId="5378" xr:uid="{1BE1E14F-9B74-4D87-9018-2D5EA56BA5BB}"/>
    <cellStyle name="Normal 13 8" xfId="5379" xr:uid="{F3578D50-B1F1-460E-A2E7-0F98FF258631}"/>
    <cellStyle name="Normal 13 9" xfId="5380" xr:uid="{5AA056C0-E4BE-4767-9967-159F20ABFC32}"/>
    <cellStyle name="Normal 14" xfId="5381" xr:uid="{B1B6E9D4-8775-4985-BB83-7833558F0780}"/>
    <cellStyle name="Normal 14 10" xfId="5382" xr:uid="{58F97C71-D554-46AC-8A85-102126A3D447}"/>
    <cellStyle name="Normal 14 11" xfId="5383" xr:uid="{4F8AC6CE-E8D9-408A-B44B-BBABB2F7C6C4}"/>
    <cellStyle name="Normal 14 12" xfId="5384" xr:uid="{F27A07DB-F553-4FE8-8637-3E0178C907C7}"/>
    <cellStyle name="Normal 14 13" xfId="5385" xr:uid="{7BD7CC02-A773-46C3-A6D6-987F89B59231}"/>
    <cellStyle name="Normal 14 14" xfId="5386" xr:uid="{18858CAB-15AF-4516-B744-C02A97D52F86}"/>
    <cellStyle name="Normal 14 15" xfId="5387" xr:uid="{FA8E3110-AFC0-4C09-99F9-780459E55460}"/>
    <cellStyle name="Normal 14 16" xfId="5388" xr:uid="{E6795960-22BE-410B-9610-2CFE0CB0DFF7}"/>
    <cellStyle name="Normal 14 17" xfId="5389" xr:uid="{D75FD5F4-AF04-492C-8F59-677D2D54B20E}"/>
    <cellStyle name="Normal 14 18" xfId="5390" xr:uid="{5A2FA18C-E322-4FC7-9866-2D1B0AFE587A}"/>
    <cellStyle name="Normal 14 19" xfId="5391" xr:uid="{BBA7048E-E3B0-435F-ACFF-377B0E978A3D}"/>
    <cellStyle name="Normal 14 2" xfId="5392" xr:uid="{C1428D4C-1CB8-4651-90A6-2CFEEB47D385}"/>
    <cellStyle name="Normal 14 20" xfId="5393" xr:uid="{D53B43E1-4A50-43C0-933C-34F119624EBE}"/>
    <cellStyle name="Normal 14 21" xfId="5394" xr:uid="{8652A722-0CCB-4ABB-9A29-F8944DDFAAB1}"/>
    <cellStyle name="Normal 14 22" xfId="5395" xr:uid="{B74B1F99-19F9-4AAA-B1AE-DD5EFE5A325A}"/>
    <cellStyle name="Normal 14 23" xfId="5396" xr:uid="{6AA27FAD-2D88-4F92-9A2D-7B82046C925E}"/>
    <cellStyle name="Normal 14 24" xfId="5397" xr:uid="{2363578B-5BA9-4C20-8D97-EA0D6824B637}"/>
    <cellStyle name="Normal 14 25" xfId="5398" xr:uid="{545DBA89-F421-4A6B-80E4-0D758257196F}"/>
    <cellStyle name="Normal 14 26" xfId="5399" xr:uid="{3FD338D2-5BD1-4F6A-AF63-4D113045F975}"/>
    <cellStyle name="Normal 14 27" xfId="5400" xr:uid="{1A46AE89-0DF9-4D9C-9A7E-B04FB0BF0782}"/>
    <cellStyle name="Normal 14 28" xfId="5401" xr:uid="{FA7FE510-4046-47BD-BF4B-5320B759EEE3}"/>
    <cellStyle name="Normal 14 29" xfId="5402" xr:uid="{6E465989-0A42-4617-8E44-90562CE8475C}"/>
    <cellStyle name="Normal 14 3" xfId="5403" xr:uid="{31047643-30EE-48B1-BD68-7735E56FED0C}"/>
    <cellStyle name="Normal 14 30" xfId="5404" xr:uid="{699844F2-5C8A-45EB-B392-3705642C7F23}"/>
    <cellStyle name="Normal 14 31" xfId="5405" xr:uid="{71F8882D-0429-413A-A03D-6C4EA52D292B}"/>
    <cellStyle name="Normal 14 32" xfId="5406" xr:uid="{3C39E8B4-896C-4048-A492-75B6A16C3E28}"/>
    <cellStyle name="Normal 14 33" xfId="5407" xr:uid="{2A7AC619-D48E-4F97-985D-EDFEFC4D1DF3}"/>
    <cellStyle name="Normal 14 34" xfId="5408" xr:uid="{E6312061-02FA-4C0C-98AE-A162ED4B1426}"/>
    <cellStyle name="Normal 14 35" xfId="5409" xr:uid="{BF95C896-8D3D-42D7-A81C-E30E6BAB691B}"/>
    <cellStyle name="Normal 14 36" xfId="5410" xr:uid="{65A46B74-9C7A-437B-9546-20793DE01B4E}"/>
    <cellStyle name="Normal 14 37" xfId="5411" xr:uid="{15349676-5D0B-4D5A-A183-C918BE4317C4}"/>
    <cellStyle name="Normal 14 38" xfId="5412" xr:uid="{9B266E70-4272-4FE2-B0DA-762587ADB57B}"/>
    <cellStyle name="Normal 14 39" xfId="5413" xr:uid="{991F244F-ACCE-4321-824E-4C70FD263E40}"/>
    <cellStyle name="Normal 14 4" xfId="5414" xr:uid="{64A42CDB-5D91-4F8A-A0F9-A0C090C03515}"/>
    <cellStyle name="Normal 14 40" xfId="5415" xr:uid="{E263666B-72A1-4B55-9FE3-8EFB6CE72909}"/>
    <cellStyle name="Normal 14 41" xfId="5416" xr:uid="{314542C7-F5DE-4309-8213-215CA03750C2}"/>
    <cellStyle name="Normal 14 42" xfId="5417" xr:uid="{023D0BA4-791B-4BBE-9B34-833EB69E637C}"/>
    <cellStyle name="Normal 14 43" xfId="5418" xr:uid="{0E00D33A-AC5C-4B9A-87DE-8E04FED7409C}"/>
    <cellStyle name="Normal 14 44" xfId="5419" xr:uid="{9448E8E0-A178-40C1-9CA2-50E2BD5FC91D}"/>
    <cellStyle name="Normal 14 45" xfId="5420" xr:uid="{73DE3252-DEB7-43A3-ACD6-6D4FC690BFA2}"/>
    <cellStyle name="Normal 14 46" xfId="5421" xr:uid="{C03CF258-B758-41B2-993E-76CA2F72E845}"/>
    <cellStyle name="Normal 14 47" xfId="5422" xr:uid="{64095A95-F54F-4CB3-9246-582E8FCC8724}"/>
    <cellStyle name="Normal 14 48" xfId="5423" xr:uid="{3C84A13B-93F5-4AA3-B0C5-42569898AD4A}"/>
    <cellStyle name="Normal 14 49" xfId="5424" xr:uid="{B5D6B9B2-19B8-4F6A-BCCD-CA7C2E77B55F}"/>
    <cellStyle name="Normal 14 5" xfId="5425" xr:uid="{4F72A4C5-0DD6-4DBA-A468-982F8AA02E79}"/>
    <cellStyle name="Normal 14 50" xfId="5426" xr:uid="{27328E81-08BD-48D5-8161-00270725488C}"/>
    <cellStyle name="Normal 14 51" xfId="5427" xr:uid="{EB90F587-7ADA-45EF-8770-052503164286}"/>
    <cellStyle name="Normal 14 52" xfId="5428" xr:uid="{96D833A0-1AE8-4CCF-AA2C-652D15A17EA9}"/>
    <cellStyle name="Normal 14 53" xfId="5429" xr:uid="{1187ECD8-0D2A-4BE0-AA6E-E2CEEDD99A7B}"/>
    <cellStyle name="Normal 14 6" xfId="5430" xr:uid="{C8824AA5-C551-4B52-B319-FBC52F52671E}"/>
    <cellStyle name="Normal 14 7" xfId="5431" xr:uid="{4C57D2B0-346D-456D-A280-38D12A148ED9}"/>
    <cellStyle name="Normal 14 8" xfId="5432" xr:uid="{21E8A1F7-3DA1-4CA2-B63A-71C76A8E85AD}"/>
    <cellStyle name="Normal 14 9" xfId="5433" xr:uid="{78997317-E4A5-4954-A6E0-08FC661CF29A}"/>
    <cellStyle name="Normal 15" xfId="5434" xr:uid="{00DB4611-72D9-462D-92BE-03D9017C205F}"/>
    <cellStyle name="Normal 15 2" xfId="5435" xr:uid="{FBC94798-DB51-46E1-97EA-4E585F7E2023}"/>
    <cellStyle name="Normal 16" xfId="51" xr:uid="{2E06F114-D0E9-4AE1-82CB-97893338F23D}"/>
    <cellStyle name="Normal 16 2" xfId="5436" xr:uid="{D2AEC800-824B-4ABF-9EDE-FA472724E8CB}"/>
    <cellStyle name="Normal 17" xfId="16749" xr:uid="{4DEED102-4F75-4739-8E87-120FEE891CD3}"/>
    <cellStyle name="Normal 18" xfId="16752" xr:uid="{4B32D127-C320-4F18-B4F9-94876803011A}"/>
    <cellStyle name="Normal 19" xfId="16754" xr:uid="{32B71289-6FEA-4E17-BE4A-08E10D9AB0C5}"/>
    <cellStyle name="Normal 2" xfId="2" xr:uid="{00000000-0005-0000-0000-000005000000}"/>
    <cellStyle name="Normal 2 10" xfId="5438" xr:uid="{1029C546-B7AA-4DB0-B553-8094ED62F14E}"/>
    <cellStyle name="Normal 2 10 10" xfId="5439" xr:uid="{5E2210D8-40E3-4138-A97A-C5EDA533388E}"/>
    <cellStyle name="Normal 2 10 11" xfId="5440" xr:uid="{8E8992B5-898E-4E62-839D-BEA93A252730}"/>
    <cellStyle name="Normal 2 10 12" xfId="5441" xr:uid="{4B281930-E5B4-4F99-BDDA-2EDBE2766B67}"/>
    <cellStyle name="Normal 2 10 13" xfId="5442" xr:uid="{21EEA9F7-58B1-443B-93D9-5353CF971CF7}"/>
    <cellStyle name="Normal 2 10 14" xfId="5443" xr:uid="{A79CCA4D-AD2D-46B8-AE7B-BC588FCF1AE6}"/>
    <cellStyle name="Normal 2 10 15" xfId="5444" xr:uid="{DB6D0310-4F49-46D3-90C8-7A48978240D0}"/>
    <cellStyle name="Normal 2 10 16" xfId="5445" xr:uid="{55D6A2B5-00C3-4BF8-9B02-E78F54ACECC0}"/>
    <cellStyle name="Normal 2 10 17" xfId="5446" xr:uid="{96761E6F-05ED-4AB1-A0CB-2FC2E2BF341D}"/>
    <cellStyle name="Normal 2 10 18" xfId="5447" xr:uid="{5DFF2185-F2DA-4F9B-94CD-B81863E084AC}"/>
    <cellStyle name="Normal 2 10 19" xfId="5448" xr:uid="{5F32E50B-365B-4798-9F4F-3ABDB1D03A19}"/>
    <cellStyle name="Normal 2 10 2" xfId="5449" xr:uid="{EC4DA5FC-FB65-457E-A0AF-AD661F51C700}"/>
    <cellStyle name="Normal 2 10 2 10" xfId="5450" xr:uid="{B057BD25-A638-4065-98C2-50C855DE6D20}"/>
    <cellStyle name="Normal 2 10 2 11" xfId="5451" xr:uid="{6A849A3F-4429-4122-9638-9D7A1ED29A79}"/>
    <cellStyle name="Normal 2 10 2 12" xfId="5452" xr:uid="{6A5B47AB-45FD-42FF-943B-08F14E11B501}"/>
    <cellStyle name="Normal 2 10 2 13" xfId="5453" xr:uid="{605C8F35-3EE9-473E-AC13-1DEDB4BE496F}"/>
    <cellStyle name="Normal 2 10 2 14" xfId="5454" xr:uid="{440A80F3-9FBE-4EA6-86ED-76C449B24AD5}"/>
    <cellStyle name="Normal 2 10 2 15" xfId="5455" xr:uid="{90D5CF56-C673-4DF4-A730-08A59B0D6073}"/>
    <cellStyle name="Normal 2 10 2 16" xfId="5456" xr:uid="{407235F7-86C0-4C59-A37C-7C8E091D6185}"/>
    <cellStyle name="Normal 2 10 2 17" xfId="5457" xr:uid="{12B42270-7C26-41E2-BED6-B83238D39F49}"/>
    <cellStyle name="Normal 2 10 2 18" xfId="5458" xr:uid="{04A3B3D0-AD3C-48CB-852F-D0476C93DFBA}"/>
    <cellStyle name="Normal 2 10 2 19" xfId="5459" xr:uid="{942A0F66-1207-4B5D-876F-85EFF7A2E9F0}"/>
    <cellStyle name="Normal 2 10 2 2" xfId="5460" xr:uid="{9CE4AEB6-8611-462C-A54A-7328440E276D}"/>
    <cellStyle name="Normal 2 10 2 2 10" xfId="5461" xr:uid="{4BA6FB7A-CF09-4A5F-B566-43CAADD2B963}"/>
    <cellStyle name="Normal 2 10 2 2 11" xfId="5462" xr:uid="{D8D0A564-4D8E-454A-8174-630B4EA662F8}"/>
    <cellStyle name="Normal 2 10 2 2 12" xfId="5463" xr:uid="{C6F66331-BE9F-40A8-BE6C-1F8861DFFF51}"/>
    <cellStyle name="Normal 2 10 2 2 13" xfId="5464" xr:uid="{8C74AD85-9BE0-42D3-BA3C-3D32A241AACF}"/>
    <cellStyle name="Normal 2 10 2 2 14" xfId="5465" xr:uid="{4FDB4F16-8A93-4EAD-BDC4-A8EF90534EF4}"/>
    <cellStyle name="Normal 2 10 2 2 15" xfId="5466" xr:uid="{A03DE9B4-CDCD-4DC4-A997-CC1DBEF7F6D9}"/>
    <cellStyle name="Normal 2 10 2 2 16" xfId="5467" xr:uid="{2EA2E7E0-4764-4BA6-BF20-BE40C77B81AE}"/>
    <cellStyle name="Normal 2 10 2 2 17" xfId="5468" xr:uid="{FED1B9E0-FC60-4E86-A61D-735EB995FE8F}"/>
    <cellStyle name="Normal 2 10 2 2 18" xfId="5469" xr:uid="{B43DAFD4-A5F4-4C53-8B9E-D7E1146A3EBF}"/>
    <cellStyle name="Normal 2 10 2 2 19" xfId="5470" xr:uid="{BD447B0A-1F0D-4741-86A0-3DA115F572CC}"/>
    <cellStyle name="Normal 2 10 2 2 2" xfId="5471" xr:uid="{541ACD9C-0FF4-40CE-BCF0-1510217D8F33}"/>
    <cellStyle name="Normal 2 10 2 2 2 10" xfId="5472" xr:uid="{5D17A856-B808-468A-8745-2A03BB5BA10D}"/>
    <cellStyle name="Normal 2 10 2 2 2 11" xfId="5473" xr:uid="{C341C068-6619-4BAC-92F5-E92A1E274FCC}"/>
    <cellStyle name="Normal 2 10 2 2 2 12" xfId="5474" xr:uid="{F713F5FF-56CC-4A19-AAA5-8B76582A5E7D}"/>
    <cellStyle name="Normal 2 10 2 2 2 13" xfId="5475" xr:uid="{AC6692AC-CC2C-4ABD-939B-1C9E5B3C9826}"/>
    <cellStyle name="Normal 2 10 2 2 2 14" xfId="5476" xr:uid="{C97FEEBF-6DDE-456A-97D3-B5590AA69F17}"/>
    <cellStyle name="Normal 2 10 2 2 2 15" xfId="5477" xr:uid="{293E86B8-39C6-4604-AC4A-E0CE8CDB7F06}"/>
    <cellStyle name="Normal 2 10 2 2 2 16" xfId="5478" xr:uid="{FA692467-3A74-4D46-B148-6FD0AF7A04D9}"/>
    <cellStyle name="Normal 2 10 2 2 2 17" xfId="5479" xr:uid="{BF751BE1-7233-4EAB-B4ED-7E1BC8403B79}"/>
    <cellStyle name="Normal 2 10 2 2 2 18" xfId="5480" xr:uid="{E0228A36-D0A1-4303-ABC5-FEE9E80DF223}"/>
    <cellStyle name="Normal 2 10 2 2 2 19" xfId="5481" xr:uid="{B818979D-91CF-486E-BD45-3ACAAC57A57C}"/>
    <cellStyle name="Normal 2 10 2 2 2 2" xfId="5482" xr:uid="{266C06CD-CB9D-4F65-A3E5-C943E7A53395}"/>
    <cellStyle name="Normal 2 10 2 2 2 20" xfId="5483" xr:uid="{DD0CA289-BC65-49A7-AF00-E6968FD98CC9}"/>
    <cellStyle name="Normal 2 10 2 2 2 21" xfId="5484" xr:uid="{8C2A079B-030C-4AEA-A644-2352DADF70CC}"/>
    <cellStyle name="Normal 2 10 2 2 2 22" xfId="5485" xr:uid="{44309106-71C6-4645-BD2C-1286FDAB0BC9}"/>
    <cellStyle name="Normal 2 10 2 2 2 23" xfId="5486" xr:uid="{7A853514-D432-4A61-8694-6AFA3B863AE9}"/>
    <cellStyle name="Normal 2 10 2 2 2 24" xfId="5487" xr:uid="{7B24284E-7890-45D1-A55C-A2C2F46A62A1}"/>
    <cellStyle name="Normal 2 10 2 2 2 25" xfId="5488" xr:uid="{5CBF22B6-440C-4C4B-945E-6A962BABC02E}"/>
    <cellStyle name="Normal 2 10 2 2 2 26" xfId="5489" xr:uid="{13391DB4-E95E-4F14-BB79-E76E739C62B2}"/>
    <cellStyle name="Normal 2 10 2 2 2 27" xfId="5490" xr:uid="{5B6328BC-4251-413B-8FAC-B9F9396B5D85}"/>
    <cellStyle name="Normal 2 10 2 2 2 28" xfId="5491" xr:uid="{3F0DF9DA-C9E5-4B75-8DE7-EE4D2A740CD8}"/>
    <cellStyle name="Normal 2 10 2 2 2 29" xfId="5492" xr:uid="{0A5C062A-24C9-4B33-8991-99B9C8E9C8BC}"/>
    <cellStyle name="Normal 2 10 2 2 2 3" xfId="5493" xr:uid="{06589B67-9BAF-4A3A-A71F-F9730DBDACEB}"/>
    <cellStyle name="Normal 2 10 2 2 2 30" xfId="5494" xr:uid="{0A73AAB5-D15B-42CF-AD03-6D0A5B6AFB78}"/>
    <cellStyle name="Normal 2 10 2 2 2 31" xfId="5495" xr:uid="{A5F4C429-F4E1-4C5D-B213-CAD36F06F7E6}"/>
    <cellStyle name="Normal 2 10 2 2 2 32" xfId="5496" xr:uid="{59086545-E058-4BA9-8C73-4CBC9D801FDD}"/>
    <cellStyle name="Normal 2 10 2 2 2 33" xfId="5497" xr:uid="{3F06DF84-7364-4E8C-9F04-853AAA471A2D}"/>
    <cellStyle name="Normal 2 10 2 2 2 34" xfId="5498" xr:uid="{2FAEE900-81EC-472C-B0DE-8A75D97D85F9}"/>
    <cellStyle name="Normal 2 10 2 2 2 35" xfId="5499" xr:uid="{6E4D4004-8AD7-47AB-AC5D-FD57D7F9FE3A}"/>
    <cellStyle name="Normal 2 10 2 2 2 36" xfId="5500" xr:uid="{D7A47E25-E96D-4303-B8F9-67755D3AAE0E}"/>
    <cellStyle name="Normal 2 10 2 2 2 37" xfId="5501" xr:uid="{68E383DA-0145-4F5E-99BE-954BE8C21E80}"/>
    <cellStyle name="Normal 2 10 2 2 2 38" xfId="5502" xr:uid="{ED14E925-D6E9-4186-91F4-DF64EDBFB969}"/>
    <cellStyle name="Normal 2 10 2 2 2 4" xfId="5503" xr:uid="{3FCB02A4-8EC4-46C8-9031-9661C4346F42}"/>
    <cellStyle name="Normal 2 10 2 2 2 5" xfId="5504" xr:uid="{700EFDC6-C5E3-4623-BF1C-87E602C9605A}"/>
    <cellStyle name="Normal 2 10 2 2 2 6" xfId="5505" xr:uid="{7EF17B24-48C6-40F7-BD18-E820D8CAE081}"/>
    <cellStyle name="Normal 2 10 2 2 2 7" xfId="5506" xr:uid="{CE505DE7-ADB4-4B17-B7DA-2FEA5B57634F}"/>
    <cellStyle name="Normal 2 10 2 2 2 8" xfId="5507" xr:uid="{02B34F5A-16C8-4C25-8114-2E7DCF00957B}"/>
    <cellStyle name="Normal 2 10 2 2 2 9" xfId="5508" xr:uid="{9B88E85D-4C6E-4432-9C16-3B99E9D77910}"/>
    <cellStyle name="Normal 2 10 2 2 20" xfId="5509" xr:uid="{7A6A40D8-C16E-4E09-8D46-3CB8F2872A83}"/>
    <cellStyle name="Normal 2 10 2 2 21" xfId="5510" xr:uid="{556F73D8-B9E7-4A25-9AF6-4EEB048847F7}"/>
    <cellStyle name="Normal 2 10 2 2 22" xfId="5511" xr:uid="{68581307-513C-4151-BE34-123FA53F543A}"/>
    <cellStyle name="Normal 2 10 2 2 23" xfId="5512" xr:uid="{A7E6DB92-0AD6-490C-BD68-A227112E6388}"/>
    <cellStyle name="Normal 2 10 2 2 24" xfId="5513" xr:uid="{C0582B89-3FAC-4752-91BE-CC226DA93E85}"/>
    <cellStyle name="Normal 2 10 2 2 25" xfId="5514" xr:uid="{FEAEAD1A-D0FE-47CC-8D0A-B5D48020A850}"/>
    <cellStyle name="Normal 2 10 2 2 26" xfId="5515" xr:uid="{F1CAB631-7E2B-4A50-8AF9-2CFF0593DF3A}"/>
    <cellStyle name="Normal 2 10 2 2 27" xfId="5516" xr:uid="{DFC031D6-AECF-4E54-B618-091ABC47587F}"/>
    <cellStyle name="Normal 2 10 2 2 28" xfId="5517" xr:uid="{C492EDC8-7445-4C35-9CF3-F06EE03284CE}"/>
    <cellStyle name="Normal 2 10 2 2 29" xfId="5518" xr:uid="{3793D9C7-B8CB-439C-970E-0778BB8069ED}"/>
    <cellStyle name="Normal 2 10 2 2 3" xfId="5519" xr:uid="{4C49B247-8303-4E5B-A454-06E1092FACF5}"/>
    <cellStyle name="Normal 2 10 2 2 30" xfId="5520" xr:uid="{14ED2388-C1C5-4BAC-8368-51E8FE47F96E}"/>
    <cellStyle name="Normal 2 10 2 2 31" xfId="5521" xr:uid="{8EFBB604-D9EF-4265-8A35-2E5B0694CFAE}"/>
    <cellStyle name="Normal 2 10 2 2 32" xfId="5522" xr:uid="{00A5566D-519C-492A-B527-0FDA15977CB1}"/>
    <cellStyle name="Normal 2 10 2 2 33" xfId="5523" xr:uid="{8B9DED12-3C5A-40A4-A1FC-64145C3439EE}"/>
    <cellStyle name="Normal 2 10 2 2 34" xfId="5524" xr:uid="{4188ECDF-A747-43B9-8E8F-46354C9295B4}"/>
    <cellStyle name="Normal 2 10 2 2 35" xfId="5525" xr:uid="{93EE588B-C91E-494F-9D7B-EDD969C2BEF0}"/>
    <cellStyle name="Normal 2 10 2 2 36" xfId="5526" xr:uid="{B68FE09F-67D7-42C5-8F61-34EF5C643216}"/>
    <cellStyle name="Normal 2 10 2 2 37" xfId="5527" xr:uid="{2B7A4FA0-5B81-4E91-A520-BF8D39F8FEAF}"/>
    <cellStyle name="Normal 2 10 2 2 38" xfId="5528" xr:uid="{40F89A77-127C-4C40-B96C-68EB043E8A83}"/>
    <cellStyle name="Normal 2 10 2 2 4" xfId="5529" xr:uid="{321337BB-8BE8-442E-BA29-AB040B67E8A1}"/>
    <cellStyle name="Normal 2 10 2 2 5" xfId="5530" xr:uid="{895F04D7-FF15-44FB-9712-644247F01003}"/>
    <cellStyle name="Normal 2 10 2 2 6" xfId="5531" xr:uid="{E95D9D27-E192-4BB9-9C96-C219FD052256}"/>
    <cellStyle name="Normal 2 10 2 2 7" xfId="5532" xr:uid="{51512F57-685A-450B-AC02-8E6C417FA01A}"/>
    <cellStyle name="Normal 2 10 2 2 8" xfId="5533" xr:uid="{4CD80BC2-FB6D-4D6F-BE63-F77C3816769A}"/>
    <cellStyle name="Normal 2 10 2 2 9" xfId="5534" xr:uid="{7ED3DCCB-BED7-4698-A500-95FAC9E5ACD2}"/>
    <cellStyle name="Normal 2 10 2 20" xfId="5535" xr:uid="{FD148642-3ADF-46DE-943C-CA826113E9B9}"/>
    <cellStyle name="Normal 2 10 2 21" xfId="5536" xr:uid="{2ADD9B47-6761-4D71-9772-BA0DBE5E2FA2}"/>
    <cellStyle name="Normal 2 10 2 22" xfId="5537" xr:uid="{7F85F9EA-7173-4A39-B589-06C3E1D0F058}"/>
    <cellStyle name="Normal 2 10 2 23" xfId="5538" xr:uid="{10BFAB28-E7B6-4447-ABA8-473893E27BF3}"/>
    <cellStyle name="Normal 2 10 2 24" xfId="5539" xr:uid="{694F6499-A8DA-40F4-8BEF-EEF451B672D3}"/>
    <cellStyle name="Normal 2 10 2 25" xfId="5540" xr:uid="{18CC1C7C-45E1-48AB-9648-4CC66A4EB1C1}"/>
    <cellStyle name="Normal 2 10 2 26" xfId="5541" xr:uid="{77F37926-2CBF-47A6-85C4-C07D32DEAD28}"/>
    <cellStyle name="Normal 2 10 2 27" xfId="5542" xr:uid="{0DF4C218-E5E2-4967-B16F-4C3EFAC01E1F}"/>
    <cellStyle name="Normal 2 10 2 28" xfId="5543" xr:uid="{18D18C31-C8FF-49AE-B66D-7F6E09B2CD35}"/>
    <cellStyle name="Normal 2 10 2 29" xfId="5544" xr:uid="{ECE0BE66-7420-48F1-B72E-1E00635A5F99}"/>
    <cellStyle name="Normal 2 10 2 3" xfId="5545" xr:uid="{0408C244-97B6-41FF-85D2-A8D787F56149}"/>
    <cellStyle name="Normal 2 10 2 30" xfId="5546" xr:uid="{99398968-84F2-47F9-833B-E8CEE9670BA8}"/>
    <cellStyle name="Normal 2 10 2 31" xfId="5547" xr:uid="{6A6604B3-3E58-46D3-BCA6-A2A6E0444FEC}"/>
    <cellStyle name="Normal 2 10 2 32" xfId="5548" xr:uid="{89C9DEA4-461F-4DAA-A171-0933E2D8F6C0}"/>
    <cellStyle name="Normal 2 10 2 33" xfId="5549" xr:uid="{A6104B20-4B93-4198-BFA2-70C95C888F44}"/>
    <cellStyle name="Normal 2 10 2 34" xfId="5550" xr:uid="{2BE23498-E526-4057-ACE8-9A7CCD9050C3}"/>
    <cellStyle name="Normal 2 10 2 35" xfId="5551" xr:uid="{FFFBBB3E-4876-4122-9AE6-37F4A9D878E9}"/>
    <cellStyle name="Normal 2 10 2 36" xfId="5552" xr:uid="{2845C6D9-D712-4D29-ADCC-B74496B11D41}"/>
    <cellStyle name="Normal 2 10 2 37" xfId="5553" xr:uid="{2F9CF56E-8D2D-4119-AEF3-3DE6754A02AA}"/>
    <cellStyle name="Normal 2 10 2 38" xfId="5554" xr:uid="{28135164-A74B-4F9F-9CD4-6BF58CA7354E}"/>
    <cellStyle name="Normal 2 10 2 39" xfId="5555" xr:uid="{27031E8A-C309-462A-9FD9-3BF4E7E4F81F}"/>
    <cellStyle name="Normal 2 10 2 4" xfId="5556" xr:uid="{E6A455C4-CE18-4186-BD8E-EAA615D41AFB}"/>
    <cellStyle name="Normal 2 10 2 40" xfId="5557" xr:uid="{1454E31F-C6F7-4B47-B2E8-CC8C1600940C}"/>
    <cellStyle name="Normal 2 10 2 5" xfId="5558" xr:uid="{800B000E-BCDE-4D66-AA94-9D005143417A}"/>
    <cellStyle name="Normal 2 10 2 6" xfId="5559" xr:uid="{42EDCEEA-BB14-403C-B90F-31631E3245BF}"/>
    <cellStyle name="Normal 2 10 2 7" xfId="5560" xr:uid="{96E19A0B-E200-4DCC-9081-E22546068E65}"/>
    <cellStyle name="Normal 2 10 2 8" xfId="5561" xr:uid="{BD0A681E-45D5-425B-B4E4-AE39D72BCAA5}"/>
    <cellStyle name="Normal 2 10 2 9" xfId="5562" xr:uid="{9D10230E-5DBB-4DC0-A03D-A842828E7CC0}"/>
    <cellStyle name="Normal 2 10 20" xfId="5563" xr:uid="{6777E313-C090-462C-B9EE-2EF207C44992}"/>
    <cellStyle name="Normal 2 10 21" xfId="5564" xr:uid="{1AC2B093-43EA-4F74-8ECE-E0D57A90C79A}"/>
    <cellStyle name="Normal 2 10 22" xfId="5565" xr:uid="{013A1B0C-C000-47EB-B264-F96912E185CB}"/>
    <cellStyle name="Normal 2 10 23" xfId="5566" xr:uid="{2C318F28-2E5B-4073-9D17-2CDCA57C1DE9}"/>
    <cellStyle name="Normal 2 10 24" xfId="5567" xr:uid="{A27567F2-0839-40A3-A828-56F49980B811}"/>
    <cellStyle name="Normal 2 10 25" xfId="5568" xr:uid="{648F07B8-A438-4B20-BA35-3941B99DA8D5}"/>
    <cellStyle name="Normal 2 10 26" xfId="5569" xr:uid="{0C185FD4-10A2-4173-B9A2-0ED541BEA38F}"/>
    <cellStyle name="Normal 2 10 27" xfId="5570" xr:uid="{2BDBD75A-6664-409B-B340-82DD5183833A}"/>
    <cellStyle name="Normal 2 10 28" xfId="5571" xr:uid="{7C8A2C1A-03EA-4342-9C57-58DD3524899A}"/>
    <cellStyle name="Normal 2 10 29" xfId="5572" xr:uid="{3A15097A-D3B2-4D62-B54E-05007A453D56}"/>
    <cellStyle name="Normal 2 10 3" xfId="5573" xr:uid="{890D1CCF-D7DD-4BFA-B1A0-9A427567E184}"/>
    <cellStyle name="Normal 2 10 3 10" xfId="5574" xr:uid="{9C0CF5BB-9590-48E9-A05E-C4A850854060}"/>
    <cellStyle name="Normal 2 10 3 11" xfId="5575" xr:uid="{0530C448-8523-4CDC-8B30-B3F7E0DE5531}"/>
    <cellStyle name="Normal 2 10 3 12" xfId="5576" xr:uid="{A3504314-BDEE-4F6D-B632-26294265F365}"/>
    <cellStyle name="Normal 2 10 3 13" xfId="5577" xr:uid="{E58FA337-E651-49C7-AF30-B09F5631388B}"/>
    <cellStyle name="Normal 2 10 3 14" xfId="5578" xr:uid="{30D54740-D47A-45F5-BDDE-18C72581BE20}"/>
    <cellStyle name="Normal 2 10 3 15" xfId="5579" xr:uid="{61277646-BD7C-469A-86A9-DF4EDA1CFDA2}"/>
    <cellStyle name="Normal 2 10 3 16" xfId="5580" xr:uid="{44D9B5D4-05C1-4A32-802C-24C861DB09E0}"/>
    <cellStyle name="Normal 2 10 3 17" xfId="5581" xr:uid="{63074982-1316-4CCF-B68D-0CA17ACBAAB1}"/>
    <cellStyle name="Normal 2 10 3 18" xfId="5582" xr:uid="{B9FDC7DD-78AF-4B6E-8927-273EDE78D46A}"/>
    <cellStyle name="Normal 2 10 3 19" xfId="5583" xr:uid="{BD443C91-ADE9-403A-B202-C9EE0CF5D089}"/>
    <cellStyle name="Normal 2 10 3 2" xfId="5584" xr:uid="{93DBC3A8-8493-4D59-8DB3-44AA9178D2EB}"/>
    <cellStyle name="Normal 2 10 3 2 10" xfId="5585" xr:uid="{7048BB6E-4B7C-4236-86D7-3E1C076A88FB}"/>
    <cellStyle name="Normal 2 10 3 2 11" xfId="5586" xr:uid="{E233BAA3-9EC8-4692-90E3-8D84E176B3F9}"/>
    <cellStyle name="Normal 2 10 3 2 12" xfId="5587" xr:uid="{CED76CE8-F9AC-4579-823B-8DD581A47C0C}"/>
    <cellStyle name="Normal 2 10 3 2 13" xfId="5588" xr:uid="{7366FD7F-9EF0-4A5D-B829-FB97CFC3D9A6}"/>
    <cellStyle name="Normal 2 10 3 2 14" xfId="5589" xr:uid="{69C4C2D1-9B80-434A-AE26-E3192F0F40A8}"/>
    <cellStyle name="Normal 2 10 3 2 15" xfId="5590" xr:uid="{477AB44E-078E-4316-B59A-14EFB14D675F}"/>
    <cellStyle name="Normal 2 10 3 2 16" xfId="5591" xr:uid="{E500DC32-22AD-482D-B10F-B62303B012A2}"/>
    <cellStyle name="Normal 2 10 3 2 17" xfId="5592" xr:uid="{708B0526-FF3F-4939-9DA2-43247242AF60}"/>
    <cellStyle name="Normal 2 10 3 2 18" xfId="5593" xr:uid="{6CEE24E0-85C1-492D-B900-126BEC5C5B35}"/>
    <cellStyle name="Normal 2 10 3 2 19" xfId="5594" xr:uid="{3AF7E284-7420-4E8E-9E00-C7F35D8A93C1}"/>
    <cellStyle name="Normal 2 10 3 2 2" xfId="5595" xr:uid="{B990C5C4-5E43-4B8D-A733-B40BAA391E6A}"/>
    <cellStyle name="Normal 2 10 3 2 20" xfId="5596" xr:uid="{A846D18F-E7DD-40CA-82DD-F67D11C31A66}"/>
    <cellStyle name="Normal 2 10 3 2 21" xfId="5597" xr:uid="{6C4A9195-E72C-43F1-9E7E-BE067592A8DA}"/>
    <cellStyle name="Normal 2 10 3 2 22" xfId="5598" xr:uid="{30BECF5C-2400-4BF2-AAF5-978C52B5D5C8}"/>
    <cellStyle name="Normal 2 10 3 2 23" xfId="5599" xr:uid="{B00D62DF-C974-408E-B87F-C18B78C710D6}"/>
    <cellStyle name="Normal 2 10 3 2 24" xfId="5600" xr:uid="{1B6C0A6D-E957-4D2D-82CC-25759908B00E}"/>
    <cellStyle name="Normal 2 10 3 2 25" xfId="5601" xr:uid="{64DC8909-9344-4A5F-9A3C-48E0C26512AF}"/>
    <cellStyle name="Normal 2 10 3 2 26" xfId="5602" xr:uid="{0E482224-B7B0-4C1C-A01A-DF57C87ECDD6}"/>
    <cellStyle name="Normal 2 10 3 2 27" xfId="5603" xr:uid="{627AE973-3A1C-449D-872A-06D5B27994F3}"/>
    <cellStyle name="Normal 2 10 3 2 28" xfId="5604" xr:uid="{7324030C-5DFE-4313-BCE5-69837CDF26AD}"/>
    <cellStyle name="Normal 2 10 3 2 29" xfId="5605" xr:uid="{88F2ADAE-1A2D-4261-8E69-D1BC8EA47EAE}"/>
    <cellStyle name="Normal 2 10 3 2 3" xfId="5606" xr:uid="{39B53481-8FC4-4B75-8094-1370F7FBFC66}"/>
    <cellStyle name="Normal 2 10 3 2 30" xfId="5607" xr:uid="{048ACA80-FE7F-4842-B1BA-7B44C9FB6A94}"/>
    <cellStyle name="Normal 2 10 3 2 31" xfId="5608" xr:uid="{5705C2A9-5D9D-4F22-9578-F2CF8EEF0F22}"/>
    <cellStyle name="Normal 2 10 3 2 32" xfId="5609" xr:uid="{97F6260E-4C65-4095-A39F-5E8AD12AE4E3}"/>
    <cellStyle name="Normal 2 10 3 2 33" xfId="5610" xr:uid="{9687709A-3464-4BE7-A3C6-706EEA9B86D9}"/>
    <cellStyle name="Normal 2 10 3 2 34" xfId="5611" xr:uid="{9A8326B8-A9F8-4FF1-9EC8-0E1243ABC51F}"/>
    <cellStyle name="Normal 2 10 3 2 35" xfId="5612" xr:uid="{61AB59E8-6F5E-4638-8ADA-DFE0B82071E7}"/>
    <cellStyle name="Normal 2 10 3 2 36" xfId="5613" xr:uid="{E9A4BA9A-9879-4A07-8A59-5E91599403AD}"/>
    <cellStyle name="Normal 2 10 3 2 37" xfId="5614" xr:uid="{E0D81C89-B0DE-4B85-8D1C-C33A322022D3}"/>
    <cellStyle name="Normal 2 10 3 2 38" xfId="5615" xr:uid="{BB781DDD-7CAF-407C-8F2F-B6A68815748C}"/>
    <cellStyle name="Normal 2 10 3 2 4" xfId="5616" xr:uid="{D244FB98-7EDF-4B17-B05B-1C3DD126AF84}"/>
    <cellStyle name="Normal 2 10 3 2 5" xfId="5617" xr:uid="{EBF4317F-36EF-47B9-AEC3-8A13A8AC4CA0}"/>
    <cellStyle name="Normal 2 10 3 2 6" xfId="5618" xr:uid="{8CDF7435-7912-4BB3-A910-F7CF7A26F4A7}"/>
    <cellStyle name="Normal 2 10 3 2 7" xfId="5619" xr:uid="{FC608213-D925-40C4-8507-CEC261841141}"/>
    <cellStyle name="Normal 2 10 3 2 8" xfId="5620" xr:uid="{44234B00-20F3-4212-99B9-B6078A146675}"/>
    <cellStyle name="Normal 2 10 3 2 9" xfId="5621" xr:uid="{A9C7FA9C-1985-47B2-9B96-4477685FD10B}"/>
    <cellStyle name="Normal 2 10 3 20" xfId="5622" xr:uid="{2656A9B8-8099-4D0A-A7C0-51C4AC4D8BF7}"/>
    <cellStyle name="Normal 2 10 3 21" xfId="5623" xr:uid="{8552AA46-A72F-47D1-9379-20627AC17D58}"/>
    <cellStyle name="Normal 2 10 3 22" xfId="5624" xr:uid="{7DF76F61-2A6D-4247-90F6-AAFD108E14EE}"/>
    <cellStyle name="Normal 2 10 3 23" xfId="5625" xr:uid="{CE01AEE7-AF64-4202-AAB4-BF4EB5AA8F14}"/>
    <cellStyle name="Normal 2 10 3 24" xfId="5626" xr:uid="{9F31EB46-F62B-44F7-B602-AA90ED82DEA6}"/>
    <cellStyle name="Normal 2 10 3 25" xfId="5627" xr:uid="{71F5E63E-BD0F-40AD-A9FB-20638B90CDF0}"/>
    <cellStyle name="Normal 2 10 3 26" xfId="5628" xr:uid="{E91CD743-DA88-4EB5-8996-68FAB94EAA06}"/>
    <cellStyle name="Normal 2 10 3 27" xfId="5629" xr:uid="{A9E1E53B-E572-47CA-842C-9CF749648A50}"/>
    <cellStyle name="Normal 2 10 3 28" xfId="5630" xr:uid="{190E92DB-15A8-4629-A8D3-2BC13E0F8185}"/>
    <cellStyle name="Normal 2 10 3 29" xfId="5631" xr:uid="{AB02E023-E6A8-4F7D-B257-160B91EA489F}"/>
    <cellStyle name="Normal 2 10 3 3" xfId="5632" xr:uid="{3683FC8F-21C6-4D26-AA42-9E946B541B2F}"/>
    <cellStyle name="Normal 2 10 3 30" xfId="5633" xr:uid="{F83CB4A8-2F5D-418D-986F-A0AF647B8035}"/>
    <cellStyle name="Normal 2 10 3 31" xfId="5634" xr:uid="{7AA5AE99-A106-4A57-A53B-6AC1B1283C9F}"/>
    <cellStyle name="Normal 2 10 3 32" xfId="5635" xr:uid="{5BE91276-8D7E-4986-AC8B-24CA7471F7C2}"/>
    <cellStyle name="Normal 2 10 3 33" xfId="5636" xr:uid="{D5F6E160-2BBB-458F-8500-0FDF60CBC215}"/>
    <cellStyle name="Normal 2 10 3 34" xfId="5637" xr:uid="{C9F55D4D-4EAE-4A21-AF48-4B54BD89BE39}"/>
    <cellStyle name="Normal 2 10 3 35" xfId="5638" xr:uid="{2614BBD6-2265-41B8-88CD-0FFC288CE71F}"/>
    <cellStyle name="Normal 2 10 3 36" xfId="5639" xr:uid="{1AAFB382-4ED6-410C-9E13-D2759F8E9004}"/>
    <cellStyle name="Normal 2 10 3 37" xfId="5640" xr:uid="{05287311-A4F6-4C19-84BF-4A74F166931B}"/>
    <cellStyle name="Normal 2 10 3 38" xfId="5641" xr:uid="{656144EB-DB20-44FA-ACF7-182A8329B181}"/>
    <cellStyle name="Normal 2 10 3 4" xfId="5642" xr:uid="{1B0E5E5D-5143-48CF-8ADD-CFA5113B8CF8}"/>
    <cellStyle name="Normal 2 10 3 5" xfId="5643" xr:uid="{79DA1E8B-43A9-4711-802A-517BD29E5816}"/>
    <cellStyle name="Normal 2 10 3 6" xfId="5644" xr:uid="{26458217-F60E-4D39-AE96-5417AF220C5D}"/>
    <cellStyle name="Normal 2 10 3 7" xfId="5645" xr:uid="{47CFAC2A-8D75-44C0-8472-946CA4E47565}"/>
    <cellStyle name="Normal 2 10 3 8" xfId="5646" xr:uid="{F423E1BB-0D72-4939-8A7D-E7AEE592C7BA}"/>
    <cellStyle name="Normal 2 10 3 9" xfId="5647" xr:uid="{E778F4AF-D760-4D5C-B4F7-7CBE16C45C9D}"/>
    <cellStyle name="Normal 2 10 30" xfId="5648" xr:uid="{9C7895A2-E158-4E66-B905-3724A236A8E5}"/>
    <cellStyle name="Normal 2 10 31" xfId="5649" xr:uid="{D1E9E133-64D5-47CA-973F-A0C19E2F573F}"/>
    <cellStyle name="Normal 2 10 32" xfId="5650" xr:uid="{52D8404D-680A-445D-BF11-4DD959AFA9A3}"/>
    <cellStyle name="Normal 2 10 33" xfId="5651" xr:uid="{A07DD53E-B0A9-4B5E-8BF1-E5831D477BC5}"/>
    <cellStyle name="Normal 2 10 34" xfId="5652" xr:uid="{E45EAE92-AFDC-4434-A223-26ABB1F8F125}"/>
    <cellStyle name="Normal 2 10 35" xfId="5653" xr:uid="{E978FBE7-6A4C-45A3-83C2-1B281E4DB9FB}"/>
    <cellStyle name="Normal 2 10 36" xfId="5654" xr:uid="{8F158782-7542-469D-B5A3-F7B0B0DF01D5}"/>
    <cellStyle name="Normal 2 10 37" xfId="5655" xr:uid="{DC43926A-4274-4352-8656-415AFBF40FAE}"/>
    <cellStyle name="Normal 2 10 38" xfId="5656" xr:uid="{912B4E1F-43CC-4E34-A1E3-1987A8CF48A6}"/>
    <cellStyle name="Normal 2 10 39" xfId="5657" xr:uid="{F18BF59A-2B0A-4E46-855F-8ADFC65AA0AA}"/>
    <cellStyle name="Normal 2 10 4" xfId="5658" xr:uid="{A91DE7FA-34FB-4AE4-B5A4-3E2D2C5A340F}"/>
    <cellStyle name="Normal 2 10 40" xfId="5659" xr:uid="{669C6E51-FF8F-4C44-89E2-8FD1CE0BA939}"/>
    <cellStyle name="Normal 2 10 5" xfId="5660" xr:uid="{BCC8FB13-9D17-4E32-8369-6CD22D444F75}"/>
    <cellStyle name="Normal 2 10 6" xfId="5661" xr:uid="{3F3E9D0E-CCCE-4AFD-80CF-07DCFDBD4C83}"/>
    <cellStyle name="Normal 2 10 7" xfId="5662" xr:uid="{ECB4112E-25B1-4ACB-BC01-9199D93F75B1}"/>
    <cellStyle name="Normal 2 10 8" xfId="5663" xr:uid="{D32AFAB8-223A-47D5-BD96-940840CECDD0}"/>
    <cellStyle name="Normal 2 10 9" xfId="5664" xr:uid="{3B11229F-88DB-4910-8969-56EAB782700D}"/>
    <cellStyle name="Normal 2 11" xfId="5665" xr:uid="{1ED33D7E-5822-4311-BF78-DDF2066533FA}"/>
    <cellStyle name="Normal 2 11 10" xfId="5666" xr:uid="{47D5B2BF-EC7F-42DC-9D1D-1FAEFA26B7C5}"/>
    <cellStyle name="Normal 2 11 11" xfId="5667" xr:uid="{E5460670-0695-4736-AE70-5543B9EBBC36}"/>
    <cellStyle name="Normal 2 11 12" xfId="5668" xr:uid="{2EDE3DD5-422B-42C9-B228-8ED9AF2C4E83}"/>
    <cellStyle name="Normal 2 11 13" xfId="5669" xr:uid="{A435450A-C3B0-4977-8F71-92124199DE0E}"/>
    <cellStyle name="Normal 2 11 14" xfId="5670" xr:uid="{8FD275B8-18C8-446A-BC46-F824B0E66988}"/>
    <cellStyle name="Normal 2 11 15" xfId="5671" xr:uid="{975E3B28-58F2-4F63-85C3-F3AB2FA101E9}"/>
    <cellStyle name="Normal 2 11 16" xfId="5672" xr:uid="{0FC12F3E-3CEC-4E02-A976-B7C2921E838C}"/>
    <cellStyle name="Normal 2 11 17" xfId="5673" xr:uid="{819859B5-3448-49CD-8FE4-8C535FDB5426}"/>
    <cellStyle name="Normal 2 11 18" xfId="5674" xr:uid="{E0CA9A7F-717E-4B14-B982-AFB1E144C60B}"/>
    <cellStyle name="Normal 2 11 19" xfId="5675" xr:uid="{1A6E8CEE-486C-4A56-9748-AD73AC7EA93E}"/>
    <cellStyle name="Normal 2 11 2" xfId="5676" xr:uid="{5B68E301-9A40-4A18-BF33-5ED16DACD383}"/>
    <cellStyle name="Normal 2 11 2 10" xfId="5677" xr:uid="{17E7BC8E-7293-4433-9E1B-1CFBFC63D580}"/>
    <cellStyle name="Normal 2 11 2 11" xfId="5678" xr:uid="{F33E709F-058E-42DE-BDBD-27CD4146A087}"/>
    <cellStyle name="Normal 2 11 2 12" xfId="5679" xr:uid="{86BED8D8-8006-4912-9250-C016C98869A7}"/>
    <cellStyle name="Normal 2 11 2 13" xfId="5680" xr:uid="{9881C88D-B87A-4AE7-ADB1-17493A5F7D47}"/>
    <cellStyle name="Normal 2 11 2 14" xfId="5681" xr:uid="{41EB5DF9-4A00-4EB2-88C4-17726E421D52}"/>
    <cellStyle name="Normal 2 11 2 15" xfId="5682" xr:uid="{36666A9A-CD7B-4F08-ACA3-2F74D1CB2CB2}"/>
    <cellStyle name="Normal 2 11 2 16" xfId="5683" xr:uid="{32DA73A7-F272-4CF1-8979-768B4507397D}"/>
    <cellStyle name="Normal 2 11 2 17" xfId="5684" xr:uid="{C6D89B6C-F330-450E-976E-32723E79D175}"/>
    <cellStyle name="Normal 2 11 2 18" xfId="5685" xr:uid="{48421985-3335-4F84-82C5-5953415E9562}"/>
    <cellStyle name="Normal 2 11 2 19" xfId="5686" xr:uid="{76E6B712-5D82-4B4A-A326-18DCFF65313C}"/>
    <cellStyle name="Normal 2 11 2 2" xfId="5687" xr:uid="{892F9DE8-C6F7-4F9F-AE49-15F11181765C}"/>
    <cellStyle name="Normal 2 11 2 2 10" xfId="5688" xr:uid="{658D0069-1E50-49AC-B979-665AF40EA6A9}"/>
    <cellStyle name="Normal 2 11 2 2 11" xfId="5689" xr:uid="{F069DFD5-A10B-43EF-8E15-78416034468A}"/>
    <cellStyle name="Normal 2 11 2 2 12" xfId="5690" xr:uid="{F59CD8C0-FF3C-4841-A29A-3D478990E70E}"/>
    <cellStyle name="Normal 2 11 2 2 13" xfId="5691" xr:uid="{0C22923F-4FF9-4A80-BD15-EC2EE11D8168}"/>
    <cellStyle name="Normal 2 11 2 2 14" xfId="5692" xr:uid="{84716879-A1F9-4919-A1E4-26A36E3D4519}"/>
    <cellStyle name="Normal 2 11 2 2 15" xfId="5693" xr:uid="{41CA2212-59CD-4455-BFE0-EF3C8408977F}"/>
    <cellStyle name="Normal 2 11 2 2 16" xfId="5694" xr:uid="{FDFD5AD3-AFEE-4E80-81AF-4AD87A28E7F9}"/>
    <cellStyle name="Normal 2 11 2 2 17" xfId="5695" xr:uid="{CEBE133E-2D63-437C-96CA-832EC92C3FC9}"/>
    <cellStyle name="Normal 2 11 2 2 18" xfId="5696" xr:uid="{379DD466-2AF7-42BF-8B65-3EBC642C3154}"/>
    <cellStyle name="Normal 2 11 2 2 19" xfId="5697" xr:uid="{BB9B79FC-FC75-4E10-A7A8-D25C1AA784E5}"/>
    <cellStyle name="Normal 2 11 2 2 2" xfId="5698" xr:uid="{233A56CE-E040-4802-8B42-7E9D2C28A53A}"/>
    <cellStyle name="Normal 2 11 2 2 2 10" xfId="5699" xr:uid="{860DFE37-B66E-4D11-9EFA-BF4BC9B9849B}"/>
    <cellStyle name="Normal 2 11 2 2 2 11" xfId="5700" xr:uid="{69A286EA-B366-40DA-A457-AF1A8930B599}"/>
    <cellStyle name="Normal 2 11 2 2 2 12" xfId="5701" xr:uid="{F6522733-6AE4-4E8E-BFAA-9AD2DA1CB9AE}"/>
    <cellStyle name="Normal 2 11 2 2 2 13" xfId="5702" xr:uid="{39D4EA45-AEF1-407B-A140-4CFD2F402218}"/>
    <cellStyle name="Normal 2 11 2 2 2 14" xfId="5703" xr:uid="{89B3DB6C-5F23-455E-B1BD-C21E54213772}"/>
    <cellStyle name="Normal 2 11 2 2 2 15" xfId="5704" xr:uid="{B4B92353-2797-457C-9EA8-006C6F34FDAC}"/>
    <cellStyle name="Normal 2 11 2 2 2 16" xfId="5705" xr:uid="{BEAD9934-DBD6-412D-8189-75B448FA97BC}"/>
    <cellStyle name="Normal 2 11 2 2 2 17" xfId="5706" xr:uid="{D74C5888-3AD7-45A5-9FB4-01FE67CC2107}"/>
    <cellStyle name="Normal 2 11 2 2 2 18" xfId="5707" xr:uid="{D530E3C0-3B4C-4A3A-8B51-2DB5AEBCED72}"/>
    <cellStyle name="Normal 2 11 2 2 2 19" xfId="5708" xr:uid="{DA628AAA-2535-493C-B0F1-CBFDEB61C105}"/>
    <cellStyle name="Normal 2 11 2 2 2 2" xfId="5709" xr:uid="{B34CEABD-A027-483D-8509-4911D2AE3368}"/>
    <cellStyle name="Normal 2 11 2 2 2 20" xfId="5710" xr:uid="{8B16FF8F-CA3C-4462-B22C-6F1930D2EFD4}"/>
    <cellStyle name="Normal 2 11 2 2 2 21" xfId="5711" xr:uid="{C3D74606-9820-4DAF-BB64-A3E21E51BC37}"/>
    <cellStyle name="Normal 2 11 2 2 2 22" xfId="5712" xr:uid="{29396C2F-2B67-4287-98C5-39995DCE06B6}"/>
    <cellStyle name="Normal 2 11 2 2 2 23" xfId="5713" xr:uid="{FAAD90E2-AF79-4ED4-A78B-DA20602C4905}"/>
    <cellStyle name="Normal 2 11 2 2 2 24" xfId="5714" xr:uid="{A4F8E604-DBB8-409D-AA5D-53A0B29F0B72}"/>
    <cellStyle name="Normal 2 11 2 2 2 25" xfId="5715" xr:uid="{D7D5FBFA-8267-4D1E-B893-38B6F6544202}"/>
    <cellStyle name="Normal 2 11 2 2 2 26" xfId="5716" xr:uid="{EB88C7F3-8F40-46FB-8AE2-EA6430FDEB81}"/>
    <cellStyle name="Normal 2 11 2 2 2 27" xfId="5717" xr:uid="{354B102B-826B-44F3-881C-F7D76C43A119}"/>
    <cellStyle name="Normal 2 11 2 2 2 28" xfId="5718" xr:uid="{BEB82317-553F-417E-8D30-515B480AD843}"/>
    <cellStyle name="Normal 2 11 2 2 2 29" xfId="5719" xr:uid="{7F5952C3-5667-44A7-B020-DA3CDDA67482}"/>
    <cellStyle name="Normal 2 11 2 2 2 3" xfId="5720" xr:uid="{329E9CD6-D242-464C-9126-6414162C2653}"/>
    <cellStyle name="Normal 2 11 2 2 2 30" xfId="5721" xr:uid="{5425E881-341E-4147-9817-7694EB7342B9}"/>
    <cellStyle name="Normal 2 11 2 2 2 31" xfId="5722" xr:uid="{2ACA806D-6562-4F54-B904-36F0C4F3C14A}"/>
    <cellStyle name="Normal 2 11 2 2 2 32" xfId="5723" xr:uid="{1FBF7B3E-2FF6-4BD2-A55F-566468BEC9F0}"/>
    <cellStyle name="Normal 2 11 2 2 2 33" xfId="5724" xr:uid="{7052D3D0-D3F0-4992-9C27-F5DBDAB7B71A}"/>
    <cellStyle name="Normal 2 11 2 2 2 34" xfId="5725" xr:uid="{D816168B-7BED-4E45-B1BD-BDF7367EF340}"/>
    <cellStyle name="Normal 2 11 2 2 2 35" xfId="5726" xr:uid="{D5F4A303-C7DF-443B-9870-74EA7A2F25D9}"/>
    <cellStyle name="Normal 2 11 2 2 2 36" xfId="5727" xr:uid="{8F847982-71D5-457E-BABE-908ADE58407D}"/>
    <cellStyle name="Normal 2 11 2 2 2 37" xfId="5728" xr:uid="{BF29660A-4DB6-452B-8E4E-D38DAEDFE39C}"/>
    <cellStyle name="Normal 2 11 2 2 2 38" xfId="5729" xr:uid="{19B862EF-5DDE-4079-9957-F9BF04AEDDED}"/>
    <cellStyle name="Normal 2 11 2 2 2 4" xfId="5730" xr:uid="{C1DE8120-F1AC-41DB-A6A2-F7758534AF33}"/>
    <cellStyle name="Normal 2 11 2 2 2 5" xfId="5731" xr:uid="{7B57D132-F8CB-42EF-BC9A-5A8497187ED2}"/>
    <cellStyle name="Normal 2 11 2 2 2 6" xfId="5732" xr:uid="{6F9ADA0F-097B-4B23-975F-F5FCE16DFD45}"/>
    <cellStyle name="Normal 2 11 2 2 2 7" xfId="5733" xr:uid="{3C41B959-1CE0-4486-B989-EA968C1A732A}"/>
    <cellStyle name="Normal 2 11 2 2 2 8" xfId="5734" xr:uid="{AD0C8046-2AB5-400D-A7F6-D1F991D767DF}"/>
    <cellStyle name="Normal 2 11 2 2 2 9" xfId="5735" xr:uid="{545C0B01-7FAB-4728-80AE-E4C16E0F7DEB}"/>
    <cellStyle name="Normal 2 11 2 2 20" xfId="5736" xr:uid="{906DCE2C-B15A-41A0-81F7-E49C24F9042E}"/>
    <cellStyle name="Normal 2 11 2 2 21" xfId="5737" xr:uid="{9757A654-A077-4804-B175-18A880F0FE33}"/>
    <cellStyle name="Normal 2 11 2 2 22" xfId="5738" xr:uid="{A23D97C5-E516-495F-BBB1-99EBF107ABF8}"/>
    <cellStyle name="Normal 2 11 2 2 23" xfId="5739" xr:uid="{8DD5B388-2862-41F7-9CD2-18E7B0D10345}"/>
    <cellStyle name="Normal 2 11 2 2 24" xfId="5740" xr:uid="{13173C2C-D47D-44C5-BFA2-3EB8C94BFFD2}"/>
    <cellStyle name="Normal 2 11 2 2 25" xfId="5741" xr:uid="{98267CD0-5D03-40C2-B6D0-F6347E20E36A}"/>
    <cellStyle name="Normal 2 11 2 2 26" xfId="5742" xr:uid="{71117FC7-D8FF-431E-88EF-46A9B0512E47}"/>
    <cellStyle name="Normal 2 11 2 2 27" xfId="5743" xr:uid="{AB2AF5DF-E679-4757-8AF3-EA057AAF5D80}"/>
    <cellStyle name="Normal 2 11 2 2 28" xfId="5744" xr:uid="{DBF97074-16D0-4466-AEAA-E476B632DBEB}"/>
    <cellStyle name="Normal 2 11 2 2 29" xfId="5745" xr:uid="{10A1559E-C13F-4F21-A4E5-19236DC5A904}"/>
    <cellStyle name="Normal 2 11 2 2 3" xfId="5746" xr:uid="{5EF0AF31-C336-4DE4-8255-7753FEA312F0}"/>
    <cellStyle name="Normal 2 11 2 2 30" xfId="5747" xr:uid="{EED90CBF-4528-4AEA-8DCF-C556C7771A44}"/>
    <cellStyle name="Normal 2 11 2 2 31" xfId="5748" xr:uid="{C3E0951F-02EF-41F1-9044-FB3E796FB140}"/>
    <cellStyle name="Normal 2 11 2 2 32" xfId="5749" xr:uid="{CCED3CA8-FB23-46BD-9156-2F8FC872EC43}"/>
    <cellStyle name="Normal 2 11 2 2 33" xfId="5750" xr:uid="{6F917099-6814-4CFF-A42D-3D982110CB81}"/>
    <cellStyle name="Normal 2 11 2 2 34" xfId="5751" xr:uid="{C27C40C9-0315-4D8F-8935-F1F6148FF271}"/>
    <cellStyle name="Normal 2 11 2 2 35" xfId="5752" xr:uid="{305387A9-0994-481E-B326-3B30B2921291}"/>
    <cellStyle name="Normal 2 11 2 2 36" xfId="5753" xr:uid="{D2BDB0B3-F936-4272-B641-C76B4FF91001}"/>
    <cellStyle name="Normal 2 11 2 2 37" xfId="5754" xr:uid="{9B8031B4-C7E1-485E-A79A-EAD9BBCE28F2}"/>
    <cellStyle name="Normal 2 11 2 2 38" xfId="5755" xr:uid="{B82D0D43-77E0-45BA-B6A3-11375FF4FECA}"/>
    <cellStyle name="Normal 2 11 2 2 4" xfId="5756" xr:uid="{7C22803B-19F6-4D3E-BF58-EEE8EB3166C9}"/>
    <cellStyle name="Normal 2 11 2 2 5" xfId="5757" xr:uid="{CC1DD2A5-DA06-4E0A-8FA4-59B3B55248BA}"/>
    <cellStyle name="Normal 2 11 2 2 6" xfId="5758" xr:uid="{045FFFF9-73FC-4D80-B3B7-D07B25D68AD7}"/>
    <cellStyle name="Normal 2 11 2 2 7" xfId="5759" xr:uid="{E6F31557-F5C2-41D7-9294-37D531B00FBA}"/>
    <cellStyle name="Normal 2 11 2 2 8" xfId="5760" xr:uid="{229732C9-EBAB-4655-8493-47AADF799874}"/>
    <cellStyle name="Normal 2 11 2 2 9" xfId="5761" xr:uid="{BBE60440-327E-477F-ABCE-A4525AE2CE5C}"/>
    <cellStyle name="Normal 2 11 2 20" xfId="5762" xr:uid="{1EAC0A46-674D-497B-9DE4-34F289B9C960}"/>
    <cellStyle name="Normal 2 11 2 21" xfId="5763" xr:uid="{54E00F35-8744-4312-81C7-54C8D68F5A55}"/>
    <cellStyle name="Normal 2 11 2 22" xfId="5764" xr:uid="{3B5BAE21-9C9D-4DF6-9E34-417505E1EE31}"/>
    <cellStyle name="Normal 2 11 2 23" xfId="5765" xr:uid="{C2D93D89-E970-4D53-97BC-933182432A69}"/>
    <cellStyle name="Normal 2 11 2 24" xfId="5766" xr:uid="{8AC49DA0-40F1-46B9-BC83-4688518C67D5}"/>
    <cellStyle name="Normal 2 11 2 25" xfId="5767" xr:uid="{24B42E79-B0CE-4851-8BC5-CF152B7561CA}"/>
    <cellStyle name="Normal 2 11 2 26" xfId="5768" xr:uid="{AA313EA0-0A54-451B-9977-345632794814}"/>
    <cellStyle name="Normal 2 11 2 27" xfId="5769" xr:uid="{15011FB4-FFDC-45DB-A1C2-AC89ACD65083}"/>
    <cellStyle name="Normal 2 11 2 28" xfId="5770" xr:uid="{3F09081B-FD40-45EC-BA82-1A73288F48D4}"/>
    <cellStyle name="Normal 2 11 2 29" xfId="5771" xr:uid="{AAA0BDF5-1533-4E08-8455-DA22A65B5B1A}"/>
    <cellStyle name="Normal 2 11 2 3" xfId="5772" xr:uid="{83B2B2AD-C6B4-4AEF-A233-82C3C21DBBCF}"/>
    <cellStyle name="Normal 2 11 2 30" xfId="5773" xr:uid="{D47CAA76-5BDE-4690-959F-2877699A98B6}"/>
    <cellStyle name="Normal 2 11 2 31" xfId="5774" xr:uid="{6CDC73B6-5B77-43D9-B3F8-56E95AB49701}"/>
    <cellStyle name="Normal 2 11 2 32" xfId="5775" xr:uid="{186CF56C-3D3B-4A8C-8351-F7E00B9EED0B}"/>
    <cellStyle name="Normal 2 11 2 33" xfId="5776" xr:uid="{EC5ECAC0-0DFA-4DE2-B692-32DE186E0209}"/>
    <cellStyle name="Normal 2 11 2 34" xfId="5777" xr:uid="{D71C6A0A-BF6C-43A0-AFF9-0F686BA424D0}"/>
    <cellStyle name="Normal 2 11 2 35" xfId="5778" xr:uid="{E9119781-54D2-40F6-A8DB-2C4194535B0F}"/>
    <cellStyle name="Normal 2 11 2 36" xfId="5779" xr:uid="{4802FF3D-C317-4550-BCE8-EE9160C53D41}"/>
    <cellStyle name="Normal 2 11 2 37" xfId="5780" xr:uid="{D34AE236-5908-46B5-8D08-08F495F341FC}"/>
    <cellStyle name="Normal 2 11 2 38" xfId="5781" xr:uid="{7CC0B8BA-A041-4BFF-8796-001BD5259FD8}"/>
    <cellStyle name="Normal 2 11 2 39" xfId="5782" xr:uid="{EE120FAA-EF9F-4321-B21D-3632701E28A1}"/>
    <cellStyle name="Normal 2 11 2 4" xfId="5783" xr:uid="{851C30DF-90CD-44F0-BD35-1240C0442A6B}"/>
    <cellStyle name="Normal 2 11 2 40" xfId="5784" xr:uid="{317343CE-81EA-4104-8005-8F92B9206E1D}"/>
    <cellStyle name="Normal 2 11 2 5" xfId="5785" xr:uid="{2A6A6F44-42A2-4F3B-A20F-CA306631875D}"/>
    <cellStyle name="Normal 2 11 2 6" xfId="5786" xr:uid="{833513C0-CC36-4578-A929-1E6BAE8004D6}"/>
    <cellStyle name="Normal 2 11 2 7" xfId="5787" xr:uid="{CACAF5A5-5941-47D0-A7F6-C72B1CA01B0F}"/>
    <cellStyle name="Normal 2 11 2 8" xfId="5788" xr:uid="{89B3FEF9-FB33-4ADA-B185-03FF5CF97276}"/>
    <cellStyle name="Normal 2 11 2 9" xfId="5789" xr:uid="{ED28A10B-FEA1-4DB9-895A-BCE73A8FBAD0}"/>
    <cellStyle name="Normal 2 11 20" xfId="5790" xr:uid="{1D60353B-2AB0-458E-B2A2-0C5BF8BDE2D5}"/>
    <cellStyle name="Normal 2 11 21" xfId="5791" xr:uid="{CA109887-03E3-4DFE-8A7F-6B527A4ADB3E}"/>
    <cellStyle name="Normal 2 11 22" xfId="5792" xr:uid="{BDBD0AA8-7C88-4349-812C-58A888DCBED3}"/>
    <cellStyle name="Normal 2 11 23" xfId="5793" xr:uid="{1FAB8F41-595F-46E2-8AFF-CCFD65B4402E}"/>
    <cellStyle name="Normal 2 11 24" xfId="5794" xr:uid="{930B2041-151A-4ABC-BB9A-95CEC3407841}"/>
    <cellStyle name="Normal 2 11 25" xfId="5795" xr:uid="{1C8ED548-70CF-418A-93C7-10A722C0F593}"/>
    <cellStyle name="Normal 2 11 26" xfId="5796" xr:uid="{D4E95C7F-0984-4FF7-B135-AC8D0BCD8F1A}"/>
    <cellStyle name="Normal 2 11 27" xfId="5797" xr:uid="{8CAAA853-B965-4980-BCF0-347246A62258}"/>
    <cellStyle name="Normal 2 11 28" xfId="5798" xr:uid="{C2D3DD6A-6E55-4FD0-B919-328B2076A453}"/>
    <cellStyle name="Normal 2 11 29" xfId="5799" xr:uid="{40927C78-15A1-4014-9FC8-3A438A0E3949}"/>
    <cellStyle name="Normal 2 11 3" xfId="5800" xr:uid="{37740546-ED85-4736-9E87-DCF87345CE58}"/>
    <cellStyle name="Normal 2 11 3 10" xfId="5801" xr:uid="{348A5144-A54D-465B-AC22-2C2307E77E2A}"/>
    <cellStyle name="Normal 2 11 3 11" xfId="5802" xr:uid="{01F5ADB0-AB55-4C11-85E2-DFDF1DB73445}"/>
    <cellStyle name="Normal 2 11 3 12" xfId="5803" xr:uid="{21CD3203-5564-4A6D-B71F-D4FD440C4E40}"/>
    <cellStyle name="Normal 2 11 3 13" xfId="5804" xr:uid="{0B5C1490-DC63-4658-8F00-EFFFE830A06F}"/>
    <cellStyle name="Normal 2 11 3 14" xfId="5805" xr:uid="{E6A08815-BF5F-421C-BB32-65D0010207D1}"/>
    <cellStyle name="Normal 2 11 3 15" xfId="5806" xr:uid="{601E9B98-3FF1-43A3-B139-95004B2D900F}"/>
    <cellStyle name="Normal 2 11 3 16" xfId="5807" xr:uid="{5E8A5823-56BB-41E3-BACD-B395AD2BC7B1}"/>
    <cellStyle name="Normal 2 11 3 17" xfId="5808" xr:uid="{44A4BCB1-6CBC-4B2E-A7F6-082AFAD1902C}"/>
    <cellStyle name="Normal 2 11 3 18" xfId="5809" xr:uid="{502CB0CE-80E2-4C7C-B084-4D93737DA131}"/>
    <cellStyle name="Normal 2 11 3 19" xfId="5810" xr:uid="{751A8443-82B9-4FDC-96E4-2541B3067CE3}"/>
    <cellStyle name="Normal 2 11 3 2" xfId="5811" xr:uid="{33F3A376-1AFD-4653-88BC-DB47992E9E6F}"/>
    <cellStyle name="Normal 2 11 3 2 10" xfId="5812" xr:uid="{9E73D79F-0EAE-42BE-9DC9-C24562B74BDC}"/>
    <cellStyle name="Normal 2 11 3 2 11" xfId="5813" xr:uid="{E92F4F55-313E-45E1-81B3-2DCC66F48805}"/>
    <cellStyle name="Normal 2 11 3 2 12" xfId="5814" xr:uid="{250685B3-AD81-4130-95B3-499CFF2A1095}"/>
    <cellStyle name="Normal 2 11 3 2 13" xfId="5815" xr:uid="{1115FD8D-D11C-4BFB-952D-804AE76BACF6}"/>
    <cellStyle name="Normal 2 11 3 2 14" xfId="5816" xr:uid="{CF80A6C6-368C-4CC1-8033-A6C40E24978F}"/>
    <cellStyle name="Normal 2 11 3 2 15" xfId="5817" xr:uid="{B4DA0385-56CA-48B3-AF94-C777D10FC6C7}"/>
    <cellStyle name="Normal 2 11 3 2 16" xfId="5818" xr:uid="{FFF3735F-67B8-4D33-B5F2-E1736D5B1C65}"/>
    <cellStyle name="Normal 2 11 3 2 17" xfId="5819" xr:uid="{CFDB030B-2283-4F72-A9E4-6BF21025FB89}"/>
    <cellStyle name="Normal 2 11 3 2 18" xfId="5820" xr:uid="{D2AEBC61-3F20-4DAF-918F-39F6654090B1}"/>
    <cellStyle name="Normal 2 11 3 2 19" xfId="5821" xr:uid="{64C73BE7-0C9A-4FE8-B0FE-77173CB3D05D}"/>
    <cellStyle name="Normal 2 11 3 2 2" xfId="5822" xr:uid="{D8517BA5-A8F2-4281-8E48-AD1DA85C35BC}"/>
    <cellStyle name="Normal 2 11 3 2 20" xfId="5823" xr:uid="{DA38B909-E4D0-4186-B7ED-410273E9BCE4}"/>
    <cellStyle name="Normal 2 11 3 2 21" xfId="5824" xr:uid="{D4378155-14F7-4ADF-9822-19848105CB95}"/>
    <cellStyle name="Normal 2 11 3 2 22" xfId="5825" xr:uid="{E1DD3F5A-210D-4E0D-BD54-213C68389FDC}"/>
    <cellStyle name="Normal 2 11 3 2 23" xfId="5826" xr:uid="{AEE81136-ACF4-48CA-AEA1-83DCCC50FE12}"/>
    <cellStyle name="Normal 2 11 3 2 24" xfId="5827" xr:uid="{AF9FCD41-C96A-431A-B355-7F6CB663300A}"/>
    <cellStyle name="Normal 2 11 3 2 25" xfId="5828" xr:uid="{17D02C89-1B71-46F0-8286-B97BDDE175B6}"/>
    <cellStyle name="Normal 2 11 3 2 26" xfId="5829" xr:uid="{945125E5-14C3-4B7D-A814-2AF4581A5CC6}"/>
    <cellStyle name="Normal 2 11 3 2 27" xfId="5830" xr:uid="{2B0D19D4-4C2E-437F-A7C3-C176F5C2760A}"/>
    <cellStyle name="Normal 2 11 3 2 28" xfId="5831" xr:uid="{11025928-FFE7-45D1-A2D2-D038278CB6E7}"/>
    <cellStyle name="Normal 2 11 3 2 29" xfId="5832" xr:uid="{AB54DD50-416D-47DA-8529-D67A49562297}"/>
    <cellStyle name="Normal 2 11 3 2 3" xfId="5833" xr:uid="{AFE828A4-8449-43A2-B997-1A51534D64B5}"/>
    <cellStyle name="Normal 2 11 3 2 30" xfId="5834" xr:uid="{F65D5FA6-8939-4634-B51A-D04C8A35A74C}"/>
    <cellStyle name="Normal 2 11 3 2 31" xfId="5835" xr:uid="{6E76BCA1-6575-4D07-921B-CEF65BC88592}"/>
    <cellStyle name="Normal 2 11 3 2 32" xfId="5836" xr:uid="{2AB07E59-322F-40C8-951A-5A9A9DC6A43D}"/>
    <cellStyle name="Normal 2 11 3 2 33" xfId="5837" xr:uid="{8F451FC4-D4F2-41A3-A0B3-1219D7AD4CF9}"/>
    <cellStyle name="Normal 2 11 3 2 34" xfId="5838" xr:uid="{2F4AEEFB-29D8-4AC9-B054-46D7501FD869}"/>
    <cellStyle name="Normal 2 11 3 2 35" xfId="5839" xr:uid="{F37FDA28-3A45-436D-B197-837FDAEF8CBB}"/>
    <cellStyle name="Normal 2 11 3 2 36" xfId="5840" xr:uid="{D3A6341C-6AED-43E1-9D9D-CA7A6C13E40E}"/>
    <cellStyle name="Normal 2 11 3 2 37" xfId="5841" xr:uid="{EA1E203B-EF27-4907-AD57-3A77A4578944}"/>
    <cellStyle name="Normal 2 11 3 2 38" xfId="5842" xr:uid="{268A0C28-CA45-4AE7-8B9D-16C46DCB64F0}"/>
    <cellStyle name="Normal 2 11 3 2 4" xfId="5843" xr:uid="{1E982FB4-BB10-4C9E-B0ED-303BFA2B412B}"/>
    <cellStyle name="Normal 2 11 3 2 5" xfId="5844" xr:uid="{93B77537-CA16-4E2C-B828-90D61DFFFD6C}"/>
    <cellStyle name="Normal 2 11 3 2 6" xfId="5845" xr:uid="{1533F2DE-69AA-4E0C-843B-07CFCF36A99E}"/>
    <cellStyle name="Normal 2 11 3 2 7" xfId="5846" xr:uid="{611783D0-1FC7-45C2-A35D-4613B9A8E0A1}"/>
    <cellStyle name="Normal 2 11 3 2 8" xfId="5847" xr:uid="{C4A49A6F-5EC5-4AD5-B4FB-3475DC3B03A0}"/>
    <cellStyle name="Normal 2 11 3 2 9" xfId="5848" xr:uid="{526FF57E-5E30-4A99-82D7-2047118F7833}"/>
    <cellStyle name="Normal 2 11 3 20" xfId="5849" xr:uid="{DF269037-5297-4A5E-B2DD-A4AA0749315C}"/>
    <cellStyle name="Normal 2 11 3 21" xfId="5850" xr:uid="{4A2D4378-4216-41EF-944F-6626FDEF19B9}"/>
    <cellStyle name="Normal 2 11 3 22" xfId="5851" xr:uid="{82C38917-CC9C-4FFB-8001-E7C7DD1A7CE5}"/>
    <cellStyle name="Normal 2 11 3 23" xfId="5852" xr:uid="{B2EF4521-C0D0-4C05-A3DD-08A5B9BE62E2}"/>
    <cellStyle name="Normal 2 11 3 24" xfId="5853" xr:uid="{D8B016B0-2ACA-4E8D-93C6-14DCC0DE0305}"/>
    <cellStyle name="Normal 2 11 3 25" xfId="5854" xr:uid="{2F46C128-3AFB-47F7-BD39-A0184EF4AE2B}"/>
    <cellStyle name="Normal 2 11 3 26" xfId="5855" xr:uid="{54AC5790-37A9-49E0-9C4A-CA159BF617EE}"/>
    <cellStyle name="Normal 2 11 3 27" xfId="5856" xr:uid="{8AF33DFF-CD6F-4A34-AECA-035EEF5C9015}"/>
    <cellStyle name="Normal 2 11 3 28" xfId="5857" xr:uid="{5262F030-DA48-46C4-B67A-679FB7D36A81}"/>
    <cellStyle name="Normal 2 11 3 29" xfId="5858" xr:uid="{A6DBDFBE-2AEF-4D55-BBDA-75BD4FBCD30A}"/>
    <cellStyle name="Normal 2 11 3 3" xfId="5859" xr:uid="{4CBA5978-E76D-4A64-9C2A-E9F6C973F234}"/>
    <cellStyle name="Normal 2 11 3 30" xfId="5860" xr:uid="{A2EE562C-D982-476F-9FBE-13FD3F4E1379}"/>
    <cellStyle name="Normal 2 11 3 31" xfId="5861" xr:uid="{814F7ED7-4589-4795-908C-91416EF5247B}"/>
    <cellStyle name="Normal 2 11 3 32" xfId="5862" xr:uid="{A8502D48-4F5A-4AF3-9AEC-67625B8572E8}"/>
    <cellStyle name="Normal 2 11 3 33" xfId="5863" xr:uid="{F9C35896-93C4-4AB1-B74F-28E6669908AE}"/>
    <cellStyle name="Normal 2 11 3 34" xfId="5864" xr:uid="{F5CA2692-44CB-4118-B3C9-2EABAE27202C}"/>
    <cellStyle name="Normal 2 11 3 35" xfId="5865" xr:uid="{0E1F206E-773A-47C4-AC0B-956DE5A85402}"/>
    <cellStyle name="Normal 2 11 3 36" xfId="5866" xr:uid="{67373990-3A9C-4C6E-B723-9F65AAECE8C6}"/>
    <cellStyle name="Normal 2 11 3 37" xfId="5867" xr:uid="{4ADCD0C8-FA0B-442B-AB93-C7CBB31840E7}"/>
    <cellStyle name="Normal 2 11 3 38" xfId="5868" xr:uid="{A884B1C7-F2B2-431A-AB78-7AD6E8B055B6}"/>
    <cellStyle name="Normal 2 11 3 4" xfId="5869" xr:uid="{AEF89863-793F-4948-B92A-6F1D3B5FBB10}"/>
    <cellStyle name="Normal 2 11 3 5" xfId="5870" xr:uid="{85C7B04C-1ED6-484E-A08E-467A9C04F03F}"/>
    <cellStyle name="Normal 2 11 3 6" xfId="5871" xr:uid="{E3EF573A-789D-4A46-AC49-0DD2FE3A23E8}"/>
    <cellStyle name="Normal 2 11 3 7" xfId="5872" xr:uid="{47D2865F-B336-4F9A-9673-9AC2F5872A3E}"/>
    <cellStyle name="Normal 2 11 3 8" xfId="5873" xr:uid="{0E58B07D-D8AB-4DF5-8CAE-D763428450D1}"/>
    <cellStyle name="Normal 2 11 3 9" xfId="5874" xr:uid="{7EF8E2E1-F910-4ED5-9038-25B3B4AAEBA9}"/>
    <cellStyle name="Normal 2 11 30" xfId="5875" xr:uid="{DC2BD20B-C766-4DA4-A4D0-59CAEF11C608}"/>
    <cellStyle name="Normal 2 11 31" xfId="5876" xr:uid="{FCAED5C3-874E-4206-8241-13F350164552}"/>
    <cellStyle name="Normal 2 11 32" xfId="5877" xr:uid="{92C22969-5612-41F2-9147-0DA494D6B9D5}"/>
    <cellStyle name="Normal 2 11 33" xfId="5878" xr:uid="{45917431-D191-4CF8-B228-5F83B55B9D89}"/>
    <cellStyle name="Normal 2 11 34" xfId="5879" xr:uid="{256E6447-4A6A-4E65-820E-6E5FD1225EAB}"/>
    <cellStyle name="Normal 2 11 35" xfId="5880" xr:uid="{28D168FC-A6D1-46E3-9742-FD7FFD73B315}"/>
    <cellStyle name="Normal 2 11 36" xfId="5881" xr:uid="{20FC1273-73C8-458D-B5F9-7A4EE18F0291}"/>
    <cellStyle name="Normal 2 11 37" xfId="5882" xr:uid="{34CE1A43-C057-4F37-9422-4C981501548E}"/>
    <cellStyle name="Normal 2 11 38" xfId="5883" xr:uid="{B6636ECF-A4BA-4B8D-B692-4DCDD2B1E082}"/>
    <cellStyle name="Normal 2 11 39" xfId="5884" xr:uid="{F66E4FB3-A720-4FD3-B62A-C085AD57D618}"/>
    <cellStyle name="Normal 2 11 4" xfId="5885" xr:uid="{A2080FF3-E506-4C84-AD8D-24BC4AF72555}"/>
    <cellStyle name="Normal 2 11 40" xfId="5886" xr:uid="{E1D4958B-7BFB-475A-B5DA-BC2F2A2FFC61}"/>
    <cellStyle name="Normal 2 11 5" xfId="5887" xr:uid="{9EBFF1B7-4D2A-45CD-91AE-B69BEEF9149F}"/>
    <cellStyle name="Normal 2 11 6" xfId="5888" xr:uid="{11ABE622-85FE-4848-AA6A-9B8982E68C64}"/>
    <cellStyle name="Normal 2 11 7" xfId="5889" xr:uid="{E53F1D97-667E-4AA5-8E1D-F85572E9DF76}"/>
    <cellStyle name="Normal 2 11 8" xfId="5890" xr:uid="{626465C5-AF02-4C1D-B770-1ED11A426D13}"/>
    <cellStyle name="Normal 2 11 9" xfId="5891" xr:uid="{75E2A9E6-7EF7-42B3-B569-D4AE508523C6}"/>
    <cellStyle name="Normal 2 12" xfId="5892" xr:uid="{E5384644-A115-4ED4-A1DA-CF0126BD24F9}"/>
    <cellStyle name="Normal 2 12 10" xfId="5893" xr:uid="{015374A6-12F9-4A84-8102-74747E0622B2}"/>
    <cellStyle name="Normal 2 12 11" xfId="5894" xr:uid="{C01EFB80-20A2-4684-8169-1A502ECDD7DF}"/>
    <cellStyle name="Normal 2 12 12" xfId="5895" xr:uid="{E82B4624-1A3D-4E56-9157-406BEC56F844}"/>
    <cellStyle name="Normal 2 12 13" xfId="5896" xr:uid="{58E5744E-4251-4BB1-8D30-A1243482AC84}"/>
    <cellStyle name="Normal 2 12 14" xfId="5897" xr:uid="{BF85D8B3-0081-4960-AC81-DBFD8DDB8422}"/>
    <cellStyle name="Normal 2 12 15" xfId="5898" xr:uid="{3CF09BCA-261E-436F-9AB6-51790FEEA4BF}"/>
    <cellStyle name="Normal 2 12 16" xfId="5899" xr:uid="{C7B2E03C-F7FE-4522-92C4-2F7DFCF9A7E6}"/>
    <cellStyle name="Normal 2 12 17" xfId="5900" xr:uid="{A1D251A4-D121-4A42-A022-6A1CC0D14947}"/>
    <cellStyle name="Normal 2 12 18" xfId="5901" xr:uid="{94D61A9D-EA1C-4803-BF77-6BC82C07598A}"/>
    <cellStyle name="Normal 2 12 19" xfId="5902" xr:uid="{914B6E6E-E45B-4137-8B03-A20EF2621BF1}"/>
    <cellStyle name="Normal 2 12 2" xfId="5903" xr:uid="{72237E18-B834-4C88-942D-B9B13796771D}"/>
    <cellStyle name="Normal 2 12 2 10" xfId="5904" xr:uid="{14F99315-913B-458E-ADD4-D9363F810023}"/>
    <cellStyle name="Normal 2 12 2 11" xfId="5905" xr:uid="{680852CE-4425-40DD-9756-B9FCA525B767}"/>
    <cellStyle name="Normal 2 12 2 12" xfId="5906" xr:uid="{21D9E7D0-C47E-471F-86A3-F9B1319ED1B6}"/>
    <cellStyle name="Normal 2 12 2 13" xfId="5907" xr:uid="{BFCC8B1B-C9CE-4062-ADFF-B9ACE4162590}"/>
    <cellStyle name="Normal 2 12 2 14" xfId="5908" xr:uid="{B2FBFEA3-867C-449E-A36A-4EF1F09682E7}"/>
    <cellStyle name="Normal 2 12 2 15" xfId="5909" xr:uid="{4AE34C4C-FA48-4B81-9317-3185D32BCEC7}"/>
    <cellStyle name="Normal 2 12 2 16" xfId="5910" xr:uid="{0DF876D1-BB52-4D54-96D7-4D4FFBE3CA9C}"/>
    <cellStyle name="Normal 2 12 2 17" xfId="5911" xr:uid="{88F6D43A-25A1-4DB1-BE6B-F40E61803775}"/>
    <cellStyle name="Normal 2 12 2 18" xfId="5912" xr:uid="{DC1061E6-46FC-40F5-B32B-0949FBACEB5F}"/>
    <cellStyle name="Normal 2 12 2 19" xfId="5913" xr:uid="{2BAD7A46-E185-46A5-93E2-D3D38BDD038C}"/>
    <cellStyle name="Normal 2 12 2 2" xfId="5914" xr:uid="{42547417-A53D-4DBA-B48E-3EDA5B136CF0}"/>
    <cellStyle name="Normal 2 12 2 2 10" xfId="5915" xr:uid="{D3271A1F-7948-4FF2-A01D-9C9970A5E905}"/>
    <cellStyle name="Normal 2 12 2 2 11" xfId="5916" xr:uid="{B6ED33B9-0F7D-411A-BE45-91018ABDA305}"/>
    <cellStyle name="Normal 2 12 2 2 12" xfId="5917" xr:uid="{6A3E4ACC-4B77-418E-8596-4D7B64EE4A58}"/>
    <cellStyle name="Normal 2 12 2 2 13" xfId="5918" xr:uid="{C1AD08F3-C355-4D3A-9B45-D24E1D577784}"/>
    <cellStyle name="Normal 2 12 2 2 14" xfId="5919" xr:uid="{397E6E39-B247-4D9E-988A-FCBC439A29CF}"/>
    <cellStyle name="Normal 2 12 2 2 15" xfId="5920" xr:uid="{04CB18DD-DF55-4CC7-BCF9-F4493BA1412C}"/>
    <cellStyle name="Normal 2 12 2 2 16" xfId="5921" xr:uid="{DE697051-0FE9-4454-B14F-52C7BDA9CDEF}"/>
    <cellStyle name="Normal 2 12 2 2 17" xfId="5922" xr:uid="{2933849B-8ADD-44C5-8B25-31475E7CEA82}"/>
    <cellStyle name="Normal 2 12 2 2 18" xfId="5923" xr:uid="{DD968561-8DE7-4AAD-BEE5-A3CB1F653591}"/>
    <cellStyle name="Normal 2 12 2 2 19" xfId="5924" xr:uid="{391671D2-0C3C-47EA-965E-A17BB4256E3E}"/>
    <cellStyle name="Normal 2 12 2 2 2" xfId="5925" xr:uid="{51359602-6DA8-430F-A554-C24D92377F1B}"/>
    <cellStyle name="Normal 2 12 2 2 2 10" xfId="5926" xr:uid="{1313999E-5240-4A78-9C76-8E62A0D13D0B}"/>
    <cellStyle name="Normal 2 12 2 2 2 11" xfId="5927" xr:uid="{8A643FAA-4F59-400C-918E-18710325CE45}"/>
    <cellStyle name="Normal 2 12 2 2 2 12" xfId="5928" xr:uid="{F7F09B7B-9CA1-459B-BD44-8A087DA7931A}"/>
    <cellStyle name="Normal 2 12 2 2 2 13" xfId="5929" xr:uid="{811A2984-B24A-47AF-8E84-B67CE0628BB3}"/>
    <cellStyle name="Normal 2 12 2 2 2 14" xfId="5930" xr:uid="{16A495B7-CFBA-4045-9285-9755C040A1AD}"/>
    <cellStyle name="Normal 2 12 2 2 2 15" xfId="5931" xr:uid="{BB8BC690-16E3-4279-9C26-79753449B3D9}"/>
    <cellStyle name="Normal 2 12 2 2 2 16" xfId="5932" xr:uid="{73BAEB9D-D33C-4E90-A935-B753FE34AEC3}"/>
    <cellStyle name="Normal 2 12 2 2 2 17" xfId="5933" xr:uid="{6352F61D-E293-40DC-AF19-0C89574C6414}"/>
    <cellStyle name="Normal 2 12 2 2 2 18" xfId="5934" xr:uid="{A3AEAB1F-E677-4193-8B25-75388412BFAB}"/>
    <cellStyle name="Normal 2 12 2 2 2 19" xfId="5935" xr:uid="{B83B3BA4-33D0-4056-8C5F-D53B5D90B8AD}"/>
    <cellStyle name="Normal 2 12 2 2 2 2" xfId="5936" xr:uid="{9099EA64-6874-4681-9146-2E60D0D61BA7}"/>
    <cellStyle name="Normal 2 12 2 2 2 20" xfId="5937" xr:uid="{7C19CA8E-238B-4BC5-8766-75B26A371780}"/>
    <cellStyle name="Normal 2 12 2 2 2 21" xfId="5938" xr:uid="{8DA2BB69-5558-47BE-B9D2-4E3F65E63F68}"/>
    <cellStyle name="Normal 2 12 2 2 2 22" xfId="5939" xr:uid="{A5C460E1-24A4-4211-87C0-16BD8775195B}"/>
    <cellStyle name="Normal 2 12 2 2 2 23" xfId="5940" xr:uid="{3CEB2B86-8511-4606-9446-7B918D896FF6}"/>
    <cellStyle name="Normal 2 12 2 2 2 24" xfId="5941" xr:uid="{4616BA0B-0625-4919-87F0-413FF240B93B}"/>
    <cellStyle name="Normal 2 12 2 2 2 25" xfId="5942" xr:uid="{AB56FE77-CBFD-476C-B70E-8EB971D9F7C9}"/>
    <cellStyle name="Normal 2 12 2 2 2 26" xfId="5943" xr:uid="{F2FFCFDF-C79A-4592-ACB7-1FB9DC775FE6}"/>
    <cellStyle name="Normal 2 12 2 2 2 27" xfId="5944" xr:uid="{EDACD463-7B5E-4275-9F56-36F9841F0222}"/>
    <cellStyle name="Normal 2 12 2 2 2 28" xfId="5945" xr:uid="{8473AC63-008B-483F-9CAA-31465AFFC371}"/>
    <cellStyle name="Normal 2 12 2 2 2 29" xfId="5946" xr:uid="{61ED32BB-66D9-4713-9C00-17FC9B47FE51}"/>
    <cellStyle name="Normal 2 12 2 2 2 3" xfId="5947" xr:uid="{F3D42B7A-ADF8-4458-9BD8-A1695E21D481}"/>
    <cellStyle name="Normal 2 12 2 2 2 30" xfId="5948" xr:uid="{795C4A4C-3E4A-4C32-93E4-876C65E89EEA}"/>
    <cellStyle name="Normal 2 12 2 2 2 31" xfId="5949" xr:uid="{D8A9F85F-C36B-4A3D-8C8A-91E390376377}"/>
    <cellStyle name="Normal 2 12 2 2 2 32" xfId="5950" xr:uid="{785CB7A2-B3CA-4230-8B03-C376560F8410}"/>
    <cellStyle name="Normal 2 12 2 2 2 33" xfId="5951" xr:uid="{21D108E9-9B9C-4E96-BC12-E75C0DCD1960}"/>
    <cellStyle name="Normal 2 12 2 2 2 34" xfId="5952" xr:uid="{F53976AC-5487-453B-B9DF-DE268E5268CD}"/>
    <cellStyle name="Normal 2 12 2 2 2 35" xfId="5953" xr:uid="{E716DD29-A32C-475C-B3A0-F0748588302C}"/>
    <cellStyle name="Normal 2 12 2 2 2 36" xfId="5954" xr:uid="{E7F6BE05-5A8F-49A7-AAA2-C3D350D445C0}"/>
    <cellStyle name="Normal 2 12 2 2 2 37" xfId="5955" xr:uid="{F261D993-7F03-4B65-8EBA-F0AABD56D31E}"/>
    <cellStyle name="Normal 2 12 2 2 2 38" xfId="5956" xr:uid="{10E80D39-9040-43F0-8266-F0EDD7F9472D}"/>
    <cellStyle name="Normal 2 12 2 2 2 4" xfId="5957" xr:uid="{DA5EDF0B-645B-4EE5-A33B-79632A83C58B}"/>
    <cellStyle name="Normal 2 12 2 2 2 5" xfId="5958" xr:uid="{413DB10F-692C-4862-9D92-3AB31AD790E8}"/>
    <cellStyle name="Normal 2 12 2 2 2 6" xfId="5959" xr:uid="{A0E0508D-FD3D-4690-AF3F-CC28DBCD1669}"/>
    <cellStyle name="Normal 2 12 2 2 2 7" xfId="5960" xr:uid="{C24A0987-699A-4E6F-827F-8A1D8C19CF4F}"/>
    <cellStyle name="Normal 2 12 2 2 2 8" xfId="5961" xr:uid="{05347CB3-678A-4EEF-86B1-D94EAD199A6F}"/>
    <cellStyle name="Normal 2 12 2 2 2 9" xfId="5962" xr:uid="{00C459D8-BBBC-4B36-A307-A8F2474BC45C}"/>
    <cellStyle name="Normal 2 12 2 2 20" xfId="5963" xr:uid="{A3D1F4F0-178B-4A64-8DF4-1D207A060060}"/>
    <cellStyle name="Normal 2 12 2 2 21" xfId="5964" xr:uid="{158DBA88-CCE7-4277-9C63-AFA505DEC3AD}"/>
    <cellStyle name="Normal 2 12 2 2 22" xfId="5965" xr:uid="{5C2AE5E1-E016-4E8F-9F31-4B9CE038F65C}"/>
    <cellStyle name="Normal 2 12 2 2 23" xfId="5966" xr:uid="{4F37DBBA-01B8-449A-B9CF-3431BFE8FE5A}"/>
    <cellStyle name="Normal 2 12 2 2 24" xfId="5967" xr:uid="{16EAB160-5654-44E5-8753-9BA00D299A52}"/>
    <cellStyle name="Normal 2 12 2 2 25" xfId="5968" xr:uid="{D17C17AD-72E2-4898-8FFA-FFE10A4F91E6}"/>
    <cellStyle name="Normal 2 12 2 2 26" xfId="5969" xr:uid="{A686F150-BF63-4B89-B5F5-21BDE8037B19}"/>
    <cellStyle name="Normal 2 12 2 2 27" xfId="5970" xr:uid="{E153B322-19C0-46D1-BDD0-F3ED89E55E17}"/>
    <cellStyle name="Normal 2 12 2 2 28" xfId="5971" xr:uid="{1AE573E1-3DEB-4B7D-BE35-B054D200753F}"/>
    <cellStyle name="Normal 2 12 2 2 29" xfId="5972" xr:uid="{AB6295EE-695C-47F7-96F3-0B4B1C0363F6}"/>
    <cellStyle name="Normal 2 12 2 2 3" xfId="5973" xr:uid="{09726F7F-B94F-4006-B4F5-058BBD1433A9}"/>
    <cellStyle name="Normal 2 12 2 2 30" xfId="5974" xr:uid="{3BBE4208-B37E-4D4D-9E6D-370D200CC7DD}"/>
    <cellStyle name="Normal 2 12 2 2 31" xfId="5975" xr:uid="{3F3D98E3-A963-4957-8A7D-7F86FABF95BC}"/>
    <cellStyle name="Normal 2 12 2 2 32" xfId="5976" xr:uid="{2A7550D5-9C2E-40B8-B504-7BB34E02F599}"/>
    <cellStyle name="Normal 2 12 2 2 33" xfId="5977" xr:uid="{CE634EE7-E2DF-4FB3-BF27-26E303159E2C}"/>
    <cellStyle name="Normal 2 12 2 2 34" xfId="5978" xr:uid="{DCC079A7-BCB9-43F9-B2D7-E23D07FCE79C}"/>
    <cellStyle name="Normal 2 12 2 2 35" xfId="5979" xr:uid="{19BB0E31-D965-4F10-B723-283E95C5FC48}"/>
    <cellStyle name="Normal 2 12 2 2 36" xfId="5980" xr:uid="{69292BF8-9ED2-4CD8-8618-B329BACEFED0}"/>
    <cellStyle name="Normal 2 12 2 2 37" xfId="5981" xr:uid="{1428E75D-BAC7-49D1-B53C-D44D66835E71}"/>
    <cellStyle name="Normal 2 12 2 2 38" xfId="5982" xr:uid="{87187E8E-17E6-4604-9F10-DB30AF6ED702}"/>
    <cellStyle name="Normal 2 12 2 2 4" xfId="5983" xr:uid="{CC27C6A0-234D-4591-81B5-F55745C6E535}"/>
    <cellStyle name="Normal 2 12 2 2 5" xfId="5984" xr:uid="{BF2601B3-7633-416C-B0A5-58AE1E67735C}"/>
    <cellStyle name="Normal 2 12 2 2 6" xfId="5985" xr:uid="{E7964E8C-1377-46FC-BDB3-71F47A248228}"/>
    <cellStyle name="Normal 2 12 2 2 7" xfId="5986" xr:uid="{BB7F905C-CB6D-42DA-8AA5-5384C8805479}"/>
    <cellStyle name="Normal 2 12 2 2 8" xfId="5987" xr:uid="{9ABE0B46-CCA1-492E-A3FE-90C1F77F8E6B}"/>
    <cellStyle name="Normal 2 12 2 2 9" xfId="5988" xr:uid="{EDC021E4-18E2-4D8D-91B6-B2E9382B6375}"/>
    <cellStyle name="Normal 2 12 2 20" xfId="5989" xr:uid="{B074693C-DBEF-4FAD-9AED-AB1029EEFDB8}"/>
    <cellStyle name="Normal 2 12 2 21" xfId="5990" xr:uid="{77B8455F-FA12-40DA-8CC4-9BBAEDCF30F2}"/>
    <cellStyle name="Normal 2 12 2 22" xfId="5991" xr:uid="{23731D30-7729-4AB0-B6CC-8725FD7FE506}"/>
    <cellStyle name="Normal 2 12 2 23" xfId="5992" xr:uid="{AAC64F83-DB56-408F-9A9F-9016C50987BC}"/>
    <cellStyle name="Normal 2 12 2 24" xfId="5993" xr:uid="{0B1B3985-9B22-461D-9218-91F4550E49E9}"/>
    <cellStyle name="Normal 2 12 2 25" xfId="5994" xr:uid="{A289AAC9-C896-41E2-8543-7B9C041E7819}"/>
    <cellStyle name="Normal 2 12 2 26" xfId="5995" xr:uid="{7D97D3B9-8201-44B8-B7ED-C31DA5C6A79B}"/>
    <cellStyle name="Normal 2 12 2 27" xfId="5996" xr:uid="{EB2ECC02-BB2D-492E-92B0-C01B15388E7E}"/>
    <cellStyle name="Normal 2 12 2 28" xfId="5997" xr:uid="{FB214DBC-2410-48AB-BB66-D57BB5C97242}"/>
    <cellStyle name="Normal 2 12 2 29" xfId="5998" xr:uid="{DA0973E3-DB0D-40DC-BC8D-36773AB31F1C}"/>
    <cellStyle name="Normal 2 12 2 3" xfId="5999" xr:uid="{EA9F408F-F67F-474C-B31F-BA79B881A23C}"/>
    <cellStyle name="Normal 2 12 2 30" xfId="6000" xr:uid="{A0C2AC7B-2E49-411F-B698-CDD556CBA7C8}"/>
    <cellStyle name="Normal 2 12 2 31" xfId="6001" xr:uid="{8AAFD990-36DF-4059-A380-8D5109FE6F03}"/>
    <cellStyle name="Normal 2 12 2 32" xfId="6002" xr:uid="{EE9BC95F-66D5-4342-8FA7-336BFF7B6044}"/>
    <cellStyle name="Normal 2 12 2 33" xfId="6003" xr:uid="{9A0A0231-12B0-4531-A780-36D46B6EA206}"/>
    <cellStyle name="Normal 2 12 2 34" xfId="6004" xr:uid="{23A09C56-79CB-43AD-ACDD-AF709A34CB81}"/>
    <cellStyle name="Normal 2 12 2 35" xfId="6005" xr:uid="{4AB88A6C-A967-4E87-8149-77A8793E641D}"/>
    <cellStyle name="Normal 2 12 2 36" xfId="6006" xr:uid="{B4E40E81-D4F3-46B8-A757-CF7B38D0EB81}"/>
    <cellStyle name="Normal 2 12 2 37" xfId="6007" xr:uid="{752A9BF6-FC97-4EC2-BA66-EA42581BAF90}"/>
    <cellStyle name="Normal 2 12 2 38" xfId="6008" xr:uid="{B9B0D2BC-40C8-455C-B6CD-824B244E6D55}"/>
    <cellStyle name="Normal 2 12 2 39" xfId="6009" xr:uid="{8FB488A5-2222-441A-98F3-AE0339999F77}"/>
    <cellStyle name="Normal 2 12 2 4" xfId="6010" xr:uid="{DC9F0657-A0EF-45BE-9B66-49E3848E36C3}"/>
    <cellStyle name="Normal 2 12 2 40" xfId="6011" xr:uid="{F1BC3BEF-7087-49DA-A847-8406C70BC94B}"/>
    <cellStyle name="Normal 2 12 2 5" xfId="6012" xr:uid="{7FBAF48A-2A5B-4872-82D6-115C58B26FB7}"/>
    <cellStyle name="Normal 2 12 2 6" xfId="6013" xr:uid="{A16AC833-AC82-4C66-A787-EDF2876E9DD1}"/>
    <cellStyle name="Normal 2 12 2 7" xfId="6014" xr:uid="{4A748276-77FE-4BBE-9983-C1137D6529BB}"/>
    <cellStyle name="Normal 2 12 2 8" xfId="6015" xr:uid="{B69251B2-AC49-40B6-875C-F9B92D88A66A}"/>
    <cellStyle name="Normal 2 12 2 9" xfId="6016" xr:uid="{5C4BE60D-E3E2-4B08-9194-0781B55B6BC9}"/>
    <cellStyle name="Normal 2 12 20" xfId="6017" xr:uid="{01D3B596-48B6-437F-9848-49E5ACF22477}"/>
    <cellStyle name="Normal 2 12 21" xfId="6018" xr:uid="{FD4094E8-9A19-4113-BD0C-5AAB01D820C1}"/>
    <cellStyle name="Normal 2 12 22" xfId="6019" xr:uid="{04D97537-1C35-4086-BE37-A77862466BDD}"/>
    <cellStyle name="Normal 2 12 23" xfId="6020" xr:uid="{1FE672CF-879B-4C5A-836B-D6F469059A56}"/>
    <cellStyle name="Normal 2 12 24" xfId="6021" xr:uid="{B972EFC5-F85F-4D23-B879-20039F38B317}"/>
    <cellStyle name="Normal 2 12 25" xfId="6022" xr:uid="{4A5964C9-5359-4FBF-A88A-1D88B9D5DD44}"/>
    <cellStyle name="Normal 2 12 26" xfId="6023" xr:uid="{EB68FE8D-E7DD-479F-A521-D44068904DD2}"/>
    <cellStyle name="Normal 2 12 27" xfId="6024" xr:uid="{263C453C-E2E4-45DA-9823-13E77D4D26FC}"/>
    <cellStyle name="Normal 2 12 28" xfId="6025" xr:uid="{E9F06EFD-960E-4694-98C1-136EAEE71369}"/>
    <cellStyle name="Normal 2 12 29" xfId="6026" xr:uid="{0A7FBB2D-3F92-483B-BDB2-D124AD77E70E}"/>
    <cellStyle name="Normal 2 12 3" xfId="6027" xr:uid="{5775CD16-C97F-40BF-BD6A-8F5D72F6190A}"/>
    <cellStyle name="Normal 2 12 3 10" xfId="6028" xr:uid="{90532542-7B88-47F1-A96C-752519063CDC}"/>
    <cellStyle name="Normal 2 12 3 11" xfId="6029" xr:uid="{A4237C35-D333-4073-B550-05CC5AF2D56B}"/>
    <cellStyle name="Normal 2 12 3 12" xfId="6030" xr:uid="{3EE8BEB9-F3A5-42D1-8F44-D1DDF82A22D3}"/>
    <cellStyle name="Normal 2 12 3 13" xfId="6031" xr:uid="{3CCF9BAD-AA54-4C50-8A32-29CEDDF85A46}"/>
    <cellStyle name="Normal 2 12 3 14" xfId="6032" xr:uid="{5B38EDFA-D2BB-48B7-BB51-4615C805B0AA}"/>
    <cellStyle name="Normal 2 12 3 15" xfId="6033" xr:uid="{89D7C7A0-A881-4614-98E9-C7299D24B5BE}"/>
    <cellStyle name="Normal 2 12 3 16" xfId="6034" xr:uid="{503EB8BA-9F68-47A3-ABC5-2614F2135A8F}"/>
    <cellStyle name="Normal 2 12 3 17" xfId="6035" xr:uid="{09F2E36A-CF7C-402C-B955-2A0350A1E63F}"/>
    <cellStyle name="Normal 2 12 3 18" xfId="6036" xr:uid="{1968227C-5E72-4B7D-AE94-DABBC687AE2D}"/>
    <cellStyle name="Normal 2 12 3 19" xfId="6037" xr:uid="{FE8ABA5C-D12A-451B-99F8-604C2F1777E4}"/>
    <cellStyle name="Normal 2 12 3 2" xfId="6038" xr:uid="{573FB5C6-BA5F-4226-8D03-72A936BB5B78}"/>
    <cellStyle name="Normal 2 12 3 2 10" xfId="6039" xr:uid="{292068D1-084E-4CFF-A3C0-65E804A4A7DD}"/>
    <cellStyle name="Normal 2 12 3 2 11" xfId="6040" xr:uid="{926798FA-14D9-4249-B16F-C26DF89973BB}"/>
    <cellStyle name="Normal 2 12 3 2 12" xfId="6041" xr:uid="{7A5138DC-70B5-4120-A636-D565A8891854}"/>
    <cellStyle name="Normal 2 12 3 2 13" xfId="6042" xr:uid="{01F5BF1F-B2D1-41CD-8A6E-3AD08C3F3DE2}"/>
    <cellStyle name="Normal 2 12 3 2 14" xfId="6043" xr:uid="{8EDEE40F-0292-447C-9A39-2B2E21DF3789}"/>
    <cellStyle name="Normal 2 12 3 2 15" xfId="6044" xr:uid="{0D5442BE-7DB2-46D1-BC97-C9F12EE60345}"/>
    <cellStyle name="Normal 2 12 3 2 16" xfId="6045" xr:uid="{85592AA8-322D-4C63-AC99-3443A8B3E8E3}"/>
    <cellStyle name="Normal 2 12 3 2 17" xfId="6046" xr:uid="{DACA9996-C558-4F94-BC65-9A99806A3D4F}"/>
    <cellStyle name="Normal 2 12 3 2 18" xfId="6047" xr:uid="{44F27954-3D0C-406D-9E18-0AB3D625E2BF}"/>
    <cellStyle name="Normal 2 12 3 2 19" xfId="6048" xr:uid="{1EDB16CE-732C-43CF-AB7A-F3553AE22E39}"/>
    <cellStyle name="Normal 2 12 3 2 2" xfId="6049" xr:uid="{A81998B1-1E42-432B-825E-033FF0B06307}"/>
    <cellStyle name="Normal 2 12 3 2 20" xfId="6050" xr:uid="{4E66C3B1-17F1-4267-A2DB-C193E22F94AB}"/>
    <cellStyle name="Normal 2 12 3 2 21" xfId="6051" xr:uid="{94A5559E-842C-4E49-A868-2841D4AC20DB}"/>
    <cellStyle name="Normal 2 12 3 2 22" xfId="6052" xr:uid="{59738D6F-DAA0-49A4-8B01-4AEAD432B058}"/>
    <cellStyle name="Normal 2 12 3 2 23" xfId="6053" xr:uid="{200F497F-DD7E-43E6-8595-E579F2634217}"/>
    <cellStyle name="Normal 2 12 3 2 24" xfId="6054" xr:uid="{A7843FAC-8144-4CE5-85BA-B6A8D13490D6}"/>
    <cellStyle name="Normal 2 12 3 2 25" xfId="6055" xr:uid="{74555049-DA8F-4C87-8005-DE6AFB8A7A64}"/>
    <cellStyle name="Normal 2 12 3 2 26" xfId="6056" xr:uid="{05AFB477-AD5A-471D-99BF-9C3497BF3FA9}"/>
    <cellStyle name="Normal 2 12 3 2 27" xfId="6057" xr:uid="{A5AD86C6-7F05-4CBC-ABBC-8BDACBEB53D7}"/>
    <cellStyle name="Normal 2 12 3 2 28" xfId="6058" xr:uid="{78AD3328-18AC-4EA9-A498-CB037E3D4DB4}"/>
    <cellStyle name="Normal 2 12 3 2 29" xfId="6059" xr:uid="{9F4EFCC2-3640-4097-A5ED-F26717171BDF}"/>
    <cellStyle name="Normal 2 12 3 2 3" xfId="6060" xr:uid="{41827CC6-EBD3-4E51-B1CB-F656209888A4}"/>
    <cellStyle name="Normal 2 12 3 2 30" xfId="6061" xr:uid="{F4BB784F-B5EC-43A5-8865-AB0FAB376231}"/>
    <cellStyle name="Normal 2 12 3 2 31" xfId="6062" xr:uid="{776ED484-D047-472A-94CA-683EC60A39F6}"/>
    <cellStyle name="Normal 2 12 3 2 32" xfId="6063" xr:uid="{87B3A859-4F0C-4C98-A980-BEAEB4AC7610}"/>
    <cellStyle name="Normal 2 12 3 2 33" xfId="6064" xr:uid="{854EC0E1-F364-4309-9982-85BDF0217EC4}"/>
    <cellStyle name="Normal 2 12 3 2 34" xfId="6065" xr:uid="{65EE7777-7500-4BFE-8188-5D4DA3F81C15}"/>
    <cellStyle name="Normal 2 12 3 2 35" xfId="6066" xr:uid="{8142854D-9C7F-423B-9F3F-6DD3CA54923B}"/>
    <cellStyle name="Normal 2 12 3 2 36" xfId="6067" xr:uid="{7611EB29-8628-403D-8A99-9929C5775480}"/>
    <cellStyle name="Normal 2 12 3 2 37" xfId="6068" xr:uid="{9C042758-F7BD-4C67-9847-FAF9A7645760}"/>
    <cellStyle name="Normal 2 12 3 2 38" xfId="6069" xr:uid="{A49EC525-F210-48E8-9EED-321C20517DBD}"/>
    <cellStyle name="Normal 2 12 3 2 4" xfId="6070" xr:uid="{775ED8E2-F81C-41A0-AAF9-F9F0A7BDFDE6}"/>
    <cellStyle name="Normal 2 12 3 2 5" xfId="6071" xr:uid="{42BD0403-300C-40C5-B143-4E8094052FFF}"/>
    <cellStyle name="Normal 2 12 3 2 6" xfId="6072" xr:uid="{7F10DBC3-8A58-4C93-98EC-70CAF4F73669}"/>
    <cellStyle name="Normal 2 12 3 2 7" xfId="6073" xr:uid="{BFD633BD-75C3-426F-9AD3-41492D29A7CF}"/>
    <cellStyle name="Normal 2 12 3 2 8" xfId="6074" xr:uid="{211F4954-55A2-4E0B-8754-8ABB09F078B1}"/>
    <cellStyle name="Normal 2 12 3 2 9" xfId="6075" xr:uid="{796C1FCB-BF9C-4372-B30D-77078BCE7FB5}"/>
    <cellStyle name="Normal 2 12 3 20" xfId="6076" xr:uid="{C6DCD447-D329-483B-9704-538496A8D70B}"/>
    <cellStyle name="Normal 2 12 3 21" xfId="6077" xr:uid="{109161FB-62B7-451A-B5A7-735F9CE92000}"/>
    <cellStyle name="Normal 2 12 3 22" xfId="6078" xr:uid="{D2D88990-949D-4BEF-8608-8914EFB5020C}"/>
    <cellStyle name="Normal 2 12 3 23" xfId="6079" xr:uid="{DDF93307-3FB9-4CE4-9CEF-267E8E78C9C6}"/>
    <cellStyle name="Normal 2 12 3 24" xfId="6080" xr:uid="{E757BE25-6598-4006-9326-554DC446C196}"/>
    <cellStyle name="Normal 2 12 3 25" xfId="6081" xr:uid="{FE969A33-5C27-4BFD-81C8-87D7F7F09E3D}"/>
    <cellStyle name="Normal 2 12 3 26" xfId="6082" xr:uid="{A685FFCC-26B7-482D-AE4F-AC392B8FF1E7}"/>
    <cellStyle name="Normal 2 12 3 27" xfId="6083" xr:uid="{D26C0F03-27D9-4200-B97E-A7198DB1E038}"/>
    <cellStyle name="Normal 2 12 3 28" xfId="6084" xr:uid="{D340D612-8EE3-494F-8BBF-EC38144C73AF}"/>
    <cellStyle name="Normal 2 12 3 29" xfId="6085" xr:uid="{BAD87636-EBC3-438A-9A45-76E705F3F093}"/>
    <cellStyle name="Normal 2 12 3 3" xfId="6086" xr:uid="{F4E90236-2BCA-4D14-B797-E0077ECE89D2}"/>
    <cellStyle name="Normal 2 12 3 30" xfId="6087" xr:uid="{A6A3FBD5-7726-4C0A-8F6F-69EC3F616A3A}"/>
    <cellStyle name="Normal 2 12 3 31" xfId="6088" xr:uid="{C24ED70E-3746-45FE-B6B9-EA3900871394}"/>
    <cellStyle name="Normal 2 12 3 32" xfId="6089" xr:uid="{A88153BD-8553-4B9B-A06F-592A66C675C2}"/>
    <cellStyle name="Normal 2 12 3 33" xfId="6090" xr:uid="{5AC34C97-88AA-44BF-ABC4-B865CEC2986A}"/>
    <cellStyle name="Normal 2 12 3 34" xfId="6091" xr:uid="{72663D59-EEE3-4F4D-A811-789963C75480}"/>
    <cellStyle name="Normal 2 12 3 35" xfId="6092" xr:uid="{72F97AF7-3DFF-4C11-B001-BF76F9175A8C}"/>
    <cellStyle name="Normal 2 12 3 36" xfId="6093" xr:uid="{AFAD53C2-65BE-44D3-8429-C7F3B1CE900F}"/>
    <cellStyle name="Normal 2 12 3 37" xfId="6094" xr:uid="{1271B5EE-2510-49FB-8422-B9D4EECDB714}"/>
    <cellStyle name="Normal 2 12 3 38" xfId="6095" xr:uid="{D495AA2A-5522-49CB-8FEF-6646D5365089}"/>
    <cellStyle name="Normal 2 12 3 4" xfId="6096" xr:uid="{17468C7A-B97D-4D93-8302-A0EAC911EAFB}"/>
    <cellStyle name="Normal 2 12 3 5" xfId="6097" xr:uid="{322D20BF-9277-4354-80B6-0B5C79D1DCD4}"/>
    <cellStyle name="Normal 2 12 3 6" xfId="6098" xr:uid="{1001AA7A-1F5B-4EA8-9A03-F491334FA0AD}"/>
    <cellStyle name="Normal 2 12 3 7" xfId="6099" xr:uid="{931C7999-8448-47E7-9137-2F2AEE2D1848}"/>
    <cellStyle name="Normal 2 12 3 8" xfId="6100" xr:uid="{4C35EBB2-41AD-444E-83A3-C69B1347681A}"/>
    <cellStyle name="Normal 2 12 3 9" xfId="6101" xr:uid="{C8BC436A-305C-4366-8DAC-BDB0F7FF614C}"/>
    <cellStyle name="Normal 2 12 30" xfId="6102" xr:uid="{25E73531-F8BB-402E-A3D9-217B8E920C6E}"/>
    <cellStyle name="Normal 2 12 31" xfId="6103" xr:uid="{854F53B1-39C5-45FB-8AB1-3AB3044C4ED2}"/>
    <cellStyle name="Normal 2 12 32" xfId="6104" xr:uid="{F245D6F9-0CC8-4A9C-A7DA-78F51E70D641}"/>
    <cellStyle name="Normal 2 12 33" xfId="6105" xr:uid="{E6EC03C7-6F02-4682-9692-62FD5A7BD3AB}"/>
    <cellStyle name="Normal 2 12 34" xfId="6106" xr:uid="{EC367F59-1355-43F9-8536-233E925A7ED4}"/>
    <cellStyle name="Normal 2 12 35" xfId="6107" xr:uid="{ABD946A1-8AB8-45D7-B174-460D069E6A46}"/>
    <cellStyle name="Normal 2 12 36" xfId="6108" xr:uid="{A72B07BA-C35D-448B-BB83-C34E4BF57449}"/>
    <cellStyle name="Normal 2 12 37" xfId="6109" xr:uid="{57EAECAF-C9DC-432B-9E9D-AB9237176D8F}"/>
    <cellStyle name="Normal 2 12 38" xfId="6110" xr:uid="{E55346AB-1DEB-47CD-848C-EC7CA5FB32CE}"/>
    <cellStyle name="Normal 2 12 39" xfId="6111" xr:uid="{BAACABA5-3A30-41EA-8115-3F4CD08032AE}"/>
    <cellStyle name="Normal 2 12 4" xfId="6112" xr:uid="{1DE65D86-3C7B-4273-92FE-3142B346DFB8}"/>
    <cellStyle name="Normal 2 12 40" xfId="6113" xr:uid="{A7E6A53C-D0D3-4CCE-823B-E41BC1136D8C}"/>
    <cellStyle name="Normal 2 12 5" xfId="6114" xr:uid="{F6A312B0-6EB0-4CA6-8F24-072EC1591F52}"/>
    <cellStyle name="Normal 2 12 6" xfId="6115" xr:uid="{94A51757-35C5-466D-B918-99C97938234C}"/>
    <cellStyle name="Normal 2 12 7" xfId="6116" xr:uid="{AB590A2A-0DD0-4C6E-9EDA-0CACCB28D83E}"/>
    <cellStyle name="Normal 2 12 8" xfId="6117" xr:uid="{B5B24CF3-916B-49CE-8251-B6B821E29B26}"/>
    <cellStyle name="Normal 2 12 9" xfId="6118" xr:uid="{CE856AF1-0A97-42C0-9902-CBE46BA1A425}"/>
    <cellStyle name="Normal 2 13" xfId="6119" xr:uid="{CB6FCC7E-D048-4C76-AD5A-16EF57663DE9}"/>
    <cellStyle name="Normal 2 13 10" xfId="6120" xr:uid="{AADF26F2-8060-4C31-8C1E-4B82198FECFE}"/>
    <cellStyle name="Normal 2 13 11" xfId="6121" xr:uid="{D140210B-9F69-4142-93F5-F4409AE07D89}"/>
    <cellStyle name="Normal 2 13 12" xfId="6122" xr:uid="{0F35C94D-BC47-4640-B905-B621BEF20B5D}"/>
    <cellStyle name="Normal 2 13 13" xfId="6123" xr:uid="{C2DE8126-093C-41EA-A1E8-ED9623CE4C7A}"/>
    <cellStyle name="Normal 2 13 14" xfId="6124" xr:uid="{A2F4BAF1-EBB9-4A7C-B672-57ED76DBD5BF}"/>
    <cellStyle name="Normal 2 13 15" xfId="6125" xr:uid="{58FD829F-2C0C-422B-8807-40A23CFF090E}"/>
    <cellStyle name="Normal 2 13 16" xfId="6126" xr:uid="{744E6418-8B88-4920-8454-2D1CC2299816}"/>
    <cellStyle name="Normal 2 13 17" xfId="6127" xr:uid="{D0C488B9-D950-49BD-9B48-4B21182D2E77}"/>
    <cellStyle name="Normal 2 13 18" xfId="6128" xr:uid="{019113D0-A374-48E1-ADCB-0CA18BEE5DB2}"/>
    <cellStyle name="Normal 2 13 19" xfId="6129" xr:uid="{A3543E70-F833-4366-8FC5-F1D35CE76D2A}"/>
    <cellStyle name="Normal 2 13 2" xfId="6130" xr:uid="{E32AD4E8-F7F3-493C-8A60-06910E7E12C9}"/>
    <cellStyle name="Normal 2 13 2 10" xfId="6131" xr:uid="{81279E94-E9FB-40B8-8DCE-279D404EA66E}"/>
    <cellStyle name="Normal 2 13 2 11" xfId="6132" xr:uid="{1FF92DA2-192A-4EFC-92F6-C55CFC8AAD7F}"/>
    <cellStyle name="Normal 2 13 2 12" xfId="6133" xr:uid="{2F6C0EF4-D570-4B51-99DF-04B6DD52AA35}"/>
    <cellStyle name="Normal 2 13 2 13" xfId="6134" xr:uid="{25067D71-AF9A-46E5-BAE1-43BBECD275BF}"/>
    <cellStyle name="Normal 2 13 2 14" xfId="6135" xr:uid="{0827E121-9E06-4D8F-9A1D-29D813BBCD65}"/>
    <cellStyle name="Normal 2 13 2 15" xfId="6136" xr:uid="{942B373F-B28D-450E-AF16-053E951344C1}"/>
    <cellStyle name="Normal 2 13 2 16" xfId="6137" xr:uid="{18423931-D943-48F7-AE1F-7939CC0DD8D5}"/>
    <cellStyle name="Normal 2 13 2 17" xfId="6138" xr:uid="{BF290D1D-AB90-4676-A779-18A28E9FAB80}"/>
    <cellStyle name="Normal 2 13 2 18" xfId="6139" xr:uid="{3B6CDEC0-672E-436B-84BA-A02B80B7775B}"/>
    <cellStyle name="Normal 2 13 2 19" xfId="6140" xr:uid="{1141C744-ECED-4FEE-A6AC-0AB63B0760F2}"/>
    <cellStyle name="Normal 2 13 2 2" xfId="6141" xr:uid="{567B644A-FC64-4BEE-9404-C5A0B2748545}"/>
    <cellStyle name="Normal 2 13 2 2 10" xfId="6142" xr:uid="{39CCB6CA-A2D2-42ED-9C2C-DC7E27D55DD7}"/>
    <cellStyle name="Normal 2 13 2 2 11" xfId="6143" xr:uid="{8E9C5118-8B33-450D-9011-253FB8FDE091}"/>
    <cellStyle name="Normal 2 13 2 2 12" xfId="6144" xr:uid="{DF0166BD-52F9-460B-A2DF-B5AE3E0BAE28}"/>
    <cellStyle name="Normal 2 13 2 2 13" xfId="6145" xr:uid="{8D778492-4536-4942-A430-07FC60096EDD}"/>
    <cellStyle name="Normal 2 13 2 2 14" xfId="6146" xr:uid="{BB21822B-FA22-45C3-A816-258EF1973AFB}"/>
    <cellStyle name="Normal 2 13 2 2 15" xfId="6147" xr:uid="{DEA23D6B-E6F3-4981-9571-17AE7DDD7DFC}"/>
    <cellStyle name="Normal 2 13 2 2 16" xfId="6148" xr:uid="{37D8D1E7-95CD-4EF5-928A-1F7E9BA8A692}"/>
    <cellStyle name="Normal 2 13 2 2 17" xfId="6149" xr:uid="{00D0D568-AAD9-4893-9455-8C708C89C9E8}"/>
    <cellStyle name="Normal 2 13 2 2 18" xfId="6150" xr:uid="{45E44522-F7DC-46A4-8DCE-066DA007E202}"/>
    <cellStyle name="Normal 2 13 2 2 19" xfId="6151" xr:uid="{9A7B7FB2-39CF-4961-94E6-39F748F93AD7}"/>
    <cellStyle name="Normal 2 13 2 2 2" xfId="6152" xr:uid="{C56170D6-9636-4568-B429-72E13138E896}"/>
    <cellStyle name="Normal 2 13 2 2 2 10" xfId="6153" xr:uid="{3F8A9D57-A829-40CA-AD6B-31EB29580E90}"/>
    <cellStyle name="Normal 2 13 2 2 2 11" xfId="6154" xr:uid="{5E1CF227-BF55-4D84-A52E-7F0EEA76E521}"/>
    <cellStyle name="Normal 2 13 2 2 2 12" xfId="6155" xr:uid="{E952B029-DEF2-45EF-B768-320302330729}"/>
    <cellStyle name="Normal 2 13 2 2 2 13" xfId="6156" xr:uid="{85E5732E-498B-4827-A7D7-C1EB8256DECD}"/>
    <cellStyle name="Normal 2 13 2 2 2 14" xfId="6157" xr:uid="{AAC28F00-13C4-401A-9F7D-8E937030A0F1}"/>
    <cellStyle name="Normal 2 13 2 2 2 15" xfId="6158" xr:uid="{D119B123-F476-481B-9591-B5686C68F37D}"/>
    <cellStyle name="Normal 2 13 2 2 2 16" xfId="6159" xr:uid="{A3A9F31F-0F17-41FB-AC06-399017F91A4E}"/>
    <cellStyle name="Normal 2 13 2 2 2 17" xfId="6160" xr:uid="{7DDC4162-FB6C-4EC7-848F-FA345C0DC0F1}"/>
    <cellStyle name="Normal 2 13 2 2 2 18" xfId="6161" xr:uid="{E71B824A-6244-488F-A3F2-CD01672BB6A0}"/>
    <cellStyle name="Normal 2 13 2 2 2 19" xfId="6162" xr:uid="{F6066DB2-392C-4370-A20A-B8C89B6E5AF4}"/>
    <cellStyle name="Normal 2 13 2 2 2 2" xfId="6163" xr:uid="{E0C0F118-4C35-424F-9C6E-E82FE3BE6A5E}"/>
    <cellStyle name="Normal 2 13 2 2 2 20" xfId="6164" xr:uid="{BA9D8094-61DB-4D36-A5E2-0FD90C102A2F}"/>
    <cellStyle name="Normal 2 13 2 2 2 21" xfId="6165" xr:uid="{536DA744-DAE4-4C8F-BFA2-6CE83D11C999}"/>
    <cellStyle name="Normal 2 13 2 2 2 22" xfId="6166" xr:uid="{67A906E1-7670-4E10-95CD-3EB979FFDB8B}"/>
    <cellStyle name="Normal 2 13 2 2 2 23" xfId="6167" xr:uid="{9AC8485C-BF69-4796-953A-887D3772C307}"/>
    <cellStyle name="Normal 2 13 2 2 2 24" xfId="6168" xr:uid="{2FF43DBA-C99E-45AA-A3FD-7090CC108DF4}"/>
    <cellStyle name="Normal 2 13 2 2 2 25" xfId="6169" xr:uid="{7A6DC6E2-1F78-4EFC-9E11-DF6E02C8A5EE}"/>
    <cellStyle name="Normal 2 13 2 2 2 26" xfId="6170" xr:uid="{5980EB2D-1DDE-4FCF-8FA7-9ADB6C81A804}"/>
    <cellStyle name="Normal 2 13 2 2 2 27" xfId="6171" xr:uid="{5809E8E7-93B1-4F49-BB80-BB413987E16F}"/>
    <cellStyle name="Normal 2 13 2 2 2 28" xfId="6172" xr:uid="{6AB6E5EA-E6DB-4A85-8FF1-D225FE187301}"/>
    <cellStyle name="Normal 2 13 2 2 2 29" xfId="6173" xr:uid="{5490D757-A05C-4ED7-A878-FFB1802F77FB}"/>
    <cellStyle name="Normal 2 13 2 2 2 3" xfId="6174" xr:uid="{22E86DCA-0F4E-4F54-8037-DB68A71ACADD}"/>
    <cellStyle name="Normal 2 13 2 2 2 30" xfId="6175" xr:uid="{008732E7-939D-464E-BFD1-6898D286F2E3}"/>
    <cellStyle name="Normal 2 13 2 2 2 31" xfId="6176" xr:uid="{35A11514-F5AB-4A7A-B01D-175871EF2DC5}"/>
    <cellStyle name="Normal 2 13 2 2 2 32" xfId="6177" xr:uid="{05B16253-389A-4208-8AAD-5243BB8CC3B9}"/>
    <cellStyle name="Normal 2 13 2 2 2 33" xfId="6178" xr:uid="{A1CA66DA-37D7-4153-8D00-3234C5D65D5C}"/>
    <cellStyle name="Normal 2 13 2 2 2 34" xfId="6179" xr:uid="{235BD197-FBF8-49C0-849A-92BB0BB71C70}"/>
    <cellStyle name="Normal 2 13 2 2 2 35" xfId="6180" xr:uid="{9D26A82E-79D3-4974-A62E-EA904B807BFA}"/>
    <cellStyle name="Normal 2 13 2 2 2 36" xfId="6181" xr:uid="{8D6B7E64-2EEE-45B5-B86E-F485D0318CF7}"/>
    <cellStyle name="Normal 2 13 2 2 2 37" xfId="6182" xr:uid="{9F8B9A70-5D80-4845-B752-3930F5218A7A}"/>
    <cellStyle name="Normal 2 13 2 2 2 38" xfId="6183" xr:uid="{9CDB01F8-877B-4074-B10B-11703D3F4EC8}"/>
    <cellStyle name="Normal 2 13 2 2 2 4" xfId="6184" xr:uid="{B21E3A35-C51D-46BE-92C0-AD214AE214A5}"/>
    <cellStyle name="Normal 2 13 2 2 2 5" xfId="6185" xr:uid="{58908C58-C2FB-4765-89AE-0E5584BF695B}"/>
    <cellStyle name="Normal 2 13 2 2 2 6" xfId="6186" xr:uid="{27E59C7B-FC36-4B2B-9C83-1DA1882FD40B}"/>
    <cellStyle name="Normal 2 13 2 2 2 7" xfId="6187" xr:uid="{62ACE045-263A-4FAE-9714-8A777F4DE99A}"/>
    <cellStyle name="Normal 2 13 2 2 2 8" xfId="6188" xr:uid="{86BFF012-4BE3-4928-B560-E2C2FA4E95FC}"/>
    <cellStyle name="Normal 2 13 2 2 2 9" xfId="6189" xr:uid="{B0946767-50F0-4040-A044-8E6B2FBB83CA}"/>
    <cellStyle name="Normal 2 13 2 2 20" xfId="6190" xr:uid="{31322B7B-DB13-480B-BD59-8D05CCC24D1D}"/>
    <cellStyle name="Normal 2 13 2 2 21" xfId="6191" xr:uid="{0D251B52-5D76-4BA3-9DD1-0AA43613D15F}"/>
    <cellStyle name="Normal 2 13 2 2 22" xfId="6192" xr:uid="{D5D86639-D7C5-4BE2-9142-8EA3EECADED2}"/>
    <cellStyle name="Normal 2 13 2 2 23" xfId="6193" xr:uid="{19E55BDD-7BF5-4FDB-BFFB-2DE8BC25A0EE}"/>
    <cellStyle name="Normal 2 13 2 2 24" xfId="6194" xr:uid="{1F084A05-4211-4D23-890E-3F1860733FBF}"/>
    <cellStyle name="Normal 2 13 2 2 25" xfId="6195" xr:uid="{BE5798D3-F971-4B37-8F1B-3DC92ADC039F}"/>
    <cellStyle name="Normal 2 13 2 2 26" xfId="6196" xr:uid="{527E4E85-0AF0-43DB-9C93-34020092954B}"/>
    <cellStyle name="Normal 2 13 2 2 27" xfId="6197" xr:uid="{36E2FA6C-262C-40F6-B1C6-35B24040617B}"/>
    <cellStyle name="Normal 2 13 2 2 28" xfId="6198" xr:uid="{6A647A0B-62B8-43E5-934E-D5FEE9D5D9B5}"/>
    <cellStyle name="Normal 2 13 2 2 29" xfId="6199" xr:uid="{ACC63B93-9358-423C-A1E4-CB20CEE60B00}"/>
    <cellStyle name="Normal 2 13 2 2 3" xfId="6200" xr:uid="{95860D4C-E07A-4958-B1D7-A9200DA5ED34}"/>
    <cellStyle name="Normal 2 13 2 2 30" xfId="6201" xr:uid="{9CEDE083-16E4-4137-BAC5-338CD1E486F8}"/>
    <cellStyle name="Normal 2 13 2 2 31" xfId="6202" xr:uid="{5C438A33-1C60-43C3-97A7-0CAE753A5DE3}"/>
    <cellStyle name="Normal 2 13 2 2 32" xfId="6203" xr:uid="{66CF68C8-084E-4186-902A-4DCBAA7074EF}"/>
    <cellStyle name="Normal 2 13 2 2 33" xfId="6204" xr:uid="{C45D7347-6F85-4FB4-B1A0-C90E0E74CAFC}"/>
    <cellStyle name="Normal 2 13 2 2 34" xfId="6205" xr:uid="{C26BCFEC-FE87-4252-8E56-1C5DB0556951}"/>
    <cellStyle name="Normal 2 13 2 2 35" xfId="6206" xr:uid="{47EA1C53-912D-4FA1-91E9-21927BCFAE2F}"/>
    <cellStyle name="Normal 2 13 2 2 36" xfId="6207" xr:uid="{4331A4EC-CA02-442E-971D-EC8EFA56C236}"/>
    <cellStyle name="Normal 2 13 2 2 37" xfId="6208" xr:uid="{DC3C9648-9326-41A9-A6AD-0CF9415CCCF5}"/>
    <cellStyle name="Normal 2 13 2 2 38" xfId="6209" xr:uid="{79073D6E-1E78-4ED9-A49C-9A6E3AF58416}"/>
    <cellStyle name="Normal 2 13 2 2 4" xfId="6210" xr:uid="{7727102A-1E45-44BF-B9CC-694F8F682D02}"/>
    <cellStyle name="Normal 2 13 2 2 5" xfId="6211" xr:uid="{18694799-A555-4432-96F8-A26F6D2B14EF}"/>
    <cellStyle name="Normal 2 13 2 2 6" xfId="6212" xr:uid="{4CA64331-F7AE-4463-9BB6-55DC5733C18B}"/>
    <cellStyle name="Normal 2 13 2 2 7" xfId="6213" xr:uid="{E31E7856-A39B-4AC1-B491-2B04B5DC0FA6}"/>
    <cellStyle name="Normal 2 13 2 2 8" xfId="6214" xr:uid="{9255F160-6B8A-41BD-9E02-A2A60B451652}"/>
    <cellStyle name="Normal 2 13 2 2 9" xfId="6215" xr:uid="{EF2FF175-6674-4CD9-A312-22FE7F898106}"/>
    <cellStyle name="Normal 2 13 2 20" xfId="6216" xr:uid="{1F93ECA4-3AB5-4D64-ACBB-4FF6301C228C}"/>
    <cellStyle name="Normal 2 13 2 21" xfId="6217" xr:uid="{9F075D99-89D9-4584-A300-F25FEDBABDD0}"/>
    <cellStyle name="Normal 2 13 2 22" xfId="6218" xr:uid="{E8929BFC-5A53-4C01-A962-9550627C78D3}"/>
    <cellStyle name="Normal 2 13 2 23" xfId="6219" xr:uid="{ABBD9BED-6DED-4298-972D-672F868D5652}"/>
    <cellStyle name="Normal 2 13 2 24" xfId="6220" xr:uid="{8CBA53A4-06C3-4D93-9489-1ED6598210D5}"/>
    <cellStyle name="Normal 2 13 2 25" xfId="6221" xr:uid="{1CC92D8C-4874-4D7C-8DF7-1A3C506C4D27}"/>
    <cellStyle name="Normal 2 13 2 26" xfId="6222" xr:uid="{DB189DCE-32C6-4550-84D9-4493BD18972F}"/>
    <cellStyle name="Normal 2 13 2 27" xfId="6223" xr:uid="{197FCACD-9AE7-4871-B2AE-4A44D2A4CC25}"/>
    <cellStyle name="Normal 2 13 2 28" xfId="6224" xr:uid="{ECBC8122-81B4-42E4-9419-D50CD39E181B}"/>
    <cellStyle name="Normal 2 13 2 29" xfId="6225" xr:uid="{3717A24D-F6A1-4417-BF2F-BBAE76F8B8E3}"/>
    <cellStyle name="Normal 2 13 2 3" xfId="6226" xr:uid="{CBC453BB-802D-4EF0-B647-07228DE59CDB}"/>
    <cellStyle name="Normal 2 13 2 30" xfId="6227" xr:uid="{B47FA30D-0D4C-4CC6-9CEC-1D3399E221DF}"/>
    <cellStyle name="Normal 2 13 2 31" xfId="6228" xr:uid="{D3E33D6A-77CB-4577-8529-26E4325AAE0A}"/>
    <cellStyle name="Normal 2 13 2 32" xfId="6229" xr:uid="{07925B65-AD10-49F9-B169-1A92B4C728BF}"/>
    <cellStyle name="Normal 2 13 2 33" xfId="6230" xr:uid="{358C6A33-56E3-421D-88DF-E273AFECAF55}"/>
    <cellStyle name="Normal 2 13 2 34" xfId="6231" xr:uid="{440B8C9F-4617-43EA-9D71-577B9B0C7E04}"/>
    <cellStyle name="Normal 2 13 2 35" xfId="6232" xr:uid="{F7687B19-B4C2-4B20-BB06-0EA730F44294}"/>
    <cellStyle name="Normal 2 13 2 36" xfId="6233" xr:uid="{DC131109-7BE3-46E6-9A06-80FBF4F066BB}"/>
    <cellStyle name="Normal 2 13 2 37" xfId="6234" xr:uid="{D1301F75-8FC4-4389-B44B-EEDA24903C60}"/>
    <cellStyle name="Normal 2 13 2 38" xfId="6235" xr:uid="{23203F4F-42D9-4C7D-9068-FCDAA40B1B52}"/>
    <cellStyle name="Normal 2 13 2 39" xfId="6236" xr:uid="{0DE47D4D-D4C2-4653-8D28-24C7A14F37C9}"/>
    <cellStyle name="Normal 2 13 2 4" xfId="6237" xr:uid="{A68FB648-8DD9-4AF9-8112-CEC5F3FF4B08}"/>
    <cellStyle name="Normal 2 13 2 40" xfId="6238" xr:uid="{4A014B0B-97CF-4103-8DCC-9802FC5626E7}"/>
    <cellStyle name="Normal 2 13 2 5" xfId="6239" xr:uid="{4A26FE7B-381D-49D7-A784-E2D444320412}"/>
    <cellStyle name="Normal 2 13 2 6" xfId="6240" xr:uid="{4E201C99-782E-4459-A713-7959F046BD45}"/>
    <cellStyle name="Normal 2 13 2 7" xfId="6241" xr:uid="{F7683ED3-64C5-45E7-8CCF-2CF314DAAB07}"/>
    <cellStyle name="Normal 2 13 2 8" xfId="6242" xr:uid="{DFD02D43-7D50-453C-98EF-916B623AB440}"/>
    <cellStyle name="Normal 2 13 2 9" xfId="6243" xr:uid="{5611359D-649C-41E0-9088-0A7767D22F24}"/>
    <cellStyle name="Normal 2 13 20" xfId="6244" xr:uid="{C67690EC-D27C-45B1-9F9D-28410FEB61EA}"/>
    <cellStyle name="Normal 2 13 21" xfId="6245" xr:uid="{50A99AAC-6EC2-41EE-B984-ADBD04511240}"/>
    <cellStyle name="Normal 2 13 22" xfId="6246" xr:uid="{96BC521C-3DB7-430F-AC26-09E65D961AE1}"/>
    <cellStyle name="Normal 2 13 23" xfId="6247" xr:uid="{3EE2032B-44F2-4B80-B05F-00DD147AC58A}"/>
    <cellStyle name="Normal 2 13 24" xfId="6248" xr:uid="{5CE9CF92-44BE-4A39-9703-7A765D392C6A}"/>
    <cellStyle name="Normal 2 13 25" xfId="6249" xr:uid="{BEEA94A7-331A-4E15-A769-8039EFC047C4}"/>
    <cellStyle name="Normal 2 13 26" xfId="6250" xr:uid="{2CF6FB34-ED25-47BF-B774-66A0FEDED8B8}"/>
    <cellStyle name="Normal 2 13 27" xfId="6251" xr:uid="{1D953C36-7B26-4030-B144-20468667C4A8}"/>
    <cellStyle name="Normal 2 13 28" xfId="6252" xr:uid="{FB6F4C26-59BA-46A6-A5F0-81EBD224BE33}"/>
    <cellStyle name="Normal 2 13 29" xfId="6253" xr:uid="{2B3AF98F-737E-4A53-994E-444AE406CC77}"/>
    <cellStyle name="Normal 2 13 3" xfId="6254" xr:uid="{5461CCCF-C9C5-4121-8604-6EB7EE2B8524}"/>
    <cellStyle name="Normal 2 13 3 10" xfId="6255" xr:uid="{50BD70FC-39C8-4701-8A88-F57614EEDCA4}"/>
    <cellStyle name="Normal 2 13 3 11" xfId="6256" xr:uid="{A4D1736B-48B7-47C9-AC45-19BFB93500F7}"/>
    <cellStyle name="Normal 2 13 3 12" xfId="6257" xr:uid="{33C52432-C4D5-47B0-A4A5-EC69DA67A3DC}"/>
    <cellStyle name="Normal 2 13 3 13" xfId="6258" xr:uid="{D075B15D-0D68-4F7D-884B-770387CAA7E8}"/>
    <cellStyle name="Normal 2 13 3 14" xfId="6259" xr:uid="{F49ABFD5-7703-470E-A615-CD361CFFE4E6}"/>
    <cellStyle name="Normal 2 13 3 15" xfId="6260" xr:uid="{8012FF75-F2FE-4114-A07D-F22DEA1F5801}"/>
    <cellStyle name="Normal 2 13 3 16" xfId="6261" xr:uid="{BCCA7E47-8ECD-466A-AC5D-1C8F0E3CCBBC}"/>
    <cellStyle name="Normal 2 13 3 17" xfId="6262" xr:uid="{FD2B7524-04BB-44CD-A107-17D988FB9CD3}"/>
    <cellStyle name="Normal 2 13 3 18" xfId="6263" xr:uid="{04437C15-82A2-4D50-9202-5673A787A519}"/>
    <cellStyle name="Normal 2 13 3 19" xfId="6264" xr:uid="{A18C2659-334A-4103-BC7C-48530362A2EF}"/>
    <cellStyle name="Normal 2 13 3 2" xfId="6265" xr:uid="{44B1C9D8-FE2E-4C4B-96DF-8DF48820442F}"/>
    <cellStyle name="Normal 2 13 3 2 10" xfId="6266" xr:uid="{7A934C3A-99D9-45B6-A23B-445509F5FF1A}"/>
    <cellStyle name="Normal 2 13 3 2 11" xfId="6267" xr:uid="{56BAB061-BDF2-4F7A-AD85-17152B84E9E0}"/>
    <cellStyle name="Normal 2 13 3 2 12" xfId="6268" xr:uid="{6DCBDDE6-F83D-4245-8009-C093D0998A1D}"/>
    <cellStyle name="Normal 2 13 3 2 13" xfId="6269" xr:uid="{060ED0E4-98AF-4081-AEAF-01B1B84C038F}"/>
    <cellStyle name="Normal 2 13 3 2 14" xfId="6270" xr:uid="{41C77361-BC6A-41F7-B7FF-9BB2A379E8A9}"/>
    <cellStyle name="Normal 2 13 3 2 15" xfId="6271" xr:uid="{C97879A0-4811-4DDC-B929-8E32C213DDB8}"/>
    <cellStyle name="Normal 2 13 3 2 16" xfId="6272" xr:uid="{1C266D98-E585-433E-BA01-230E857466BB}"/>
    <cellStyle name="Normal 2 13 3 2 17" xfId="6273" xr:uid="{B155BCE2-923A-4D42-ADFC-8C5B2A52BB1A}"/>
    <cellStyle name="Normal 2 13 3 2 18" xfId="6274" xr:uid="{6886B7C7-C4C5-4CD0-B314-F0220629A3F7}"/>
    <cellStyle name="Normal 2 13 3 2 19" xfId="6275" xr:uid="{9C74BB4A-008F-42F2-93BE-E18C7506C24D}"/>
    <cellStyle name="Normal 2 13 3 2 2" xfId="6276" xr:uid="{AD0A8C3C-41FD-48D9-BBB4-1A1E0C37169A}"/>
    <cellStyle name="Normal 2 13 3 2 20" xfId="6277" xr:uid="{8B6E1DB0-0F84-43FE-8575-8D29FD9DFE9C}"/>
    <cellStyle name="Normal 2 13 3 2 21" xfId="6278" xr:uid="{5B19CCF0-B7FC-4B3E-BC72-825193592113}"/>
    <cellStyle name="Normal 2 13 3 2 22" xfId="6279" xr:uid="{8157227F-4F32-492D-9CC0-F62897FCBED1}"/>
    <cellStyle name="Normal 2 13 3 2 23" xfId="6280" xr:uid="{46520CD7-053F-424C-8AD6-2C30E0C36EB0}"/>
    <cellStyle name="Normal 2 13 3 2 24" xfId="6281" xr:uid="{32918105-9D26-478E-B84F-37323CF2BF66}"/>
    <cellStyle name="Normal 2 13 3 2 25" xfId="6282" xr:uid="{B751F126-7B32-4D99-A2E1-11EBD8DB290A}"/>
    <cellStyle name="Normal 2 13 3 2 26" xfId="6283" xr:uid="{A8C621DF-444A-4208-AEEF-C9A5A8E7ECEB}"/>
    <cellStyle name="Normal 2 13 3 2 27" xfId="6284" xr:uid="{D159B182-74D6-480D-837F-903C24660638}"/>
    <cellStyle name="Normal 2 13 3 2 28" xfId="6285" xr:uid="{36414049-ED99-4CB8-A149-DA16F8BAAA68}"/>
    <cellStyle name="Normal 2 13 3 2 29" xfId="6286" xr:uid="{15C7EC52-3DBF-4AD8-89F7-9379334DCDFC}"/>
    <cellStyle name="Normal 2 13 3 2 3" xfId="6287" xr:uid="{62702EE2-4F15-465D-BBFC-D2C53B6BC5DC}"/>
    <cellStyle name="Normal 2 13 3 2 30" xfId="6288" xr:uid="{55FCAF83-5387-4D17-8294-12319386C26D}"/>
    <cellStyle name="Normal 2 13 3 2 31" xfId="6289" xr:uid="{90041BE2-6EAE-4E06-985B-D47F861ED428}"/>
    <cellStyle name="Normal 2 13 3 2 32" xfId="6290" xr:uid="{D85AD21B-EC77-4C08-B304-54D5BA8D67C5}"/>
    <cellStyle name="Normal 2 13 3 2 33" xfId="6291" xr:uid="{D198D526-5DF4-4EC8-80CF-1A7C7559F568}"/>
    <cellStyle name="Normal 2 13 3 2 34" xfId="6292" xr:uid="{466FAB5F-DDC9-4004-9F31-CBDFACA58D94}"/>
    <cellStyle name="Normal 2 13 3 2 35" xfId="6293" xr:uid="{6B0A0363-F7C9-460C-8E5B-DD5E91F142EE}"/>
    <cellStyle name="Normal 2 13 3 2 36" xfId="6294" xr:uid="{FE87E958-2D4D-44EF-9AA1-94C89612875A}"/>
    <cellStyle name="Normal 2 13 3 2 37" xfId="6295" xr:uid="{6B104109-8557-440C-A01F-448E4AD290B4}"/>
    <cellStyle name="Normal 2 13 3 2 38" xfId="6296" xr:uid="{20EA8F0E-7859-4732-868E-66544C35DD40}"/>
    <cellStyle name="Normal 2 13 3 2 4" xfId="6297" xr:uid="{11C4688C-4538-4983-A4F5-BA63F4E47EE6}"/>
    <cellStyle name="Normal 2 13 3 2 5" xfId="6298" xr:uid="{41A84554-404A-4AE4-86F9-E20D43B9C792}"/>
    <cellStyle name="Normal 2 13 3 2 6" xfId="6299" xr:uid="{5B2EFE5F-ACED-4002-A622-5B0F449E829E}"/>
    <cellStyle name="Normal 2 13 3 2 7" xfId="6300" xr:uid="{90E4E9AF-8332-4E28-A88B-0878F9AF8931}"/>
    <cellStyle name="Normal 2 13 3 2 8" xfId="6301" xr:uid="{D685C844-2474-4961-BA70-505029C4B5CB}"/>
    <cellStyle name="Normal 2 13 3 2 9" xfId="6302" xr:uid="{A8929AF0-D88A-4BE9-ABD2-B031CB4D14B8}"/>
    <cellStyle name="Normal 2 13 3 20" xfId="6303" xr:uid="{CEC6E775-32F1-492B-864A-04EF676986E7}"/>
    <cellStyle name="Normal 2 13 3 21" xfId="6304" xr:uid="{B035F528-9C30-4C5E-83DB-85B8412F8D01}"/>
    <cellStyle name="Normal 2 13 3 22" xfId="6305" xr:uid="{83EC9449-9138-4F8B-91C3-3B00CC16333B}"/>
    <cellStyle name="Normal 2 13 3 23" xfId="6306" xr:uid="{8B8939DF-2E24-4BEB-8F3D-9E410AA0FF43}"/>
    <cellStyle name="Normal 2 13 3 24" xfId="6307" xr:uid="{4261AEE8-64C6-41D9-8A50-B097593335A4}"/>
    <cellStyle name="Normal 2 13 3 25" xfId="6308" xr:uid="{80F4675E-6ADA-4804-AAFE-A58CCD83B0AB}"/>
    <cellStyle name="Normal 2 13 3 26" xfId="6309" xr:uid="{042C12AE-8C57-48F8-B195-C69D6F137A6F}"/>
    <cellStyle name="Normal 2 13 3 27" xfId="6310" xr:uid="{907D7957-0183-4B1F-8769-1E69EF5397D5}"/>
    <cellStyle name="Normal 2 13 3 28" xfId="6311" xr:uid="{5AEA7086-C94B-4B4D-9AE2-24D7D35EEC89}"/>
    <cellStyle name="Normal 2 13 3 29" xfId="6312" xr:uid="{E5492400-AA9B-47AC-8B10-06C836F82276}"/>
    <cellStyle name="Normal 2 13 3 3" xfId="6313" xr:uid="{F7E64E96-3CA5-42F7-BBCD-6EA6A325A7FC}"/>
    <cellStyle name="Normal 2 13 3 30" xfId="6314" xr:uid="{A76473AE-9519-4369-8983-6B3752826E9C}"/>
    <cellStyle name="Normal 2 13 3 31" xfId="6315" xr:uid="{ADD32228-8C10-444E-B81A-220D71A9293F}"/>
    <cellStyle name="Normal 2 13 3 32" xfId="6316" xr:uid="{93E409D5-2C5C-4C87-A596-0FC7CAF09EC3}"/>
    <cellStyle name="Normal 2 13 3 33" xfId="6317" xr:uid="{805B3DB0-79FE-427A-A4F3-4CCC573B43AF}"/>
    <cellStyle name="Normal 2 13 3 34" xfId="6318" xr:uid="{6744E488-5E90-4EAD-A182-FAB6CDE94B02}"/>
    <cellStyle name="Normal 2 13 3 35" xfId="6319" xr:uid="{DBEF26E6-F87C-43DF-B11C-373E7EE64610}"/>
    <cellStyle name="Normal 2 13 3 36" xfId="6320" xr:uid="{3C2A7B22-93FA-4571-93AF-C851870D7B78}"/>
    <cellStyle name="Normal 2 13 3 37" xfId="6321" xr:uid="{0D0FFB61-600B-4046-BC05-8B789E2E2FEA}"/>
    <cellStyle name="Normal 2 13 3 38" xfId="6322" xr:uid="{0F68370E-0534-46BF-AC1B-CB27E9C60210}"/>
    <cellStyle name="Normal 2 13 3 4" xfId="6323" xr:uid="{1C778D00-03A4-42F2-9E6A-CA9EE1A85F90}"/>
    <cellStyle name="Normal 2 13 3 5" xfId="6324" xr:uid="{4E460DE6-DBE8-4DCB-9FD7-64271C6DC8B0}"/>
    <cellStyle name="Normal 2 13 3 6" xfId="6325" xr:uid="{B02152C5-5123-4085-9D2C-E67D25CBF519}"/>
    <cellStyle name="Normal 2 13 3 7" xfId="6326" xr:uid="{6F97CB9B-4E1F-40C9-B8B2-C78647958603}"/>
    <cellStyle name="Normal 2 13 3 8" xfId="6327" xr:uid="{96594E3D-5231-4394-8A83-5346DC874DDB}"/>
    <cellStyle name="Normal 2 13 3 9" xfId="6328" xr:uid="{7EBA0461-5A3A-4D2F-AE26-E9523650BBDD}"/>
    <cellStyle name="Normal 2 13 30" xfId="6329" xr:uid="{07E06168-74AA-49D0-B207-E55DD7667264}"/>
    <cellStyle name="Normal 2 13 31" xfId="6330" xr:uid="{DA5E8908-9DC4-4C6B-9030-78AF2983DED0}"/>
    <cellStyle name="Normal 2 13 32" xfId="6331" xr:uid="{A248CC64-AD0D-4DCB-BB53-FA905297BB63}"/>
    <cellStyle name="Normal 2 13 33" xfId="6332" xr:uid="{109F88A7-B28C-4FC0-A1C0-D5DBE9A51BD7}"/>
    <cellStyle name="Normal 2 13 34" xfId="6333" xr:uid="{346ECFED-90CA-4234-AA95-A1EB8EE15610}"/>
    <cellStyle name="Normal 2 13 35" xfId="6334" xr:uid="{C637C9F8-20C2-4915-9478-2A45A9D25513}"/>
    <cellStyle name="Normal 2 13 36" xfId="6335" xr:uid="{06E7F2CF-1A3C-40B0-ABF7-05139D20F9DD}"/>
    <cellStyle name="Normal 2 13 37" xfId="6336" xr:uid="{5DC1A875-DBE0-485D-BF60-AAD1537B1E31}"/>
    <cellStyle name="Normal 2 13 38" xfId="6337" xr:uid="{CDBA6D5F-CB22-4B6E-9ED7-81E578B88564}"/>
    <cellStyle name="Normal 2 13 39" xfId="6338" xr:uid="{65820442-BD42-4F94-B63F-F85C63D46F6B}"/>
    <cellStyle name="Normal 2 13 4" xfId="6339" xr:uid="{D7B58819-B572-4DAC-9929-D2FEECF648DA}"/>
    <cellStyle name="Normal 2 13 40" xfId="6340" xr:uid="{2CFCC7C0-0D15-41CE-A8E3-AAC388CA4587}"/>
    <cellStyle name="Normal 2 13 5" xfId="6341" xr:uid="{1321B159-7A7B-495A-9E08-87B657BE10E9}"/>
    <cellStyle name="Normal 2 13 6" xfId="6342" xr:uid="{E8B2827D-C236-4986-9086-EE45843AF73C}"/>
    <cellStyle name="Normal 2 13 7" xfId="6343" xr:uid="{40EC62FA-A0CA-4DE9-A7E0-BB455BF93757}"/>
    <cellStyle name="Normal 2 13 8" xfId="6344" xr:uid="{788C7532-678B-4A4C-8947-784208EEB46C}"/>
    <cellStyle name="Normal 2 13 9" xfId="6345" xr:uid="{00BA2877-034E-4852-8F85-97C0D645CD9B}"/>
    <cellStyle name="Normal 2 14" xfId="6346" xr:uid="{77DC0439-4FED-404C-BCBE-E964D1A4095D}"/>
    <cellStyle name="Normal 2 14 10" xfId="6347" xr:uid="{2A6F716D-2508-4148-8164-E2440784E2E1}"/>
    <cellStyle name="Normal 2 14 11" xfId="6348" xr:uid="{EAA9B7A7-A8A0-45D1-B6DF-090C820B5EA4}"/>
    <cellStyle name="Normal 2 14 12" xfId="6349" xr:uid="{8B3FF07F-5F43-4567-A6D7-289BC70E4C3D}"/>
    <cellStyle name="Normal 2 14 13" xfId="6350" xr:uid="{B37524B7-3487-4199-8D5C-33EF20520297}"/>
    <cellStyle name="Normal 2 14 14" xfId="6351" xr:uid="{7E76FC09-4C21-4348-B431-BD6D5C6F89F2}"/>
    <cellStyle name="Normal 2 14 15" xfId="6352" xr:uid="{0CC540E4-4DC3-404D-8D16-917812882DFC}"/>
    <cellStyle name="Normal 2 14 16" xfId="6353" xr:uid="{CED42CB8-BA8B-4DED-8DA3-58AECA04C91D}"/>
    <cellStyle name="Normal 2 14 17" xfId="6354" xr:uid="{13147F1E-4CB4-4D8C-96DB-D9D3753C2B00}"/>
    <cellStyle name="Normal 2 14 18" xfId="6355" xr:uid="{7C2910CC-912F-4DB7-9786-8A3018583ABD}"/>
    <cellStyle name="Normal 2 14 19" xfId="6356" xr:uid="{FA0554D9-621D-4609-BCAB-46FE571AC28D}"/>
    <cellStyle name="Normal 2 14 2" xfId="6357" xr:uid="{62561F8F-2B10-4F08-B65C-78A2AE9D1C76}"/>
    <cellStyle name="Normal 2 14 2 10" xfId="6358" xr:uid="{0DE2C01C-82BF-443C-854A-606AA07C77CB}"/>
    <cellStyle name="Normal 2 14 2 11" xfId="6359" xr:uid="{937BADA4-5CE3-478C-941C-DBD2BEC74815}"/>
    <cellStyle name="Normal 2 14 2 12" xfId="6360" xr:uid="{B3C2FC9A-C088-45C0-8C52-6AAE5DDF5A0D}"/>
    <cellStyle name="Normal 2 14 2 13" xfId="6361" xr:uid="{93CB807D-2A12-45CD-868A-AECC78A29315}"/>
    <cellStyle name="Normal 2 14 2 14" xfId="6362" xr:uid="{BFC2B046-1B74-4747-B8F1-633F5E5B9C46}"/>
    <cellStyle name="Normal 2 14 2 15" xfId="6363" xr:uid="{D1CAEFAC-CB68-48FD-AE54-CBB3C198F415}"/>
    <cellStyle name="Normal 2 14 2 16" xfId="6364" xr:uid="{E24626AA-78DA-4CAA-8091-02E56566E95D}"/>
    <cellStyle name="Normal 2 14 2 17" xfId="6365" xr:uid="{769360DC-BD64-4CB8-B858-FC5492A3C80C}"/>
    <cellStyle name="Normal 2 14 2 18" xfId="6366" xr:uid="{BAE9E312-3A4D-468F-ADCB-8E4EC18EAB9B}"/>
    <cellStyle name="Normal 2 14 2 19" xfId="6367" xr:uid="{5603F8EF-14AC-47F6-B05D-4A151F23F94B}"/>
    <cellStyle name="Normal 2 14 2 2" xfId="6368" xr:uid="{E2D98DFC-5AA4-435F-8B24-2AB784E1983E}"/>
    <cellStyle name="Normal 2 14 2 2 10" xfId="6369" xr:uid="{AD8DD468-AB6E-44BD-A141-0CF2A222BE60}"/>
    <cellStyle name="Normal 2 14 2 2 11" xfId="6370" xr:uid="{2726D158-4D38-443E-88EA-26A6585E8772}"/>
    <cellStyle name="Normal 2 14 2 2 12" xfId="6371" xr:uid="{BC3E85EE-9CB9-4769-90E7-527D58F1BD90}"/>
    <cellStyle name="Normal 2 14 2 2 13" xfId="6372" xr:uid="{5EC63165-72B6-491F-8F7B-E7667D83DB0E}"/>
    <cellStyle name="Normal 2 14 2 2 14" xfId="6373" xr:uid="{1A6161F7-10F6-40E7-98C7-61F02F5FB5CA}"/>
    <cellStyle name="Normal 2 14 2 2 15" xfId="6374" xr:uid="{63D799DD-A375-4D05-8323-7B5FD3235318}"/>
    <cellStyle name="Normal 2 14 2 2 16" xfId="6375" xr:uid="{F2C46E2A-A339-4FFE-81FC-D8C7AE297541}"/>
    <cellStyle name="Normal 2 14 2 2 17" xfId="6376" xr:uid="{0CDA15C8-B5B7-4BD2-A792-2C3E9DE2F41C}"/>
    <cellStyle name="Normal 2 14 2 2 18" xfId="6377" xr:uid="{305F4131-E88F-41C9-80D5-E224E79E049C}"/>
    <cellStyle name="Normal 2 14 2 2 19" xfId="6378" xr:uid="{268020B5-0521-493C-8869-153FE7365758}"/>
    <cellStyle name="Normal 2 14 2 2 2" xfId="6379" xr:uid="{49E9162E-63AA-4518-9CF5-46BB9811F18B}"/>
    <cellStyle name="Normal 2 14 2 2 2 10" xfId="6380" xr:uid="{DDEDF864-3165-4541-8601-BAAE354FC9B6}"/>
    <cellStyle name="Normal 2 14 2 2 2 11" xfId="6381" xr:uid="{B8D7D20F-8584-4EBE-A0A7-10572BDEFA50}"/>
    <cellStyle name="Normal 2 14 2 2 2 12" xfId="6382" xr:uid="{E508009F-F1E8-407F-9006-7F6177B142C0}"/>
    <cellStyle name="Normal 2 14 2 2 2 13" xfId="6383" xr:uid="{A0DA63FC-D2CD-44AF-88CC-E5B8E753757E}"/>
    <cellStyle name="Normal 2 14 2 2 2 14" xfId="6384" xr:uid="{4A9EE421-E059-4662-B8F1-D680E2E6AD21}"/>
    <cellStyle name="Normal 2 14 2 2 2 15" xfId="6385" xr:uid="{DF42EF47-A350-4437-968C-5840DCCA7B6B}"/>
    <cellStyle name="Normal 2 14 2 2 2 16" xfId="6386" xr:uid="{5E137DE3-C603-4E6D-AB9F-8210F7A75DD9}"/>
    <cellStyle name="Normal 2 14 2 2 2 17" xfId="6387" xr:uid="{8FE614A4-C175-4BEC-A956-4D687C25DFF7}"/>
    <cellStyle name="Normal 2 14 2 2 2 18" xfId="6388" xr:uid="{6B310E05-EC17-4D67-94B1-188A39B8B01F}"/>
    <cellStyle name="Normal 2 14 2 2 2 19" xfId="6389" xr:uid="{AF80A7E1-8251-4F0A-AD45-C7C3970E8D33}"/>
    <cellStyle name="Normal 2 14 2 2 2 2" xfId="6390" xr:uid="{320A79E7-7A84-4B8C-8F94-F4E80AF27FCE}"/>
    <cellStyle name="Normal 2 14 2 2 2 20" xfId="6391" xr:uid="{FFADE598-4EF5-4C8C-908E-AB1AE6852592}"/>
    <cellStyle name="Normal 2 14 2 2 2 21" xfId="6392" xr:uid="{35DF9DFD-843E-4B33-BDF9-260F589E3C97}"/>
    <cellStyle name="Normal 2 14 2 2 2 22" xfId="6393" xr:uid="{CA00D47A-2A58-48E5-97C7-E14D1E0C8EB7}"/>
    <cellStyle name="Normal 2 14 2 2 2 23" xfId="6394" xr:uid="{305142DB-A6D3-4895-AB15-D9B49AD21B35}"/>
    <cellStyle name="Normal 2 14 2 2 2 24" xfId="6395" xr:uid="{171E4017-3A56-41A5-AF66-414E874E3EC3}"/>
    <cellStyle name="Normal 2 14 2 2 2 25" xfId="6396" xr:uid="{49C40575-A4F5-4D34-B5FB-2439637D88AD}"/>
    <cellStyle name="Normal 2 14 2 2 2 26" xfId="6397" xr:uid="{15DD8E1A-154C-4EEE-A27C-49EB67FEE889}"/>
    <cellStyle name="Normal 2 14 2 2 2 27" xfId="6398" xr:uid="{F0A1B28B-2F9A-4962-9FBA-2832E8563CB0}"/>
    <cellStyle name="Normal 2 14 2 2 2 28" xfId="6399" xr:uid="{493A6745-82F9-4B7C-8445-AF9CC7F1B62A}"/>
    <cellStyle name="Normal 2 14 2 2 2 29" xfId="6400" xr:uid="{111952D2-12B2-48F8-92AD-059E14B9303C}"/>
    <cellStyle name="Normal 2 14 2 2 2 3" xfId="6401" xr:uid="{28B6AC3D-2BF3-4358-BBA4-F6DB49E71016}"/>
    <cellStyle name="Normal 2 14 2 2 2 30" xfId="6402" xr:uid="{B562553A-10A1-433D-AB03-BD2D9D683EC1}"/>
    <cellStyle name="Normal 2 14 2 2 2 31" xfId="6403" xr:uid="{85C7FDF7-1B44-4AFB-9178-ADBEA5AC3FB7}"/>
    <cellStyle name="Normal 2 14 2 2 2 32" xfId="6404" xr:uid="{9FE937B5-A1FA-4A1D-A99B-AF318D73104C}"/>
    <cellStyle name="Normal 2 14 2 2 2 33" xfId="6405" xr:uid="{75AF89F9-56A3-4568-8CCE-6A56A9FBE99C}"/>
    <cellStyle name="Normal 2 14 2 2 2 34" xfId="6406" xr:uid="{BE00DC5C-D813-4C90-995B-EBA54D02CDA6}"/>
    <cellStyle name="Normal 2 14 2 2 2 35" xfId="6407" xr:uid="{7A47E0D1-CA88-478D-B0C4-FE8C8F9D71E3}"/>
    <cellStyle name="Normal 2 14 2 2 2 36" xfId="6408" xr:uid="{67E13680-8081-4EE6-891C-B9887F9FD31F}"/>
    <cellStyle name="Normal 2 14 2 2 2 37" xfId="6409" xr:uid="{969002A3-925F-4F12-A2C0-D251E186FA4E}"/>
    <cellStyle name="Normal 2 14 2 2 2 38" xfId="6410" xr:uid="{518027D8-8F18-41F9-94A4-D801A637510F}"/>
    <cellStyle name="Normal 2 14 2 2 2 4" xfId="6411" xr:uid="{9FCA219A-1B98-48D3-873B-E74F5EEEC2A5}"/>
    <cellStyle name="Normal 2 14 2 2 2 5" xfId="6412" xr:uid="{184F4480-2804-4B90-A470-78869C1A6112}"/>
    <cellStyle name="Normal 2 14 2 2 2 6" xfId="6413" xr:uid="{25F0B056-C0DF-4974-A86A-5B526F889507}"/>
    <cellStyle name="Normal 2 14 2 2 2 7" xfId="6414" xr:uid="{71B9DAA9-74CF-43DD-9F18-4ECA908AD25E}"/>
    <cellStyle name="Normal 2 14 2 2 2 8" xfId="6415" xr:uid="{324EF8CD-298D-4769-AF9D-3404631EEC35}"/>
    <cellStyle name="Normal 2 14 2 2 2 9" xfId="6416" xr:uid="{89F944C6-584F-4839-8BB9-DB60BCA8BBC3}"/>
    <cellStyle name="Normal 2 14 2 2 20" xfId="6417" xr:uid="{E8E32393-F9E7-4E36-95FE-63D7B8725765}"/>
    <cellStyle name="Normal 2 14 2 2 21" xfId="6418" xr:uid="{C12BD658-D65F-4780-8A43-A41E51634ED7}"/>
    <cellStyle name="Normal 2 14 2 2 22" xfId="6419" xr:uid="{D9E554EE-90A7-4A3A-B680-D88C06F34308}"/>
    <cellStyle name="Normal 2 14 2 2 23" xfId="6420" xr:uid="{5B11F47F-677B-4870-8FAE-C2A03908EFDF}"/>
    <cellStyle name="Normal 2 14 2 2 24" xfId="6421" xr:uid="{C49C313B-A4D5-4ED3-B33E-D7649CA3BB56}"/>
    <cellStyle name="Normal 2 14 2 2 25" xfId="6422" xr:uid="{02C2F3AC-4CBC-44C7-BEA1-E68150C91CF3}"/>
    <cellStyle name="Normal 2 14 2 2 26" xfId="6423" xr:uid="{70826A83-9BD7-4FC9-841D-8B8F1AD762E6}"/>
    <cellStyle name="Normal 2 14 2 2 27" xfId="6424" xr:uid="{588C6DD7-75D4-4B53-BFCA-0D83DFB61E6C}"/>
    <cellStyle name="Normal 2 14 2 2 28" xfId="6425" xr:uid="{CF392DCC-0DEC-430F-A3E7-0C1A2BA667D2}"/>
    <cellStyle name="Normal 2 14 2 2 29" xfId="6426" xr:uid="{B0291FBD-54ED-4477-A994-B4914D4B8B04}"/>
    <cellStyle name="Normal 2 14 2 2 3" xfId="6427" xr:uid="{5E8D2651-B456-42C6-8B02-B5986EE8D4E2}"/>
    <cellStyle name="Normal 2 14 2 2 30" xfId="6428" xr:uid="{984E92B8-E8FD-4D5D-B06B-0E72AB042D0C}"/>
    <cellStyle name="Normal 2 14 2 2 31" xfId="6429" xr:uid="{EE590FC7-96C4-4116-8253-B3FA8C0061B4}"/>
    <cellStyle name="Normal 2 14 2 2 32" xfId="6430" xr:uid="{7E0D8FCE-731A-4B72-9ABD-BDAEADCEF323}"/>
    <cellStyle name="Normal 2 14 2 2 33" xfId="6431" xr:uid="{B782770B-F6AE-41DC-B897-6945E7346349}"/>
    <cellStyle name="Normal 2 14 2 2 34" xfId="6432" xr:uid="{D2388CC8-4EBA-4C5B-8E4F-DCD4655BFE9D}"/>
    <cellStyle name="Normal 2 14 2 2 35" xfId="6433" xr:uid="{7DD165A1-DE48-4B45-AA68-8E3DA1DAF23F}"/>
    <cellStyle name="Normal 2 14 2 2 36" xfId="6434" xr:uid="{B21BD201-B197-44C6-A0A0-E018799AD33D}"/>
    <cellStyle name="Normal 2 14 2 2 37" xfId="6435" xr:uid="{2B7549F0-E0B2-4151-9909-F18D61291ECD}"/>
    <cellStyle name="Normal 2 14 2 2 38" xfId="6436" xr:uid="{797535F3-6A16-464C-84C9-24A9CF43E570}"/>
    <cellStyle name="Normal 2 14 2 2 4" xfId="6437" xr:uid="{C9CC7E1F-73E1-4B6B-9D1C-10773252F65B}"/>
    <cellStyle name="Normal 2 14 2 2 5" xfId="6438" xr:uid="{2FAF319D-2097-4014-B0B4-7404CBEB894E}"/>
    <cellStyle name="Normal 2 14 2 2 6" xfId="6439" xr:uid="{0BFB2CD8-4AC3-4381-A180-77AEB0AEC553}"/>
    <cellStyle name="Normal 2 14 2 2 7" xfId="6440" xr:uid="{2463DAB4-1BC7-4DEC-A24F-D542745D0CE7}"/>
    <cellStyle name="Normal 2 14 2 2 8" xfId="6441" xr:uid="{17F9403E-E5A9-4202-90CE-782932227996}"/>
    <cellStyle name="Normal 2 14 2 2 9" xfId="6442" xr:uid="{DEE21EAD-9185-4E15-BFD5-6FC8C09D15CB}"/>
    <cellStyle name="Normal 2 14 2 20" xfId="6443" xr:uid="{F7AE5C8E-77DB-432D-952C-B18630C86B29}"/>
    <cellStyle name="Normal 2 14 2 21" xfId="6444" xr:uid="{016AF096-805A-4652-8A78-1B2CD25458E9}"/>
    <cellStyle name="Normal 2 14 2 22" xfId="6445" xr:uid="{EF591400-F50D-4F48-BE83-87FD5200EAF9}"/>
    <cellStyle name="Normal 2 14 2 23" xfId="6446" xr:uid="{20D32A40-96F4-4B55-B661-288E131BAB4C}"/>
    <cellStyle name="Normal 2 14 2 24" xfId="6447" xr:uid="{EEEC5DC2-5045-4A3A-BF94-BEF94393B3A4}"/>
    <cellStyle name="Normal 2 14 2 25" xfId="6448" xr:uid="{D764B68B-74C0-48B7-B2DC-6E8D4B3E4B94}"/>
    <cellStyle name="Normal 2 14 2 26" xfId="6449" xr:uid="{875D9445-29B2-4B53-916D-B049BE231BB4}"/>
    <cellStyle name="Normal 2 14 2 27" xfId="6450" xr:uid="{A4E3ED08-9DAB-455E-859E-5C49087B633B}"/>
    <cellStyle name="Normal 2 14 2 28" xfId="6451" xr:uid="{D932B738-3C9D-4869-A1DE-A43D145E76E6}"/>
    <cellStyle name="Normal 2 14 2 29" xfId="6452" xr:uid="{4591FE64-0AD9-4819-89E0-A853CFE8B251}"/>
    <cellStyle name="Normal 2 14 2 3" xfId="6453" xr:uid="{72416042-2A6D-4A34-8A44-4B916D7EA92C}"/>
    <cellStyle name="Normal 2 14 2 30" xfId="6454" xr:uid="{8E6AC35A-D4D3-4802-91E9-0FD882379BC6}"/>
    <cellStyle name="Normal 2 14 2 31" xfId="6455" xr:uid="{64E1DC68-BD2E-4520-87DA-AC1566F66C41}"/>
    <cellStyle name="Normal 2 14 2 32" xfId="6456" xr:uid="{EF7A8AFF-A847-4EF9-8986-83115799C4DE}"/>
    <cellStyle name="Normal 2 14 2 33" xfId="6457" xr:uid="{92FFBB00-29C9-4CC1-ACCF-D2D9CD310387}"/>
    <cellStyle name="Normal 2 14 2 34" xfId="6458" xr:uid="{79F2DD9D-2210-4852-8003-19868EBF2C16}"/>
    <cellStyle name="Normal 2 14 2 35" xfId="6459" xr:uid="{03C59828-BB2B-40AC-977E-2BC40D736EFF}"/>
    <cellStyle name="Normal 2 14 2 36" xfId="6460" xr:uid="{7FC327E7-AF89-44A9-9D53-6676D9FE789B}"/>
    <cellStyle name="Normal 2 14 2 37" xfId="6461" xr:uid="{169CC076-F397-4503-BA67-68C66B4F5AF7}"/>
    <cellStyle name="Normal 2 14 2 38" xfId="6462" xr:uid="{D58BBF84-BD7E-44DF-88AA-953A2810FA1B}"/>
    <cellStyle name="Normal 2 14 2 39" xfId="6463" xr:uid="{FCACA779-386E-4BAD-9FC3-25B6C3A3CBA8}"/>
    <cellStyle name="Normal 2 14 2 4" xfId="6464" xr:uid="{736600F0-9BA2-4519-8FB7-460FDB293B0A}"/>
    <cellStyle name="Normal 2 14 2 40" xfId="6465" xr:uid="{134799D1-A1A9-40E1-89C1-75B89ABABAD5}"/>
    <cellStyle name="Normal 2 14 2 5" xfId="6466" xr:uid="{DADFB0D3-D9A4-4A5B-88B7-FF565E1344CE}"/>
    <cellStyle name="Normal 2 14 2 6" xfId="6467" xr:uid="{002A86AF-4C8B-4560-9466-D99782A64F06}"/>
    <cellStyle name="Normal 2 14 2 7" xfId="6468" xr:uid="{DAD3E262-FFD7-4E56-85D4-CB9EB904563C}"/>
    <cellStyle name="Normal 2 14 2 8" xfId="6469" xr:uid="{A82202D9-9335-47CC-B4B8-9F9E845A1367}"/>
    <cellStyle name="Normal 2 14 2 9" xfId="6470" xr:uid="{0EB293D1-D541-43AC-986F-ABC7A189CEE5}"/>
    <cellStyle name="Normal 2 14 20" xfId="6471" xr:uid="{E4EEF132-EB65-47F7-9C90-D8AA06F85C06}"/>
    <cellStyle name="Normal 2 14 21" xfId="6472" xr:uid="{53D10D16-2DE6-4BCD-A18C-B5011DE761B3}"/>
    <cellStyle name="Normal 2 14 22" xfId="6473" xr:uid="{B0BF63AB-1A18-44FB-8EC6-3AD65588ED43}"/>
    <cellStyle name="Normal 2 14 23" xfId="6474" xr:uid="{4CD7DA31-E60A-4863-BB9F-7E0B284D39ED}"/>
    <cellStyle name="Normal 2 14 24" xfId="6475" xr:uid="{5DBB3D0F-75F3-4197-B8E1-0F5F1D1B7448}"/>
    <cellStyle name="Normal 2 14 25" xfId="6476" xr:uid="{91D9ACA7-0F89-4E38-B28F-6CC41461208C}"/>
    <cellStyle name="Normal 2 14 26" xfId="6477" xr:uid="{5D02D24A-E000-4D87-B0C3-81F61ACC88B5}"/>
    <cellStyle name="Normal 2 14 27" xfId="6478" xr:uid="{61A6ABD0-8B8A-4DC1-AE90-55082C073319}"/>
    <cellStyle name="Normal 2 14 28" xfId="6479" xr:uid="{83B139B1-21CB-43FD-A5A2-3B77CB69D35F}"/>
    <cellStyle name="Normal 2 14 29" xfId="6480" xr:uid="{27B7224C-B1E6-4D33-B6C4-90E6D7FE9E84}"/>
    <cellStyle name="Normal 2 14 3" xfId="6481" xr:uid="{16A10F9A-6499-4247-94B4-965F7DB03AB3}"/>
    <cellStyle name="Normal 2 14 3 10" xfId="6482" xr:uid="{A9D482A6-AD6A-4A7B-AAAF-2BB6F783B143}"/>
    <cellStyle name="Normal 2 14 3 11" xfId="6483" xr:uid="{1BD4F139-0440-4EA0-95DC-56BC6370B93F}"/>
    <cellStyle name="Normal 2 14 3 12" xfId="6484" xr:uid="{29A20E0B-5A73-4D9A-A8D3-73633A4C1224}"/>
    <cellStyle name="Normal 2 14 3 13" xfId="6485" xr:uid="{BE5B715A-9DF2-4433-823B-5D931B3976E0}"/>
    <cellStyle name="Normal 2 14 3 14" xfId="6486" xr:uid="{25C8E82F-9E24-410B-B967-810B111F122B}"/>
    <cellStyle name="Normal 2 14 3 15" xfId="6487" xr:uid="{A5A09CAB-0D97-4595-A9D5-19C95D1A01FC}"/>
    <cellStyle name="Normal 2 14 3 16" xfId="6488" xr:uid="{E08D6FAC-AAD4-4C37-AF65-7C505D0BEF68}"/>
    <cellStyle name="Normal 2 14 3 17" xfId="6489" xr:uid="{A05EF67C-3767-42AD-8987-E0DB1394A0FF}"/>
    <cellStyle name="Normal 2 14 3 18" xfId="6490" xr:uid="{C2CBAD12-579D-401B-B945-81B0E94ABCB7}"/>
    <cellStyle name="Normal 2 14 3 19" xfId="6491" xr:uid="{331751E1-713B-4001-AF9E-6452D788C020}"/>
    <cellStyle name="Normal 2 14 3 2" xfId="6492" xr:uid="{D75F35BA-53F1-42A1-AEB2-854F5C967088}"/>
    <cellStyle name="Normal 2 14 3 2 10" xfId="6493" xr:uid="{251530D4-F88D-43F2-8FAA-242CBD6A2FEA}"/>
    <cellStyle name="Normal 2 14 3 2 11" xfId="6494" xr:uid="{ECDCC4AE-BFEE-421F-BA34-D5DC43EA7639}"/>
    <cellStyle name="Normal 2 14 3 2 12" xfId="6495" xr:uid="{11A86372-CF78-4A08-8795-E9FABC60D9B2}"/>
    <cellStyle name="Normal 2 14 3 2 13" xfId="6496" xr:uid="{0FD59DF4-087A-4B44-80E5-52891DE6E125}"/>
    <cellStyle name="Normal 2 14 3 2 14" xfId="6497" xr:uid="{D63BCEFA-8E4B-461A-803C-CF55D16843CB}"/>
    <cellStyle name="Normal 2 14 3 2 15" xfId="6498" xr:uid="{46076ACD-859E-46FE-8482-331A47DEA4EC}"/>
    <cellStyle name="Normal 2 14 3 2 16" xfId="6499" xr:uid="{2D12A11F-56EE-46A4-B05C-EEE5C9366C83}"/>
    <cellStyle name="Normal 2 14 3 2 17" xfId="6500" xr:uid="{ADF1F263-0F81-46D0-B237-CA404D990911}"/>
    <cellStyle name="Normal 2 14 3 2 18" xfId="6501" xr:uid="{EF2C3E6B-7275-4DA2-8441-4D9A9E63A3AA}"/>
    <cellStyle name="Normal 2 14 3 2 19" xfId="6502" xr:uid="{020B55E1-CDA0-47A2-8D5A-C60D8BD90CE5}"/>
    <cellStyle name="Normal 2 14 3 2 2" xfId="6503" xr:uid="{82D0698E-39A4-448A-9026-98A49328CE60}"/>
    <cellStyle name="Normal 2 14 3 2 20" xfId="6504" xr:uid="{68127B15-44DD-40E2-9697-20132718DD7F}"/>
    <cellStyle name="Normal 2 14 3 2 21" xfId="6505" xr:uid="{C39CF553-117D-4AE2-8823-BFA070D0ED24}"/>
    <cellStyle name="Normal 2 14 3 2 22" xfId="6506" xr:uid="{04DA6AB9-2F0B-495D-9AB6-8BF46DFB5ADB}"/>
    <cellStyle name="Normal 2 14 3 2 23" xfId="6507" xr:uid="{6872236E-2574-4863-9A95-C78C6E70F78F}"/>
    <cellStyle name="Normal 2 14 3 2 24" xfId="6508" xr:uid="{096E0061-C906-4D74-B1D4-83E1C12E3D54}"/>
    <cellStyle name="Normal 2 14 3 2 25" xfId="6509" xr:uid="{9ACAA2D5-0309-4689-8395-F46EEAB31A0C}"/>
    <cellStyle name="Normal 2 14 3 2 26" xfId="6510" xr:uid="{1ADFD381-C97F-4A15-B61E-253E8C7D87F8}"/>
    <cellStyle name="Normal 2 14 3 2 27" xfId="6511" xr:uid="{890B2FDF-ACE0-4519-AC3B-F0016686EE25}"/>
    <cellStyle name="Normal 2 14 3 2 28" xfId="6512" xr:uid="{8241D11C-9E84-4EC6-923E-B4759A67A626}"/>
    <cellStyle name="Normal 2 14 3 2 29" xfId="6513" xr:uid="{678E55FA-4615-4B88-B09E-74C2321E3E34}"/>
    <cellStyle name="Normal 2 14 3 2 3" xfId="6514" xr:uid="{50CAC78F-4E69-4E64-9512-236965273B07}"/>
    <cellStyle name="Normal 2 14 3 2 30" xfId="6515" xr:uid="{3CC12912-D3CE-4596-A6D2-5BAE63477466}"/>
    <cellStyle name="Normal 2 14 3 2 31" xfId="6516" xr:uid="{808BF4A8-9E6B-482E-9462-49C2E33C4C0C}"/>
    <cellStyle name="Normal 2 14 3 2 32" xfId="6517" xr:uid="{C8F36D99-E442-460B-9012-E6C4D061BD6B}"/>
    <cellStyle name="Normal 2 14 3 2 33" xfId="6518" xr:uid="{A9A61B10-D94C-4A80-8FD7-55E757FFA1D1}"/>
    <cellStyle name="Normal 2 14 3 2 34" xfId="6519" xr:uid="{0A993408-3751-4C8D-AD73-27B469D29BC7}"/>
    <cellStyle name="Normal 2 14 3 2 35" xfId="6520" xr:uid="{08CFFC4B-A3E1-4700-AB08-0022E026460A}"/>
    <cellStyle name="Normal 2 14 3 2 36" xfId="6521" xr:uid="{F758EA96-20EA-45FC-A2F3-CA7903BA4CF1}"/>
    <cellStyle name="Normal 2 14 3 2 37" xfId="6522" xr:uid="{4EA7D438-2957-4AAD-A900-3A74CB6ED274}"/>
    <cellStyle name="Normal 2 14 3 2 38" xfId="6523" xr:uid="{84E551FC-C3FE-43D6-B2C4-24CB18C97B68}"/>
    <cellStyle name="Normal 2 14 3 2 4" xfId="6524" xr:uid="{86591EB4-8951-4563-94B1-35B0FE6A32D3}"/>
    <cellStyle name="Normal 2 14 3 2 5" xfId="6525" xr:uid="{65534741-DD24-4AFA-86E8-FA2C9F52C7A8}"/>
    <cellStyle name="Normal 2 14 3 2 6" xfId="6526" xr:uid="{581948C2-CDF9-4869-95C2-5835682435DD}"/>
    <cellStyle name="Normal 2 14 3 2 7" xfId="6527" xr:uid="{76243F05-E582-4289-9003-24A481C8107A}"/>
    <cellStyle name="Normal 2 14 3 2 8" xfId="6528" xr:uid="{84063D1C-5A3B-4F99-9FD8-C0C15B9080D1}"/>
    <cellStyle name="Normal 2 14 3 2 9" xfId="6529" xr:uid="{C6C2919F-1D13-40AE-B105-C907B56C4FF8}"/>
    <cellStyle name="Normal 2 14 3 20" xfId="6530" xr:uid="{D288ECD0-22B9-44D2-A8A3-8E1E782A9D68}"/>
    <cellStyle name="Normal 2 14 3 21" xfId="6531" xr:uid="{816C6C19-F996-4260-92C6-E3DEEC3679A0}"/>
    <cellStyle name="Normal 2 14 3 22" xfId="6532" xr:uid="{6BD241D9-07B5-4E8A-B76F-19F91B4F854C}"/>
    <cellStyle name="Normal 2 14 3 23" xfId="6533" xr:uid="{E4CD73FC-54F3-40CC-ABC3-450FCBB3842C}"/>
    <cellStyle name="Normal 2 14 3 24" xfId="6534" xr:uid="{538ECEFC-D4EB-449E-9ACD-2E6E432F2772}"/>
    <cellStyle name="Normal 2 14 3 25" xfId="6535" xr:uid="{84004F2D-9CB4-4597-AC12-7D8E46641A92}"/>
    <cellStyle name="Normal 2 14 3 26" xfId="6536" xr:uid="{65A939F4-B2B0-4E56-AF2B-8443FA202C51}"/>
    <cellStyle name="Normal 2 14 3 27" xfId="6537" xr:uid="{F37953C3-E47D-4D5F-96A9-FC9CD4A04DA3}"/>
    <cellStyle name="Normal 2 14 3 28" xfId="6538" xr:uid="{9C6269A5-D0FA-40FA-A71E-12B112B656EA}"/>
    <cellStyle name="Normal 2 14 3 29" xfId="6539" xr:uid="{6F064C4B-4591-45F3-AEFB-D93A90CB12A7}"/>
    <cellStyle name="Normal 2 14 3 3" xfId="6540" xr:uid="{54ACDD57-E2FC-4154-BBF9-253E2309B414}"/>
    <cellStyle name="Normal 2 14 3 30" xfId="6541" xr:uid="{0F41CD70-7B23-49F6-8CE8-FA6A2B0D1DDF}"/>
    <cellStyle name="Normal 2 14 3 31" xfId="6542" xr:uid="{9D1E89C3-E6DA-42D1-B014-F1116E7444A1}"/>
    <cellStyle name="Normal 2 14 3 32" xfId="6543" xr:uid="{A986478B-111A-4919-A20A-5917266A861E}"/>
    <cellStyle name="Normal 2 14 3 33" xfId="6544" xr:uid="{B0907E48-25A1-4176-913F-CD7C1377B9FB}"/>
    <cellStyle name="Normal 2 14 3 34" xfId="6545" xr:uid="{3CCC8BAB-33DE-4965-95D6-BDF71C635173}"/>
    <cellStyle name="Normal 2 14 3 35" xfId="6546" xr:uid="{7185C867-134F-48FB-94B3-73789F2F400D}"/>
    <cellStyle name="Normal 2 14 3 36" xfId="6547" xr:uid="{D5E1B8EF-2C1B-4409-87A2-609F64474BFC}"/>
    <cellStyle name="Normal 2 14 3 37" xfId="6548" xr:uid="{F4C252B0-50E2-44E8-8A4D-E488F2392DD8}"/>
    <cellStyle name="Normal 2 14 3 38" xfId="6549" xr:uid="{7801D173-5636-4927-883F-BCFF7248EAF0}"/>
    <cellStyle name="Normal 2 14 3 4" xfId="6550" xr:uid="{D842715C-EFB5-4206-AD00-6A1B49FE8AE7}"/>
    <cellStyle name="Normal 2 14 3 5" xfId="6551" xr:uid="{F78CD655-144F-40DD-A2B9-412C5F15C68B}"/>
    <cellStyle name="Normal 2 14 3 6" xfId="6552" xr:uid="{98C73C08-677C-4466-9AEA-0A00A8B08111}"/>
    <cellStyle name="Normal 2 14 3 7" xfId="6553" xr:uid="{D285F110-C59C-4768-9AE6-1555EB496F85}"/>
    <cellStyle name="Normal 2 14 3 8" xfId="6554" xr:uid="{42B821BD-8C99-45A4-BC34-4DA17C045804}"/>
    <cellStyle name="Normal 2 14 3 9" xfId="6555" xr:uid="{1572B296-5988-4B29-9756-AD65FBD57B72}"/>
    <cellStyle name="Normal 2 14 30" xfId="6556" xr:uid="{719CB8F5-327F-4CBA-9597-486A727D2506}"/>
    <cellStyle name="Normal 2 14 31" xfId="6557" xr:uid="{3055A8A3-4CF4-4866-8C62-919F08153AED}"/>
    <cellStyle name="Normal 2 14 32" xfId="6558" xr:uid="{40EEC6C3-37EB-4500-BEE3-294602F3DF0A}"/>
    <cellStyle name="Normal 2 14 33" xfId="6559" xr:uid="{57FC034A-B116-40D5-8DE6-FD569E1ED716}"/>
    <cellStyle name="Normal 2 14 34" xfId="6560" xr:uid="{BDD2FDC4-DB7B-4B48-B989-44B8B268E961}"/>
    <cellStyle name="Normal 2 14 35" xfId="6561" xr:uid="{722C0026-9A2B-4497-A29B-39A3B16776C1}"/>
    <cellStyle name="Normal 2 14 36" xfId="6562" xr:uid="{ACC562A4-CFF2-4137-AD94-97BD50EA3422}"/>
    <cellStyle name="Normal 2 14 37" xfId="6563" xr:uid="{B5905EDA-3E35-4B8D-8F37-3ADDA2822AD8}"/>
    <cellStyle name="Normal 2 14 38" xfId="6564" xr:uid="{78B0CDA0-C6A7-41FF-8A5F-9E3B4563B593}"/>
    <cellStyle name="Normal 2 14 39" xfId="6565" xr:uid="{D8A5284E-C7C4-49E4-BBEF-5ED5A8B39EB8}"/>
    <cellStyle name="Normal 2 14 4" xfId="6566" xr:uid="{1A0A2BE9-ED59-44C8-8113-09B354F98E80}"/>
    <cellStyle name="Normal 2 14 40" xfId="6567" xr:uid="{096878FC-2454-489A-A6FE-7921333248D9}"/>
    <cellStyle name="Normal 2 14 5" xfId="6568" xr:uid="{D5D7CA6B-0F31-4292-BFA5-A5D27616BD07}"/>
    <cellStyle name="Normal 2 14 6" xfId="6569" xr:uid="{A85C60A5-B7B6-4A48-940D-941EE98EEC8D}"/>
    <cellStyle name="Normal 2 14 7" xfId="6570" xr:uid="{3F796E7C-26CB-43A4-85C2-4FA917F2F70C}"/>
    <cellStyle name="Normal 2 14 8" xfId="6571" xr:uid="{4648B950-AE30-450C-87B7-A782F8045950}"/>
    <cellStyle name="Normal 2 14 9" xfId="6572" xr:uid="{E9A28783-19FA-402E-A3AB-00A776AE5150}"/>
    <cellStyle name="Normal 2 15" xfId="6573" xr:uid="{1711649B-DED2-43BA-888F-36A5FD35DD1A}"/>
    <cellStyle name="Normal 2 15 10" xfId="6574" xr:uid="{E63F8CF9-02EA-4736-BE6D-3B2A97437721}"/>
    <cellStyle name="Normal 2 15 11" xfId="6575" xr:uid="{63A02971-4CC1-4C5C-B31C-2FFCB5187414}"/>
    <cellStyle name="Normal 2 15 12" xfId="6576" xr:uid="{C5A198DD-4F00-4648-B4C4-D3BAF2871273}"/>
    <cellStyle name="Normal 2 15 13" xfId="6577" xr:uid="{EBFEDAB9-FD34-407E-BDA2-F6E9195D5572}"/>
    <cellStyle name="Normal 2 15 14" xfId="6578" xr:uid="{021F0C4B-2289-4FC6-A150-4054BDF5DB68}"/>
    <cellStyle name="Normal 2 15 15" xfId="6579" xr:uid="{27C36E94-E2B9-4AF9-AC93-B9FEEB97A45F}"/>
    <cellStyle name="Normal 2 15 16" xfId="6580" xr:uid="{A42B55D0-6AC0-4180-A0DA-DB1E52F4BC06}"/>
    <cellStyle name="Normal 2 15 17" xfId="6581" xr:uid="{1C0F779E-9078-4668-8D2A-D6EBDC68E362}"/>
    <cellStyle name="Normal 2 15 18" xfId="6582" xr:uid="{ECA508B1-B03D-44BE-AF30-FBE84917743B}"/>
    <cellStyle name="Normal 2 15 19" xfId="6583" xr:uid="{0717BEDD-B58D-4AB8-B6F9-3BB00957B6F1}"/>
    <cellStyle name="Normal 2 15 2" xfId="6584" xr:uid="{D77212D5-05B5-4D25-9CDD-FC34A1CA2468}"/>
    <cellStyle name="Normal 2 15 2 10" xfId="6585" xr:uid="{3AB4A030-1DB9-46EC-A59E-AB4C8B4B8199}"/>
    <cellStyle name="Normal 2 15 2 11" xfId="6586" xr:uid="{0B58B069-7824-4DAF-B3DC-BC59524A29C9}"/>
    <cellStyle name="Normal 2 15 2 12" xfId="6587" xr:uid="{EC690BB0-3F07-41B5-8394-E8ECC00B3432}"/>
    <cellStyle name="Normal 2 15 2 13" xfId="6588" xr:uid="{70BA4F09-7697-44EC-9FAD-CCBC612815EC}"/>
    <cellStyle name="Normal 2 15 2 14" xfId="6589" xr:uid="{972513C0-0D7C-46B6-A38C-794FE282BEA4}"/>
    <cellStyle name="Normal 2 15 2 15" xfId="6590" xr:uid="{940B89ED-E6C9-4540-AF0E-254C765B7EE4}"/>
    <cellStyle name="Normal 2 15 2 16" xfId="6591" xr:uid="{5716D912-1849-469A-960D-DF965DF2880E}"/>
    <cellStyle name="Normal 2 15 2 17" xfId="6592" xr:uid="{92504759-985F-4828-A42B-78FF8847DA82}"/>
    <cellStyle name="Normal 2 15 2 18" xfId="6593" xr:uid="{6BF1623E-BB64-4500-93D3-D87B629B3F24}"/>
    <cellStyle name="Normal 2 15 2 19" xfId="6594" xr:uid="{896A7C7F-408A-4A87-960B-8EC47BAB3A44}"/>
    <cellStyle name="Normal 2 15 2 2" xfId="6595" xr:uid="{B9608034-64E2-48DB-852A-531AB31293A6}"/>
    <cellStyle name="Normal 2 15 2 2 10" xfId="6596" xr:uid="{DB4F46E9-3A88-45E0-9AE8-043417E478AD}"/>
    <cellStyle name="Normal 2 15 2 2 11" xfId="6597" xr:uid="{9AE52E25-6179-4A4A-B2A3-5B60D9062106}"/>
    <cellStyle name="Normal 2 15 2 2 12" xfId="6598" xr:uid="{6113B64F-63C1-4EED-A9D5-5C03AF5BE836}"/>
    <cellStyle name="Normal 2 15 2 2 13" xfId="6599" xr:uid="{89E67D4F-1FE2-4925-9B28-349EDAF734C5}"/>
    <cellStyle name="Normal 2 15 2 2 14" xfId="6600" xr:uid="{E3AEAE6A-74B3-496E-93A7-616C9D5CC370}"/>
    <cellStyle name="Normal 2 15 2 2 15" xfId="6601" xr:uid="{7541713D-4755-4522-A825-C3AC5892B7A2}"/>
    <cellStyle name="Normal 2 15 2 2 16" xfId="6602" xr:uid="{A22FF911-B908-4832-B20A-27A8F82F7986}"/>
    <cellStyle name="Normal 2 15 2 2 17" xfId="6603" xr:uid="{5B7038F9-A795-4E8F-B8FC-D8E33A9EF357}"/>
    <cellStyle name="Normal 2 15 2 2 18" xfId="6604" xr:uid="{3096172E-2520-4382-BB92-B6DEF4CE231B}"/>
    <cellStyle name="Normal 2 15 2 2 19" xfId="6605" xr:uid="{E659E971-E260-4B5D-9909-957AC6208037}"/>
    <cellStyle name="Normal 2 15 2 2 2" xfId="6606" xr:uid="{54232B48-F439-4934-8955-2956E83DB347}"/>
    <cellStyle name="Normal 2 15 2 2 2 10" xfId="6607" xr:uid="{9FCEB22C-363F-435A-8113-B1A9038883EA}"/>
    <cellStyle name="Normal 2 15 2 2 2 11" xfId="6608" xr:uid="{F13472D5-25ED-414E-83AF-98AAB3BABAAE}"/>
    <cellStyle name="Normal 2 15 2 2 2 12" xfId="6609" xr:uid="{E37615D4-A28B-49BA-AF3F-80D036A0A3E5}"/>
    <cellStyle name="Normal 2 15 2 2 2 13" xfId="6610" xr:uid="{E05B484C-6F0D-4261-935E-7F20A8232743}"/>
    <cellStyle name="Normal 2 15 2 2 2 14" xfId="6611" xr:uid="{71C5CD2D-2E28-4590-899F-4C4EC1A5784E}"/>
    <cellStyle name="Normal 2 15 2 2 2 15" xfId="6612" xr:uid="{E034BC77-A772-441B-9261-4FD1A63B8F47}"/>
    <cellStyle name="Normal 2 15 2 2 2 16" xfId="6613" xr:uid="{CB7D069C-465A-482C-8643-B8E200067C25}"/>
    <cellStyle name="Normal 2 15 2 2 2 17" xfId="6614" xr:uid="{8E2D5BCA-43D0-470F-B201-B93A353D8F28}"/>
    <cellStyle name="Normal 2 15 2 2 2 18" xfId="6615" xr:uid="{5EE1B030-0768-4FBD-9B11-4EA1CB94A21F}"/>
    <cellStyle name="Normal 2 15 2 2 2 19" xfId="6616" xr:uid="{4F9E5BFC-3434-4AFE-9193-4074F2A16D98}"/>
    <cellStyle name="Normal 2 15 2 2 2 2" xfId="6617" xr:uid="{BED4B715-D2C3-41CA-8B7F-A34E92BC030E}"/>
    <cellStyle name="Normal 2 15 2 2 2 20" xfId="6618" xr:uid="{33A0CF96-9CED-46AF-8C58-1EBF28FAC65D}"/>
    <cellStyle name="Normal 2 15 2 2 2 21" xfId="6619" xr:uid="{08134E67-16A9-4A8F-BDEB-49F59FDA501C}"/>
    <cellStyle name="Normal 2 15 2 2 2 22" xfId="6620" xr:uid="{052D68D3-4BCD-4142-BDF8-7AF2E86728BC}"/>
    <cellStyle name="Normal 2 15 2 2 2 23" xfId="6621" xr:uid="{683E6464-B7BD-4F39-BA76-2E3D093F8E76}"/>
    <cellStyle name="Normal 2 15 2 2 2 24" xfId="6622" xr:uid="{2F116AFF-4716-4BFD-A0E7-ED44099200C2}"/>
    <cellStyle name="Normal 2 15 2 2 2 25" xfId="6623" xr:uid="{00465004-3C13-43CB-9A79-00653EE2890A}"/>
    <cellStyle name="Normal 2 15 2 2 2 26" xfId="6624" xr:uid="{113B5840-0AAA-420B-9415-DA6A765C3EE9}"/>
    <cellStyle name="Normal 2 15 2 2 2 27" xfId="6625" xr:uid="{832AA5FF-75A9-4E59-9CE2-82ACEF13D45F}"/>
    <cellStyle name="Normal 2 15 2 2 2 28" xfId="6626" xr:uid="{313E377D-487E-4639-8758-9811A147E0C0}"/>
    <cellStyle name="Normal 2 15 2 2 2 29" xfId="6627" xr:uid="{EE2F4574-1805-4AD4-8495-576CC093A58C}"/>
    <cellStyle name="Normal 2 15 2 2 2 3" xfId="6628" xr:uid="{E987F440-966D-44D1-974C-CC912B633C7F}"/>
    <cellStyle name="Normal 2 15 2 2 2 30" xfId="6629" xr:uid="{4650C136-0D78-4E90-93E0-3C9D169BFA8B}"/>
    <cellStyle name="Normal 2 15 2 2 2 31" xfId="6630" xr:uid="{A1FFEC24-54CE-4FF8-8D8A-01B22B8738C0}"/>
    <cellStyle name="Normal 2 15 2 2 2 32" xfId="6631" xr:uid="{EEE7A340-84E3-4809-95DB-4F45E74535C5}"/>
    <cellStyle name="Normal 2 15 2 2 2 33" xfId="6632" xr:uid="{D3A67EFF-C7A1-4E7A-9048-52CC589828D7}"/>
    <cellStyle name="Normal 2 15 2 2 2 34" xfId="6633" xr:uid="{6B1D5DB6-E49B-4E4B-A4B2-48658DC703BF}"/>
    <cellStyle name="Normal 2 15 2 2 2 35" xfId="6634" xr:uid="{3877450E-0162-4A75-95E6-093261DAE924}"/>
    <cellStyle name="Normal 2 15 2 2 2 36" xfId="6635" xr:uid="{BBE1BCC1-9D40-4BF2-AF23-03600A031DED}"/>
    <cellStyle name="Normal 2 15 2 2 2 37" xfId="6636" xr:uid="{E9701FB5-05B1-4044-84B9-E3381D1EE03E}"/>
    <cellStyle name="Normal 2 15 2 2 2 38" xfId="6637" xr:uid="{97366E27-5A62-45A5-B6EE-8ECAEF828B25}"/>
    <cellStyle name="Normal 2 15 2 2 2 4" xfId="6638" xr:uid="{790DA64A-98C6-429E-B51B-61E0DCD3412A}"/>
    <cellStyle name="Normal 2 15 2 2 2 5" xfId="6639" xr:uid="{24DCC513-8337-4E37-9897-3FD1021D444A}"/>
    <cellStyle name="Normal 2 15 2 2 2 6" xfId="6640" xr:uid="{F15CCA14-5791-4099-A0A9-0130BFFBA747}"/>
    <cellStyle name="Normal 2 15 2 2 2 7" xfId="6641" xr:uid="{4FB30C3C-E418-4702-9907-FADFE6ACBD24}"/>
    <cellStyle name="Normal 2 15 2 2 2 8" xfId="6642" xr:uid="{3A5E798F-62A4-4747-B950-DCB2636D1242}"/>
    <cellStyle name="Normal 2 15 2 2 2 9" xfId="6643" xr:uid="{516FA404-2A3D-4490-8AF7-9D62B4230BFC}"/>
    <cellStyle name="Normal 2 15 2 2 20" xfId="6644" xr:uid="{607B2B24-B35C-475F-981B-D8A931DCD318}"/>
    <cellStyle name="Normal 2 15 2 2 21" xfId="6645" xr:uid="{19CB4121-B14C-4C45-B31F-FCFACD617721}"/>
    <cellStyle name="Normal 2 15 2 2 22" xfId="6646" xr:uid="{CD4E75A2-3298-4FE6-97BE-877020FE1D31}"/>
    <cellStyle name="Normal 2 15 2 2 23" xfId="6647" xr:uid="{5F3B4D7C-D065-4E45-81AF-7262AF74B758}"/>
    <cellStyle name="Normal 2 15 2 2 24" xfId="6648" xr:uid="{4DCE9047-90E0-4B7E-AC7E-05A176B9DB98}"/>
    <cellStyle name="Normal 2 15 2 2 25" xfId="6649" xr:uid="{0220988D-C70B-4FEF-A77E-E8C1ED6F5FB1}"/>
    <cellStyle name="Normal 2 15 2 2 26" xfId="6650" xr:uid="{4FDC49B7-0E8C-49CC-8B70-1D6A4E5A5E01}"/>
    <cellStyle name="Normal 2 15 2 2 27" xfId="6651" xr:uid="{4174B117-B657-4D6D-963C-A3D50D042490}"/>
    <cellStyle name="Normal 2 15 2 2 28" xfId="6652" xr:uid="{555668B0-62B4-45E2-8125-80215CFE071D}"/>
    <cellStyle name="Normal 2 15 2 2 29" xfId="6653" xr:uid="{2FBE4E7D-F806-4C92-9C7E-8CF86B34EC48}"/>
    <cellStyle name="Normal 2 15 2 2 3" xfId="6654" xr:uid="{836E5D64-16BC-475C-B908-2D818516BFD5}"/>
    <cellStyle name="Normal 2 15 2 2 30" xfId="6655" xr:uid="{1A9619C6-401A-4CB1-BF9C-CD06C8C2250A}"/>
    <cellStyle name="Normal 2 15 2 2 31" xfId="6656" xr:uid="{D5833DB8-5DD1-446E-BB8E-2C49B4C416EA}"/>
    <cellStyle name="Normal 2 15 2 2 32" xfId="6657" xr:uid="{9DE9DE34-CB58-487E-BA4F-F20AF52EDAD6}"/>
    <cellStyle name="Normal 2 15 2 2 33" xfId="6658" xr:uid="{D1987E8D-D6E1-4A53-8AD4-D1BBBEFF4EC6}"/>
    <cellStyle name="Normal 2 15 2 2 34" xfId="6659" xr:uid="{C554A85C-BD1A-4B0C-A600-AFB6442901E9}"/>
    <cellStyle name="Normal 2 15 2 2 35" xfId="6660" xr:uid="{CC7D8983-DC26-4605-8820-F11874FF1FB2}"/>
    <cellStyle name="Normal 2 15 2 2 36" xfId="6661" xr:uid="{0E9011DA-C981-4212-9625-C3BBCCE1F09F}"/>
    <cellStyle name="Normal 2 15 2 2 37" xfId="6662" xr:uid="{05166BD0-5983-4A18-98A1-EE10C9DA199F}"/>
    <cellStyle name="Normal 2 15 2 2 38" xfId="6663" xr:uid="{3D4268BF-45B8-462B-B5FD-08A1D63469FA}"/>
    <cellStyle name="Normal 2 15 2 2 4" xfId="6664" xr:uid="{D08A153D-7D8D-491C-8909-D23C2AD76726}"/>
    <cellStyle name="Normal 2 15 2 2 5" xfId="6665" xr:uid="{E420C2D3-F48C-4F86-8635-0865F7F2D649}"/>
    <cellStyle name="Normal 2 15 2 2 6" xfId="6666" xr:uid="{513714A8-323E-4A38-85D7-23E0FDE47529}"/>
    <cellStyle name="Normal 2 15 2 2 7" xfId="6667" xr:uid="{632CF79F-C607-4C78-AEB2-D0C446328E04}"/>
    <cellStyle name="Normal 2 15 2 2 8" xfId="6668" xr:uid="{DC5DB864-C7FA-4DEC-9BF1-AF7F62C1C711}"/>
    <cellStyle name="Normal 2 15 2 2 9" xfId="6669" xr:uid="{12D8F776-53D3-45BE-9A90-4448B654AF8D}"/>
    <cellStyle name="Normal 2 15 2 20" xfId="6670" xr:uid="{35EEFD68-D00C-4A24-9244-D5538552D31F}"/>
    <cellStyle name="Normal 2 15 2 21" xfId="6671" xr:uid="{CDF36CCC-8AAF-448B-92E6-2EA18C2B8702}"/>
    <cellStyle name="Normal 2 15 2 22" xfId="6672" xr:uid="{1D02EE05-BCFE-48AF-B569-97A473FCDEF5}"/>
    <cellStyle name="Normal 2 15 2 23" xfId="6673" xr:uid="{55E6046A-1552-4533-A22A-5E7645A47F44}"/>
    <cellStyle name="Normal 2 15 2 24" xfId="6674" xr:uid="{1983B0C1-BF74-4B80-9859-D68C4BC5326A}"/>
    <cellStyle name="Normal 2 15 2 25" xfId="6675" xr:uid="{85E5BDCB-69D9-44EA-96F0-F256DE4CD7BF}"/>
    <cellStyle name="Normal 2 15 2 26" xfId="6676" xr:uid="{D50BD7D4-E360-48AD-B4B3-794592CADA36}"/>
    <cellStyle name="Normal 2 15 2 27" xfId="6677" xr:uid="{DA5E3A6E-5923-4A57-BD38-5225FD7C11F4}"/>
    <cellStyle name="Normal 2 15 2 28" xfId="6678" xr:uid="{18B2A1C9-EA8B-4CEC-8510-BEF19C6A2E39}"/>
    <cellStyle name="Normal 2 15 2 29" xfId="6679" xr:uid="{53EF39C8-5991-4453-BD9E-BF2424F03C83}"/>
    <cellStyle name="Normal 2 15 2 3" xfId="6680" xr:uid="{E21B404A-B5E8-4E68-98CE-C5C30A1AD9E1}"/>
    <cellStyle name="Normal 2 15 2 30" xfId="6681" xr:uid="{CB3CF67B-2D5F-4DCD-87D0-897EB067E242}"/>
    <cellStyle name="Normal 2 15 2 31" xfId="6682" xr:uid="{F8A8AE8C-779C-492C-940A-BB993374E4DC}"/>
    <cellStyle name="Normal 2 15 2 32" xfId="6683" xr:uid="{D8C2FEB2-A282-4F2B-872C-4B14A9BFB7F5}"/>
    <cellStyle name="Normal 2 15 2 33" xfId="6684" xr:uid="{35E251B9-5384-4663-905D-C443BCD4850A}"/>
    <cellStyle name="Normal 2 15 2 34" xfId="6685" xr:uid="{128859A2-6D35-4E15-B049-9195A1AD22C6}"/>
    <cellStyle name="Normal 2 15 2 35" xfId="6686" xr:uid="{EAFBCAFF-DBC1-42B3-80AD-D8731059FDFB}"/>
    <cellStyle name="Normal 2 15 2 36" xfId="6687" xr:uid="{1BBA6123-9395-42DD-8E6B-27ECBFC0C06A}"/>
    <cellStyle name="Normal 2 15 2 37" xfId="6688" xr:uid="{9204EB44-11AB-4756-87A6-4F63D8BC9081}"/>
    <cellStyle name="Normal 2 15 2 38" xfId="6689" xr:uid="{3CEDCA57-256F-403E-BF31-BD04245FE0F8}"/>
    <cellStyle name="Normal 2 15 2 39" xfId="6690" xr:uid="{D5F705E2-0C3E-425B-BC36-923FF9F44906}"/>
    <cellStyle name="Normal 2 15 2 4" xfId="6691" xr:uid="{11B8563D-24F1-4607-A08A-812E77D78CCB}"/>
    <cellStyle name="Normal 2 15 2 40" xfId="6692" xr:uid="{0F203C51-C87B-4C18-BE1C-E0F840121F38}"/>
    <cellStyle name="Normal 2 15 2 5" xfId="6693" xr:uid="{54DB2C7A-6FDE-4B0B-A03A-6E7669E33778}"/>
    <cellStyle name="Normal 2 15 2 6" xfId="6694" xr:uid="{4B96ED5F-6FA5-463B-81CE-2D8480A70866}"/>
    <cellStyle name="Normal 2 15 2 7" xfId="6695" xr:uid="{8ADEE5DE-84BD-4D2F-B1B3-5436FC0620EC}"/>
    <cellStyle name="Normal 2 15 2 8" xfId="6696" xr:uid="{5D1B748E-1DB6-4852-8932-EB53E88EAC61}"/>
    <cellStyle name="Normal 2 15 2 9" xfId="6697" xr:uid="{603ABC16-E118-4F6F-BE87-BA9DACE7E430}"/>
    <cellStyle name="Normal 2 15 20" xfId="6698" xr:uid="{77EFA89C-0BF2-4CB8-85F2-1C170A3F3E80}"/>
    <cellStyle name="Normal 2 15 21" xfId="6699" xr:uid="{0FB3ED00-1934-4CEA-9C1C-464FC994C76F}"/>
    <cellStyle name="Normal 2 15 22" xfId="6700" xr:uid="{538E04E3-47E2-4EDB-9C1E-3BB2BFD3F74E}"/>
    <cellStyle name="Normal 2 15 23" xfId="6701" xr:uid="{D7EF0F33-8A49-4F73-BC0A-988B9534D58C}"/>
    <cellStyle name="Normal 2 15 24" xfId="6702" xr:uid="{7F7A4755-8B39-46A1-AC5F-1E176D02321D}"/>
    <cellStyle name="Normal 2 15 25" xfId="6703" xr:uid="{F872935F-C27F-4CD1-A929-17B763CA6926}"/>
    <cellStyle name="Normal 2 15 26" xfId="6704" xr:uid="{8B62A7D2-22FA-411C-964D-E42AC33C6BC8}"/>
    <cellStyle name="Normal 2 15 27" xfId="6705" xr:uid="{989C5857-A1A9-4FCD-B155-28C055D88F30}"/>
    <cellStyle name="Normal 2 15 28" xfId="6706" xr:uid="{4CC59BD4-5991-4C9D-8C54-D1876EC5717B}"/>
    <cellStyle name="Normal 2 15 29" xfId="6707" xr:uid="{401DC29C-759C-48D4-BF8D-1F8634685DB4}"/>
    <cellStyle name="Normal 2 15 3" xfId="6708" xr:uid="{96D44EDD-DBB8-47C5-9122-FCC873161CEA}"/>
    <cellStyle name="Normal 2 15 3 10" xfId="6709" xr:uid="{D50E1396-8C9E-4D2B-8647-5C8D2281BE48}"/>
    <cellStyle name="Normal 2 15 3 11" xfId="6710" xr:uid="{11CC9B0D-24DF-4D54-8ACC-CF067B3EADBA}"/>
    <cellStyle name="Normal 2 15 3 12" xfId="6711" xr:uid="{3DB3D434-B0A8-4211-B0A9-7745CC2CAF3A}"/>
    <cellStyle name="Normal 2 15 3 13" xfId="6712" xr:uid="{8EF1E65D-5F98-462C-BA2C-BBEE9B834AB5}"/>
    <cellStyle name="Normal 2 15 3 14" xfId="6713" xr:uid="{FDD0DF84-ABE8-4008-9EB7-7F4F3EFC10D3}"/>
    <cellStyle name="Normal 2 15 3 15" xfId="6714" xr:uid="{35DEC485-9AA3-48E6-8B6B-3A1D87FC25DF}"/>
    <cellStyle name="Normal 2 15 3 16" xfId="6715" xr:uid="{5F8970C5-FEBE-414E-9BAB-93E0112882E7}"/>
    <cellStyle name="Normal 2 15 3 17" xfId="6716" xr:uid="{D4641653-A551-47E6-B739-159C41C71075}"/>
    <cellStyle name="Normal 2 15 3 18" xfId="6717" xr:uid="{B4E08343-73CB-492F-BC13-17C29BFF2B34}"/>
    <cellStyle name="Normal 2 15 3 19" xfId="6718" xr:uid="{801DFBF8-897A-4BC5-B400-9C3B77D9AB8A}"/>
    <cellStyle name="Normal 2 15 3 2" xfId="6719" xr:uid="{A3AE5351-E55C-4E9B-A681-30D210ECE58D}"/>
    <cellStyle name="Normal 2 15 3 2 10" xfId="6720" xr:uid="{D4B5B0C3-911E-4D40-8D0D-5E6879863742}"/>
    <cellStyle name="Normal 2 15 3 2 11" xfId="6721" xr:uid="{9C7E2181-C9C6-43B8-B397-0A9059383F09}"/>
    <cellStyle name="Normal 2 15 3 2 12" xfId="6722" xr:uid="{3FAEC569-68AA-4200-91CE-4121DCAF3DCF}"/>
    <cellStyle name="Normal 2 15 3 2 13" xfId="6723" xr:uid="{6E19F0A1-3BCE-4830-AD79-B94BCBA0D39E}"/>
    <cellStyle name="Normal 2 15 3 2 14" xfId="6724" xr:uid="{A8AE7E55-7A74-4A99-A9CD-0009A150827B}"/>
    <cellStyle name="Normal 2 15 3 2 15" xfId="6725" xr:uid="{D12A67D0-B898-479E-8838-ADD300BFAA39}"/>
    <cellStyle name="Normal 2 15 3 2 16" xfId="6726" xr:uid="{A352DD8C-5B81-420C-9202-650FF3DC6F5D}"/>
    <cellStyle name="Normal 2 15 3 2 17" xfId="6727" xr:uid="{71D3BAE4-9F39-4F5F-BC6A-580377B28AA3}"/>
    <cellStyle name="Normal 2 15 3 2 18" xfId="6728" xr:uid="{B7962941-074B-4769-B56B-BA7FA1E05865}"/>
    <cellStyle name="Normal 2 15 3 2 19" xfId="6729" xr:uid="{B211B140-2FA0-43BE-8ADE-4F388F3AD064}"/>
    <cellStyle name="Normal 2 15 3 2 2" xfId="6730" xr:uid="{CF789E22-3353-4146-A653-B74826A12CFD}"/>
    <cellStyle name="Normal 2 15 3 2 20" xfId="6731" xr:uid="{A499545B-BF95-4A24-BFF7-2F1B9434E7D4}"/>
    <cellStyle name="Normal 2 15 3 2 21" xfId="6732" xr:uid="{B79A098C-09E8-4507-8B74-5F4E6C693D12}"/>
    <cellStyle name="Normal 2 15 3 2 22" xfId="6733" xr:uid="{1C822F15-2DD0-4F2B-92B0-527A5A8BA39E}"/>
    <cellStyle name="Normal 2 15 3 2 23" xfId="6734" xr:uid="{4191DA33-B30B-45B1-8EEA-D18F7EEB95A6}"/>
    <cellStyle name="Normal 2 15 3 2 24" xfId="6735" xr:uid="{522A3766-A26E-45D5-9B85-631C132F73DB}"/>
    <cellStyle name="Normal 2 15 3 2 25" xfId="6736" xr:uid="{0A09DA87-1503-4D2C-93F8-2F8E7AFD60FD}"/>
    <cellStyle name="Normal 2 15 3 2 26" xfId="6737" xr:uid="{77FE5624-71FD-4874-98FA-174806591BEE}"/>
    <cellStyle name="Normal 2 15 3 2 27" xfId="6738" xr:uid="{606FB00B-0D06-4E62-A3E8-E8AA0DD9483E}"/>
    <cellStyle name="Normal 2 15 3 2 28" xfId="6739" xr:uid="{CE92028A-73B9-4FC9-B43B-4257E8948C4F}"/>
    <cellStyle name="Normal 2 15 3 2 29" xfId="6740" xr:uid="{560FE0C1-0B99-42BE-8A8B-53BCFD2F8CB2}"/>
    <cellStyle name="Normal 2 15 3 2 3" xfId="6741" xr:uid="{A6DE5148-453D-4612-8DA8-2EC24788F8BA}"/>
    <cellStyle name="Normal 2 15 3 2 30" xfId="6742" xr:uid="{7ED51D41-375C-4E9C-8EAD-912A7FA810D5}"/>
    <cellStyle name="Normal 2 15 3 2 31" xfId="6743" xr:uid="{2DB3642E-E4F8-43AC-835A-790AE7E9E53F}"/>
    <cellStyle name="Normal 2 15 3 2 32" xfId="6744" xr:uid="{E10C8A73-B5C4-491C-8676-A4D19CDB3D1D}"/>
    <cellStyle name="Normal 2 15 3 2 33" xfId="6745" xr:uid="{D8F814DE-F46E-4DC9-85BF-0228C4BD60B7}"/>
    <cellStyle name="Normal 2 15 3 2 34" xfId="6746" xr:uid="{CA29A862-B2AA-4028-8590-C8D636AA4BB2}"/>
    <cellStyle name="Normal 2 15 3 2 35" xfId="6747" xr:uid="{831254EA-6A69-4A55-BA11-9E49728B15BF}"/>
    <cellStyle name="Normal 2 15 3 2 36" xfId="6748" xr:uid="{F4EA60F6-E634-4CA8-9A22-4CBFEB7515C8}"/>
    <cellStyle name="Normal 2 15 3 2 37" xfId="6749" xr:uid="{4B9ED0E9-AD2D-496F-9600-7E9789A345AD}"/>
    <cellStyle name="Normal 2 15 3 2 38" xfId="6750" xr:uid="{8D69837B-9B5E-4643-BB8A-070CC3D3A290}"/>
    <cellStyle name="Normal 2 15 3 2 4" xfId="6751" xr:uid="{9318906C-10D3-4A17-80B6-D10AB61EC78E}"/>
    <cellStyle name="Normal 2 15 3 2 5" xfId="6752" xr:uid="{7735F080-61B9-4A9F-B54B-7D99B494DA58}"/>
    <cellStyle name="Normal 2 15 3 2 6" xfId="6753" xr:uid="{E7D4738B-D0B7-45D4-B5F4-9B61DC26A0A9}"/>
    <cellStyle name="Normal 2 15 3 2 7" xfId="6754" xr:uid="{02899FCF-0812-4182-B816-AC6A6EFCED57}"/>
    <cellStyle name="Normal 2 15 3 2 8" xfId="6755" xr:uid="{5B824385-B0F8-4B85-9F4B-2BF2442A6118}"/>
    <cellStyle name="Normal 2 15 3 2 9" xfId="6756" xr:uid="{56CA4599-5BDA-4E59-BCFC-AAB857A5A6D6}"/>
    <cellStyle name="Normal 2 15 3 20" xfId="6757" xr:uid="{2773F07C-FF75-4F11-8C8E-36328AC469FD}"/>
    <cellStyle name="Normal 2 15 3 21" xfId="6758" xr:uid="{AEE4235E-D76F-4B6C-8F44-51DA7C17369F}"/>
    <cellStyle name="Normal 2 15 3 22" xfId="6759" xr:uid="{2916774E-3459-4C80-A11A-E5E46D737CC9}"/>
    <cellStyle name="Normal 2 15 3 23" xfId="6760" xr:uid="{D3463FB6-C29E-4F09-925E-8CA0328F9560}"/>
    <cellStyle name="Normal 2 15 3 24" xfId="6761" xr:uid="{6C645DE4-10EF-4D11-840E-D09CF9DAF022}"/>
    <cellStyle name="Normal 2 15 3 25" xfId="6762" xr:uid="{30A7D2AF-8729-4A62-8DD9-1B0AFE9CE681}"/>
    <cellStyle name="Normal 2 15 3 26" xfId="6763" xr:uid="{1829E3CE-887B-4A8C-B657-444B9645287D}"/>
    <cellStyle name="Normal 2 15 3 27" xfId="6764" xr:uid="{14F808F5-EE7F-495C-968A-A13F6ABBEC29}"/>
    <cellStyle name="Normal 2 15 3 28" xfId="6765" xr:uid="{DF4B230F-D646-4210-B953-A0E812B14D3B}"/>
    <cellStyle name="Normal 2 15 3 29" xfId="6766" xr:uid="{DD846217-D738-4DD0-97D4-02F42811B8F6}"/>
    <cellStyle name="Normal 2 15 3 3" xfId="6767" xr:uid="{3D6E56F9-119F-42DB-A56B-AA67FB868D60}"/>
    <cellStyle name="Normal 2 15 3 30" xfId="6768" xr:uid="{B8EDB945-72DF-4A9B-B3D7-8376602B6332}"/>
    <cellStyle name="Normal 2 15 3 31" xfId="6769" xr:uid="{81F54843-2318-4004-9D82-C5A83E3FADEF}"/>
    <cellStyle name="Normal 2 15 3 32" xfId="6770" xr:uid="{D1BD47E5-A1A7-4CC9-9272-D3221EF359A4}"/>
    <cellStyle name="Normal 2 15 3 33" xfId="6771" xr:uid="{BF123557-D3A7-4DD9-8A3B-78ECB88FBBB8}"/>
    <cellStyle name="Normal 2 15 3 34" xfId="6772" xr:uid="{7EE4C4AE-EE64-4B58-B63A-A5FBE13E4A8C}"/>
    <cellStyle name="Normal 2 15 3 35" xfId="6773" xr:uid="{8A3BF97A-FF41-4FE5-AEA4-1945DD90FC8B}"/>
    <cellStyle name="Normal 2 15 3 36" xfId="6774" xr:uid="{CBBE5782-5D3B-4663-A6A7-EF2C9D0B328A}"/>
    <cellStyle name="Normal 2 15 3 37" xfId="6775" xr:uid="{CFBEC371-52C4-4D28-B085-54E0CFF78201}"/>
    <cellStyle name="Normal 2 15 3 38" xfId="6776" xr:uid="{AB86F4EB-AE05-4F9F-B7E3-732C42CDBE04}"/>
    <cellStyle name="Normal 2 15 3 4" xfId="6777" xr:uid="{043B4B28-3DFB-4AA7-ABC7-2B07496EADD2}"/>
    <cellStyle name="Normal 2 15 3 5" xfId="6778" xr:uid="{9D427751-8A94-4D0B-9C17-DB3A9AF88E75}"/>
    <cellStyle name="Normal 2 15 3 6" xfId="6779" xr:uid="{82F3532D-1705-4257-9F3C-F87CB19900B0}"/>
    <cellStyle name="Normal 2 15 3 7" xfId="6780" xr:uid="{772916DE-0663-4041-B43A-2A4906812C20}"/>
    <cellStyle name="Normal 2 15 3 8" xfId="6781" xr:uid="{A34FAD96-A3EF-4280-9DEE-C19238F0B00C}"/>
    <cellStyle name="Normal 2 15 3 9" xfId="6782" xr:uid="{33C5CAED-0BEC-4928-AC43-5679CCAA3CD3}"/>
    <cellStyle name="Normal 2 15 30" xfId="6783" xr:uid="{6988F85D-0549-40C4-A71C-76AA1C083C92}"/>
    <cellStyle name="Normal 2 15 31" xfId="6784" xr:uid="{C6481294-7511-44FC-A32F-19F86B4315B4}"/>
    <cellStyle name="Normal 2 15 32" xfId="6785" xr:uid="{E97EC57C-C2B4-4BD1-A0B1-B96866C38FD1}"/>
    <cellStyle name="Normal 2 15 33" xfId="6786" xr:uid="{8864C812-2912-420F-918D-D387B351AEB4}"/>
    <cellStyle name="Normal 2 15 34" xfId="6787" xr:uid="{6D937F77-4180-4DD1-8761-784BB2EC608B}"/>
    <cellStyle name="Normal 2 15 35" xfId="6788" xr:uid="{B42768AA-4A96-44F6-9AB6-6A964F5D0222}"/>
    <cellStyle name="Normal 2 15 36" xfId="6789" xr:uid="{FD4E871D-2D44-436F-9FEF-ADF350671A26}"/>
    <cellStyle name="Normal 2 15 37" xfId="6790" xr:uid="{8A8D8C7F-2918-4780-A344-2B3F349645C4}"/>
    <cellStyle name="Normal 2 15 38" xfId="6791" xr:uid="{3AA79A21-849C-457D-B451-3738F1DE4F5B}"/>
    <cellStyle name="Normal 2 15 39" xfId="6792" xr:uid="{8358C78D-4F77-40E9-83A4-E9092A3A3CBF}"/>
    <cellStyle name="Normal 2 15 4" xfId="6793" xr:uid="{EED3E009-60E3-4E2E-BE27-03D5826A5C28}"/>
    <cellStyle name="Normal 2 15 40" xfId="6794" xr:uid="{A9243028-C609-455C-AC9C-661F5F6CD3A0}"/>
    <cellStyle name="Normal 2 15 5" xfId="6795" xr:uid="{C206C107-5ACE-4FE5-8D72-C9231B641245}"/>
    <cellStyle name="Normal 2 15 6" xfId="6796" xr:uid="{D7E63F91-6F87-449D-AC73-AB49E435E13F}"/>
    <cellStyle name="Normal 2 15 7" xfId="6797" xr:uid="{248F5658-521E-4417-B48B-86235E7AC084}"/>
    <cellStyle name="Normal 2 15 8" xfId="6798" xr:uid="{2A2A2FBE-1A7B-4A55-B274-848F29C1A2C7}"/>
    <cellStyle name="Normal 2 15 9" xfId="6799" xr:uid="{ACCC4AB0-BAEB-4299-B461-1C59E7BF4C80}"/>
    <cellStyle name="Normal 2 16" xfId="6800" xr:uid="{6830E6C0-3F12-4B4B-9FD2-70D19631CF88}"/>
    <cellStyle name="Normal 2 16 10" xfId="6801" xr:uid="{F7841D3E-B203-4829-A5BC-FEE5EAB2D7B7}"/>
    <cellStyle name="Normal 2 16 11" xfId="6802" xr:uid="{4C1D323A-7712-40EC-94D6-13BE20864652}"/>
    <cellStyle name="Normal 2 16 12" xfId="6803" xr:uid="{EF039881-590E-436F-9892-0E860B0658D1}"/>
    <cellStyle name="Normal 2 16 13" xfId="6804" xr:uid="{619C8B96-CF86-47BD-8B50-09301EC69517}"/>
    <cellStyle name="Normal 2 16 14" xfId="6805" xr:uid="{67D5EF6F-1856-4A61-8C87-C46EFAA90AC8}"/>
    <cellStyle name="Normal 2 16 15" xfId="6806" xr:uid="{BC53D00D-77AB-4079-BE9F-493D31153140}"/>
    <cellStyle name="Normal 2 16 16" xfId="6807" xr:uid="{AA45F975-1EB7-4F69-911B-38FDA5B52766}"/>
    <cellStyle name="Normal 2 16 17" xfId="6808" xr:uid="{8E8DCE86-2E88-447B-BA69-B212AC3204A9}"/>
    <cellStyle name="Normal 2 16 18" xfId="6809" xr:uid="{F4D66F42-75F2-42EE-95A7-7FA86F018D09}"/>
    <cellStyle name="Normal 2 16 19" xfId="6810" xr:uid="{CFB64AB8-C4FA-49D5-AC05-D4FF5D5264D7}"/>
    <cellStyle name="Normal 2 16 2" xfId="6811" xr:uid="{C993AA4A-381B-4193-9910-0518BBBA9F6F}"/>
    <cellStyle name="Normal 2 16 2 10" xfId="6812" xr:uid="{19E17FF9-10A8-49CA-BF84-21477920C410}"/>
    <cellStyle name="Normal 2 16 2 11" xfId="6813" xr:uid="{9702F544-A6E9-41D3-91A2-7327D39F995A}"/>
    <cellStyle name="Normal 2 16 2 12" xfId="6814" xr:uid="{D037D4F9-87BE-4331-B988-035FF5EFD214}"/>
    <cellStyle name="Normal 2 16 2 13" xfId="6815" xr:uid="{91F4DE8F-C598-4E70-9E0C-1FA8B41134EB}"/>
    <cellStyle name="Normal 2 16 2 14" xfId="6816" xr:uid="{33930BF9-78DB-4E97-A465-47B4501CDDB8}"/>
    <cellStyle name="Normal 2 16 2 15" xfId="6817" xr:uid="{FDEEA0A9-1465-4666-BE2F-30137A816C56}"/>
    <cellStyle name="Normal 2 16 2 16" xfId="6818" xr:uid="{366D51BE-6FB5-4B2A-9F81-D53DEF796AC5}"/>
    <cellStyle name="Normal 2 16 2 17" xfId="6819" xr:uid="{FDD1B3A2-E81B-4890-9D45-E84573443509}"/>
    <cellStyle name="Normal 2 16 2 18" xfId="6820" xr:uid="{E7E2F6C5-6A06-4E44-A40A-9DFD7F8F35C7}"/>
    <cellStyle name="Normal 2 16 2 19" xfId="6821" xr:uid="{A4AE7F53-1628-4760-BAA5-DF62E5A1195E}"/>
    <cellStyle name="Normal 2 16 2 2" xfId="6822" xr:uid="{39619A72-D002-4C5A-A442-288C4B35E534}"/>
    <cellStyle name="Normal 2 16 2 2 10" xfId="6823" xr:uid="{FEEDEAB9-27C8-4C58-9340-73685613DE99}"/>
    <cellStyle name="Normal 2 16 2 2 11" xfId="6824" xr:uid="{386C6EF4-53D5-41FA-81C0-E18219A70BE7}"/>
    <cellStyle name="Normal 2 16 2 2 12" xfId="6825" xr:uid="{70F83008-4D1B-472A-97AC-70CBC379DDF8}"/>
    <cellStyle name="Normal 2 16 2 2 13" xfId="6826" xr:uid="{2D42A282-A988-420A-8F6D-AABFE0909EBD}"/>
    <cellStyle name="Normal 2 16 2 2 14" xfId="6827" xr:uid="{D0C6073A-DB35-424B-BCA7-370C18031B29}"/>
    <cellStyle name="Normal 2 16 2 2 15" xfId="6828" xr:uid="{BCE4E5D4-A228-4642-AD1C-8A5B8AFCA5AC}"/>
    <cellStyle name="Normal 2 16 2 2 16" xfId="6829" xr:uid="{4955C725-3DEA-4C17-A3BB-1DA4DE4CBFEA}"/>
    <cellStyle name="Normal 2 16 2 2 17" xfId="6830" xr:uid="{C70434A4-0478-441E-838B-B2F2CDD7650A}"/>
    <cellStyle name="Normal 2 16 2 2 18" xfId="6831" xr:uid="{04284CEF-09CE-4348-A648-A1B067D9062A}"/>
    <cellStyle name="Normal 2 16 2 2 19" xfId="6832" xr:uid="{ECAE23A5-9648-4E24-9002-451EDC18E380}"/>
    <cellStyle name="Normal 2 16 2 2 2" xfId="6833" xr:uid="{B886A03D-6B9B-4811-A716-4C21AF04CB42}"/>
    <cellStyle name="Normal 2 16 2 2 2 10" xfId="6834" xr:uid="{8003CDE9-6D4D-41BB-A53A-DC7C0BD53890}"/>
    <cellStyle name="Normal 2 16 2 2 2 11" xfId="6835" xr:uid="{A391FD51-825B-41B8-A13E-081D9337287A}"/>
    <cellStyle name="Normal 2 16 2 2 2 12" xfId="6836" xr:uid="{935F7BB6-EDAB-46B1-8509-62BBD967CFB6}"/>
    <cellStyle name="Normal 2 16 2 2 2 13" xfId="6837" xr:uid="{09067A84-BC53-46FE-A781-CE89CB1E9428}"/>
    <cellStyle name="Normal 2 16 2 2 2 14" xfId="6838" xr:uid="{32669F86-18BD-4A13-B47D-AC50AB6AD283}"/>
    <cellStyle name="Normal 2 16 2 2 2 15" xfId="6839" xr:uid="{F8C9B251-A17D-42C1-AD73-FE72579C4C17}"/>
    <cellStyle name="Normal 2 16 2 2 2 16" xfId="6840" xr:uid="{A7D3AF78-F971-42A4-8043-69C33A236C73}"/>
    <cellStyle name="Normal 2 16 2 2 2 17" xfId="6841" xr:uid="{7D816797-068E-42AF-938D-4A1147CFC85A}"/>
    <cellStyle name="Normal 2 16 2 2 2 18" xfId="6842" xr:uid="{BE9537DB-53EE-452D-B060-3AED56F1514D}"/>
    <cellStyle name="Normal 2 16 2 2 2 19" xfId="6843" xr:uid="{F40EA8EB-03AD-4907-9660-5524A9AA529B}"/>
    <cellStyle name="Normal 2 16 2 2 2 2" xfId="6844" xr:uid="{A746A5B2-C984-4D26-ABA4-074E693D7ED6}"/>
    <cellStyle name="Normal 2 16 2 2 2 20" xfId="6845" xr:uid="{54A4D9C4-082B-4FFE-AF32-F26FE2231553}"/>
    <cellStyle name="Normal 2 16 2 2 2 21" xfId="6846" xr:uid="{5F873252-5DFC-4CD0-B23F-BFD5DFD2BD97}"/>
    <cellStyle name="Normal 2 16 2 2 2 22" xfId="6847" xr:uid="{2A205993-F072-4FC5-B059-7DBEB1B96398}"/>
    <cellStyle name="Normal 2 16 2 2 2 23" xfId="6848" xr:uid="{361774CF-F178-47E4-B164-F4EFBE1E28FC}"/>
    <cellStyle name="Normal 2 16 2 2 2 24" xfId="6849" xr:uid="{D3BE40F5-9857-403A-BF8C-BAFCF36EA1AD}"/>
    <cellStyle name="Normal 2 16 2 2 2 25" xfId="6850" xr:uid="{6F0F57F5-3B23-469D-827F-0247B6B7C1AB}"/>
    <cellStyle name="Normal 2 16 2 2 2 26" xfId="6851" xr:uid="{D2C31C81-5D66-488B-968C-FF43DCC00D7E}"/>
    <cellStyle name="Normal 2 16 2 2 2 27" xfId="6852" xr:uid="{CCC07AAD-B635-411A-99A5-28FFAB56DE32}"/>
    <cellStyle name="Normal 2 16 2 2 2 28" xfId="6853" xr:uid="{CD63A948-DBEC-40C6-9CCC-1B711E2B5570}"/>
    <cellStyle name="Normal 2 16 2 2 2 29" xfId="6854" xr:uid="{1B00E96A-6BD3-4618-A6D0-27BD24482FD9}"/>
    <cellStyle name="Normal 2 16 2 2 2 3" xfId="6855" xr:uid="{92058A9B-FA1E-41CB-BFDC-1D5F91CE5A7D}"/>
    <cellStyle name="Normal 2 16 2 2 2 30" xfId="6856" xr:uid="{BC63AF64-C013-489B-9403-4033F25B53BA}"/>
    <cellStyle name="Normal 2 16 2 2 2 31" xfId="6857" xr:uid="{E1DF3004-01D0-4758-828D-45663CB94EAB}"/>
    <cellStyle name="Normal 2 16 2 2 2 32" xfId="6858" xr:uid="{7F3F1784-582E-4738-908F-7B3DC5C47129}"/>
    <cellStyle name="Normal 2 16 2 2 2 33" xfId="6859" xr:uid="{355D6791-148A-4570-8F92-B69151D1FC1D}"/>
    <cellStyle name="Normal 2 16 2 2 2 34" xfId="6860" xr:uid="{419E9B41-5E52-4485-8CDA-0C33C1DB622B}"/>
    <cellStyle name="Normal 2 16 2 2 2 35" xfId="6861" xr:uid="{EB886162-D031-44FE-833D-8619E634FCFD}"/>
    <cellStyle name="Normal 2 16 2 2 2 36" xfId="6862" xr:uid="{DA26FBDC-DAC4-48A7-BE07-9DCC50449091}"/>
    <cellStyle name="Normal 2 16 2 2 2 37" xfId="6863" xr:uid="{382829BF-D2BB-47F2-9683-C07677B09E38}"/>
    <cellStyle name="Normal 2 16 2 2 2 38" xfId="6864" xr:uid="{749FBE87-0E64-4666-A6C1-25C7B1CA2227}"/>
    <cellStyle name="Normal 2 16 2 2 2 4" xfId="6865" xr:uid="{88FCB577-AB7E-4F69-94C3-BD920577A4F2}"/>
    <cellStyle name="Normal 2 16 2 2 2 5" xfId="6866" xr:uid="{390AB483-CF0E-4CC0-81DD-E906890E1857}"/>
    <cellStyle name="Normal 2 16 2 2 2 6" xfId="6867" xr:uid="{1716032E-1F86-4C9B-8011-62732E8D9C9B}"/>
    <cellStyle name="Normal 2 16 2 2 2 7" xfId="6868" xr:uid="{C2E0903B-8CAA-479C-9F9E-E4E11811E87D}"/>
    <cellStyle name="Normal 2 16 2 2 2 8" xfId="6869" xr:uid="{BED61CFB-C0BA-4E00-A0CE-836FC9DB615D}"/>
    <cellStyle name="Normal 2 16 2 2 2 9" xfId="6870" xr:uid="{8AC30CA7-B8D0-4BD4-BCC0-3118DDA5CB76}"/>
    <cellStyle name="Normal 2 16 2 2 20" xfId="6871" xr:uid="{BE7E7FE3-09A7-490B-AE9E-6B0EAA5FD8C0}"/>
    <cellStyle name="Normal 2 16 2 2 21" xfId="6872" xr:uid="{7134CBDE-38D7-4A22-A6A9-E1AE96328B79}"/>
    <cellStyle name="Normal 2 16 2 2 22" xfId="6873" xr:uid="{63DF30A1-A837-40C7-B5F1-3C4D18B26B85}"/>
    <cellStyle name="Normal 2 16 2 2 23" xfId="6874" xr:uid="{94ADE905-8201-42E2-8F05-E9D7CE98A78E}"/>
    <cellStyle name="Normal 2 16 2 2 24" xfId="6875" xr:uid="{A777FB3C-B801-4357-BE2B-A0351296DDB5}"/>
    <cellStyle name="Normal 2 16 2 2 25" xfId="6876" xr:uid="{478F6B83-5004-4D4E-A051-D96CE9724649}"/>
    <cellStyle name="Normal 2 16 2 2 26" xfId="6877" xr:uid="{F9BBA70B-D019-4D9F-94D8-333D89AD930F}"/>
    <cellStyle name="Normal 2 16 2 2 27" xfId="6878" xr:uid="{A06FA27A-668D-486B-B5DC-FDE8725BEE11}"/>
    <cellStyle name="Normal 2 16 2 2 28" xfId="6879" xr:uid="{41CFECE7-7ED8-4D32-8F00-02327674CB90}"/>
    <cellStyle name="Normal 2 16 2 2 29" xfId="6880" xr:uid="{021CE7E8-9882-4A81-8165-95880C646C2E}"/>
    <cellStyle name="Normal 2 16 2 2 3" xfId="6881" xr:uid="{B45FC45A-5AFB-4306-BE7B-C747892ED504}"/>
    <cellStyle name="Normal 2 16 2 2 30" xfId="6882" xr:uid="{8215B182-1622-4AFB-93A3-CFB123F30730}"/>
    <cellStyle name="Normal 2 16 2 2 31" xfId="6883" xr:uid="{AD4C0B57-69D9-438F-9E19-B60CECC42CC6}"/>
    <cellStyle name="Normal 2 16 2 2 32" xfId="6884" xr:uid="{50EF0AFA-677B-4A68-A002-C6D768F93318}"/>
    <cellStyle name="Normal 2 16 2 2 33" xfId="6885" xr:uid="{D4B7AB7C-D363-4546-9517-377F7CEE429D}"/>
    <cellStyle name="Normal 2 16 2 2 34" xfId="6886" xr:uid="{690CEB6B-68AC-46E6-89CA-630C4ADBC4A2}"/>
    <cellStyle name="Normal 2 16 2 2 35" xfId="6887" xr:uid="{97863D40-0B2A-4E3D-86F8-A3E919F97421}"/>
    <cellStyle name="Normal 2 16 2 2 36" xfId="6888" xr:uid="{2D69E200-09B6-48C7-B0F0-5A0EFB379499}"/>
    <cellStyle name="Normal 2 16 2 2 37" xfId="6889" xr:uid="{8B3D6154-BD28-4864-9D80-97E8490F3675}"/>
    <cellStyle name="Normal 2 16 2 2 38" xfId="6890" xr:uid="{52833E6D-F5A1-43E7-9F9C-0E54EF57141E}"/>
    <cellStyle name="Normal 2 16 2 2 4" xfId="6891" xr:uid="{63BD2712-6931-4DD4-924B-6F2817D18877}"/>
    <cellStyle name="Normal 2 16 2 2 5" xfId="6892" xr:uid="{A9499D04-565D-4713-92CC-CE93EFC2B032}"/>
    <cellStyle name="Normal 2 16 2 2 6" xfId="6893" xr:uid="{EB798B3B-09C2-4639-83B1-24ACA1AAFD6A}"/>
    <cellStyle name="Normal 2 16 2 2 7" xfId="6894" xr:uid="{E8146F14-1E69-455E-BE96-E8F299B916CC}"/>
    <cellStyle name="Normal 2 16 2 2 8" xfId="6895" xr:uid="{E1ECD37B-A987-46CA-B5A5-7A51403F7FB9}"/>
    <cellStyle name="Normal 2 16 2 2 9" xfId="6896" xr:uid="{E8E38A75-604F-4B59-809B-C9D1DC5DD129}"/>
    <cellStyle name="Normal 2 16 2 20" xfId="6897" xr:uid="{9DAC9C82-C319-4BB0-9BB9-2B8057301261}"/>
    <cellStyle name="Normal 2 16 2 21" xfId="6898" xr:uid="{9A304E71-A2E8-4E9D-93E0-A5A127E7D52F}"/>
    <cellStyle name="Normal 2 16 2 22" xfId="6899" xr:uid="{9C1CB61B-EB20-49E0-B884-EE509B65EA02}"/>
    <cellStyle name="Normal 2 16 2 23" xfId="6900" xr:uid="{A4D28A23-4DD0-4CA8-9CCD-732144F22528}"/>
    <cellStyle name="Normal 2 16 2 24" xfId="6901" xr:uid="{D23A52BD-BD56-47E9-AFB7-47730E52B0A8}"/>
    <cellStyle name="Normal 2 16 2 25" xfId="6902" xr:uid="{4279B7BA-E24E-4049-8009-848090171CB2}"/>
    <cellStyle name="Normal 2 16 2 26" xfId="6903" xr:uid="{A0F59782-FC8E-4F94-9847-C6940FA0FD17}"/>
    <cellStyle name="Normal 2 16 2 27" xfId="6904" xr:uid="{EAA2FC2C-02C8-4180-BADE-349AE9FB18C2}"/>
    <cellStyle name="Normal 2 16 2 28" xfId="6905" xr:uid="{17F905B8-40A8-4BC9-AEBD-C75141C1FD6A}"/>
    <cellStyle name="Normal 2 16 2 29" xfId="6906" xr:uid="{64399F23-589C-44BD-A095-D7BA280C03C6}"/>
    <cellStyle name="Normal 2 16 2 3" xfId="6907" xr:uid="{D8629291-E7EB-4E6E-9569-90E7D76A6B46}"/>
    <cellStyle name="Normal 2 16 2 30" xfId="6908" xr:uid="{23936110-0A2E-4B4D-95E6-A7589DEA7F80}"/>
    <cellStyle name="Normal 2 16 2 31" xfId="6909" xr:uid="{2730A0A6-7457-4EA0-B73E-D2071851E165}"/>
    <cellStyle name="Normal 2 16 2 32" xfId="6910" xr:uid="{5FA7F57D-EB4A-4D8A-9AD1-1815B4716A2C}"/>
    <cellStyle name="Normal 2 16 2 33" xfId="6911" xr:uid="{9B50679D-CBF0-41BA-8B14-8A17B507F9F1}"/>
    <cellStyle name="Normal 2 16 2 34" xfId="6912" xr:uid="{09B68CD3-E9AE-4A1A-80F1-958AE55454CF}"/>
    <cellStyle name="Normal 2 16 2 35" xfId="6913" xr:uid="{15259F2C-BFD8-49BE-A4E7-38ED3AC916AD}"/>
    <cellStyle name="Normal 2 16 2 36" xfId="6914" xr:uid="{25967873-A510-4BA5-8701-CE4B3A1A7530}"/>
    <cellStyle name="Normal 2 16 2 37" xfId="6915" xr:uid="{9A333B16-654A-4311-9393-D2804338C77E}"/>
    <cellStyle name="Normal 2 16 2 38" xfId="6916" xr:uid="{DDB1007F-739D-4DEB-BF2C-73DDACFE2568}"/>
    <cellStyle name="Normal 2 16 2 39" xfId="6917" xr:uid="{2EDA13EF-9790-4043-A867-9ABEC9A72093}"/>
    <cellStyle name="Normal 2 16 2 4" xfId="6918" xr:uid="{7C7243D7-8D3D-4C93-A0DC-A87A7805F36E}"/>
    <cellStyle name="Normal 2 16 2 40" xfId="6919" xr:uid="{C0EBEDB1-70DD-4B5F-8999-C397EFF4A10F}"/>
    <cellStyle name="Normal 2 16 2 5" xfId="6920" xr:uid="{C0B220F6-5907-411B-B3AB-B86187B86103}"/>
    <cellStyle name="Normal 2 16 2 6" xfId="6921" xr:uid="{548F7D56-AF8B-47C9-B4FA-4A11CEFF2778}"/>
    <cellStyle name="Normal 2 16 2 7" xfId="6922" xr:uid="{C418814C-0DB4-48F9-9C26-2DC8B1871F15}"/>
    <cellStyle name="Normal 2 16 2 8" xfId="6923" xr:uid="{223E0C4C-753A-448E-8595-C9CABD8349BE}"/>
    <cellStyle name="Normal 2 16 2 9" xfId="6924" xr:uid="{BFB7ECA3-C719-4970-B117-5A36544B76FC}"/>
    <cellStyle name="Normal 2 16 20" xfId="6925" xr:uid="{11142868-45B7-4927-B85D-FC78B743BED9}"/>
    <cellStyle name="Normal 2 16 21" xfId="6926" xr:uid="{AEE53258-9597-4D45-8671-ED0352902CD5}"/>
    <cellStyle name="Normal 2 16 22" xfId="6927" xr:uid="{F644C760-7F05-41EA-91E9-CB928A77BA07}"/>
    <cellStyle name="Normal 2 16 23" xfId="6928" xr:uid="{002BD3A0-C4F3-475E-9DD0-94B0478DD34F}"/>
    <cellStyle name="Normal 2 16 24" xfId="6929" xr:uid="{5944CF6C-03CD-446E-882E-3AAF5165CD06}"/>
    <cellStyle name="Normal 2 16 25" xfId="6930" xr:uid="{174FF719-91C7-48A8-BD9B-FFA444DB3684}"/>
    <cellStyle name="Normal 2 16 26" xfId="6931" xr:uid="{3B8BD0CB-2767-49AD-92E1-C3AA67E1BB28}"/>
    <cellStyle name="Normal 2 16 27" xfId="6932" xr:uid="{3B6A07B4-5C0D-4BDD-A9B9-44DDEE810824}"/>
    <cellStyle name="Normal 2 16 28" xfId="6933" xr:uid="{39058D9B-BA8A-4402-8FEB-DE69BB1A9CC4}"/>
    <cellStyle name="Normal 2 16 29" xfId="6934" xr:uid="{00F9463F-B569-4662-8EF4-2E6D500610C6}"/>
    <cellStyle name="Normal 2 16 3" xfId="6935" xr:uid="{42F5466E-5FE4-401D-BC9C-6234454CF39A}"/>
    <cellStyle name="Normal 2 16 3 10" xfId="6936" xr:uid="{A69C4B3D-C6F4-48D1-B0E5-332F2F308983}"/>
    <cellStyle name="Normal 2 16 3 11" xfId="6937" xr:uid="{DC77E943-E5D5-42CC-A90A-A7F4C23F4F0A}"/>
    <cellStyle name="Normal 2 16 3 12" xfId="6938" xr:uid="{485B754A-237C-46E0-ACB5-FB7631365D7B}"/>
    <cellStyle name="Normal 2 16 3 13" xfId="6939" xr:uid="{9CC999DF-B506-4373-8791-F1FB5B3D8625}"/>
    <cellStyle name="Normal 2 16 3 14" xfId="6940" xr:uid="{60A85122-934C-497B-9354-5F00AE4EE017}"/>
    <cellStyle name="Normal 2 16 3 15" xfId="6941" xr:uid="{8F9A132A-420E-46DA-BEA1-A84534ACBCA4}"/>
    <cellStyle name="Normal 2 16 3 16" xfId="6942" xr:uid="{7EA608BE-97BB-42B1-B770-596427D8074E}"/>
    <cellStyle name="Normal 2 16 3 17" xfId="6943" xr:uid="{E19F10F0-68B8-40B5-9F7C-62A18E9690D8}"/>
    <cellStyle name="Normal 2 16 3 18" xfId="6944" xr:uid="{ADF87609-7D18-4ABF-B075-17744B1B0A93}"/>
    <cellStyle name="Normal 2 16 3 19" xfId="6945" xr:uid="{3607545A-BE90-43CD-883D-10EEDE52B25A}"/>
    <cellStyle name="Normal 2 16 3 2" xfId="6946" xr:uid="{0A95ADA8-C7F0-4B17-9359-F1D519A49E34}"/>
    <cellStyle name="Normal 2 16 3 2 10" xfId="6947" xr:uid="{1FC68662-F794-4AF8-B6E9-96F9FDE29FD3}"/>
    <cellStyle name="Normal 2 16 3 2 11" xfId="6948" xr:uid="{C65638D1-0BF5-428E-969C-7B584A378FD5}"/>
    <cellStyle name="Normal 2 16 3 2 12" xfId="6949" xr:uid="{7115B874-EBD7-43E9-B3C2-3585C9185C41}"/>
    <cellStyle name="Normal 2 16 3 2 13" xfId="6950" xr:uid="{7C5A17F5-0B2F-483D-BE11-D765147933BD}"/>
    <cellStyle name="Normal 2 16 3 2 14" xfId="6951" xr:uid="{96817433-DD32-4782-8FED-CB11CCFBF948}"/>
    <cellStyle name="Normal 2 16 3 2 15" xfId="6952" xr:uid="{DBB3EAC3-FF96-4575-BAB3-9DB250ECDE42}"/>
    <cellStyle name="Normal 2 16 3 2 16" xfId="6953" xr:uid="{40FD1FF7-C597-4B06-B985-E5A0738F7743}"/>
    <cellStyle name="Normal 2 16 3 2 17" xfId="6954" xr:uid="{BAB362AE-5BAC-49BC-95CC-26B0B376248C}"/>
    <cellStyle name="Normal 2 16 3 2 18" xfId="6955" xr:uid="{F090328C-C5E8-4DE2-95DC-50B4BCC04EEA}"/>
    <cellStyle name="Normal 2 16 3 2 19" xfId="6956" xr:uid="{5427803D-F3F1-4FC3-B17B-C4B95D5A8027}"/>
    <cellStyle name="Normal 2 16 3 2 2" xfId="6957" xr:uid="{B86AC7BC-8FA7-413E-8873-03F565BD52D8}"/>
    <cellStyle name="Normal 2 16 3 2 20" xfId="6958" xr:uid="{742D3FA1-3202-4260-BF8E-BCCD7E9C9038}"/>
    <cellStyle name="Normal 2 16 3 2 21" xfId="6959" xr:uid="{A3ACDEB4-706F-44B3-82F0-CCB565E68CB8}"/>
    <cellStyle name="Normal 2 16 3 2 22" xfId="6960" xr:uid="{C641A858-2AF1-46A3-AB24-5B2C6D7171DD}"/>
    <cellStyle name="Normal 2 16 3 2 23" xfId="6961" xr:uid="{70F2FE63-8FAF-4BFC-B568-0F0AA5D208CE}"/>
    <cellStyle name="Normal 2 16 3 2 24" xfId="6962" xr:uid="{24852F06-D864-4D96-B899-6226BD161171}"/>
    <cellStyle name="Normal 2 16 3 2 25" xfId="6963" xr:uid="{A8A1C087-DAF1-4C6D-9F02-EAD550C6CB1E}"/>
    <cellStyle name="Normal 2 16 3 2 26" xfId="6964" xr:uid="{FC249B8A-C9C7-45C9-A36B-937FC9154A20}"/>
    <cellStyle name="Normal 2 16 3 2 27" xfId="6965" xr:uid="{1C3F8188-9417-4045-83AB-75C3C459F6EF}"/>
    <cellStyle name="Normal 2 16 3 2 28" xfId="6966" xr:uid="{0BA9EA2F-597B-45B8-9A07-8A89E7E14F76}"/>
    <cellStyle name="Normal 2 16 3 2 29" xfId="6967" xr:uid="{91A2C073-D578-4F82-91E6-37B21B5AEB6E}"/>
    <cellStyle name="Normal 2 16 3 2 3" xfId="6968" xr:uid="{AA6F3694-D55E-43AD-8312-DEA482BC83CB}"/>
    <cellStyle name="Normal 2 16 3 2 30" xfId="6969" xr:uid="{E9995CFE-8D73-4B1D-96C0-F19C7A31C5A1}"/>
    <cellStyle name="Normal 2 16 3 2 31" xfId="6970" xr:uid="{30B687F7-FCA1-4DDE-A4DB-315239B171F2}"/>
    <cellStyle name="Normal 2 16 3 2 32" xfId="6971" xr:uid="{038922B7-78B5-4ADE-A139-AA034B2E2D59}"/>
    <cellStyle name="Normal 2 16 3 2 33" xfId="6972" xr:uid="{4C649977-069C-4BA1-9C9A-C7EE809C6F8B}"/>
    <cellStyle name="Normal 2 16 3 2 34" xfId="6973" xr:uid="{8206C3CB-8535-40A7-8159-890953A20B59}"/>
    <cellStyle name="Normal 2 16 3 2 35" xfId="6974" xr:uid="{6088EC0A-2345-48DE-AB21-015A2698CB45}"/>
    <cellStyle name="Normal 2 16 3 2 36" xfId="6975" xr:uid="{C380D1D4-D9D5-490A-9569-C9384300590E}"/>
    <cellStyle name="Normal 2 16 3 2 37" xfId="6976" xr:uid="{727DE9EB-93CA-4DC4-B704-2F7FE1F40F03}"/>
    <cellStyle name="Normal 2 16 3 2 38" xfId="6977" xr:uid="{5FB4C22C-9780-4C84-B62F-1B0D9146667C}"/>
    <cellStyle name="Normal 2 16 3 2 4" xfId="6978" xr:uid="{9AF49460-4FF2-4E83-B936-95CD5FF5DBD5}"/>
    <cellStyle name="Normal 2 16 3 2 5" xfId="6979" xr:uid="{67DFF9CC-7158-4F89-87A1-9D7778B56A1D}"/>
    <cellStyle name="Normal 2 16 3 2 6" xfId="6980" xr:uid="{8342180B-9096-41B1-A0E8-56F674391D3C}"/>
    <cellStyle name="Normal 2 16 3 2 7" xfId="6981" xr:uid="{6F9ADCAD-4022-4A98-A301-C19AE222E90B}"/>
    <cellStyle name="Normal 2 16 3 2 8" xfId="6982" xr:uid="{3607FB07-4F02-4AB5-83AA-DA03B3599979}"/>
    <cellStyle name="Normal 2 16 3 2 9" xfId="6983" xr:uid="{93BA0826-F1CC-411D-A40B-FD26D301D1DE}"/>
    <cellStyle name="Normal 2 16 3 20" xfId="6984" xr:uid="{6C3CC7B5-28AB-4A4F-A2B9-44F2EFF69CD6}"/>
    <cellStyle name="Normal 2 16 3 21" xfId="6985" xr:uid="{BCCABE44-895B-47D5-B472-8995B61A38F6}"/>
    <cellStyle name="Normal 2 16 3 22" xfId="6986" xr:uid="{9E8972F3-7DE3-4F5B-8BB2-FD48B1064789}"/>
    <cellStyle name="Normal 2 16 3 23" xfId="6987" xr:uid="{6A936CF5-3F46-47E6-8ADE-CC8C371253D0}"/>
    <cellStyle name="Normal 2 16 3 24" xfId="6988" xr:uid="{1660B99E-86CB-47DA-A808-9138DF72E7A2}"/>
    <cellStyle name="Normal 2 16 3 25" xfId="6989" xr:uid="{9C6777C9-2426-44DD-A317-4B3398960334}"/>
    <cellStyle name="Normal 2 16 3 26" xfId="6990" xr:uid="{272FFBB8-87BC-4A53-8B15-C8BE7E64A46B}"/>
    <cellStyle name="Normal 2 16 3 27" xfId="6991" xr:uid="{5760DD15-29BC-404A-B022-42EC9766282F}"/>
    <cellStyle name="Normal 2 16 3 28" xfId="6992" xr:uid="{C544274C-1CD7-4DF7-A67B-20EFA7715C2A}"/>
    <cellStyle name="Normal 2 16 3 29" xfId="6993" xr:uid="{EF68D34B-6AFE-4A6D-9CAA-AC45119A31E2}"/>
    <cellStyle name="Normal 2 16 3 3" xfId="6994" xr:uid="{841B4587-840C-4F3E-8A22-300A85DF603D}"/>
    <cellStyle name="Normal 2 16 3 30" xfId="6995" xr:uid="{17AB81CC-30AB-44F2-A38C-AD04505C8266}"/>
    <cellStyle name="Normal 2 16 3 31" xfId="6996" xr:uid="{27449976-3DE8-4891-8970-84EF3E4ADBFD}"/>
    <cellStyle name="Normal 2 16 3 32" xfId="6997" xr:uid="{0B7E48FF-4282-45DC-AA37-796129BBC206}"/>
    <cellStyle name="Normal 2 16 3 33" xfId="6998" xr:uid="{08A6324C-EDCC-4F48-9347-1FB4E65B0B30}"/>
    <cellStyle name="Normal 2 16 3 34" xfId="6999" xr:uid="{96935692-F28B-4204-8E55-ECA9928A01FC}"/>
    <cellStyle name="Normal 2 16 3 35" xfId="7000" xr:uid="{601C953C-FB6C-499E-8851-2AF0224744DA}"/>
    <cellStyle name="Normal 2 16 3 36" xfId="7001" xr:uid="{567B6B35-6E5D-4ED9-A5F6-8083AEF969CA}"/>
    <cellStyle name="Normal 2 16 3 37" xfId="7002" xr:uid="{32E7A493-2A99-401D-9907-C2F6CB3AACA9}"/>
    <cellStyle name="Normal 2 16 3 38" xfId="7003" xr:uid="{1C12DDA2-F885-4617-88DF-E170F561EE63}"/>
    <cellStyle name="Normal 2 16 3 4" xfId="7004" xr:uid="{212ADF7D-9821-40FE-97AF-AEB83300D554}"/>
    <cellStyle name="Normal 2 16 3 5" xfId="7005" xr:uid="{FECE2AB1-01E0-4E9A-A99B-0000CD9E3B6E}"/>
    <cellStyle name="Normal 2 16 3 6" xfId="7006" xr:uid="{7FB3399A-5F8E-4A3F-A14B-B316DF1872D1}"/>
    <cellStyle name="Normal 2 16 3 7" xfId="7007" xr:uid="{28869B8D-E072-46E7-9C9B-9C79A1EB050A}"/>
    <cellStyle name="Normal 2 16 3 8" xfId="7008" xr:uid="{6BF9E9B9-A70D-45D7-BFD0-18DC0898C13E}"/>
    <cellStyle name="Normal 2 16 3 9" xfId="7009" xr:uid="{5740B394-F050-48CE-B9F1-D5B214D15AAB}"/>
    <cellStyle name="Normal 2 16 30" xfId="7010" xr:uid="{7C1D6CAF-06CF-41EE-B343-DA34BF4F081C}"/>
    <cellStyle name="Normal 2 16 31" xfId="7011" xr:uid="{56A916F5-21B7-420C-AD21-3C44D92C62B2}"/>
    <cellStyle name="Normal 2 16 32" xfId="7012" xr:uid="{E8E5D5F8-5AF9-4941-93B4-38963C2C2848}"/>
    <cellStyle name="Normal 2 16 33" xfId="7013" xr:uid="{97206358-4A6E-467A-B599-3E0AB3F2FF2A}"/>
    <cellStyle name="Normal 2 16 34" xfId="7014" xr:uid="{D0435D43-66BF-4415-8E33-1135ACF1AE99}"/>
    <cellStyle name="Normal 2 16 35" xfId="7015" xr:uid="{8E97A1EC-DCBC-4D38-8E15-ED6845D1E32C}"/>
    <cellStyle name="Normal 2 16 36" xfId="7016" xr:uid="{2D47175A-3908-4158-B2E8-75D37C9A7478}"/>
    <cellStyle name="Normal 2 16 37" xfId="7017" xr:uid="{0B4D7022-C6B0-4976-98B7-DF401AF2082F}"/>
    <cellStyle name="Normal 2 16 38" xfId="7018" xr:uid="{5D87E505-D5D6-4DF1-8223-5C40B59001C6}"/>
    <cellStyle name="Normal 2 16 39" xfId="7019" xr:uid="{8FD9EFEF-0151-42C3-9644-49A36B5BDAA8}"/>
    <cellStyle name="Normal 2 16 4" xfId="7020" xr:uid="{C8EE791E-1FAC-4A62-B9CA-8F42A151F77C}"/>
    <cellStyle name="Normal 2 16 40" xfId="7021" xr:uid="{D2DF733E-32C0-4BAA-B343-B092D8B1E91E}"/>
    <cellStyle name="Normal 2 16 5" xfId="7022" xr:uid="{36CCDDE6-5465-4866-BEC4-1DD793B6E62E}"/>
    <cellStyle name="Normal 2 16 6" xfId="7023" xr:uid="{8EC5952F-C34B-4DB6-82E9-D5612EB7959F}"/>
    <cellStyle name="Normal 2 16 7" xfId="7024" xr:uid="{D8B48093-8ED8-40E9-B4AC-4632E93B41AE}"/>
    <cellStyle name="Normal 2 16 8" xfId="7025" xr:uid="{37CA5853-A4CD-4EF6-A255-5C692482B66C}"/>
    <cellStyle name="Normal 2 16 9" xfId="7026" xr:uid="{5DFE5F78-5D6C-493E-88E5-73D63CA7722D}"/>
    <cellStyle name="Normal 2 17" xfId="7027" xr:uid="{C0D2990E-8291-425D-9751-C854EAB8F60B}"/>
    <cellStyle name="Normal 2 17 10" xfId="7028" xr:uid="{CA65DD83-B9CA-49B7-9039-81ADB4BEA80C}"/>
    <cellStyle name="Normal 2 17 11" xfId="7029" xr:uid="{B9F4D3A6-D6C8-4EEC-B7A8-3CE4A07F5E19}"/>
    <cellStyle name="Normal 2 17 12" xfId="7030" xr:uid="{D5D68A63-A5F2-4F2A-A396-B45EA05FAF20}"/>
    <cellStyle name="Normal 2 17 13" xfId="7031" xr:uid="{84FEE48B-F323-434E-8DF2-3CB82CCB7A80}"/>
    <cellStyle name="Normal 2 17 14" xfId="7032" xr:uid="{0A68BC64-A904-4E96-9029-C309229BCC19}"/>
    <cellStyle name="Normal 2 17 15" xfId="7033" xr:uid="{51AAA416-A1E9-4E16-9665-CA0D86E66295}"/>
    <cellStyle name="Normal 2 17 16" xfId="7034" xr:uid="{EF9EFC7B-6352-4E6D-A8A8-A813991EF0AD}"/>
    <cellStyle name="Normal 2 17 17" xfId="7035" xr:uid="{E2E57949-4D5C-440D-9458-8AE7B71BE302}"/>
    <cellStyle name="Normal 2 17 18" xfId="7036" xr:uid="{F386A71E-660C-4F59-83FF-2506E80B01D7}"/>
    <cellStyle name="Normal 2 17 19" xfId="7037" xr:uid="{68A491A6-6865-4113-B5ED-00776BA6ED17}"/>
    <cellStyle name="Normal 2 17 2" xfId="7038" xr:uid="{77C521F1-DA33-47CD-9FB7-5CFD40C15F4E}"/>
    <cellStyle name="Normal 2 17 2 10" xfId="7039" xr:uid="{FAB34143-6080-4828-AC93-D21656187CA3}"/>
    <cellStyle name="Normal 2 17 2 11" xfId="7040" xr:uid="{EA8CFE2D-5741-485B-88A0-2BFE500A8D43}"/>
    <cellStyle name="Normal 2 17 2 12" xfId="7041" xr:uid="{A8E62439-77B5-41EF-BF14-BFC82018BAA2}"/>
    <cellStyle name="Normal 2 17 2 13" xfId="7042" xr:uid="{AEF344B6-960C-431F-B93B-6D3A35081B98}"/>
    <cellStyle name="Normal 2 17 2 14" xfId="7043" xr:uid="{BBEF1E68-DE1C-49FA-BA43-0FB2AAAAEFCB}"/>
    <cellStyle name="Normal 2 17 2 15" xfId="7044" xr:uid="{1C300C5E-BD4C-4DC9-AE8B-404197987DD5}"/>
    <cellStyle name="Normal 2 17 2 16" xfId="7045" xr:uid="{9E8DEB64-AF78-4170-BD6A-C0BE4DF950F9}"/>
    <cellStyle name="Normal 2 17 2 17" xfId="7046" xr:uid="{8C60BBEE-11DF-4DE5-BACE-1A74B51619D8}"/>
    <cellStyle name="Normal 2 17 2 18" xfId="7047" xr:uid="{9789F832-D74C-418B-B8EF-B9EFA67A0236}"/>
    <cellStyle name="Normal 2 17 2 19" xfId="7048" xr:uid="{8B352721-C245-4468-95B5-AF7B63E6E1A1}"/>
    <cellStyle name="Normal 2 17 2 2" xfId="7049" xr:uid="{D5D3696D-87C9-484D-9D50-3D4AB599FBE8}"/>
    <cellStyle name="Normal 2 17 2 2 10" xfId="7050" xr:uid="{6A0936B5-EEB5-4CC4-AF4B-5B26C076F7BD}"/>
    <cellStyle name="Normal 2 17 2 2 11" xfId="7051" xr:uid="{7E816CC2-53E0-47F0-A4C6-5A04CF008107}"/>
    <cellStyle name="Normal 2 17 2 2 12" xfId="7052" xr:uid="{7ECA64B3-AD7D-4238-BED4-B5715F9E6007}"/>
    <cellStyle name="Normal 2 17 2 2 13" xfId="7053" xr:uid="{6A053559-7A19-487A-A609-94AB3969CA6F}"/>
    <cellStyle name="Normal 2 17 2 2 14" xfId="7054" xr:uid="{F9B93B71-3E18-4A63-89F6-BD2C71026316}"/>
    <cellStyle name="Normal 2 17 2 2 15" xfId="7055" xr:uid="{9F95EBE1-EE83-4A9F-8976-B06F32DE5F2D}"/>
    <cellStyle name="Normal 2 17 2 2 16" xfId="7056" xr:uid="{F4438283-1F4F-4AF7-B5F6-DA3416052CD4}"/>
    <cellStyle name="Normal 2 17 2 2 17" xfId="7057" xr:uid="{609954BC-948D-4B77-B656-2CA882EB5925}"/>
    <cellStyle name="Normal 2 17 2 2 18" xfId="7058" xr:uid="{46D1B762-801A-4AC5-B6EF-4C347F7C56E2}"/>
    <cellStyle name="Normal 2 17 2 2 19" xfId="7059" xr:uid="{E113233A-7497-4BBC-9283-C68C1DB87C56}"/>
    <cellStyle name="Normal 2 17 2 2 2" xfId="7060" xr:uid="{AAAD98C8-9C97-4C60-A773-96FC1719601A}"/>
    <cellStyle name="Normal 2 17 2 2 2 10" xfId="7061" xr:uid="{5C68FFA6-2898-4B31-908F-90E26DD90734}"/>
    <cellStyle name="Normal 2 17 2 2 2 11" xfId="7062" xr:uid="{5B71FD19-0F31-4B03-AECD-EF5BCFBA5568}"/>
    <cellStyle name="Normal 2 17 2 2 2 12" xfId="7063" xr:uid="{93BAE8C9-6D00-486D-A848-76E91274B21C}"/>
    <cellStyle name="Normal 2 17 2 2 2 13" xfId="7064" xr:uid="{E3F03CF6-F086-4646-8471-18983A3DF0A1}"/>
    <cellStyle name="Normal 2 17 2 2 2 14" xfId="7065" xr:uid="{D67CEC7E-3C48-4894-8B92-94479DB70CE8}"/>
    <cellStyle name="Normal 2 17 2 2 2 15" xfId="7066" xr:uid="{F71FEB14-A7ED-4791-A900-027AB4D6DFA9}"/>
    <cellStyle name="Normal 2 17 2 2 2 16" xfId="7067" xr:uid="{FA99A145-C82B-406F-BF3B-1AF024412120}"/>
    <cellStyle name="Normal 2 17 2 2 2 17" xfId="7068" xr:uid="{8B57116B-984C-4F9C-ADF2-7A39F6D82485}"/>
    <cellStyle name="Normal 2 17 2 2 2 18" xfId="7069" xr:uid="{A1431831-459F-4D28-B513-F2CFDD80E58D}"/>
    <cellStyle name="Normal 2 17 2 2 2 19" xfId="7070" xr:uid="{D3C47183-BB23-44B1-B813-72C5DBCDA0DC}"/>
    <cellStyle name="Normal 2 17 2 2 2 2" xfId="7071" xr:uid="{0A5B05F2-A022-46A8-8807-C2F615967E1F}"/>
    <cellStyle name="Normal 2 17 2 2 2 20" xfId="7072" xr:uid="{88CD5EB4-5B1F-4EE1-B669-7F8E1F3D9713}"/>
    <cellStyle name="Normal 2 17 2 2 2 21" xfId="7073" xr:uid="{35D588DB-564D-43E9-AB07-7C60DC5A179E}"/>
    <cellStyle name="Normal 2 17 2 2 2 22" xfId="7074" xr:uid="{72D00DF7-5BF9-42F8-8DF9-256D6BBC6AC5}"/>
    <cellStyle name="Normal 2 17 2 2 2 23" xfId="7075" xr:uid="{7D60C142-E5BE-4335-84F5-2E41E343EE01}"/>
    <cellStyle name="Normal 2 17 2 2 2 24" xfId="7076" xr:uid="{3890AB94-8E8C-47AC-904F-99202526D556}"/>
    <cellStyle name="Normal 2 17 2 2 2 25" xfId="7077" xr:uid="{E554A636-8C8B-4AED-A05D-FC1E4F68F5FD}"/>
    <cellStyle name="Normal 2 17 2 2 2 26" xfId="7078" xr:uid="{BFE8A955-D1B3-4C3E-9247-9C1E55D5BE15}"/>
    <cellStyle name="Normal 2 17 2 2 2 27" xfId="7079" xr:uid="{28515534-B755-4BB9-B083-FDAAE758B4CF}"/>
    <cellStyle name="Normal 2 17 2 2 2 28" xfId="7080" xr:uid="{2144FBD3-0607-4C96-9CD3-8790586E6952}"/>
    <cellStyle name="Normal 2 17 2 2 2 29" xfId="7081" xr:uid="{1667910F-2911-4C69-B9F5-972F8D703B1C}"/>
    <cellStyle name="Normal 2 17 2 2 2 3" xfId="7082" xr:uid="{4E45C9AB-EAAF-4502-A0BE-7BE694CF3260}"/>
    <cellStyle name="Normal 2 17 2 2 2 30" xfId="7083" xr:uid="{571A3EFD-C786-4FFE-851D-E7B9FAF0C4DE}"/>
    <cellStyle name="Normal 2 17 2 2 2 31" xfId="7084" xr:uid="{68D8A151-AA1A-4DA1-87B8-E650DCF005FD}"/>
    <cellStyle name="Normal 2 17 2 2 2 32" xfId="7085" xr:uid="{A8CDE647-21A4-4241-8E88-7CADA97723B1}"/>
    <cellStyle name="Normal 2 17 2 2 2 33" xfId="7086" xr:uid="{2ACA1BF9-FCFA-4D27-B72E-7ABA8D4B944F}"/>
    <cellStyle name="Normal 2 17 2 2 2 34" xfId="7087" xr:uid="{71015D47-8496-4AD0-B3C3-78BC3C02A5A4}"/>
    <cellStyle name="Normal 2 17 2 2 2 35" xfId="7088" xr:uid="{8EE2FC21-4BB8-4096-86CF-1EF7A51FB4AB}"/>
    <cellStyle name="Normal 2 17 2 2 2 36" xfId="7089" xr:uid="{65904427-DAD2-4B70-A8B3-A0169DF45E34}"/>
    <cellStyle name="Normal 2 17 2 2 2 37" xfId="7090" xr:uid="{4AFF5BD2-B807-4C7C-AA6A-54A6A74A8457}"/>
    <cellStyle name="Normal 2 17 2 2 2 38" xfId="7091" xr:uid="{FEBC016B-87F0-43AE-8C8E-ECD8D5ADEC25}"/>
    <cellStyle name="Normal 2 17 2 2 2 4" xfId="7092" xr:uid="{6B53C1E8-A55E-461B-AEDE-6F3074154E97}"/>
    <cellStyle name="Normal 2 17 2 2 2 5" xfId="7093" xr:uid="{76595620-F47D-41C6-8D6F-B0CBDE11F873}"/>
    <cellStyle name="Normal 2 17 2 2 2 6" xfId="7094" xr:uid="{FEA2764D-B08A-4C1E-8AD5-7D4F51CAA8CB}"/>
    <cellStyle name="Normal 2 17 2 2 2 7" xfId="7095" xr:uid="{5B033CD9-5E42-4463-BF64-C6D43B9B49B4}"/>
    <cellStyle name="Normal 2 17 2 2 2 8" xfId="7096" xr:uid="{D36F51C9-02ED-4EAF-B86F-0E6376C8FE88}"/>
    <cellStyle name="Normal 2 17 2 2 2 9" xfId="7097" xr:uid="{C9BA748A-9F8D-457B-9DEA-BBC22A79ECA3}"/>
    <cellStyle name="Normal 2 17 2 2 20" xfId="7098" xr:uid="{A9F9C1DF-EF90-40FE-9533-7CEF0CD467C8}"/>
    <cellStyle name="Normal 2 17 2 2 21" xfId="7099" xr:uid="{5B016ECB-AB8B-4647-86F8-CDD2E0544217}"/>
    <cellStyle name="Normal 2 17 2 2 22" xfId="7100" xr:uid="{815E5EE4-90F3-4BF1-B8FF-EECA1775A31E}"/>
    <cellStyle name="Normal 2 17 2 2 23" xfId="7101" xr:uid="{86555845-F0C4-4FF3-A00D-43FB873B4F85}"/>
    <cellStyle name="Normal 2 17 2 2 24" xfId="7102" xr:uid="{289378F8-F385-48A9-9BCF-B31B923651BC}"/>
    <cellStyle name="Normal 2 17 2 2 25" xfId="7103" xr:uid="{F8173029-67C7-4013-A947-1D0BC0BA8C51}"/>
    <cellStyle name="Normal 2 17 2 2 26" xfId="7104" xr:uid="{8E02BF30-874D-4A1E-A616-B883B1AEC4D3}"/>
    <cellStyle name="Normal 2 17 2 2 27" xfId="7105" xr:uid="{1783209E-094F-4A2E-A783-5C661DD077FF}"/>
    <cellStyle name="Normal 2 17 2 2 28" xfId="7106" xr:uid="{902485C7-FDE6-48F4-8417-EEE841B440F3}"/>
    <cellStyle name="Normal 2 17 2 2 29" xfId="7107" xr:uid="{BEA42ABC-4328-4FF9-BF86-484D021CC1DF}"/>
    <cellStyle name="Normal 2 17 2 2 3" xfId="7108" xr:uid="{4EB0FE1B-53E7-46FF-ADA8-E1EEE8716E30}"/>
    <cellStyle name="Normal 2 17 2 2 30" xfId="7109" xr:uid="{A838896F-FCE4-4640-A290-EA4F7DBFD5E6}"/>
    <cellStyle name="Normal 2 17 2 2 31" xfId="7110" xr:uid="{9ABBC271-E01D-4B9E-9EB7-E919E2EB7DBA}"/>
    <cellStyle name="Normal 2 17 2 2 32" xfId="7111" xr:uid="{8858BD58-1416-482C-AB80-F70A1482BFCE}"/>
    <cellStyle name="Normal 2 17 2 2 33" xfId="7112" xr:uid="{7EF9132B-6E8A-4457-8DEA-52FC2BE0F9AD}"/>
    <cellStyle name="Normal 2 17 2 2 34" xfId="7113" xr:uid="{EEF98EF4-C943-4F42-8441-E5D82D3BE0FB}"/>
    <cellStyle name="Normal 2 17 2 2 35" xfId="7114" xr:uid="{10120F63-DB7A-4715-A68E-49597CC22C81}"/>
    <cellStyle name="Normal 2 17 2 2 36" xfId="7115" xr:uid="{DEB4839D-814A-4FA7-ADE5-4D1EC0A78D21}"/>
    <cellStyle name="Normal 2 17 2 2 37" xfId="7116" xr:uid="{F016ABF8-9F7E-452B-A0AB-A407F807797F}"/>
    <cellStyle name="Normal 2 17 2 2 38" xfId="7117" xr:uid="{23E1EE77-6D1F-41D5-9484-10DCCFB131D7}"/>
    <cellStyle name="Normal 2 17 2 2 4" xfId="7118" xr:uid="{069856DB-FC51-4AD5-8295-92B8A7F7103A}"/>
    <cellStyle name="Normal 2 17 2 2 5" xfId="7119" xr:uid="{F120041F-C72E-4A40-9D96-00DFA45A7D14}"/>
    <cellStyle name="Normal 2 17 2 2 6" xfId="7120" xr:uid="{06781970-2BB9-4256-A55B-53ED68F2DB21}"/>
    <cellStyle name="Normal 2 17 2 2 7" xfId="7121" xr:uid="{771066C6-6C34-4A61-B40B-81697B778491}"/>
    <cellStyle name="Normal 2 17 2 2 8" xfId="7122" xr:uid="{625D0E77-B6B5-443C-B062-510DBC55DBD8}"/>
    <cellStyle name="Normal 2 17 2 2 9" xfId="7123" xr:uid="{A2D44FA6-2518-4404-8900-5FAFB75C1148}"/>
    <cellStyle name="Normal 2 17 2 20" xfId="7124" xr:uid="{46329F84-09B1-4EB3-957A-68BEE25EFCE2}"/>
    <cellStyle name="Normal 2 17 2 21" xfId="7125" xr:uid="{941DD620-E506-4C9B-AB0B-938F5464F9E6}"/>
    <cellStyle name="Normal 2 17 2 22" xfId="7126" xr:uid="{B91C2AA1-DA5D-4F19-A766-0E7063C4AB79}"/>
    <cellStyle name="Normal 2 17 2 23" xfId="7127" xr:uid="{F611ED28-A4C9-4518-B323-BAEEDF62C0BA}"/>
    <cellStyle name="Normal 2 17 2 24" xfId="7128" xr:uid="{49420B3D-A0A3-4A57-B071-D4CD612BC7AF}"/>
    <cellStyle name="Normal 2 17 2 25" xfId="7129" xr:uid="{768B93FA-12D9-4264-8323-C2E17093F6BF}"/>
    <cellStyle name="Normal 2 17 2 26" xfId="7130" xr:uid="{09A6E2CE-4AA5-4B4A-A7C6-447AD27126D8}"/>
    <cellStyle name="Normal 2 17 2 27" xfId="7131" xr:uid="{6A8C1783-2AA4-4BFE-99F3-E47B7791D61E}"/>
    <cellStyle name="Normal 2 17 2 28" xfId="7132" xr:uid="{D3F7F506-3D8B-4B37-970E-91E411E1C6B6}"/>
    <cellStyle name="Normal 2 17 2 29" xfId="7133" xr:uid="{3CCEC52D-2DF1-4355-A1DF-C5D564241FDB}"/>
    <cellStyle name="Normal 2 17 2 3" xfId="7134" xr:uid="{AA9F478E-3425-452A-9A90-1E36B0CAF4AD}"/>
    <cellStyle name="Normal 2 17 2 30" xfId="7135" xr:uid="{2254CC3E-8E01-47D9-8918-C57129332212}"/>
    <cellStyle name="Normal 2 17 2 31" xfId="7136" xr:uid="{01F659E6-0BD8-4765-8C6A-95AED3EAA3BE}"/>
    <cellStyle name="Normal 2 17 2 32" xfId="7137" xr:uid="{BC9A4783-89B5-4DC9-9D8C-1C9716E3A0B1}"/>
    <cellStyle name="Normal 2 17 2 33" xfId="7138" xr:uid="{564C3852-73B8-44DD-AD2A-CD8EC08C4534}"/>
    <cellStyle name="Normal 2 17 2 34" xfId="7139" xr:uid="{15597166-1409-48DF-B491-7BEB323961FA}"/>
    <cellStyle name="Normal 2 17 2 35" xfId="7140" xr:uid="{9BDC82D0-7C43-4BD9-8544-70DE0AA9EA57}"/>
    <cellStyle name="Normal 2 17 2 36" xfId="7141" xr:uid="{960BCBFD-240E-4FE5-A320-67805045E148}"/>
    <cellStyle name="Normal 2 17 2 37" xfId="7142" xr:uid="{81B85BF7-617A-4EE8-ABFD-8C97BEBE959F}"/>
    <cellStyle name="Normal 2 17 2 38" xfId="7143" xr:uid="{53676E32-ED58-4DDD-B308-4BE6BBE70A34}"/>
    <cellStyle name="Normal 2 17 2 39" xfId="7144" xr:uid="{BA8C858E-3272-412F-9961-449FCF23FD29}"/>
    <cellStyle name="Normal 2 17 2 4" xfId="7145" xr:uid="{5220B3E0-FD1C-442E-8F62-D91990AA3654}"/>
    <cellStyle name="Normal 2 17 2 40" xfId="7146" xr:uid="{8BE8643B-461D-4F38-9DE5-8613A8229E3C}"/>
    <cellStyle name="Normal 2 17 2 5" xfId="7147" xr:uid="{765F8135-1539-4C2C-9410-B48235FD44C2}"/>
    <cellStyle name="Normal 2 17 2 6" xfId="7148" xr:uid="{35A962A6-7EEE-4ED4-98CF-A83208F05A24}"/>
    <cellStyle name="Normal 2 17 2 7" xfId="7149" xr:uid="{62C85B77-119A-4FC4-9C28-B5619D9F90CC}"/>
    <cellStyle name="Normal 2 17 2 8" xfId="7150" xr:uid="{C43FADC0-091D-4FE6-B5DB-059873854331}"/>
    <cellStyle name="Normal 2 17 2 9" xfId="7151" xr:uid="{115CC6E9-A559-4852-B1A3-F36D2DD6C5AB}"/>
    <cellStyle name="Normal 2 17 20" xfId="7152" xr:uid="{F070661D-9143-470B-B3CE-217843CBCFEA}"/>
    <cellStyle name="Normal 2 17 21" xfId="7153" xr:uid="{E2B2C194-A564-48C7-ADEA-139CEF142242}"/>
    <cellStyle name="Normal 2 17 22" xfId="7154" xr:uid="{617FBBA8-77C9-4188-B52D-B63D7ED06E9E}"/>
    <cellStyle name="Normal 2 17 23" xfId="7155" xr:uid="{CEEEAF5D-50EE-4EDF-8A0E-4BDFBE4395A4}"/>
    <cellStyle name="Normal 2 17 24" xfId="7156" xr:uid="{432D803A-5958-4D81-8EDB-47229DCF8498}"/>
    <cellStyle name="Normal 2 17 25" xfId="7157" xr:uid="{C7413323-0458-4F46-A321-0917222A9442}"/>
    <cellStyle name="Normal 2 17 26" xfId="7158" xr:uid="{54072585-44CF-4FB8-8D04-2F99E4196BD5}"/>
    <cellStyle name="Normal 2 17 27" xfId="7159" xr:uid="{5A4D9D78-DB37-427D-9064-25982F454FEA}"/>
    <cellStyle name="Normal 2 17 28" xfId="7160" xr:uid="{B074FB72-9C7D-41D7-9AD5-45B70CCE8DF3}"/>
    <cellStyle name="Normal 2 17 29" xfId="7161" xr:uid="{080485A1-AD36-4DBF-A4B5-1B52C33620A8}"/>
    <cellStyle name="Normal 2 17 3" xfId="7162" xr:uid="{FEE0C0B0-B0E3-4D9F-92A3-FA96EF24572F}"/>
    <cellStyle name="Normal 2 17 3 10" xfId="7163" xr:uid="{52996B16-C63E-438E-8DDE-4FC9AC3FD290}"/>
    <cellStyle name="Normal 2 17 3 11" xfId="7164" xr:uid="{2E8CA1CC-E872-46E8-910B-C8699C21B0AB}"/>
    <cellStyle name="Normal 2 17 3 12" xfId="7165" xr:uid="{641820A3-3314-4179-940C-CA8963286EB5}"/>
    <cellStyle name="Normal 2 17 3 13" xfId="7166" xr:uid="{ECD228F2-07C8-4D21-A9D0-316DCE323A5B}"/>
    <cellStyle name="Normal 2 17 3 14" xfId="7167" xr:uid="{523170B2-6AE6-4AC0-8532-1A27CCD38793}"/>
    <cellStyle name="Normal 2 17 3 15" xfId="7168" xr:uid="{3A98AE15-F14B-4BFC-A9CD-3A384ADC894F}"/>
    <cellStyle name="Normal 2 17 3 16" xfId="7169" xr:uid="{01ED1D99-F3F5-4700-915A-4C850B7D3674}"/>
    <cellStyle name="Normal 2 17 3 17" xfId="7170" xr:uid="{6C185A2C-46A5-4846-A19B-3382EC2F0BDB}"/>
    <cellStyle name="Normal 2 17 3 18" xfId="7171" xr:uid="{4AAD7598-EF2C-4401-A784-67C8F9C51652}"/>
    <cellStyle name="Normal 2 17 3 19" xfId="7172" xr:uid="{8385E854-5C59-49EB-9D1C-08570566A101}"/>
    <cellStyle name="Normal 2 17 3 2" xfId="7173" xr:uid="{FBC4662B-D374-4A05-B6BD-93F433FE0EC8}"/>
    <cellStyle name="Normal 2 17 3 2 10" xfId="7174" xr:uid="{EFEEB218-70AF-485C-A0F4-55B591FF25EB}"/>
    <cellStyle name="Normal 2 17 3 2 11" xfId="7175" xr:uid="{A050389D-0668-42E8-8408-D0305E83E816}"/>
    <cellStyle name="Normal 2 17 3 2 12" xfId="7176" xr:uid="{65E1A254-BD7A-4E43-AFD6-9670BE7D8637}"/>
    <cellStyle name="Normal 2 17 3 2 13" xfId="7177" xr:uid="{376035C1-542C-4A3D-B823-D6932CBE079D}"/>
    <cellStyle name="Normal 2 17 3 2 14" xfId="7178" xr:uid="{3FEB1BF1-B413-4D16-BDA1-D8BFF06141F9}"/>
    <cellStyle name="Normal 2 17 3 2 15" xfId="7179" xr:uid="{844C3E42-EF18-4CF7-A286-6761427CA958}"/>
    <cellStyle name="Normal 2 17 3 2 16" xfId="7180" xr:uid="{CC6C195B-CC72-4A33-A965-086DA27B7858}"/>
    <cellStyle name="Normal 2 17 3 2 17" xfId="7181" xr:uid="{4AC9ED22-167E-4DA4-898A-2612917B61FC}"/>
    <cellStyle name="Normal 2 17 3 2 18" xfId="7182" xr:uid="{6DCED6F6-C2E5-4236-873E-5023D3FDD435}"/>
    <cellStyle name="Normal 2 17 3 2 19" xfId="7183" xr:uid="{A8AF393D-CCFF-42D9-B64B-E2846A8B62D8}"/>
    <cellStyle name="Normal 2 17 3 2 2" xfId="7184" xr:uid="{A7A72B95-3716-404D-92B6-B791E6F58A93}"/>
    <cellStyle name="Normal 2 17 3 2 20" xfId="7185" xr:uid="{41C39BF0-1118-4B88-8139-39049B8EB5E7}"/>
    <cellStyle name="Normal 2 17 3 2 21" xfId="7186" xr:uid="{97025D21-63D2-41F9-A349-093F23EC40C6}"/>
    <cellStyle name="Normal 2 17 3 2 22" xfId="7187" xr:uid="{D25DB22B-536D-4DDA-A9EC-FF1E50DC09A2}"/>
    <cellStyle name="Normal 2 17 3 2 23" xfId="7188" xr:uid="{B457F3CD-C83D-49E7-AD1C-F298DDCC640F}"/>
    <cellStyle name="Normal 2 17 3 2 24" xfId="7189" xr:uid="{42C0E6AA-3ABC-4048-BAE3-18C13E11E10F}"/>
    <cellStyle name="Normal 2 17 3 2 25" xfId="7190" xr:uid="{C69438AD-61DD-4B98-B369-F86423D14562}"/>
    <cellStyle name="Normal 2 17 3 2 26" xfId="7191" xr:uid="{FFF3A593-2CB0-4DC8-8CCA-D930D63E4B31}"/>
    <cellStyle name="Normal 2 17 3 2 27" xfId="7192" xr:uid="{BAFBFD89-59EA-43AB-8FFF-6CA45247EE01}"/>
    <cellStyle name="Normal 2 17 3 2 28" xfId="7193" xr:uid="{79041BF1-4F51-4EE9-9E55-1295E43F3F68}"/>
    <cellStyle name="Normal 2 17 3 2 29" xfId="7194" xr:uid="{1D633345-9A63-4E2E-B98B-7116A7B97D15}"/>
    <cellStyle name="Normal 2 17 3 2 3" xfId="7195" xr:uid="{3039F02F-5BDB-486D-9940-D86360DE4C2C}"/>
    <cellStyle name="Normal 2 17 3 2 30" xfId="7196" xr:uid="{E24A9D8A-5C4D-46AD-B047-83048B1E28F6}"/>
    <cellStyle name="Normal 2 17 3 2 31" xfId="7197" xr:uid="{E8C667F5-97DA-49FF-BF28-D893549B2F9A}"/>
    <cellStyle name="Normal 2 17 3 2 32" xfId="7198" xr:uid="{1205DC39-96F6-4C7A-818C-566F27757853}"/>
    <cellStyle name="Normal 2 17 3 2 33" xfId="7199" xr:uid="{48E29804-74A5-4BEF-B3B8-EAF634920951}"/>
    <cellStyle name="Normal 2 17 3 2 34" xfId="7200" xr:uid="{6EF2CCD1-185F-493C-A144-3B6BD16E509A}"/>
    <cellStyle name="Normal 2 17 3 2 35" xfId="7201" xr:uid="{B3BE483E-D7FD-41ED-92EF-B30DFDE0D826}"/>
    <cellStyle name="Normal 2 17 3 2 36" xfId="7202" xr:uid="{71F09246-DA41-4DC9-B740-A4A7527B88F5}"/>
    <cellStyle name="Normal 2 17 3 2 37" xfId="7203" xr:uid="{8260F2F6-A44C-46E6-8EB0-F7807BBFC19C}"/>
    <cellStyle name="Normal 2 17 3 2 38" xfId="7204" xr:uid="{D13AB74F-A4BD-4236-A841-F076D40E6E70}"/>
    <cellStyle name="Normal 2 17 3 2 4" xfId="7205" xr:uid="{B7EAC69B-CB9E-4692-BE3B-F03171A7941C}"/>
    <cellStyle name="Normal 2 17 3 2 5" xfId="7206" xr:uid="{4FC84E96-5B51-49BF-82C7-31355B5471BD}"/>
    <cellStyle name="Normal 2 17 3 2 6" xfId="7207" xr:uid="{320F3852-BABA-4E88-963C-2D76C16607F2}"/>
    <cellStyle name="Normal 2 17 3 2 7" xfId="7208" xr:uid="{DD4C8B9F-D740-4EFB-8C73-15498BF9AB8B}"/>
    <cellStyle name="Normal 2 17 3 2 8" xfId="7209" xr:uid="{5B93F15B-94AB-439E-A88B-10513858DD50}"/>
    <cellStyle name="Normal 2 17 3 2 9" xfId="7210" xr:uid="{519622C4-72CF-4069-B23D-E553E400339B}"/>
    <cellStyle name="Normal 2 17 3 20" xfId="7211" xr:uid="{FC39A417-55D5-48AB-A630-08B28334CDEA}"/>
    <cellStyle name="Normal 2 17 3 21" xfId="7212" xr:uid="{1D15AA1F-0CDF-4531-94D1-9C64D42FB859}"/>
    <cellStyle name="Normal 2 17 3 22" xfId="7213" xr:uid="{385DF49C-7617-49CE-BC41-192927261F87}"/>
    <cellStyle name="Normal 2 17 3 23" xfId="7214" xr:uid="{C8205D37-D956-4505-A13C-DAB7736A2695}"/>
    <cellStyle name="Normal 2 17 3 24" xfId="7215" xr:uid="{572C5F26-BFD2-4423-8441-38CD5C5374FD}"/>
    <cellStyle name="Normal 2 17 3 25" xfId="7216" xr:uid="{D3451DE5-B5C9-4B5C-8403-0C3AEC5BC656}"/>
    <cellStyle name="Normal 2 17 3 26" xfId="7217" xr:uid="{95667402-F48D-4FEF-B3DF-78D7CADE0EE3}"/>
    <cellStyle name="Normal 2 17 3 27" xfId="7218" xr:uid="{812DAC79-7FC5-430A-A523-BD886BD4F490}"/>
    <cellStyle name="Normal 2 17 3 28" xfId="7219" xr:uid="{F0BEE6DD-1BF9-4E0F-8A77-A390044AAF45}"/>
    <cellStyle name="Normal 2 17 3 29" xfId="7220" xr:uid="{F9BDC876-9259-4089-BB66-739404DB324D}"/>
    <cellStyle name="Normal 2 17 3 3" xfId="7221" xr:uid="{B1829D36-DEC9-4787-8CAF-83E6C37B8460}"/>
    <cellStyle name="Normal 2 17 3 30" xfId="7222" xr:uid="{2C5D4B40-C51B-49E5-A569-E466A3207AB4}"/>
    <cellStyle name="Normal 2 17 3 31" xfId="7223" xr:uid="{8EDEB5E3-AB7C-4D42-9145-C546CCC7F4F8}"/>
    <cellStyle name="Normal 2 17 3 32" xfId="7224" xr:uid="{D2C8FF83-A0AC-42C9-9098-A1C93B686BA3}"/>
    <cellStyle name="Normal 2 17 3 33" xfId="7225" xr:uid="{EE8BE066-BEE4-4FA7-ACDE-C4D5FE1BFC64}"/>
    <cellStyle name="Normal 2 17 3 34" xfId="7226" xr:uid="{5492C1D4-D609-47D9-A662-B35BB5069452}"/>
    <cellStyle name="Normal 2 17 3 35" xfId="7227" xr:uid="{1E6D206A-B1BB-46A5-A722-47D55C751D62}"/>
    <cellStyle name="Normal 2 17 3 36" xfId="7228" xr:uid="{BE92E9A9-63B3-4854-B4AC-4DACBD127E5B}"/>
    <cellStyle name="Normal 2 17 3 37" xfId="7229" xr:uid="{49B75681-B4AF-4D26-873F-69F8524BD6A9}"/>
    <cellStyle name="Normal 2 17 3 38" xfId="7230" xr:uid="{72A8211F-C155-4483-9671-614CB3165AF9}"/>
    <cellStyle name="Normal 2 17 3 4" xfId="7231" xr:uid="{4BA7524C-D33D-47BD-955D-2C5004056939}"/>
    <cellStyle name="Normal 2 17 3 5" xfId="7232" xr:uid="{701BE8FD-CD4A-4847-B55A-27A410B36F81}"/>
    <cellStyle name="Normal 2 17 3 6" xfId="7233" xr:uid="{80488BA5-62E1-4567-A673-0EAF4D9C98F3}"/>
    <cellStyle name="Normal 2 17 3 7" xfId="7234" xr:uid="{9CAD8A09-4EF9-4DB0-97F7-72391CF9A3DC}"/>
    <cellStyle name="Normal 2 17 3 8" xfId="7235" xr:uid="{BAE2CA81-E070-4CD2-AF54-D8B923CFA08A}"/>
    <cellStyle name="Normal 2 17 3 9" xfId="7236" xr:uid="{79C21BC9-8B61-41E1-BAB6-E9E10D217A05}"/>
    <cellStyle name="Normal 2 17 30" xfId="7237" xr:uid="{F0CC5D45-E80B-4944-B957-255B3B6D2D9F}"/>
    <cellStyle name="Normal 2 17 31" xfId="7238" xr:uid="{4BC7FFA8-B2A5-4F8E-9E98-BAC7E93BABD5}"/>
    <cellStyle name="Normal 2 17 32" xfId="7239" xr:uid="{1AE462B0-1C86-4AE2-A4ED-5FD114761B08}"/>
    <cellStyle name="Normal 2 17 33" xfId="7240" xr:uid="{B3DDB8DE-E11A-438E-8D3F-1B4ABDD98174}"/>
    <cellStyle name="Normal 2 17 34" xfId="7241" xr:uid="{78173482-64FA-4492-B17A-57C57F7D9B9D}"/>
    <cellStyle name="Normal 2 17 35" xfId="7242" xr:uid="{C2565508-E5C7-4E01-9B48-A3860B1A0CC7}"/>
    <cellStyle name="Normal 2 17 36" xfId="7243" xr:uid="{EF800EFA-2058-434F-ADED-44661A1225DA}"/>
    <cellStyle name="Normal 2 17 37" xfId="7244" xr:uid="{A9890F30-7F64-444C-8E40-7B7AC78800AC}"/>
    <cellStyle name="Normal 2 17 38" xfId="7245" xr:uid="{E965C726-928E-4F43-AD2D-220A41171158}"/>
    <cellStyle name="Normal 2 17 39" xfId="7246" xr:uid="{806A8C30-4C29-4C91-ACF8-C0988A39D7D7}"/>
    <cellStyle name="Normal 2 17 4" xfId="7247" xr:uid="{FB1B7E15-3A08-4461-A7A5-C57C6A6D6416}"/>
    <cellStyle name="Normal 2 17 40" xfId="7248" xr:uid="{FDCE4F1B-6709-4B66-8C19-D82F6FF34E97}"/>
    <cellStyle name="Normal 2 17 5" xfId="7249" xr:uid="{81D09D75-F74A-420E-830C-0899C8DCA43B}"/>
    <cellStyle name="Normal 2 17 6" xfId="7250" xr:uid="{A62747DC-3E99-48B9-95C7-20BB7C88A26F}"/>
    <cellStyle name="Normal 2 17 7" xfId="7251" xr:uid="{2DA0A33A-3891-4458-9C8C-DA63B1FD8F73}"/>
    <cellStyle name="Normal 2 17 8" xfId="7252" xr:uid="{B9CF867F-7B12-4EF9-A9A9-E918643597B2}"/>
    <cellStyle name="Normal 2 17 9" xfId="7253" xr:uid="{CDB98164-B8BF-4877-BCF4-F2C073D43493}"/>
    <cellStyle name="Normal 2 18" xfId="7254" xr:uid="{E818CC52-20BD-41DE-A9EE-6E53B64BDD79}"/>
    <cellStyle name="Normal 2 18 10" xfId="7255" xr:uid="{50D2BBCC-8650-4616-87AC-12A85B206D74}"/>
    <cellStyle name="Normal 2 18 11" xfId="7256" xr:uid="{60C51F27-09FE-4E44-AD7B-F03F91BF8DEB}"/>
    <cellStyle name="Normal 2 18 12" xfId="7257" xr:uid="{27864354-D846-4D63-A541-20AA7C07F5D4}"/>
    <cellStyle name="Normal 2 18 13" xfId="7258" xr:uid="{A9E66718-8FB1-48E6-9C35-10F8468E44D0}"/>
    <cellStyle name="Normal 2 18 14" xfId="7259" xr:uid="{D2833184-9EC1-4AF0-9EEA-454DBC1A677D}"/>
    <cellStyle name="Normal 2 18 15" xfId="7260" xr:uid="{C9C08302-9724-4129-9060-F1A87E835893}"/>
    <cellStyle name="Normal 2 18 16" xfId="7261" xr:uid="{79AD08EF-D9C7-44B2-B71B-68C394D4A529}"/>
    <cellStyle name="Normal 2 18 17" xfId="7262" xr:uid="{DC74B181-5448-4AC3-9D53-037C3A0FBAC4}"/>
    <cellStyle name="Normal 2 18 18" xfId="7263" xr:uid="{2226651A-339E-40A8-A8A4-4D516961C0DE}"/>
    <cellStyle name="Normal 2 18 19" xfId="7264" xr:uid="{69C6F597-2AC1-46A1-8CC6-89891301A001}"/>
    <cellStyle name="Normal 2 18 2" xfId="7265" xr:uid="{FF12CFB5-2F30-4FF9-AF23-F151980D59F8}"/>
    <cellStyle name="Normal 2 18 2 10" xfId="7266" xr:uid="{34088C0E-60B4-4DB4-925F-9AABA7BBE08B}"/>
    <cellStyle name="Normal 2 18 2 11" xfId="7267" xr:uid="{6F5448A1-D70E-407B-8E98-453100EAEC37}"/>
    <cellStyle name="Normal 2 18 2 12" xfId="7268" xr:uid="{59043D7F-E41F-41D0-87CD-B41F6F8D7314}"/>
    <cellStyle name="Normal 2 18 2 13" xfId="7269" xr:uid="{0966B64B-D052-480E-A204-C5C962137308}"/>
    <cellStyle name="Normal 2 18 2 14" xfId="7270" xr:uid="{0D3A4041-EB7F-447E-BA4C-364AE81D276F}"/>
    <cellStyle name="Normal 2 18 2 15" xfId="7271" xr:uid="{23594F8A-38FA-4DE5-9241-5911BF791A8F}"/>
    <cellStyle name="Normal 2 18 2 16" xfId="7272" xr:uid="{027C6132-8062-450D-815A-F8E0CE6EAC27}"/>
    <cellStyle name="Normal 2 18 2 17" xfId="7273" xr:uid="{BCFC14E3-8E79-46F2-A47A-19D46BB8895A}"/>
    <cellStyle name="Normal 2 18 2 18" xfId="7274" xr:uid="{A198AAED-7935-4230-8B08-85B16B5058A4}"/>
    <cellStyle name="Normal 2 18 2 19" xfId="7275" xr:uid="{38787594-2332-4C1E-86B7-8F872789B713}"/>
    <cellStyle name="Normal 2 18 2 2" xfId="7276" xr:uid="{0A89DA4C-C214-4B48-8DF6-144C6FEDED04}"/>
    <cellStyle name="Normal 2 18 2 2 10" xfId="7277" xr:uid="{2ED33C93-297E-4B10-A23B-F69ABAFADE4E}"/>
    <cellStyle name="Normal 2 18 2 2 11" xfId="7278" xr:uid="{56D8D3CA-D2F8-4AA6-B2B2-D8C44A3AF902}"/>
    <cellStyle name="Normal 2 18 2 2 12" xfId="7279" xr:uid="{E3BB90BE-38BB-4DC2-8406-7CE65E4A5134}"/>
    <cellStyle name="Normal 2 18 2 2 13" xfId="7280" xr:uid="{5F5862BC-7D37-409E-869B-1C07E0FFE7A2}"/>
    <cellStyle name="Normal 2 18 2 2 14" xfId="7281" xr:uid="{BFEA0631-DAAD-4D53-BAEE-7AD9C26F38CC}"/>
    <cellStyle name="Normal 2 18 2 2 15" xfId="7282" xr:uid="{02814D19-9160-4222-A97F-E2AB6C6AAAA3}"/>
    <cellStyle name="Normal 2 18 2 2 16" xfId="7283" xr:uid="{DF4E7473-5417-4E2B-BCC2-FBC035C8AF33}"/>
    <cellStyle name="Normal 2 18 2 2 17" xfId="7284" xr:uid="{3F5C68AD-86FA-4F57-855B-E8C2E1CC7B50}"/>
    <cellStyle name="Normal 2 18 2 2 18" xfId="7285" xr:uid="{6ADCD6C4-287C-4505-BC7C-E1C6A81C11AC}"/>
    <cellStyle name="Normal 2 18 2 2 19" xfId="7286" xr:uid="{D040C08D-127F-4219-943D-121096BFA3FB}"/>
    <cellStyle name="Normal 2 18 2 2 2" xfId="7287" xr:uid="{9BAE38D0-9DBF-4615-9029-D1B04876C280}"/>
    <cellStyle name="Normal 2 18 2 2 2 10" xfId="7288" xr:uid="{076D0FDE-914E-4F9C-8C9A-FB9C7EA2B9A4}"/>
    <cellStyle name="Normal 2 18 2 2 2 11" xfId="7289" xr:uid="{4FD6ED4D-101F-4810-8EB9-A88FEA9E6EB8}"/>
    <cellStyle name="Normal 2 18 2 2 2 12" xfId="7290" xr:uid="{FD69DE5F-09A9-4E93-B024-C119A4A6CABF}"/>
    <cellStyle name="Normal 2 18 2 2 2 13" xfId="7291" xr:uid="{7E946BD8-F836-48A1-91E9-80C08BABAE23}"/>
    <cellStyle name="Normal 2 18 2 2 2 14" xfId="7292" xr:uid="{38E6D30E-257D-4351-A691-E27B3DA8452C}"/>
    <cellStyle name="Normal 2 18 2 2 2 15" xfId="7293" xr:uid="{4ECE339A-7ABB-4038-AD17-126288626DDB}"/>
    <cellStyle name="Normal 2 18 2 2 2 16" xfId="7294" xr:uid="{BF1F206F-CF08-4F35-BB37-41F864003AED}"/>
    <cellStyle name="Normal 2 18 2 2 2 17" xfId="7295" xr:uid="{738CDFC5-CA03-43EF-A1BC-C83FF8EC5AF2}"/>
    <cellStyle name="Normal 2 18 2 2 2 18" xfId="7296" xr:uid="{46F8167A-1D35-4946-A255-B712E9809B18}"/>
    <cellStyle name="Normal 2 18 2 2 2 19" xfId="7297" xr:uid="{531532EC-4EA0-4A6D-A794-E45941B22865}"/>
    <cellStyle name="Normal 2 18 2 2 2 2" xfId="7298" xr:uid="{0F45C4F6-034A-4E31-819D-CC868C0E37DE}"/>
    <cellStyle name="Normal 2 18 2 2 2 20" xfId="7299" xr:uid="{78672DE3-B725-4711-8FAE-F5A8A769DFFB}"/>
    <cellStyle name="Normal 2 18 2 2 2 21" xfId="7300" xr:uid="{5F6C1EF2-80B3-4B1A-AAEB-31B49608FB03}"/>
    <cellStyle name="Normal 2 18 2 2 2 22" xfId="7301" xr:uid="{B36317E4-D545-4D0D-939E-599ED9D5EA38}"/>
    <cellStyle name="Normal 2 18 2 2 2 23" xfId="7302" xr:uid="{AC01D37E-170B-472B-8E78-84A888297008}"/>
    <cellStyle name="Normal 2 18 2 2 2 24" xfId="7303" xr:uid="{7A4BA5C3-7A56-4B96-8BC4-DDCCD79AF384}"/>
    <cellStyle name="Normal 2 18 2 2 2 25" xfId="7304" xr:uid="{935F1AFC-E487-42D5-B023-C85B10126A6E}"/>
    <cellStyle name="Normal 2 18 2 2 2 26" xfId="7305" xr:uid="{26D9F5DD-A782-41F5-B182-D8DA0B29A56B}"/>
    <cellStyle name="Normal 2 18 2 2 2 27" xfId="7306" xr:uid="{BFF7139B-62B8-45C2-A984-C4E84660ED9C}"/>
    <cellStyle name="Normal 2 18 2 2 2 28" xfId="7307" xr:uid="{88959346-7FFD-426C-921F-5D8409318C27}"/>
    <cellStyle name="Normal 2 18 2 2 2 29" xfId="7308" xr:uid="{822CF17F-65E8-4EF3-889D-9BC12055C563}"/>
    <cellStyle name="Normal 2 18 2 2 2 3" xfId="7309" xr:uid="{FEF4B647-03BD-4CAA-B6D3-AD14257CE8E4}"/>
    <cellStyle name="Normal 2 18 2 2 2 30" xfId="7310" xr:uid="{DB32B45E-8A5B-4A60-9050-A62EE9A42249}"/>
    <cellStyle name="Normal 2 18 2 2 2 31" xfId="7311" xr:uid="{D17088CB-8EFA-4D3A-94BE-A3CA19E6600E}"/>
    <cellStyle name="Normal 2 18 2 2 2 32" xfId="7312" xr:uid="{58CCC26F-7D26-40B5-B2C5-8DDA66E3A259}"/>
    <cellStyle name="Normal 2 18 2 2 2 33" xfId="7313" xr:uid="{39BA979E-BF54-40F9-8BE7-64D85D9ACE38}"/>
    <cellStyle name="Normal 2 18 2 2 2 34" xfId="7314" xr:uid="{D1433653-8DDC-45B5-BCF6-E090D105E749}"/>
    <cellStyle name="Normal 2 18 2 2 2 35" xfId="7315" xr:uid="{D430C682-E670-4D3C-A0DF-61760B6ACD7E}"/>
    <cellStyle name="Normal 2 18 2 2 2 36" xfId="7316" xr:uid="{0638B345-8EA6-4BC4-B7E4-6CD0867E2063}"/>
    <cellStyle name="Normal 2 18 2 2 2 37" xfId="7317" xr:uid="{686E23BC-CAC0-489C-9F72-674DA0C67261}"/>
    <cellStyle name="Normal 2 18 2 2 2 38" xfId="7318" xr:uid="{6FB005C9-2D3F-427B-8E41-0979F260DF97}"/>
    <cellStyle name="Normal 2 18 2 2 2 4" xfId="7319" xr:uid="{1772203C-F34E-4A70-96C4-CC3D0C3E11E6}"/>
    <cellStyle name="Normal 2 18 2 2 2 5" xfId="7320" xr:uid="{E51A3ECA-9883-42DB-8771-796404738C71}"/>
    <cellStyle name="Normal 2 18 2 2 2 6" xfId="7321" xr:uid="{AC8EE350-82CA-4E47-B083-7951E22837D9}"/>
    <cellStyle name="Normal 2 18 2 2 2 7" xfId="7322" xr:uid="{FEE021BE-C5D5-4205-B1F2-AD994634E26B}"/>
    <cellStyle name="Normal 2 18 2 2 2 8" xfId="7323" xr:uid="{813C530E-161D-4084-AA7E-EBDCCF3DE8D3}"/>
    <cellStyle name="Normal 2 18 2 2 2 9" xfId="7324" xr:uid="{50DBF095-1BC4-4468-9511-FBE537710F95}"/>
    <cellStyle name="Normal 2 18 2 2 20" xfId="7325" xr:uid="{DC8F1BB6-7FB5-45AD-851D-42F8DB318464}"/>
    <cellStyle name="Normal 2 18 2 2 21" xfId="7326" xr:uid="{10F3AEE7-7299-4343-AA43-3D136EAD320B}"/>
    <cellStyle name="Normal 2 18 2 2 22" xfId="7327" xr:uid="{C52F8CBB-CAFC-4E89-9C9C-782EB13E9B0E}"/>
    <cellStyle name="Normal 2 18 2 2 23" xfId="7328" xr:uid="{038DFF28-81AC-410F-B75F-A7D5BFE7E69D}"/>
    <cellStyle name="Normal 2 18 2 2 24" xfId="7329" xr:uid="{3F4F90BC-B20E-4FEB-9768-94CE426FD500}"/>
    <cellStyle name="Normal 2 18 2 2 25" xfId="7330" xr:uid="{6AB6D0E9-31C0-4157-A665-A87B8A124C6E}"/>
    <cellStyle name="Normal 2 18 2 2 26" xfId="7331" xr:uid="{4C00C11E-C4EE-4F35-88FA-3B50815521C6}"/>
    <cellStyle name="Normal 2 18 2 2 27" xfId="7332" xr:uid="{CD5E70B7-6D65-40AE-A62D-D0BDF7531EFC}"/>
    <cellStyle name="Normal 2 18 2 2 28" xfId="7333" xr:uid="{22FFFEB8-E941-45D4-BF73-EA2C24D93E97}"/>
    <cellStyle name="Normal 2 18 2 2 29" xfId="7334" xr:uid="{BA880B69-1022-4D46-991E-79505B5B55F1}"/>
    <cellStyle name="Normal 2 18 2 2 3" xfId="7335" xr:uid="{BDB54A3E-D661-49C4-B45D-8E2AFD9335E5}"/>
    <cellStyle name="Normal 2 18 2 2 30" xfId="7336" xr:uid="{18E863CC-B947-47F7-8095-D26BCF3EB721}"/>
    <cellStyle name="Normal 2 18 2 2 31" xfId="7337" xr:uid="{892B380E-721E-477A-A32F-11E6C6FC1875}"/>
    <cellStyle name="Normal 2 18 2 2 32" xfId="7338" xr:uid="{F0A20B82-EEC3-4C29-AA19-A24D24322AE5}"/>
    <cellStyle name="Normal 2 18 2 2 33" xfId="7339" xr:uid="{F17677B9-1792-4788-9087-AA57EE00391C}"/>
    <cellStyle name="Normal 2 18 2 2 34" xfId="7340" xr:uid="{2D7700E7-FCC0-406F-96E3-C70287930369}"/>
    <cellStyle name="Normal 2 18 2 2 35" xfId="7341" xr:uid="{4429D262-F441-46C6-B03E-77A0311AE586}"/>
    <cellStyle name="Normal 2 18 2 2 36" xfId="7342" xr:uid="{A6718610-E79A-4F6C-8722-A5B6284AAD57}"/>
    <cellStyle name="Normal 2 18 2 2 37" xfId="7343" xr:uid="{70F04BE0-4D25-4294-9BB7-BFC4E4B39F2B}"/>
    <cellStyle name="Normal 2 18 2 2 38" xfId="7344" xr:uid="{50921B82-EEF6-4583-9E3C-7717686400DD}"/>
    <cellStyle name="Normal 2 18 2 2 4" xfId="7345" xr:uid="{FB0638A4-5632-444B-82C5-42F518323F1B}"/>
    <cellStyle name="Normal 2 18 2 2 5" xfId="7346" xr:uid="{D3F296C7-C213-463E-9D68-69938A201EC1}"/>
    <cellStyle name="Normal 2 18 2 2 6" xfId="7347" xr:uid="{7EC2A645-8AD4-44DC-9DBA-B25749A5A486}"/>
    <cellStyle name="Normal 2 18 2 2 7" xfId="7348" xr:uid="{3C6A781D-A69D-4F3B-87DF-007B34FE5CCD}"/>
    <cellStyle name="Normal 2 18 2 2 8" xfId="7349" xr:uid="{ECC40607-E52A-4889-A6FB-CCC8F2C55ABA}"/>
    <cellStyle name="Normal 2 18 2 2 9" xfId="7350" xr:uid="{BF95EDC6-EE5D-4F98-AC0A-599FFF3F1E6D}"/>
    <cellStyle name="Normal 2 18 2 20" xfId="7351" xr:uid="{A4B05911-F839-4D72-A243-97A109D62FC4}"/>
    <cellStyle name="Normal 2 18 2 21" xfId="7352" xr:uid="{C3BD394C-897F-4975-B10C-DD81E1C42530}"/>
    <cellStyle name="Normal 2 18 2 22" xfId="7353" xr:uid="{49C23CF4-494E-47CC-8A29-CB7AD0EEE20D}"/>
    <cellStyle name="Normal 2 18 2 23" xfId="7354" xr:uid="{75DC73EF-D454-4843-B5C1-7C5D310DEC0B}"/>
    <cellStyle name="Normal 2 18 2 24" xfId="7355" xr:uid="{23DAE2D8-0B74-436E-AC9F-8C88FA4DE292}"/>
    <cellStyle name="Normal 2 18 2 25" xfId="7356" xr:uid="{3FA9CDF0-087D-4EE4-B4B1-D01406B6DCB5}"/>
    <cellStyle name="Normal 2 18 2 26" xfId="7357" xr:uid="{8081FABC-4BB1-4438-B22B-02D11BC955F3}"/>
    <cellStyle name="Normal 2 18 2 27" xfId="7358" xr:uid="{25E41685-BAE9-46A4-9BF9-2CEA643C12E8}"/>
    <cellStyle name="Normal 2 18 2 28" xfId="7359" xr:uid="{31A496DE-F485-4E14-B237-B464933A9DB2}"/>
    <cellStyle name="Normal 2 18 2 29" xfId="7360" xr:uid="{1FEE1547-2C54-4F56-BEDF-F22E57B5BF39}"/>
    <cellStyle name="Normal 2 18 2 3" xfId="7361" xr:uid="{09B03470-2530-41AC-B4C5-B18D602848BD}"/>
    <cellStyle name="Normal 2 18 2 30" xfId="7362" xr:uid="{BE6664E7-44A9-4DE4-A7F3-D694B4867A37}"/>
    <cellStyle name="Normal 2 18 2 31" xfId="7363" xr:uid="{2157FDA6-EA93-4FE1-892B-E15F5E614BD5}"/>
    <cellStyle name="Normal 2 18 2 32" xfId="7364" xr:uid="{0E47A66E-1F1F-45E0-893A-2C8CE961FB73}"/>
    <cellStyle name="Normal 2 18 2 33" xfId="7365" xr:uid="{80DB65F6-6A6B-413C-86C4-FA0F3FF5AD12}"/>
    <cellStyle name="Normal 2 18 2 34" xfId="7366" xr:uid="{03D4FFC5-DECE-4105-AE70-A0F1E4914F5E}"/>
    <cellStyle name="Normal 2 18 2 35" xfId="7367" xr:uid="{E889DC64-8692-48BB-9A76-C1D339675809}"/>
    <cellStyle name="Normal 2 18 2 36" xfId="7368" xr:uid="{635F223C-1AC9-4226-BE93-EB60A0A2FB9E}"/>
    <cellStyle name="Normal 2 18 2 37" xfId="7369" xr:uid="{C582BD89-ADD8-4591-B5B5-84D2321359BB}"/>
    <cellStyle name="Normal 2 18 2 38" xfId="7370" xr:uid="{CCF8EA82-377C-4DFB-B5E9-7E864C423A7B}"/>
    <cellStyle name="Normal 2 18 2 39" xfId="7371" xr:uid="{0D8C536C-C7F5-4AFF-8A3F-164947770367}"/>
    <cellStyle name="Normal 2 18 2 4" xfId="7372" xr:uid="{9D1F23EB-4D56-45D4-8C26-B1E86E5FDB92}"/>
    <cellStyle name="Normal 2 18 2 40" xfId="7373" xr:uid="{81812B6B-FD35-4237-AA93-672BE67C26DE}"/>
    <cellStyle name="Normal 2 18 2 5" xfId="7374" xr:uid="{811B7B7C-5F57-47F7-9053-EA0D62BA4030}"/>
    <cellStyle name="Normal 2 18 2 6" xfId="7375" xr:uid="{17E7CDCC-B139-4279-9BA1-54A0A036EC1C}"/>
    <cellStyle name="Normal 2 18 2 7" xfId="7376" xr:uid="{D3361BA2-22CD-45BF-8384-AB5CC05862A2}"/>
    <cellStyle name="Normal 2 18 2 8" xfId="7377" xr:uid="{CE79F663-BD1D-44E7-AFDA-341298E9A06A}"/>
    <cellStyle name="Normal 2 18 2 9" xfId="7378" xr:uid="{567522CB-5827-43AF-997E-8B31DB747BBF}"/>
    <cellStyle name="Normal 2 18 20" xfId="7379" xr:uid="{9955274A-D021-4181-AADF-DFDF6E9717E7}"/>
    <cellStyle name="Normal 2 18 21" xfId="7380" xr:uid="{8420C2A5-4FD4-4C10-8E53-FE74EB6FACD7}"/>
    <cellStyle name="Normal 2 18 22" xfId="7381" xr:uid="{1BA546DF-CF3C-41C2-ACB1-F21DB7237B43}"/>
    <cellStyle name="Normal 2 18 23" xfId="7382" xr:uid="{E61262B7-C3AE-472E-AE11-1CC70DEDB658}"/>
    <cellStyle name="Normal 2 18 24" xfId="7383" xr:uid="{4386287B-2B2C-4A7A-80A5-8472426F38F1}"/>
    <cellStyle name="Normal 2 18 25" xfId="7384" xr:uid="{FF2A472C-81A8-49C7-B5D1-CE5B4389D887}"/>
    <cellStyle name="Normal 2 18 26" xfId="7385" xr:uid="{21AA1D3A-E6F0-413B-BE23-668F037A7F97}"/>
    <cellStyle name="Normal 2 18 27" xfId="7386" xr:uid="{CF18E6EA-C2B3-4B80-A225-6EB34847CB70}"/>
    <cellStyle name="Normal 2 18 28" xfId="7387" xr:uid="{F2FE2792-ECE7-4B37-BAAE-C2625A2CC28D}"/>
    <cellStyle name="Normal 2 18 29" xfId="7388" xr:uid="{38C34534-230B-498E-BADE-8E35E28A1A55}"/>
    <cellStyle name="Normal 2 18 3" xfId="7389" xr:uid="{B1C08FBA-77D6-4EB1-9F76-C762679AC579}"/>
    <cellStyle name="Normal 2 18 3 10" xfId="7390" xr:uid="{E85B1DEB-32DB-4C62-B165-022749530C00}"/>
    <cellStyle name="Normal 2 18 3 11" xfId="7391" xr:uid="{8055B78C-8BE6-4634-B2FE-30223CE0C8F9}"/>
    <cellStyle name="Normal 2 18 3 12" xfId="7392" xr:uid="{5C861124-FD5B-482D-A6A4-AB3675631F6E}"/>
    <cellStyle name="Normal 2 18 3 13" xfId="7393" xr:uid="{7E0A12D6-BB1B-4D1A-88C9-57DDF44341F6}"/>
    <cellStyle name="Normal 2 18 3 14" xfId="7394" xr:uid="{4B9AD56C-B4CE-419E-BE27-21664A55097B}"/>
    <cellStyle name="Normal 2 18 3 15" xfId="7395" xr:uid="{A58F6923-B301-4F39-9C09-BA219E54D3BB}"/>
    <cellStyle name="Normal 2 18 3 16" xfId="7396" xr:uid="{CD1CD343-7463-46B3-9D7E-924CF09D919D}"/>
    <cellStyle name="Normal 2 18 3 17" xfId="7397" xr:uid="{8E3C6862-5BA7-4455-8F95-E2451ABBFA0D}"/>
    <cellStyle name="Normal 2 18 3 18" xfId="7398" xr:uid="{BF820A00-7453-40F0-A78D-166B69449FC1}"/>
    <cellStyle name="Normal 2 18 3 19" xfId="7399" xr:uid="{C551C2A6-FC43-4C23-AAB7-9361A404D819}"/>
    <cellStyle name="Normal 2 18 3 2" xfId="7400" xr:uid="{5DA722DC-BB5D-4124-A44B-6D1BAF68350B}"/>
    <cellStyle name="Normal 2 18 3 2 10" xfId="7401" xr:uid="{0D5FE58D-4393-4A33-B7E4-C9AD961660B6}"/>
    <cellStyle name="Normal 2 18 3 2 11" xfId="7402" xr:uid="{68CC0014-7523-45A6-BA68-7B02AB2D9FB7}"/>
    <cellStyle name="Normal 2 18 3 2 12" xfId="7403" xr:uid="{17CA0644-58B6-49B1-8075-D1A0A7B2F5C6}"/>
    <cellStyle name="Normal 2 18 3 2 13" xfId="7404" xr:uid="{7192F35D-4F88-445D-9EA9-21933BB0DDA3}"/>
    <cellStyle name="Normal 2 18 3 2 14" xfId="7405" xr:uid="{7CBA617C-1CC2-4B6A-B48E-CED6E3B0DDD0}"/>
    <cellStyle name="Normal 2 18 3 2 15" xfId="7406" xr:uid="{D66864D8-90B8-48BE-AF08-AA0E75CDCFAC}"/>
    <cellStyle name="Normal 2 18 3 2 16" xfId="7407" xr:uid="{E6B444BC-28AD-40A8-ADF9-731CFD329F4B}"/>
    <cellStyle name="Normal 2 18 3 2 17" xfId="7408" xr:uid="{1F9C2BC4-51CE-4AD2-ACEC-A6CBC4B26C07}"/>
    <cellStyle name="Normal 2 18 3 2 18" xfId="7409" xr:uid="{6DEA1910-FD89-4AD6-A1FC-29CDC87E13B6}"/>
    <cellStyle name="Normal 2 18 3 2 19" xfId="7410" xr:uid="{0D9CD810-0AE4-4D48-B85A-9A850E50B6CE}"/>
    <cellStyle name="Normal 2 18 3 2 2" xfId="7411" xr:uid="{8A123967-C4DC-4864-A39B-EA77D74E91CB}"/>
    <cellStyle name="Normal 2 18 3 2 20" xfId="7412" xr:uid="{5BFE4BFC-93E2-4F12-B7AC-6D4DF1410310}"/>
    <cellStyle name="Normal 2 18 3 2 21" xfId="7413" xr:uid="{57F0B3E8-D95C-4266-B11B-3A740894F467}"/>
    <cellStyle name="Normal 2 18 3 2 22" xfId="7414" xr:uid="{F75306E6-C564-4401-BDB8-F95DBFA790B1}"/>
    <cellStyle name="Normal 2 18 3 2 23" xfId="7415" xr:uid="{2A74EACA-1C3B-457A-802D-F7ADA745EAD9}"/>
    <cellStyle name="Normal 2 18 3 2 24" xfId="7416" xr:uid="{002A6396-339C-4849-8669-DB6A288D8EF3}"/>
    <cellStyle name="Normal 2 18 3 2 25" xfId="7417" xr:uid="{02F3107F-28E8-46DB-9D9B-D843A2F5BEC1}"/>
    <cellStyle name="Normal 2 18 3 2 26" xfId="7418" xr:uid="{72244AFA-BB23-49D2-B61C-9D4825197A0C}"/>
    <cellStyle name="Normal 2 18 3 2 27" xfId="7419" xr:uid="{461B6017-25A0-48AE-95D6-94EE10654E96}"/>
    <cellStyle name="Normal 2 18 3 2 28" xfId="7420" xr:uid="{8AFDF69A-014D-468D-B047-0AAAB1C3A057}"/>
    <cellStyle name="Normal 2 18 3 2 29" xfId="7421" xr:uid="{2CB84F11-96C9-4FB8-BEB3-955E4F11A715}"/>
    <cellStyle name="Normal 2 18 3 2 3" xfId="7422" xr:uid="{B3056011-ED1B-4153-951F-47EFB693B5A9}"/>
    <cellStyle name="Normal 2 18 3 2 30" xfId="7423" xr:uid="{BF938B94-30A3-4699-AA48-BD27177E70F5}"/>
    <cellStyle name="Normal 2 18 3 2 31" xfId="7424" xr:uid="{6C4D69F3-27AB-43E6-9D22-BD48104D89B1}"/>
    <cellStyle name="Normal 2 18 3 2 32" xfId="7425" xr:uid="{E2BCA78F-37B2-496B-8F14-396E7524BE9C}"/>
    <cellStyle name="Normal 2 18 3 2 33" xfId="7426" xr:uid="{3B69D5CA-1884-472E-A850-46FC3B0B677C}"/>
    <cellStyle name="Normal 2 18 3 2 34" xfId="7427" xr:uid="{521B8139-A45B-44B6-918A-604C1D288099}"/>
    <cellStyle name="Normal 2 18 3 2 35" xfId="7428" xr:uid="{2FAFA13A-A39F-458D-932F-7C3F30551657}"/>
    <cellStyle name="Normal 2 18 3 2 36" xfId="7429" xr:uid="{8BA64A4F-4F36-452C-9A98-824DAE6814BD}"/>
    <cellStyle name="Normal 2 18 3 2 37" xfId="7430" xr:uid="{0751B15E-7823-47B8-A416-8D66BE35B4CF}"/>
    <cellStyle name="Normal 2 18 3 2 38" xfId="7431" xr:uid="{59E68DD3-DCC5-4A57-8526-69C75C3791D7}"/>
    <cellStyle name="Normal 2 18 3 2 4" xfId="7432" xr:uid="{5E1E3A52-7029-4C22-8BC8-2D3052740504}"/>
    <cellStyle name="Normal 2 18 3 2 5" xfId="7433" xr:uid="{1C5D3963-D9F8-4ADB-B42F-E0F088CC9C51}"/>
    <cellStyle name="Normal 2 18 3 2 6" xfId="7434" xr:uid="{246A1113-76F0-4C5C-8FBB-BBC27CDA30E5}"/>
    <cellStyle name="Normal 2 18 3 2 7" xfId="7435" xr:uid="{508453A8-55B1-4413-8FC6-822035CB77DD}"/>
    <cellStyle name="Normal 2 18 3 2 8" xfId="7436" xr:uid="{A2D692C9-C72B-4007-89AB-2AC396758322}"/>
    <cellStyle name="Normal 2 18 3 2 9" xfId="7437" xr:uid="{C1E87DF2-B3F0-4733-8094-1539602E126A}"/>
    <cellStyle name="Normal 2 18 3 20" xfId="7438" xr:uid="{610EB0B7-9E75-4ABA-9BF9-5E9182A8A436}"/>
    <cellStyle name="Normal 2 18 3 21" xfId="7439" xr:uid="{49CD7EC3-48C0-4D62-A967-2BF7D7783D34}"/>
    <cellStyle name="Normal 2 18 3 22" xfId="7440" xr:uid="{163F3BD8-AA6E-490E-9081-E980B1491DAD}"/>
    <cellStyle name="Normal 2 18 3 23" xfId="7441" xr:uid="{BA38E8F7-24AC-45A4-8DB3-149EF159EDDD}"/>
    <cellStyle name="Normal 2 18 3 24" xfId="7442" xr:uid="{412E03A0-E6B6-4F50-A361-4E438B3FC76D}"/>
    <cellStyle name="Normal 2 18 3 25" xfId="7443" xr:uid="{F07973EB-A24D-486E-8B3F-E1362B6DFB45}"/>
    <cellStyle name="Normal 2 18 3 26" xfId="7444" xr:uid="{92402020-81F0-48EB-9B6F-3F2A8E588674}"/>
    <cellStyle name="Normal 2 18 3 27" xfId="7445" xr:uid="{B7E1BA29-C7D5-4B33-8EB2-1CCE82336B53}"/>
    <cellStyle name="Normal 2 18 3 28" xfId="7446" xr:uid="{DD3FFAA6-6A4F-4628-977D-5E0050FE9901}"/>
    <cellStyle name="Normal 2 18 3 29" xfId="7447" xr:uid="{269F3375-421E-4800-9D89-1EABE1C37063}"/>
    <cellStyle name="Normal 2 18 3 3" xfId="7448" xr:uid="{C5DDA1B0-CDE5-4B1A-B4F8-4DFE3A2F9740}"/>
    <cellStyle name="Normal 2 18 3 30" xfId="7449" xr:uid="{883C04B5-0733-403E-B978-046E76361EEF}"/>
    <cellStyle name="Normal 2 18 3 31" xfId="7450" xr:uid="{2C11E42F-F8A2-40F7-9A1C-E50FABD94C6D}"/>
    <cellStyle name="Normal 2 18 3 32" xfId="7451" xr:uid="{BEA297B0-12ED-4F3C-A7F3-105D6956AB34}"/>
    <cellStyle name="Normal 2 18 3 33" xfId="7452" xr:uid="{AB838525-AE39-45BA-AED7-75C434829FAE}"/>
    <cellStyle name="Normal 2 18 3 34" xfId="7453" xr:uid="{A4D719CE-9982-420F-BEF3-2CF79680E397}"/>
    <cellStyle name="Normal 2 18 3 35" xfId="7454" xr:uid="{27071236-C15C-49C3-A23D-64F81CD264C9}"/>
    <cellStyle name="Normal 2 18 3 36" xfId="7455" xr:uid="{BDBB7798-4F9A-4F1A-A605-AFFEE75DB0B0}"/>
    <cellStyle name="Normal 2 18 3 37" xfId="7456" xr:uid="{1517F5F6-7A7B-4996-A0ED-9E093FC9994B}"/>
    <cellStyle name="Normal 2 18 3 38" xfId="7457" xr:uid="{37177F91-0646-488A-82E2-80F326EFB841}"/>
    <cellStyle name="Normal 2 18 3 4" xfId="7458" xr:uid="{D6180CB6-6343-42B2-825E-A7E7A7AFD695}"/>
    <cellStyle name="Normal 2 18 3 5" xfId="7459" xr:uid="{7287FCB1-418B-47E7-B719-2581079C307D}"/>
    <cellStyle name="Normal 2 18 3 6" xfId="7460" xr:uid="{418AE4E6-2F3F-4016-90E9-B19B873DA0C8}"/>
    <cellStyle name="Normal 2 18 3 7" xfId="7461" xr:uid="{D610C69E-F7F4-4576-A3A5-E2B18273705F}"/>
    <cellStyle name="Normal 2 18 3 8" xfId="7462" xr:uid="{51B0FEE3-19B3-4C66-9A6E-D74818E24682}"/>
    <cellStyle name="Normal 2 18 3 9" xfId="7463" xr:uid="{7FB223BD-9809-4C0D-BB24-EBB80AAACA96}"/>
    <cellStyle name="Normal 2 18 30" xfId="7464" xr:uid="{A03796D1-8904-4576-84B1-2A88BAD2D491}"/>
    <cellStyle name="Normal 2 18 31" xfId="7465" xr:uid="{FCF8A88E-4B89-4BEA-B049-D6DBAE33BE15}"/>
    <cellStyle name="Normal 2 18 32" xfId="7466" xr:uid="{9452CB88-3B80-4EBC-A971-ABC06E73EBAC}"/>
    <cellStyle name="Normal 2 18 33" xfId="7467" xr:uid="{8346ADEF-E4EF-4B07-A560-61E4FA8B9447}"/>
    <cellStyle name="Normal 2 18 34" xfId="7468" xr:uid="{56D97119-0219-4E70-A6EF-86EEF33AB32E}"/>
    <cellStyle name="Normal 2 18 35" xfId="7469" xr:uid="{A9E3922C-67B8-4D2F-92F9-394D77222D74}"/>
    <cellStyle name="Normal 2 18 36" xfId="7470" xr:uid="{B28A95CF-95A9-4881-96CA-A0A714488840}"/>
    <cellStyle name="Normal 2 18 37" xfId="7471" xr:uid="{BDE9A2A8-32D5-4948-9ABA-AAE486FEABC2}"/>
    <cellStyle name="Normal 2 18 38" xfId="7472" xr:uid="{AB12D3F5-81C9-4CF2-A2C8-50FC9238E625}"/>
    <cellStyle name="Normal 2 18 39" xfId="7473" xr:uid="{50F2747D-8EF9-487E-9701-A5C49F9ED742}"/>
    <cellStyle name="Normal 2 18 4" xfId="7474" xr:uid="{94CEEFC3-EE68-48E3-B66F-990804C8CED0}"/>
    <cellStyle name="Normal 2 18 40" xfId="7475" xr:uid="{78E24BD1-5DCA-44AF-8BE0-23DFF590B179}"/>
    <cellStyle name="Normal 2 18 5" xfId="7476" xr:uid="{BF01300E-5FC9-4ACC-BC38-4DC2CB4547B2}"/>
    <cellStyle name="Normal 2 18 6" xfId="7477" xr:uid="{61A5ADD0-47A2-464A-8379-90912255CBBC}"/>
    <cellStyle name="Normal 2 18 7" xfId="7478" xr:uid="{59EA01E4-F459-41DA-87AC-E38DA473AD70}"/>
    <cellStyle name="Normal 2 18 8" xfId="7479" xr:uid="{7035DF00-B5B0-425B-BFCF-AE81F4C8C161}"/>
    <cellStyle name="Normal 2 18 9" xfId="7480" xr:uid="{EDBEB47A-DA90-4DF4-B820-9192D64EC461}"/>
    <cellStyle name="Normal 2 19" xfId="7481" xr:uid="{1512D7D6-24DC-4EAC-9DC6-C1E8ADBAABA6}"/>
    <cellStyle name="Normal 2 19 10" xfId="7482" xr:uid="{9CCC3286-2D4B-4CD4-B5AA-55934D6E3BA0}"/>
    <cellStyle name="Normal 2 19 11" xfId="7483" xr:uid="{C865E51C-73FF-4F6F-9224-7A0010279764}"/>
    <cellStyle name="Normal 2 19 12" xfId="7484" xr:uid="{816552A3-7F5C-46B6-AB09-0628FED1ED7B}"/>
    <cellStyle name="Normal 2 19 13" xfId="7485" xr:uid="{38D0652A-9600-48EA-B55C-62903D087323}"/>
    <cellStyle name="Normal 2 19 14" xfId="7486" xr:uid="{02E1DB6A-E10D-4B4A-8DAF-AAFFDE4E9AB3}"/>
    <cellStyle name="Normal 2 19 15" xfId="7487" xr:uid="{F0C27719-181E-46BE-85D0-DA9686ED020B}"/>
    <cellStyle name="Normal 2 19 16" xfId="7488" xr:uid="{DBD721F4-C8BF-465E-B1E0-2052BBE2C97F}"/>
    <cellStyle name="Normal 2 19 17" xfId="7489" xr:uid="{485F3E23-EF70-4F10-8E30-774D4E3436CC}"/>
    <cellStyle name="Normal 2 19 18" xfId="7490" xr:uid="{56395301-C6DD-4971-B24E-A85835316815}"/>
    <cellStyle name="Normal 2 19 19" xfId="7491" xr:uid="{A70B09D7-BE1B-49C0-A05D-E3993CFF6F4C}"/>
    <cellStyle name="Normal 2 19 2" xfId="7492" xr:uid="{E6DB3ED2-24FD-4E4F-9F88-E5DE7CE701F0}"/>
    <cellStyle name="Normal 2 19 2 10" xfId="7493" xr:uid="{A69FEA7D-E404-430F-AA5A-8A2B0CA038D3}"/>
    <cellStyle name="Normal 2 19 2 11" xfId="7494" xr:uid="{C69DD5CF-42AA-4E67-B855-EA81E0A06BEC}"/>
    <cellStyle name="Normal 2 19 2 12" xfId="7495" xr:uid="{FF016988-2C01-440D-9EB3-9DD38829C855}"/>
    <cellStyle name="Normal 2 19 2 13" xfId="7496" xr:uid="{C932A165-0198-4751-8D54-004D7510B38E}"/>
    <cellStyle name="Normal 2 19 2 14" xfId="7497" xr:uid="{B24E0C9F-3D3A-4C39-A68E-CA33EFBCE8A2}"/>
    <cellStyle name="Normal 2 19 2 15" xfId="7498" xr:uid="{4004A70D-9E0E-4108-97AB-95D2F8FE5D30}"/>
    <cellStyle name="Normal 2 19 2 16" xfId="7499" xr:uid="{43E13873-204D-49EB-9780-35220F6A9933}"/>
    <cellStyle name="Normal 2 19 2 17" xfId="7500" xr:uid="{274C4D6E-4619-461B-B940-DA9C477694B7}"/>
    <cellStyle name="Normal 2 19 2 18" xfId="7501" xr:uid="{6ECDC0D1-60FE-49FD-9FCC-0C019FC89138}"/>
    <cellStyle name="Normal 2 19 2 19" xfId="7502" xr:uid="{2C32B452-AADC-4481-B84A-04D12A7C9426}"/>
    <cellStyle name="Normal 2 19 2 2" xfId="7503" xr:uid="{59D28210-1341-4882-851B-B591666D9084}"/>
    <cellStyle name="Normal 2 19 2 2 10" xfId="7504" xr:uid="{53525AEE-3087-480F-99BF-F23EA2D7DCB9}"/>
    <cellStyle name="Normal 2 19 2 2 11" xfId="7505" xr:uid="{82A2CF75-F783-49FE-B6C5-583BD26B16AF}"/>
    <cellStyle name="Normal 2 19 2 2 12" xfId="7506" xr:uid="{9D751F03-F669-448E-AAB9-595F9490EA33}"/>
    <cellStyle name="Normal 2 19 2 2 13" xfId="7507" xr:uid="{9D5EA3F7-FA6F-4D03-9A8E-69F28AB191F9}"/>
    <cellStyle name="Normal 2 19 2 2 14" xfId="7508" xr:uid="{F2DF6B7B-F09A-4F39-85C5-FF663E4058E5}"/>
    <cellStyle name="Normal 2 19 2 2 15" xfId="7509" xr:uid="{36B1AB42-38CE-4AC0-A4CA-780870099652}"/>
    <cellStyle name="Normal 2 19 2 2 16" xfId="7510" xr:uid="{C5B0C680-62B3-4A47-84F1-10768AD18A15}"/>
    <cellStyle name="Normal 2 19 2 2 17" xfId="7511" xr:uid="{469B2382-7A04-48C7-B815-FE98515D6FD9}"/>
    <cellStyle name="Normal 2 19 2 2 18" xfId="7512" xr:uid="{14EE0EC0-1589-4E45-B582-ADD66D52B85D}"/>
    <cellStyle name="Normal 2 19 2 2 19" xfId="7513" xr:uid="{43579612-8BE3-4A47-9CDB-15E00D2259FA}"/>
    <cellStyle name="Normal 2 19 2 2 2" xfId="7514" xr:uid="{49622FC3-9DA8-4E01-88D5-BC92BDB8566B}"/>
    <cellStyle name="Normal 2 19 2 2 2 10" xfId="7515" xr:uid="{257A256B-45F1-4B82-A24A-7EC9787C7FA4}"/>
    <cellStyle name="Normal 2 19 2 2 2 11" xfId="7516" xr:uid="{D34FB83F-DABD-46CD-8AD6-438C097ED856}"/>
    <cellStyle name="Normal 2 19 2 2 2 12" xfId="7517" xr:uid="{093C7363-E89A-4B54-8805-9F3264F2CC56}"/>
    <cellStyle name="Normal 2 19 2 2 2 13" xfId="7518" xr:uid="{4ADBA4CC-9E13-4D98-BE0F-2AABFA34BEB4}"/>
    <cellStyle name="Normal 2 19 2 2 2 14" xfId="7519" xr:uid="{61CAD9A5-FDB4-4394-8E32-79BED47B5A5E}"/>
    <cellStyle name="Normal 2 19 2 2 2 15" xfId="7520" xr:uid="{0F19EC6C-F086-42E3-8768-2282C5BDAC45}"/>
    <cellStyle name="Normal 2 19 2 2 2 16" xfId="7521" xr:uid="{85B269A4-AAE5-4C2B-9A27-45E4F6861854}"/>
    <cellStyle name="Normal 2 19 2 2 2 17" xfId="7522" xr:uid="{ACCCBB98-AD7E-46D7-B346-4C5286773E61}"/>
    <cellStyle name="Normal 2 19 2 2 2 18" xfId="7523" xr:uid="{0058A3D6-050F-4706-8810-9A3A54317C87}"/>
    <cellStyle name="Normal 2 19 2 2 2 19" xfId="7524" xr:uid="{ACDECCB3-E947-4DDC-BF16-9A320DDC9972}"/>
    <cellStyle name="Normal 2 19 2 2 2 2" xfId="7525" xr:uid="{8DCACECF-D9B8-4454-82C1-4FC5DD57B971}"/>
    <cellStyle name="Normal 2 19 2 2 2 20" xfId="7526" xr:uid="{083DB80C-A8E0-4564-8ABB-BDA766E848AC}"/>
    <cellStyle name="Normal 2 19 2 2 2 21" xfId="7527" xr:uid="{A9302F6D-FABA-4E66-B981-FDDF78BFEF00}"/>
    <cellStyle name="Normal 2 19 2 2 2 22" xfId="7528" xr:uid="{D6787BA7-AEF8-4119-B736-4BF103FA77CE}"/>
    <cellStyle name="Normal 2 19 2 2 2 23" xfId="7529" xr:uid="{D523CB16-C26A-4DCB-A181-F8E86E8B5E12}"/>
    <cellStyle name="Normal 2 19 2 2 2 24" xfId="7530" xr:uid="{60D4C3D0-0D0D-44EB-ADA5-A30DB5AC537F}"/>
    <cellStyle name="Normal 2 19 2 2 2 25" xfId="7531" xr:uid="{5BA99949-E137-4C78-85FE-444BCD7BCFD5}"/>
    <cellStyle name="Normal 2 19 2 2 2 26" xfId="7532" xr:uid="{2CD27CAF-F996-4A66-910D-111E31CEF09C}"/>
    <cellStyle name="Normal 2 19 2 2 2 27" xfId="7533" xr:uid="{D5F4D6CC-CFF8-4348-AFD5-4735D84C31E7}"/>
    <cellStyle name="Normal 2 19 2 2 2 28" xfId="7534" xr:uid="{E74EC8AA-EE3B-4095-9FFD-7E04FC5A4AB1}"/>
    <cellStyle name="Normal 2 19 2 2 2 29" xfId="7535" xr:uid="{C02B23B0-B164-4007-ABA3-182F936E8147}"/>
    <cellStyle name="Normal 2 19 2 2 2 3" xfId="7536" xr:uid="{36F94F7E-EAD0-4500-A2B0-EB5F67ACF4DF}"/>
    <cellStyle name="Normal 2 19 2 2 2 30" xfId="7537" xr:uid="{E7D97F7E-E6BB-4F25-BA45-EBFBEF6301D9}"/>
    <cellStyle name="Normal 2 19 2 2 2 31" xfId="7538" xr:uid="{32A08400-221D-406D-B891-956BAD8C855A}"/>
    <cellStyle name="Normal 2 19 2 2 2 32" xfId="7539" xr:uid="{BC11834A-F87E-47CF-B2C3-059AA68D9A04}"/>
    <cellStyle name="Normal 2 19 2 2 2 33" xfId="7540" xr:uid="{49E02E17-CEE1-4387-BEBF-3CEDAC255171}"/>
    <cellStyle name="Normal 2 19 2 2 2 34" xfId="7541" xr:uid="{81B01EF8-5E8C-4DCE-94DD-355A853A43C8}"/>
    <cellStyle name="Normal 2 19 2 2 2 35" xfId="7542" xr:uid="{76434757-52DD-4E56-AE9D-1A24B09F1BB1}"/>
    <cellStyle name="Normal 2 19 2 2 2 36" xfId="7543" xr:uid="{D092DA87-C764-4F4F-AD42-D598649823D3}"/>
    <cellStyle name="Normal 2 19 2 2 2 37" xfId="7544" xr:uid="{D52B819F-D896-4A25-9DE0-A9DD79A7A58D}"/>
    <cellStyle name="Normal 2 19 2 2 2 38" xfId="7545" xr:uid="{30A5414E-11AB-4541-AC79-AEC6536D885B}"/>
    <cellStyle name="Normal 2 19 2 2 2 4" xfId="7546" xr:uid="{D76FE459-BBBC-4044-A537-83B797539922}"/>
    <cellStyle name="Normal 2 19 2 2 2 5" xfId="7547" xr:uid="{2655887C-F2E3-48E5-B2CF-EA4D7B114AA8}"/>
    <cellStyle name="Normal 2 19 2 2 2 6" xfId="7548" xr:uid="{E6349982-1B04-40BE-BB78-5DEEA4C6DCFB}"/>
    <cellStyle name="Normal 2 19 2 2 2 7" xfId="7549" xr:uid="{3549EB23-4BAA-4286-BA47-45E0048CB8AC}"/>
    <cellStyle name="Normal 2 19 2 2 2 8" xfId="7550" xr:uid="{331C85E0-999A-4DFB-B57A-B32703EA7037}"/>
    <cellStyle name="Normal 2 19 2 2 2 9" xfId="7551" xr:uid="{F5222D16-B736-42B1-BCEB-CD6C3B531EFF}"/>
    <cellStyle name="Normal 2 19 2 2 20" xfId="7552" xr:uid="{E030749A-581C-4C70-9AB5-DD5EEA0F12B3}"/>
    <cellStyle name="Normal 2 19 2 2 21" xfId="7553" xr:uid="{095F62CF-9852-4640-B453-A23028019E5C}"/>
    <cellStyle name="Normal 2 19 2 2 22" xfId="7554" xr:uid="{574FC8A6-2F62-4291-B3DF-6F76A15219DB}"/>
    <cellStyle name="Normal 2 19 2 2 23" xfId="7555" xr:uid="{804F2C12-B1C7-4E7C-9917-FDAA4058C620}"/>
    <cellStyle name="Normal 2 19 2 2 24" xfId="7556" xr:uid="{5E6F2DC1-90F5-4E41-814D-174ADA9A54C2}"/>
    <cellStyle name="Normal 2 19 2 2 25" xfId="7557" xr:uid="{01F787E7-694A-4C06-A207-F28986283C5D}"/>
    <cellStyle name="Normal 2 19 2 2 26" xfId="7558" xr:uid="{70827854-63B3-4D95-9AE7-B270B5113BB8}"/>
    <cellStyle name="Normal 2 19 2 2 27" xfId="7559" xr:uid="{F56D9EB7-A00D-48E8-971D-D84DA21DA197}"/>
    <cellStyle name="Normal 2 19 2 2 28" xfId="7560" xr:uid="{6C421B52-6186-41EB-9DD5-036D19DC825F}"/>
    <cellStyle name="Normal 2 19 2 2 29" xfId="7561" xr:uid="{20CC7795-318B-4519-8793-78F1BE852AFA}"/>
    <cellStyle name="Normal 2 19 2 2 3" xfId="7562" xr:uid="{F8425975-FE41-46CA-9EB4-B79A5A0EE7EF}"/>
    <cellStyle name="Normal 2 19 2 2 30" xfId="7563" xr:uid="{C39A5D29-10F0-4F43-87AA-00AC5C072EBD}"/>
    <cellStyle name="Normal 2 19 2 2 31" xfId="7564" xr:uid="{D49493EC-74E1-4FAC-ACA2-C3EF3FCEAEDB}"/>
    <cellStyle name="Normal 2 19 2 2 32" xfId="7565" xr:uid="{73380BA1-18EF-492E-AE55-581BE4D91B2E}"/>
    <cellStyle name="Normal 2 19 2 2 33" xfId="7566" xr:uid="{453EFC9D-713C-4CF1-8FC6-1E83552F434D}"/>
    <cellStyle name="Normal 2 19 2 2 34" xfId="7567" xr:uid="{436DE73F-ACE6-43C6-95D9-53D0A2A85CB0}"/>
    <cellStyle name="Normal 2 19 2 2 35" xfId="7568" xr:uid="{488E92D8-5905-49FA-9995-EA6471C2A68C}"/>
    <cellStyle name="Normal 2 19 2 2 36" xfId="7569" xr:uid="{A861E2A6-41EE-4565-A4C5-752BBC534FED}"/>
    <cellStyle name="Normal 2 19 2 2 37" xfId="7570" xr:uid="{00BFB1FA-B16D-4DE2-B824-3D9C3AEEBB8E}"/>
    <cellStyle name="Normal 2 19 2 2 38" xfId="7571" xr:uid="{7FE8C6F1-C502-448D-BE8F-44A4F527DFED}"/>
    <cellStyle name="Normal 2 19 2 2 4" xfId="7572" xr:uid="{82C8FD39-EFC9-406B-9C94-9A62D302564A}"/>
    <cellStyle name="Normal 2 19 2 2 5" xfId="7573" xr:uid="{E58FEBF7-89DB-4983-84FF-CFEFF47E8C96}"/>
    <cellStyle name="Normal 2 19 2 2 6" xfId="7574" xr:uid="{6FF23E43-C1F7-4AB2-8BE5-6A9CAB434333}"/>
    <cellStyle name="Normal 2 19 2 2 7" xfId="7575" xr:uid="{511F9CAD-93AF-4CF8-A9E1-9D5B94D5664E}"/>
    <cellStyle name="Normal 2 19 2 2 8" xfId="7576" xr:uid="{987AD6EC-1CAC-45CF-B94E-4CF4548C5DD9}"/>
    <cellStyle name="Normal 2 19 2 2 9" xfId="7577" xr:uid="{088DFB21-2CD7-4CDE-B82A-37170742DBCB}"/>
    <cellStyle name="Normal 2 19 2 20" xfId="7578" xr:uid="{0369813C-346B-4074-A70C-00B03DB89FE9}"/>
    <cellStyle name="Normal 2 19 2 21" xfId="7579" xr:uid="{5C2EF7DB-02AD-47F7-8511-E9A1C1985EED}"/>
    <cellStyle name="Normal 2 19 2 22" xfId="7580" xr:uid="{562E001A-A387-41A6-BC65-AB22894B9159}"/>
    <cellStyle name="Normal 2 19 2 23" xfId="7581" xr:uid="{1FFB5DEB-DA37-47A1-853E-CB177A6C1311}"/>
    <cellStyle name="Normal 2 19 2 24" xfId="7582" xr:uid="{91C91093-EC56-405E-911D-C487EE18FC8C}"/>
    <cellStyle name="Normal 2 19 2 25" xfId="7583" xr:uid="{EDB1C326-3515-42D8-B3E2-369E31F36AD3}"/>
    <cellStyle name="Normal 2 19 2 26" xfId="7584" xr:uid="{9BEFA2E8-CD57-4E9E-AB99-8D466C6B76D2}"/>
    <cellStyle name="Normal 2 19 2 27" xfId="7585" xr:uid="{B590AE82-7573-4A79-8E27-B47E463C11D6}"/>
    <cellStyle name="Normal 2 19 2 28" xfId="7586" xr:uid="{DC9B6680-4174-4CBC-A4CD-B84F444E046D}"/>
    <cellStyle name="Normal 2 19 2 29" xfId="7587" xr:uid="{A10C41E4-F7A1-4E9A-86DF-DF62D415A788}"/>
    <cellStyle name="Normal 2 19 2 3" xfId="7588" xr:uid="{74AB6C1B-707B-4ACD-A9A8-BCD752BE5775}"/>
    <cellStyle name="Normal 2 19 2 30" xfId="7589" xr:uid="{BEC55C97-561F-4268-B77C-439507AE42B8}"/>
    <cellStyle name="Normal 2 19 2 31" xfId="7590" xr:uid="{CFFEEF54-5982-429E-BD17-77D1D58DB1CF}"/>
    <cellStyle name="Normal 2 19 2 32" xfId="7591" xr:uid="{FC90E30F-354E-46A9-AC43-2545F807102A}"/>
    <cellStyle name="Normal 2 19 2 33" xfId="7592" xr:uid="{3CFE41E8-EB37-4D71-9A0E-92F7953E1E01}"/>
    <cellStyle name="Normal 2 19 2 34" xfId="7593" xr:uid="{A79EFB5D-0E99-412C-BA37-AC68408136DF}"/>
    <cellStyle name="Normal 2 19 2 35" xfId="7594" xr:uid="{B9B7D51C-747C-4AC4-A591-1DFB93A87C65}"/>
    <cellStyle name="Normal 2 19 2 36" xfId="7595" xr:uid="{1B080FCB-BC62-4A5A-B732-99C0D6C84672}"/>
    <cellStyle name="Normal 2 19 2 37" xfId="7596" xr:uid="{4A2E9B96-5C3D-4637-A4A1-C9196AF566B3}"/>
    <cellStyle name="Normal 2 19 2 38" xfId="7597" xr:uid="{B02D019B-C60F-4A90-9899-A84BA0B19C4D}"/>
    <cellStyle name="Normal 2 19 2 39" xfId="7598" xr:uid="{02F6D15D-A726-4946-966E-729162283DF3}"/>
    <cellStyle name="Normal 2 19 2 4" xfId="7599" xr:uid="{2DE15055-12BB-4CED-A43C-8F9404FE76DD}"/>
    <cellStyle name="Normal 2 19 2 40" xfId="7600" xr:uid="{2F0DFE83-CE63-419D-81A6-1CDB1CE192F7}"/>
    <cellStyle name="Normal 2 19 2 5" xfId="7601" xr:uid="{271A31DC-1BAB-4583-80FA-4A975E4BC01B}"/>
    <cellStyle name="Normal 2 19 2 6" xfId="7602" xr:uid="{4686D4B2-795B-4024-B480-CC4173DCC94C}"/>
    <cellStyle name="Normal 2 19 2 7" xfId="7603" xr:uid="{23292C88-44DF-4F52-8FC8-7B4186A308A4}"/>
    <cellStyle name="Normal 2 19 2 8" xfId="7604" xr:uid="{1BBDF0E9-8C89-4361-A3E2-AF8A004C76DC}"/>
    <cellStyle name="Normal 2 19 2 9" xfId="7605" xr:uid="{21417D95-BE4E-4F82-9B00-37210C61FB25}"/>
    <cellStyle name="Normal 2 19 20" xfId="7606" xr:uid="{62D62355-4B60-4491-A8A4-227B026848D7}"/>
    <cellStyle name="Normal 2 19 21" xfId="7607" xr:uid="{D675C112-7EC2-4388-9203-D5871F904803}"/>
    <cellStyle name="Normal 2 19 22" xfId="7608" xr:uid="{DB03B03F-65D8-4731-8825-E0AF27DEE21B}"/>
    <cellStyle name="Normal 2 19 23" xfId="7609" xr:uid="{F8A48307-B003-4601-9C19-83B2B0EACF60}"/>
    <cellStyle name="Normal 2 19 24" xfId="7610" xr:uid="{4C86D769-3E30-4384-A99C-673BFDD1C7A7}"/>
    <cellStyle name="Normal 2 19 25" xfId="7611" xr:uid="{C8644C06-10E8-4BA6-A2A9-CA008586A2D3}"/>
    <cellStyle name="Normal 2 19 26" xfId="7612" xr:uid="{0CC51C7B-23C7-4560-9CEE-9D164CCBAEF3}"/>
    <cellStyle name="Normal 2 19 27" xfId="7613" xr:uid="{6439B02E-A060-4BC1-8431-44624B2A5036}"/>
    <cellStyle name="Normal 2 19 28" xfId="7614" xr:uid="{4CF72CF7-E6E3-4878-B3EA-433FAAA2B44A}"/>
    <cellStyle name="Normal 2 19 29" xfId="7615" xr:uid="{993E064D-BA49-4C00-B0B9-3A552A125BCE}"/>
    <cellStyle name="Normal 2 19 3" xfId="7616" xr:uid="{9092041F-34A0-4745-8920-E0EB2E69C74D}"/>
    <cellStyle name="Normal 2 19 3 10" xfId="7617" xr:uid="{83C9E7EC-9DE1-4D8A-9FBE-5C30AA3ABA84}"/>
    <cellStyle name="Normal 2 19 3 11" xfId="7618" xr:uid="{585F64D4-D4A5-45FD-BF32-020D703BAF99}"/>
    <cellStyle name="Normal 2 19 3 12" xfId="7619" xr:uid="{12204C84-CCD4-4315-896F-18DD17934E8D}"/>
    <cellStyle name="Normal 2 19 3 13" xfId="7620" xr:uid="{D70F1AFF-D17C-4A87-8B7C-9584629D663D}"/>
    <cellStyle name="Normal 2 19 3 14" xfId="7621" xr:uid="{01D9657B-69AD-4B6A-90BB-123772C305D7}"/>
    <cellStyle name="Normal 2 19 3 15" xfId="7622" xr:uid="{E2B812B3-9748-4AAB-9DE1-CF18F3A905FA}"/>
    <cellStyle name="Normal 2 19 3 16" xfId="7623" xr:uid="{C5DAB3A6-30C3-4B6D-B39C-D600D26A87A4}"/>
    <cellStyle name="Normal 2 19 3 17" xfId="7624" xr:uid="{F3257A41-B6CC-423C-B151-D5996F88F812}"/>
    <cellStyle name="Normal 2 19 3 18" xfId="7625" xr:uid="{B9313B0E-F70B-400D-AD18-822D76D34692}"/>
    <cellStyle name="Normal 2 19 3 19" xfId="7626" xr:uid="{5BAE657B-7FCD-4C67-A653-253A08A36359}"/>
    <cellStyle name="Normal 2 19 3 2" xfId="7627" xr:uid="{E1CFAF51-2B8B-4C58-A14B-552F0699D936}"/>
    <cellStyle name="Normal 2 19 3 2 10" xfId="7628" xr:uid="{7414D6CB-3B44-4917-B2E7-093150954574}"/>
    <cellStyle name="Normal 2 19 3 2 11" xfId="7629" xr:uid="{66D55D53-4D50-4AFB-93D3-0FB925DB7336}"/>
    <cellStyle name="Normal 2 19 3 2 12" xfId="7630" xr:uid="{F5707F1C-FD62-4258-8541-C21014D81BD3}"/>
    <cellStyle name="Normal 2 19 3 2 13" xfId="7631" xr:uid="{4A71DEA7-0F1F-4E5B-B6C9-A960B6B0D24C}"/>
    <cellStyle name="Normal 2 19 3 2 14" xfId="7632" xr:uid="{93C5FAF3-2782-4499-9E3B-BA69084F4820}"/>
    <cellStyle name="Normal 2 19 3 2 15" xfId="7633" xr:uid="{DBCF704D-E7BD-40EE-9865-D9DB31A662C0}"/>
    <cellStyle name="Normal 2 19 3 2 16" xfId="7634" xr:uid="{F22460D4-97AC-44A3-A35C-429FF87A40F1}"/>
    <cellStyle name="Normal 2 19 3 2 17" xfId="7635" xr:uid="{7494CEB4-A7F8-431B-A1D1-ABC538BC2A02}"/>
    <cellStyle name="Normal 2 19 3 2 18" xfId="7636" xr:uid="{2E1E147A-C9C9-44A3-BC9F-E1803414C910}"/>
    <cellStyle name="Normal 2 19 3 2 19" xfId="7637" xr:uid="{433B3A9A-AD68-477F-8F0D-2CD8D2316B10}"/>
    <cellStyle name="Normal 2 19 3 2 2" xfId="7638" xr:uid="{9D844ED6-3F4C-4178-A67B-B0BFB1798FFE}"/>
    <cellStyle name="Normal 2 19 3 2 20" xfId="7639" xr:uid="{CAEFDFD5-5060-427F-BEFE-BE1FDBA3B7E3}"/>
    <cellStyle name="Normal 2 19 3 2 21" xfId="7640" xr:uid="{3B4B2BFB-5910-4EEE-8673-38542B4DC009}"/>
    <cellStyle name="Normal 2 19 3 2 22" xfId="7641" xr:uid="{80D674DE-6BA0-4878-A1C9-4DEBB04FD76E}"/>
    <cellStyle name="Normal 2 19 3 2 23" xfId="7642" xr:uid="{48157546-857B-4A9C-BCE8-7C410C57DD3B}"/>
    <cellStyle name="Normal 2 19 3 2 24" xfId="7643" xr:uid="{AD24D230-481E-4689-A4E1-C592B2B2AD4D}"/>
    <cellStyle name="Normal 2 19 3 2 25" xfId="7644" xr:uid="{3B2491AE-E7EC-4E34-8842-BC461D689C20}"/>
    <cellStyle name="Normal 2 19 3 2 26" xfId="7645" xr:uid="{F38B267F-940A-4B64-8D4F-617F5D69107A}"/>
    <cellStyle name="Normal 2 19 3 2 27" xfId="7646" xr:uid="{92F3A45D-9825-4E41-8A32-1C84AE37B80B}"/>
    <cellStyle name="Normal 2 19 3 2 28" xfId="7647" xr:uid="{DE3328E6-91E1-4998-9F41-5EF1D2F016F4}"/>
    <cellStyle name="Normal 2 19 3 2 29" xfId="7648" xr:uid="{495BBEF3-8E32-47E6-A53C-B651CB4C10EC}"/>
    <cellStyle name="Normal 2 19 3 2 3" xfId="7649" xr:uid="{190626C5-3F12-42E7-951A-7720002D93AB}"/>
    <cellStyle name="Normal 2 19 3 2 30" xfId="7650" xr:uid="{2D80874F-18FE-4E56-A595-39E07B65950E}"/>
    <cellStyle name="Normal 2 19 3 2 31" xfId="7651" xr:uid="{F093640B-C899-4A6F-8857-42C7D71EE218}"/>
    <cellStyle name="Normal 2 19 3 2 32" xfId="7652" xr:uid="{BF925F29-536A-41C7-8A74-AF7815FDA14D}"/>
    <cellStyle name="Normal 2 19 3 2 33" xfId="7653" xr:uid="{CA29FA1E-72B8-4894-8877-AE01EA480D8D}"/>
    <cellStyle name="Normal 2 19 3 2 34" xfId="7654" xr:uid="{F34F5F72-89CF-4DBF-8776-A91F2319D1E8}"/>
    <cellStyle name="Normal 2 19 3 2 35" xfId="7655" xr:uid="{932471A4-7894-4BB3-9287-1133682E1EEC}"/>
    <cellStyle name="Normal 2 19 3 2 36" xfId="7656" xr:uid="{009FCD1C-4254-46F9-AA82-7B21F7AA0A49}"/>
    <cellStyle name="Normal 2 19 3 2 37" xfId="7657" xr:uid="{AB4E65E3-9B84-45F7-ADFB-67A81B06826C}"/>
    <cellStyle name="Normal 2 19 3 2 38" xfId="7658" xr:uid="{BA2C1670-67F4-4398-A92B-0B7D6D776760}"/>
    <cellStyle name="Normal 2 19 3 2 4" xfId="7659" xr:uid="{D21B3DA9-3D6A-47D3-AB31-0FF5957AFB9A}"/>
    <cellStyle name="Normal 2 19 3 2 5" xfId="7660" xr:uid="{4015EBFD-2657-4FDC-A624-E43A0590F3E5}"/>
    <cellStyle name="Normal 2 19 3 2 6" xfId="7661" xr:uid="{9AFA6A18-4D2F-43BA-896E-BDFDE2942517}"/>
    <cellStyle name="Normal 2 19 3 2 7" xfId="7662" xr:uid="{AED42E01-B999-498B-9957-C6DAF5BA204B}"/>
    <cellStyle name="Normal 2 19 3 2 8" xfId="7663" xr:uid="{20BF9E82-EFDC-4625-B32F-EF14AB0B4D42}"/>
    <cellStyle name="Normal 2 19 3 2 9" xfId="7664" xr:uid="{B511946D-06E1-4EF8-B158-77E6A03B3DC8}"/>
    <cellStyle name="Normal 2 19 3 20" xfId="7665" xr:uid="{974B59D8-7D7B-4F55-B71F-E412336D3582}"/>
    <cellStyle name="Normal 2 19 3 21" xfId="7666" xr:uid="{2AE299D5-36B8-4B96-AC08-E2F1B1BFA0FC}"/>
    <cellStyle name="Normal 2 19 3 22" xfId="7667" xr:uid="{2B0458EC-2363-403D-8152-EDF3CA52E46C}"/>
    <cellStyle name="Normal 2 19 3 23" xfId="7668" xr:uid="{5DFE9E0C-CCB7-4A4C-B6E4-A9BE907C530A}"/>
    <cellStyle name="Normal 2 19 3 24" xfId="7669" xr:uid="{49E03BB5-A9EA-4AC6-A4DC-800EB1D9F341}"/>
    <cellStyle name="Normal 2 19 3 25" xfId="7670" xr:uid="{B0471381-C349-4574-8571-5BCBC2815D66}"/>
    <cellStyle name="Normal 2 19 3 26" xfId="7671" xr:uid="{4475219A-C782-460C-A815-F51369A4AA59}"/>
    <cellStyle name="Normal 2 19 3 27" xfId="7672" xr:uid="{35831054-8C9B-4F2B-802C-B6DB2AFD23B1}"/>
    <cellStyle name="Normal 2 19 3 28" xfId="7673" xr:uid="{C669C71F-2AFD-4DC7-906A-F5A182DC9130}"/>
    <cellStyle name="Normal 2 19 3 29" xfId="7674" xr:uid="{193DA773-B634-4C42-9A63-3CBA5331F106}"/>
    <cellStyle name="Normal 2 19 3 3" xfId="7675" xr:uid="{52796B30-A9FB-4B03-9B5E-1A3E0732E402}"/>
    <cellStyle name="Normal 2 19 3 30" xfId="7676" xr:uid="{C8C2E3F4-7E97-4F6C-8B5E-94BCCA704C6A}"/>
    <cellStyle name="Normal 2 19 3 31" xfId="7677" xr:uid="{EDFFA6A2-4901-4007-BB65-811ECCA83D9F}"/>
    <cellStyle name="Normal 2 19 3 32" xfId="7678" xr:uid="{2EC7F444-496A-4148-A4BE-71079920564D}"/>
    <cellStyle name="Normal 2 19 3 33" xfId="7679" xr:uid="{CFCAA98C-1C75-4330-B554-5F9AF48DFA7F}"/>
    <cellStyle name="Normal 2 19 3 34" xfId="7680" xr:uid="{FFA62B52-0FC7-4058-894E-273DECC3E050}"/>
    <cellStyle name="Normal 2 19 3 35" xfId="7681" xr:uid="{923A4767-4B7C-465E-B3B5-03FED26A594D}"/>
    <cellStyle name="Normal 2 19 3 36" xfId="7682" xr:uid="{EEAC9370-DC10-4A62-949E-15736A8DDCB9}"/>
    <cellStyle name="Normal 2 19 3 37" xfId="7683" xr:uid="{F226B191-434F-45A9-9B28-D29959347FE6}"/>
    <cellStyle name="Normal 2 19 3 38" xfId="7684" xr:uid="{7EEE2FED-D061-4D75-8F7D-4CA67B997BC8}"/>
    <cellStyle name="Normal 2 19 3 4" xfId="7685" xr:uid="{42920616-604F-4789-8EB2-7D1B23DB61FF}"/>
    <cellStyle name="Normal 2 19 3 5" xfId="7686" xr:uid="{3CBB8B15-044A-4474-A09A-EF934990055C}"/>
    <cellStyle name="Normal 2 19 3 6" xfId="7687" xr:uid="{4E0DDD91-4D7C-4389-BC42-BE333DD4BD88}"/>
    <cellStyle name="Normal 2 19 3 7" xfId="7688" xr:uid="{9B72F69D-F71F-46C8-9403-021EDE250012}"/>
    <cellStyle name="Normal 2 19 3 8" xfId="7689" xr:uid="{CE99F45A-4A07-411D-82F4-8EEF9277D0CF}"/>
    <cellStyle name="Normal 2 19 3 9" xfId="7690" xr:uid="{72B9EB82-75FC-4A9A-A18F-3FBBCD4B608F}"/>
    <cellStyle name="Normal 2 19 30" xfId="7691" xr:uid="{2D862047-4F07-412C-8F77-383F0312CAEE}"/>
    <cellStyle name="Normal 2 19 31" xfId="7692" xr:uid="{86DD4122-3674-480F-BB8F-3CFA94A90AE1}"/>
    <cellStyle name="Normal 2 19 32" xfId="7693" xr:uid="{DACFC84E-40E5-401A-B76E-2A2A3BC1D201}"/>
    <cellStyle name="Normal 2 19 33" xfId="7694" xr:uid="{0E49629A-5F1C-4434-8FDB-ECBE47119516}"/>
    <cellStyle name="Normal 2 19 34" xfId="7695" xr:uid="{B3D86DC0-9B98-4A41-B47C-3611692A4FD2}"/>
    <cellStyle name="Normal 2 19 35" xfId="7696" xr:uid="{130A8623-A5A5-4852-B01D-D4D9E5BA92BC}"/>
    <cellStyle name="Normal 2 19 36" xfId="7697" xr:uid="{B7B9975B-954E-496E-B84C-F63DE9638BBC}"/>
    <cellStyle name="Normal 2 19 37" xfId="7698" xr:uid="{FE21D0BF-72CD-4F65-AED5-2911F1453EC2}"/>
    <cellStyle name="Normal 2 19 38" xfId="7699" xr:uid="{39A307BB-7D2D-41B6-A008-7B2F176BAABF}"/>
    <cellStyle name="Normal 2 19 39" xfId="7700" xr:uid="{2802F07D-759A-43F3-BC1F-798EA50FE862}"/>
    <cellStyle name="Normal 2 19 4" xfId="7701" xr:uid="{34994C79-20F9-4FB0-8E29-ABCF9DBB0358}"/>
    <cellStyle name="Normal 2 19 40" xfId="7702" xr:uid="{3F908259-1B19-4078-9C0D-94A289C50688}"/>
    <cellStyle name="Normal 2 19 5" xfId="7703" xr:uid="{0AE84F26-A866-4B77-9D98-37F84C5515DF}"/>
    <cellStyle name="Normal 2 19 6" xfId="7704" xr:uid="{919FF931-1C6F-4EC7-A9EC-DE8F34E54F6B}"/>
    <cellStyle name="Normal 2 19 7" xfId="7705" xr:uid="{C45AF35F-51F1-4569-8957-36E42E8CB84E}"/>
    <cellStyle name="Normal 2 19 8" xfId="7706" xr:uid="{3F607DD9-682A-4E31-9C67-D31E87245EC6}"/>
    <cellStyle name="Normal 2 19 9" xfId="7707" xr:uid="{F2083852-9E98-4157-A8C4-9DDE4652B58D}"/>
    <cellStyle name="Normal 2 2" xfId="7708" xr:uid="{9146BC97-5C72-4BD7-82A5-62A3DB5E4F2E}"/>
    <cellStyle name="Normal 2 2 10" xfId="7709" xr:uid="{A10830C7-4D2F-4C54-BA62-3DEBDF261CC7}"/>
    <cellStyle name="Normal 2 2 11" xfId="7710" xr:uid="{B49174AC-8999-4FAF-A9BD-8BAD40C7D112}"/>
    <cellStyle name="Normal 2 2 12" xfId="7711" xr:uid="{F1FE49C7-2F0A-44D6-9D53-17B185A9C21B}"/>
    <cellStyle name="Normal 2 2 13" xfId="7712" xr:uid="{DF99294F-034D-48A0-86E7-9A732FB397E2}"/>
    <cellStyle name="Normal 2 2 14" xfId="7713" xr:uid="{5B2DC8EA-95C5-4657-AC12-B983AD5F8E1D}"/>
    <cellStyle name="Normal 2 2 15" xfId="7714" xr:uid="{BAEAE7EC-E9A8-43DB-9C3B-20287566EE25}"/>
    <cellStyle name="Normal 2 2 16" xfId="7715" xr:uid="{821B78DB-DA73-4024-9C83-F3075F896D4D}"/>
    <cellStyle name="Normal 2 2 17" xfId="7716" xr:uid="{4CA959CF-74F0-4957-B653-2A473C63CDD9}"/>
    <cellStyle name="Normal 2 2 18" xfId="7717" xr:uid="{03FC89B9-1A87-4DC5-B928-9CBD971655A3}"/>
    <cellStyle name="Normal 2 2 19" xfId="7718" xr:uid="{840613C0-6EDE-4B0A-90B8-FB340D4D0F1B}"/>
    <cellStyle name="Normal 2 2 2" xfId="7719" xr:uid="{D8F00893-A9A7-4F29-A963-FC1C81C5EA4E}"/>
    <cellStyle name="Normal 2 2 20" xfId="7720" xr:uid="{E2386B24-9853-4268-B240-FB96C766EB72}"/>
    <cellStyle name="Normal 2 2 21" xfId="7721" xr:uid="{4CF07E29-8202-4AEA-A7AE-6A9B9D4DDC4A}"/>
    <cellStyle name="Normal 2 2 22" xfId="7722" xr:uid="{C9DC4AD1-CA3B-4F6C-8526-28073CC6DAE8}"/>
    <cellStyle name="Normal 2 2 23" xfId="7723" xr:uid="{CA932346-F439-4BB8-8593-439ED69FA627}"/>
    <cellStyle name="Normal 2 2 24" xfId="7724" xr:uid="{562FE9AC-C8E4-42F1-B391-5AB286E08734}"/>
    <cellStyle name="Normal 2 2 25" xfId="7725" xr:uid="{15A5CB4F-1B89-4365-A18F-44D8872C5E20}"/>
    <cellStyle name="Normal 2 2 26" xfId="7726" xr:uid="{C6DC210A-C1BF-4DCA-A20D-4658968127D6}"/>
    <cellStyle name="Normal 2 2 27" xfId="7727" xr:uid="{82097AC1-4074-4864-9085-B8C756564DD7}"/>
    <cellStyle name="Normal 2 2 28" xfId="7728" xr:uid="{E39BBF4D-2FD4-47D1-9780-DCA9BC6126F1}"/>
    <cellStyle name="Normal 2 2 29" xfId="7729" xr:uid="{F8A01D9A-9572-4E74-870B-52210457FC6F}"/>
    <cellStyle name="Normal 2 2 3" xfId="7730" xr:uid="{DED4C655-AB78-4D1F-AECA-887F296B0C2D}"/>
    <cellStyle name="Normal 2 2 30" xfId="7731" xr:uid="{04223CA9-C74D-4070-9F46-39B723F7C942}"/>
    <cellStyle name="Normal 2 2 31" xfId="7732" xr:uid="{71DB779C-21CE-444A-8EAC-83D856CEE30A}"/>
    <cellStyle name="Normal 2 2 32" xfId="7733" xr:uid="{0F9B79D0-3D68-492E-88F4-2F8641F6728B}"/>
    <cellStyle name="Normal 2 2 33" xfId="7734" xr:uid="{72C2B485-193E-4828-9170-B149FC2E86F8}"/>
    <cellStyle name="Normal 2 2 34" xfId="7735" xr:uid="{802E482E-2391-4A95-B33E-E70CA2A96756}"/>
    <cellStyle name="Normal 2 2 35" xfId="7736" xr:uid="{9CCD73E6-7BCE-4FC5-BB2F-3BEA869214AB}"/>
    <cellStyle name="Normal 2 2 36" xfId="7737" xr:uid="{A1B5DEB4-0F1B-40EF-8EDE-E36362F16691}"/>
    <cellStyle name="Normal 2 2 37" xfId="7738" xr:uid="{FF6CEDCD-5C58-4B38-BD35-660AE907CBC3}"/>
    <cellStyle name="Normal 2 2 38" xfId="7739" xr:uid="{B13F1260-23F5-4731-9411-BF6C1AB9DE5A}"/>
    <cellStyle name="Normal 2 2 39" xfId="7740" xr:uid="{816C90C9-630D-4787-8FD0-F10A9BDF8F59}"/>
    <cellStyle name="Normal 2 2 4" xfId="7741" xr:uid="{D8DBDFB1-57FC-4113-A237-54CF5B5E6DDA}"/>
    <cellStyle name="Normal 2 2 40" xfId="7742" xr:uid="{3EE03368-CC17-462F-BE92-F821F2E04B4C}"/>
    <cellStyle name="Normal 2 2 41" xfId="7743" xr:uid="{B655228F-5545-41EC-9C04-EE27B034B175}"/>
    <cellStyle name="Normal 2 2 42" xfId="7744" xr:uid="{44997329-D6EC-48BF-A22E-177FC9A5BE0D}"/>
    <cellStyle name="Normal 2 2 43" xfId="7745" xr:uid="{C522627F-EF0F-4BFD-A9D4-A37E405A1347}"/>
    <cellStyle name="Normal 2 2 5" xfId="7746" xr:uid="{47528DA6-4D5B-4E0E-866D-A82FC3066C4C}"/>
    <cellStyle name="Normal 2 2 6" xfId="7747" xr:uid="{C27F7FD3-858F-4068-A4A5-2B4A2D390748}"/>
    <cellStyle name="Normal 2 2 7" xfId="7748" xr:uid="{14038838-3EB4-498F-B8CE-FE9BD8AF5489}"/>
    <cellStyle name="Normal 2 2 8" xfId="7749" xr:uid="{8914D852-EAEA-4367-8D7C-69AA9943E739}"/>
    <cellStyle name="Normal 2 2 9" xfId="7750" xr:uid="{4B38D518-7C35-4B2E-9868-ECBC71A1FF93}"/>
    <cellStyle name="Normal 2 20" xfId="7751" xr:uid="{30F61DB6-8A7E-4393-B58B-AFB5BA6C8790}"/>
    <cellStyle name="Normal 2 20 10" xfId="7752" xr:uid="{D0B47669-C79A-4DC5-833E-1B76D2D5E148}"/>
    <cellStyle name="Normal 2 20 11" xfId="7753" xr:uid="{44D44C36-9046-44F3-8E6D-F0875D7D4E53}"/>
    <cellStyle name="Normal 2 20 12" xfId="7754" xr:uid="{2124807B-AD38-4CD2-9201-0126D8605DF6}"/>
    <cellStyle name="Normal 2 20 13" xfId="7755" xr:uid="{59DCB0AD-4C3D-4B9C-AD3A-8D27247301C7}"/>
    <cellStyle name="Normal 2 20 14" xfId="7756" xr:uid="{74B7839F-E14A-4823-B34D-E8113EAC993A}"/>
    <cellStyle name="Normal 2 20 15" xfId="7757" xr:uid="{EF6859D6-78DF-4913-B015-865FF1A76FA8}"/>
    <cellStyle name="Normal 2 20 16" xfId="7758" xr:uid="{465E4529-2658-48B5-872C-7D3C97E8145A}"/>
    <cellStyle name="Normal 2 20 17" xfId="7759" xr:uid="{071BA64A-FFDA-446F-BB9C-750DBE4C25D9}"/>
    <cellStyle name="Normal 2 20 18" xfId="7760" xr:uid="{329DE776-6036-4759-A9BF-41DC446C150A}"/>
    <cellStyle name="Normal 2 20 19" xfId="7761" xr:uid="{AA1F9E16-D886-4429-821A-4617FA84E31C}"/>
    <cellStyle name="Normal 2 20 2" xfId="7762" xr:uid="{83B09797-C53E-425C-826D-F5054EB344F7}"/>
    <cellStyle name="Normal 2 20 2 10" xfId="7763" xr:uid="{B003CF86-BFE5-4C3D-8C27-30FDA5E94621}"/>
    <cellStyle name="Normal 2 20 2 11" xfId="7764" xr:uid="{B71007A0-03D0-4C23-BDB8-76054325432D}"/>
    <cellStyle name="Normal 2 20 2 12" xfId="7765" xr:uid="{A2DE3675-5167-4E62-B484-9E31D8DD9B82}"/>
    <cellStyle name="Normal 2 20 2 13" xfId="7766" xr:uid="{F39D187A-CB05-4E91-AF25-56F44B829487}"/>
    <cellStyle name="Normal 2 20 2 14" xfId="7767" xr:uid="{7193A60A-3C24-4981-ACCF-DB498A936D0E}"/>
    <cellStyle name="Normal 2 20 2 15" xfId="7768" xr:uid="{79E56512-E70F-4D72-80D3-A2D14EE87AFD}"/>
    <cellStyle name="Normal 2 20 2 16" xfId="7769" xr:uid="{F58D391E-5F24-4342-BF0A-4B0FB1F36DA5}"/>
    <cellStyle name="Normal 2 20 2 17" xfId="7770" xr:uid="{3C22EF7C-69D9-4B68-BEDE-DADEE0E59112}"/>
    <cellStyle name="Normal 2 20 2 18" xfId="7771" xr:uid="{6907ACAC-0C19-41DA-B000-24161DFC14D0}"/>
    <cellStyle name="Normal 2 20 2 19" xfId="7772" xr:uid="{1D360571-2928-45C6-96D4-595098AC4B0F}"/>
    <cellStyle name="Normal 2 20 2 2" xfId="7773" xr:uid="{32E90A7C-6313-4BF5-BDF4-13B9E103343E}"/>
    <cellStyle name="Normal 2 20 2 2 10" xfId="7774" xr:uid="{F054D56C-746E-49A1-8DC7-51EF81659883}"/>
    <cellStyle name="Normal 2 20 2 2 11" xfId="7775" xr:uid="{43807A0D-5830-4E27-972E-902CB1CAF8EF}"/>
    <cellStyle name="Normal 2 20 2 2 12" xfId="7776" xr:uid="{FFB89108-0524-473D-84A1-E96562AFCAE3}"/>
    <cellStyle name="Normal 2 20 2 2 13" xfId="7777" xr:uid="{F115D6D0-2A09-4874-8887-9931D8DFA385}"/>
    <cellStyle name="Normal 2 20 2 2 14" xfId="7778" xr:uid="{C89B745B-AE5A-4CC3-A752-37BDE0F72CE8}"/>
    <cellStyle name="Normal 2 20 2 2 15" xfId="7779" xr:uid="{0FA5D791-ED0B-4AAB-945D-A716DEF8E5D2}"/>
    <cellStyle name="Normal 2 20 2 2 16" xfId="7780" xr:uid="{03DC4917-E85F-4EAE-8221-0AAC20D106BE}"/>
    <cellStyle name="Normal 2 20 2 2 17" xfId="7781" xr:uid="{2CB1B7B9-6CC1-4869-9AA3-59C93F2CDBFA}"/>
    <cellStyle name="Normal 2 20 2 2 18" xfId="7782" xr:uid="{A698DB53-493B-4D7C-9BBA-D17A8D06CC24}"/>
    <cellStyle name="Normal 2 20 2 2 19" xfId="7783" xr:uid="{C24CF35D-5F49-4772-9BA3-E5E71EB07059}"/>
    <cellStyle name="Normal 2 20 2 2 2" xfId="7784" xr:uid="{A8298699-A573-4870-9067-95C89BBCD635}"/>
    <cellStyle name="Normal 2 20 2 2 2 10" xfId="7785" xr:uid="{46B3D02F-B1E9-4B2C-B11D-906D58743110}"/>
    <cellStyle name="Normal 2 20 2 2 2 11" xfId="7786" xr:uid="{86AEC8C9-ACA7-42B0-8205-44CFEC698BEE}"/>
    <cellStyle name="Normal 2 20 2 2 2 12" xfId="7787" xr:uid="{B10CA919-CB18-413D-840D-6F81E9C24BE1}"/>
    <cellStyle name="Normal 2 20 2 2 2 13" xfId="7788" xr:uid="{12C182E9-F766-422A-8E43-EA167EBB59E1}"/>
    <cellStyle name="Normal 2 20 2 2 2 14" xfId="7789" xr:uid="{15003B9C-7E64-46E0-B9B3-33D7D398E90F}"/>
    <cellStyle name="Normal 2 20 2 2 2 15" xfId="7790" xr:uid="{FE908190-385C-4E3F-80D0-D03AAEF7FDD6}"/>
    <cellStyle name="Normal 2 20 2 2 2 16" xfId="7791" xr:uid="{B3F9338E-FAA3-435F-BB4E-25C75C2776BF}"/>
    <cellStyle name="Normal 2 20 2 2 2 17" xfId="7792" xr:uid="{BD47DA44-4B41-4CF8-991B-0C3CA9171753}"/>
    <cellStyle name="Normal 2 20 2 2 2 18" xfId="7793" xr:uid="{02625107-25BD-4F33-A864-9BAF91BB6674}"/>
    <cellStyle name="Normal 2 20 2 2 2 19" xfId="7794" xr:uid="{2EA4D3B4-912D-42DC-BCBF-446D9EC8808F}"/>
    <cellStyle name="Normal 2 20 2 2 2 2" xfId="7795" xr:uid="{3D81CA7D-6F5F-4983-840D-587203F465ED}"/>
    <cellStyle name="Normal 2 20 2 2 2 20" xfId="7796" xr:uid="{1D832A9B-0F24-4906-8233-235AAA845C32}"/>
    <cellStyle name="Normal 2 20 2 2 2 21" xfId="7797" xr:uid="{797177AD-98FD-4526-B450-E20297272191}"/>
    <cellStyle name="Normal 2 20 2 2 2 22" xfId="7798" xr:uid="{A3B5DF18-7B40-4D5E-8CED-689343FFF0F7}"/>
    <cellStyle name="Normal 2 20 2 2 2 23" xfId="7799" xr:uid="{44E9527E-BCBD-461D-B310-C87E8B6C479A}"/>
    <cellStyle name="Normal 2 20 2 2 2 24" xfId="7800" xr:uid="{0BBC5840-1786-4492-BF0C-E2EF76C22151}"/>
    <cellStyle name="Normal 2 20 2 2 2 25" xfId="7801" xr:uid="{852112EE-38E4-4D8D-AF48-7FED4BDC91A6}"/>
    <cellStyle name="Normal 2 20 2 2 2 26" xfId="7802" xr:uid="{7F0D0EE6-7CD7-4BBD-82AC-C1B92D0906FC}"/>
    <cellStyle name="Normal 2 20 2 2 2 27" xfId="7803" xr:uid="{933DFC8A-557A-4EE4-ADCF-9B4371C15BE7}"/>
    <cellStyle name="Normal 2 20 2 2 2 28" xfId="7804" xr:uid="{160D6CC6-6AEB-41AC-970F-D0801D16B98E}"/>
    <cellStyle name="Normal 2 20 2 2 2 29" xfId="7805" xr:uid="{E245E31B-BAAB-482B-9EA6-57D26DB4ABAF}"/>
    <cellStyle name="Normal 2 20 2 2 2 3" xfId="7806" xr:uid="{2F767442-DC1F-4554-9243-777F3E9721D2}"/>
    <cellStyle name="Normal 2 20 2 2 2 30" xfId="7807" xr:uid="{C7E9E06C-8434-4854-8BD8-9772BF3BABB9}"/>
    <cellStyle name="Normal 2 20 2 2 2 31" xfId="7808" xr:uid="{D47D29EC-36DC-4030-8FD8-4A304678AAD5}"/>
    <cellStyle name="Normal 2 20 2 2 2 32" xfId="7809" xr:uid="{173806C3-FB80-42BD-BEAC-05B3D6313FDE}"/>
    <cellStyle name="Normal 2 20 2 2 2 33" xfId="7810" xr:uid="{ECE91ADB-39C9-43DD-A3F7-2B2892638F33}"/>
    <cellStyle name="Normal 2 20 2 2 2 34" xfId="7811" xr:uid="{CD509C17-2137-4C1E-B42C-8687570BA29C}"/>
    <cellStyle name="Normal 2 20 2 2 2 35" xfId="7812" xr:uid="{67B66936-EFE8-4E31-9F6C-FB8A2B1D35C2}"/>
    <cellStyle name="Normal 2 20 2 2 2 36" xfId="7813" xr:uid="{5C46768B-18A2-4F0E-B7CA-99C8B54ED8E1}"/>
    <cellStyle name="Normal 2 20 2 2 2 37" xfId="7814" xr:uid="{4876F881-CAAA-4105-B9FD-A1B35258F3FC}"/>
    <cellStyle name="Normal 2 20 2 2 2 38" xfId="7815" xr:uid="{4016E1E4-CC03-4ADB-BCF3-FFBEBEB2BCFA}"/>
    <cellStyle name="Normal 2 20 2 2 2 4" xfId="7816" xr:uid="{A658E7D0-EE1F-4934-ACF1-9368379F4005}"/>
    <cellStyle name="Normal 2 20 2 2 2 5" xfId="7817" xr:uid="{14717349-4DD6-4C22-8D7D-C07D42035AAC}"/>
    <cellStyle name="Normal 2 20 2 2 2 6" xfId="7818" xr:uid="{16DAADEC-7CCB-4D78-A962-F7531C10435E}"/>
    <cellStyle name="Normal 2 20 2 2 2 7" xfId="7819" xr:uid="{A6DAA025-9F4E-4918-AB9C-4F4B175CC0C4}"/>
    <cellStyle name="Normal 2 20 2 2 2 8" xfId="7820" xr:uid="{24D336C1-1F1D-42F5-8A0F-501E4D3F2F26}"/>
    <cellStyle name="Normal 2 20 2 2 2 9" xfId="7821" xr:uid="{88E50CCC-0F04-48F9-9F3B-618997A8E71B}"/>
    <cellStyle name="Normal 2 20 2 2 20" xfId="7822" xr:uid="{5D2D1398-84E5-4E8E-BF23-B041A95EA88B}"/>
    <cellStyle name="Normal 2 20 2 2 21" xfId="7823" xr:uid="{A794269D-DB95-4E3E-A466-22A813CD1030}"/>
    <cellStyle name="Normal 2 20 2 2 22" xfId="7824" xr:uid="{F932432E-020D-4CC9-A95C-A4C8D3574DB6}"/>
    <cellStyle name="Normal 2 20 2 2 23" xfId="7825" xr:uid="{08FC25A1-D718-4161-BC27-E9B059CFB32C}"/>
    <cellStyle name="Normal 2 20 2 2 24" xfId="7826" xr:uid="{1336B54C-1CD4-43E7-B348-E789D9A75651}"/>
    <cellStyle name="Normal 2 20 2 2 25" xfId="7827" xr:uid="{F4A12B21-2C4F-4AE1-A799-63F532200498}"/>
    <cellStyle name="Normal 2 20 2 2 26" xfId="7828" xr:uid="{B3076103-023F-44C2-A854-05BD43B08CA9}"/>
    <cellStyle name="Normal 2 20 2 2 27" xfId="7829" xr:uid="{CA041D23-EB37-424E-AD56-76A4A972E6D1}"/>
    <cellStyle name="Normal 2 20 2 2 28" xfId="7830" xr:uid="{F482534B-9349-40FE-BFB5-BF56424EC05D}"/>
    <cellStyle name="Normal 2 20 2 2 29" xfId="7831" xr:uid="{538BFA0D-426E-4B67-9BE1-87855934E556}"/>
    <cellStyle name="Normal 2 20 2 2 3" xfId="7832" xr:uid="{1A0F7FAF-7B38-48F6-A307-7804A1609016}"/>
    <cellStyle name="Normal 2 20 2 2 30" xfId="7833" xr:uid="{F291FE86-F9C2-459C-A404-411EAE6B545E}"/>
    <cellStyle name="Normal 2 20 2 2 31" xfId="7834" xr:uid="{00F07881-098C-46DC-8A74-4E99F61905CB}"/>
    <cellStyle name="Normal 2 20 2 2 32" xfId="7835" xr:uid="{2F3E754D-8C33-4655-81CC-77A86E5A8166}"/>
    <cellStyle name="Normal 2 20 2 2 33" xfId="7836" xr:uid="{1893C6BA-F6F1-4125-9A8A-75101A84AADB}"/>
    <cellStyle name="Normal 2 20 2 2 34" xfId="7837" xr:uid="{438FA744-C15C-4FB7-B291-F03F1741FF86}"/>
    <cellStyle name="Normal 2 20 2 2 35" xfId="7838" xr:uid="{3E6BE20A-F423-48EC-BAFD-1FE532B552DE}"/>
    <cellStyle name="Normal 2 20 2 2 36" xfId="7839" xr:uid="{2C1BA160-C16C-421B-998E-84163764CFDD}"/>
    <cellStyle name="Normal 2 20 2 2 37" xfId="7840" xr:uid="{F88AA4F7-8D0E-43AA-A50D-ED8C8B1FCFC7}"/>
    <cellStyle name="Normal 2 20 2 2 38" xfId="7841" xr:uid="{FF54EA07-9BA4-4A38-9CF1-5F3B5BC42E74}"/>
    <cellStyle name="Normal 2 20 2 2 4" xfId="7842" xr:uid="{080AB8FB-0CEB-4F8C-8D66-89C7B91169D3}"/>
    <cellStyle name="Normal 2 20 2 2 5" xfId="7843" xr:uid="{E4DBEA35-21DB-44DC-BA03-B6388F62F681}"/>
    <cellStyle name="Normal 2 20 2 2 6" xfId="7844" xr:uid="{62647E33-8AD5-4119-B185-08CE0B18D9A1}"/>
    <cellStyle name="Normal 2 20 2 2 7" xfId="7845" xr:uid="{A6DECF4F-D973-4D67-9BE8-201A6F174969}"/>
    <cellStyle name="Normal 2 20 2 2 8" xfId="7846" xr:uid="{59C206A3-86AD-42B4-AA96-9F58EA720665}"/>
    <cellStyle name="Normal 2 20 2 2 9" xfId="7847" xr:uid="{7BEEB830-8BEE-4F1E-9385-B20FCD4C544D}"/>
    <cellStyle name="Normal 2 20 2 20" xfId="7848" xr:uid="{EFE4280A-67BD-4639-9540-44738998D754}"/>
    <cellStyle name="Normal 2 20 2 21" xfId="7849" xr:uid="{391B4F61-9D6C-4E98-8960-6CD59CA2442A}"/>
    <cellStyle name="Normal 2 20 2 22" xfId="7850" xr:uid="{BEFD26DB-B6B6-405B-8CEF-54178BD7631E}"/>
    <cellStyle name="Normal 2 20 2 23" xfId="7851" xr:uid="{B19B8792-868B-4AED-B2FE-D03345F7BF6F}"/>
    <cellStyle name="Normal 2 20 2 24" xfId="7852" xr:uid="{38DDA060-712B-4818-9AA2-33998173AE69}"/>
    <cellStyle name="Normal 2 20 2 25" xfId="7853" xr:uid="{560EF166-B686-40C9-8F0B-384492A61B73}"/>
    <cellStyle name="Normal 2 20 2 26" xfId="7854" xr:uid="{93C6DD91-6679-49AB-8ED5-0933C093309B}"/>
    <cellStyle name="Normal 2 20 2 27" xfId="7855" xr:uid="{6DAA1DDB-7A17-411D-A3CC-21776D1E6894}"/>
    <cellStyle name="Normal 2 20 2 28" xfId="7856" xr:uid="{6711A8F8-CF2D-4214-AEB4-5A1D83EECCAE}"/>
    <cellStyle name="Normal 2 20 2 29" xfId="7857" xr:uid="{5E6FA78B-3E47-4B1A-A9CA-6DA49EAF5CCF}"/>
    <cellStyle name="Normal 2 20 2 3" xfId="7858" xr:uid="{5328B507-E4C3-4A52-9669-DF65F1B67756}"/>
    <cellStyle name="Normal 2 20 2 30" xfId="7859" xr:uid="{86647E2B-AC0F-4D44-BFB0-C825574C0691}"/>
    <cellStyle name="Normal 2 20 2 31" xfId="7860" xr:uid="{677F1E7F-5A81-4C89-B5C7-77394F7617FA}"/>
    <cellStyle name="Normal 2 20 2 32" xfId="7861" xr:uid="{729DBB96-6EC2-4E96-A3CB-F759B36BBE20}"/>
    <cellStyle name="Normal 2 20 2 33" xfId="7862" xr:uid="{AB5C4517-225E-42C8-9C76-910AD0F756ED}"/>
    <cellStyle name="Normal 2 20 2 34" xfId="7863" xr:uid="{473316BE-1080-4FED-A447-D70352AB261C}"/>
    <cellStyle name="Normal 2 20 2 35" xfId="7864" xr:uid="{8D35D2E6-22B1-4170-9F7B-326F5AEC29A2}"/>
    <cellStyle name="Normal 2 20 2 36" xfId="7865" xr:uid="{A011F2D0-E5DB-41B1-917F-282652FD318F}"/>
    <cellStyle name="Normal 2 20 2 37" xfId="7866" xr:uid="{768F7473-D0A5-45EA-8959-1C6580BFA235}"/>
    <cellStyle name="Normal 2 20 2 38" xfId="7867" xr:uid="{8DBE04C3-6C81-4898-A6A6-0A5DF748A911}"/>
    <cellStyle name="Normal 2 20 2 39" xfId="7868" xr:uid="{32F24D0A-30D6-4DE9-B999-E386A229FC8D}"/>
    <cellStyle name="Normal 2 20 2 4" xfId="7869" xr:uid="{9DD8E6AB-1E53-42A5-A1EE-EC198B643370}"/>
    <cellStyle name="Normal 2 20 2 40" xfId="7870" xr:uid="{C0C6DF80-822A-4197-9758-C48BD996FEBC}"/>
    <cellStyle name="Normal 2 20 2 5" xfId="7871" xr:uid="{60251BA6-4EA7-43BB-878B-BD974C467F73}"/>
    <cellStyle name="Normal 2 20 2 6" xfId="7872" xr:uid="{55F1E4D7-6422-4DF6-8B5E-A5769F7C93FE}"/>
    <cellStyle name="Normal 2 20 2 7" xfId="7873" xr:uid="{BCFF9621-B89C-4C31-970F-300FD1BD0C26}"/>
    <cellStyle name="Normal 2 20 2 8" xfId="7874" xr:uid="{C655CA17-C729-4DEB-869D-EA6A35010A06}"/>
    <cellStyle name="Normal 2 20 2 9" xfId="7875" xr:uid="{36C3866E-902E-418B-B93B-EA849D685184}"/>
    <cellStyle name="Normal 2 20 20" xfId="7876" xr:uid="{81D4A78F-292E-43F3-A73E-97E14A3E8FB2}"/>
    <cellStyle name="Normal 2 20 21" xfId="7877" xr:uid="{5C4376C1-F7B2-46AD-8365-046F349FD50E}"/>
    <cellStyle name="Normal 2 20 22" xfId="7878" xr:uid="{1598D9B8-E590-4E02-BA24-95C12856B60A}"/>
    <cellStyle name="Normal 2 20 23" xfId="7879" xr:uid="{078F3ED6-18EE-47E6-B318-06F5CDC8B025}"/>
    <cellStyle name="Normal 2 20 24" xfId="7880" xr:uid="{98591BE1-985C-416E-A2F8-BB8843DA56CD}"/>
    <cellStyle name="Normal 2 20 25" xfId="7881" xr:uid="{690B2192-08D7-4EF6-8F17-74D81803DDB7}"/>
    <cellStyle name="Normal 2 20 26" xfId="7882" xr:uid="{1CCBED38-E15A-4DC2-979A-7361B85576FF}"/>
    <cellStyle name="Normal 2 20 27" xfId="7883" xr:uid="{02C6CC0E-702C-49D4-90C0-583B34D14580}"/>
    <cellStyle name="Normal 2 20 28" xfId="7884" xr:uid="{CBAEF1E9-F16A-478F-98E7-513FF0E4C50E}"/>
    <cellStyle name="Normal 2 20 29" xfId="7885" xr:uid="{036F822D-6801-48F4-8D3A-12DA2ABFCC06}"/>
    <cellStyle name="Normal 2 20 3" xfId="7886" xr:uid="{EBD9FABB-E0D8-4C76-B69C-31D8A8FB6AC0}"/>
    <cellStyle name="Normal 2 20 3 10" xfId="7887" xr:uid="{2E3653AA-16BE-41F5-86AC-001D5D79FEE8}"/>
    <cellStyle name="Normal 2 20 3 11" xfId="7888" xr:uid="{9050B2EC-3348-4D7D-96A5-05D561639C66}"/>
    <cellStyle name="Normal 2 20 3 12" xfId="7889" xr:uid="{5C66D20D-6E74-4BBF-951F-531605A2C1DE}"/>
    <cellStyle name="Normal 2 20 3 13" xfId="7890" xr:uid="{AA206A97-4A60-43E2-B920-5B2274EB271A}"/>
    <cellStyle name="Normal 2 20 3 14" xfId="7891" xr:uid="{2D3941DA-55B6-4B22-BBA4-45549FF29E28}"/>
    <cellStyle name="Normal 2 20 3 15" xfId="7892" xr:uid="{4514FDC6-F1F2-4F7B-8C20-6C0894675906}"/>
    <cellStyle name="Normal 2 20 3 16" xfId="7893" xr:uid="{5A4ED2AF-AA7B-4CF1-9846-21E550D6B2FF}"/>
    <cellStyle name="Normal 2 20 3 17" xfId="7894" xr:uid="{0432EB0A-5A6B-4B2A-9E18-335AADC6C2AA}"/>
    <cellStyle name="Normal 2 20 3 18" xfId="7895" xr:uid="{8C7A32E3-DA83-4A7F-ABA3-C280563CF1A5}"/>
    <cellStyle name="Normal 2 20 3 19" xfId="7896" xr:uid="{82704194-CD2B-4586-944E-4D32DA4FBF31}"/>
    <cellStyle name="Normal 2 20 3 2" xfId="7897" xr:uid="{F5A74A80-7A58-4A3F-B4EF-846A9ABC23E2}"/>
    <cellStyle name="Normal 2 20 3 2 10" xfId="7898" xr:uid="{09574F33-CA17-41AF-B793-CA65B856DE79}"/>
    <cellStyle name="Normal 2 20 3 2 11" xfId="7899" xr:uid="{0FEB81EC-59E3-403B-B702-E02DD1459330}"/>
    <cellStyle name="Normal 2 20 3 2 12" xfId="7900" xr:uid="{6E3511BF-25D6-47B4-94E6-04F7C126B32E}"/>
    <cellStyle name="Normal 2 20 3 2 13" xfId="7901" xr:uid="{4B2CD64D-F1FB-40F2-A4F1-C57748951701}"/>
    <cellStyle name="Normal 2 20 3 2 14" xfId="7902" xr:uid="{35BAEDA2-2AC3-4D5F-80F5-2A58A2305E9E}"/>
    <cellStyle name="Normal 2 20 3 2 15" xfId="7903" xr:uid="{3BB4FD1D-BBB5-43DF-89BB-13D7AE0EE40F}"/>
    <cellStyle name="Normal 2 20 3 2 16" xfId="7904" xr:uid="{B263D25D-3479-4C36-961C-2EF94CF98373}"/>
    <cellStyle name="Normal 2 20 3 2 17" xfId="7905" xr:uid="{07BD4E79-9D1A-48F2-970D-CC5416CD3DF5}"/>
    <cellStyle name="Normal 2 20 3 2 18" xfId="7906" xr:uid="{EC09709F-3C81-4DAD-9B42-EC0B805A3C06}"/>
    <cellStyle name="Normal 2 20 3 2 19" xfId="7907" xr:uid="{84D9808C-F634-45BD-A053-923E5E8D1066}"/>
    <cellStyle name="Normal 2 20 3 2 2" xfId="7908" xr:uid="{9DD75141-4DE8-41EF-B69C-2143B93C84CB}"/>
    <cellStyle name="Normal 2 20 3 2 20" xfId="7909" xr:uid="{AABFF1C9-4C0E-45EE-BD7F-6C41EA35874B}"/>
    <cellStyle name="Normal 2 20 3 2 21" xfId="7910" xr:uid="{2534014B-4192-43B3-9152-6F216EBCFEA0}"/>
    <cellStyle name="Normal 2 20 3 2 22" xfId="7911" xr:uid="{C3C80870-DAC2-4387-AB74-77EDFB6AED21}"/>
    <cellStyle name="Normal 2 20 3 2 23" xfId="7912" xr:uid="{323DA52B-1A8C-4150-B916-CD8EA06B07DD}"/>
    <cellStyle name="Normal 2 20 3 2 24" xfId="7913" xr:uid="{41CA8430-5E12-470E-9030-DBBBE12FF207}"/>
    <cellStyle name="Normal 2 20 3 2 25" xfId="7914" xr:uid="{3816E61F-E0D3-495C-A234-91616C856163}"/>
    <cellStyle name="Normal 2 20 3 2 26" xfId="7915" xr:uid="{3E92842F-CC75-412A-B880-5AD7C1B1355C}"/>
    <cellStyle name="Normal 2 20 3 2 27" xfId="7916" xr:uid="{A6E073E8-5BB0-46A7-AAFD-2A90D29353E1}"/>
    <cellStyle name="Normal 2 20 3 2 28" xfId="7917" xr:uid="{4D3FB65E-E4D8-4C91-8DAB-DFEAED223E81}"/>
    <cellStyle name="Normal 2 20 3 2 29" xfId="7918" xr:uid="{CBFF97D9-590F-40A5-8E79-943733D015C7}"/>
    <cellStyle name="Normal 2 20 3 2 3" xfId="7919" xr:uid="{F1B8E5AB-695E-4DB3-8455-03472D0BB40B}"/>
    <cellStyle name="Normal 2 20 3 2 30" xfId="7920" xr:uid="{82434106-7A40-4DB3-9866-83373EDA947B}"/>
    <cellStyle name="Normal 2 20 3 2 31" xfId="7921" xr:uid="{573063FB-7A11-429B-8BB2-7F38251F3678}"/>
    <cellStyle name="Normal 2 20 3 2 32" xfId="7922" xr:uid="{D07AA1D8-CF6D-4B31-B292-A3DDAD0E5A62}"/>
    <cellStyle name="Normal 2 20 3 2 33" xfId="7923" xr:uid="{24AD9830-FE34-46D9-9827-E7C705BE7A13}"/>
    <cellStyle name="Normal 2 20 3 2 34" xfId="7924" xr:uid="{CD73460F-0EEC-4D73-9273-D96742A1498B}"/>
    <cellStyle name="Normal 2 20 3 2 35" xfId="7925" xr:uid="{4BDCD147-EFCA-417A-86A9-B174CCFE5030}"/>
    <cellStyle name="Normal 2 20 3 2 36" xfId="7926" xr:uid="{F41722B7-0A59-4D34-B27E-DFBB6568628A}"/>
    <cellStyle name="Normal 2 20 3 2 37" xfId="7927" xr:uid="{2FACD6C6-680A-4AFC-BC59-50377EB81C2B}"/>
    <cellStyle name="Normal 2 20 3 2 38" xfId="7928" xr:uid="{DA71671C-EF98-4112-9F40-3494EB3E3101}"/>
    <cellStyle name="Normal 2 20 3 2 4" xfId="7929" xr:uid="{B72178AE-37CB-4BF7-AFC4-D521CEBC68DA}"/>
    <cellStyle name="Normal 2 20 3 2 5" xfId="7930" xr:uid="{D18DD4FE-5BA2-4ECA-8FFD-4291EA8A403F}"/>
    <cellStyle name="Normal 2 20 3 2 6" xfId="7931" xr:uid="{AC7167D0-B1AF-4368-BFAE-619C9252E84F}"/>
    <cellStyle name="Normal 2 20 3 2 7" xfId="7932" xr:uid="{EA63802C-4044-4EB8-8CDC-2146C208CAE7}"/>
    <cellStyle name="Normal 2 20 3 2 8" xfId="7933" xr:uid="{884468E0-F452-4EC2-B966-48FBCB693858}"/>
    <cellStyle name="Normal 2 20 3 2 9" xfId="7934" xr:uid="{602B63C8-BEBB-4D5B-970A-2465075C54A5}"/>
    <cellStyle name="Normal 2 20 3 20" xfId="7935" xr:uid="{17967B02-D7BE-4556-A903-F3ADB9AA6A5E}"/>
    <cellStyle name="Normal 2 20 3 21" xfId="7936" xr:uid="{37B08442-9192-4D86-8186-2B43A3359DC8}"/>
    <cellStyle name="Normal 2 20 3 22" xfId="7937" xr:uid="{5A5D5B42-71D5-4776-8E9E-8731B1DC8090}"/>
    <cellStyle name="Normal 2 20 3 23" xfId="7938" xr:uid="{E2E6CFEE-ECE7-45E2-B847-4CFAE253825C}"/>
    <cellStyle name="Normal 2 20 3 24" xfId="7939" xr:uid="{DB267C3E-90BF-4427-82B3-C870AD05D262}"/>
    <cellStyle name="Normal 2 20 3 25" xfId="7940" xr:uid="{75D078DA-32A1-4F5E-9EE8-6E222665AB53}"/>
    <cellStyle name="Normal 2 20 3 26" xfId="7941" xr:uid="{D5CA85E7-BFD6-4090-8402-93DCA23148B6}"/>
    <cellStyle name="Normal 2 20 3 27" xfId="7942" xr:uid="{F383A76D-273E-40A5-8FFC-FFFF3C36A697}"/>
    <cellStyle name="Normal 2 20 3 28" xfId="7943" xr:uid="{66DFBF95-F046-4E3B-BB40-909BF4A72A76}"/>
    <cellStyle name="Normal 2 20 3 29" xfId="7944" xr:uid="{C97FCA6A-AB1D-4C57-974D-79F34DDF8716}"/>
    <cellStyle name="Normal 2 20 3 3" xfId="7945" xr:uid="{AC3C6334-F793-4663-BA35-EF2C0D81AD54}"/>
    <cellStyle name="Normal 2 20 3 30" xfId="7946" xr:uid="{3A67D644-35D0-4BA2-A655-91144220C346}"/>
    <cellStyle name="Normal 2 20 3 31" xfId="7947" xr:uid="{D8B92D0D-1346-4AF9-A594-6DC810F9FD12}"/>
    <cellStyle name="Normal 2 20 3 32" xfId="7948" xr:uid="{C33380DC-FAA6-4B5D-9F9A-2DF591A2A72E}"/>
    <cellStyle name="Normal 2 20 3 33" xfId="7949" xr:uid="{9780CF88-6E63-43E4-91D9-5A7A64CD5A73}"/>
    <cellStyle name="Normal 2 20 3 34" xfId="7950" xr:uid="{09662BB0-9F18-4162-BC84-96A55B29EF1E}"/>
    <cellStyle name="Normal 2 20 3 35" xfId="7951" xr:uid="{D52B6F23-2EF2-4C73-939A-D05023ED8567}"/>
    <cellStyle name="Normal 2 20 3 36" xfId="7952" xr:uid="{BAC7546C-4187-403E-9D3B-E8B31D04D486}"/>
    <cellStyle name="Normal 2 20 3 37" xfId="7953" xr:uid="{B79954EF-899A-486A-A647-4ABABA27CC19}"/>
    <cellStyle name="Normal 2 20 3 38" xfId="7954" xr:uid="{9B7D1FCD-0C64-4B0B-A34A-B4CAB71E79C1}"/>
    <cellStyle name="Normal 2 20 3 4" xfId="7955" xr:uid="{D64DE759-5CC8-4D5D-AD21-5EBC87D7A512}"/>
    <cellStyle name="Normal 2 20 3 5" xfId="7956" xr:uid="{B064C148-5C9E-4F62-8AA8-90ADF8400BB7}"/>
    <cellStyle name="Normal 2 20 3 6" xfId="7957" xr:uid="{F66093B1-796F-4792-BC95-50DD3DE36172}"/>
    <cellStyle name="Normal 2 20 3 7" xfId="7958" xr:uid="{C48D2DAB-C388-45DE-9457-2078204692AE}"/>
    <cellStyle name="Normal 2 20 3 8" xfId="7959" xr:uid="{9CE232ED-2D49-4CB6-B417-43939B0D11AC}"/>
    <cellStyle name="Normal 2 20 3 9" xfId="7960" xr:uid="{780E9AB7-9A5F-4F19-9C60-3BE245470226}"/>
    <cellStyle name="Normal 2 20 30" xfId="7961" xr:uid="{80899798-A1B5-43E0-970A-817F558F14B5}"/>
    <cellStyle name="Normal 2 20 31" xfId="7962" xr:uid="{E86F427D-930F-4FCA-92EC-DDBFA4170C0D}"/>
    <cellStyle name="Normal 2 20 32" xfId="7963" xr:uid="{D63D3018-D6CC-4B59-9722-EA6E1918E6E2}"/>
    <cellStyle name="Normal 2 20 33" xfId="7964" xr:uid="{E8A7C8EB-E899-4744-B4E6-5A04CD4E7F7A}"/>
    <cellStyle name="Normal 2 20 34" xfId="7965" xr:uid="{EAAAE6E7-2581-413C-B264-8F3B04C9F4DB}"/>
    <cellStyle name="Normal 2 20 35" xfId="7966" xr:uid="{C3ACCBD0-C634-4F9E-9A8E-D47A56217F4C}"/>
    <cellStyle name="Normal 2 20 36" xfId="7967" xr:uid="{E8A09804-4137-4426-8C89-23BF20C112AC}"/>
    <cellStyle name="Normal 2 20 37" xfId="7968" xr:uid="{09DF6107-6177-44F0-A686-C646A89B6273}"/>
    <cellStyle name="Normal 2 20 38" xfId="7969" xr:uid="{C9FABF4A-E29C-43AB-B618-595E7090EE98}"/>
    <cellStyle name="Normal 2 20 39" xfId="7970" xr:uid="{E9AD1FA5-1A0B-4E15-9612-240906EE2136}"/>
    <cellStyle name="Normal 2 20 4" xfId="7971" xr:uid="{54D58E89-C2ED-423E-B44E-5CC1539B17D9}"/>
    <cellStyle name="Normal 2 20 40" xfId="7972" xr:uid="{C1D103CB-DF0A-48A3-A1E9-5E5C333468A7}"/>
    <cellStyle name="Normal 2 20 5" xfId="7973" xr:uid="{A7D9DBA5-E439-42A5-80E3-0AD993BEBC1A}"/>
    <cellStyle name="Normal 2 20 6" xfId="7974" xr:uid="{E38384DC-7F81-4EF3-A7C6-1CFF70B72003}"/>
    <cellStyle name="Normal 2 20 7" xfId="7975" xr:uid="{779BC56F-AA33-4B63-AC7A-5FAD6C45605C}"/>
    <cellStyle name="Normal 2 20 8" xfId="7976" xr:uid="{4C0A4272-89EB-480D-9B4C-B3A36888FD7B}"/>
    <cellStyle name="Normal 2 20 9" xfId="7977" xr:uid="{18C16C2F-101E-4C9A-8908-FB5C967DE19B}"/>
    <cellStyle name="Normal 2 21" xfId="7978" xr:uid="{74B22412-F730-4FE3-AB48-B9A4627CD194}"/>
    <cellStyle name="Normal 2 21 10" xfId="7979" xr:uid="{14438136-7BDB-4E54-B9D3-EC365A2C5241}"/>
    <cellStyle name="Normal 2 21 11" xfId="7980" xr:uid="{F7D32A73-1C1D-4897-9A39-D5609E3A51D4}"/>
    <cellStyle name="Normal 2 21 12" xfId="7981" xr:uid="{C54B982F-35D5-4161-BAA2-BEA5C4CF50E9}"/>
    <cellStyle name="Normal 2 21 13" xfId="7982" xr:uid="{D273417D-1D20-4806-AFFE-042A4261445E}"/>
    <cellStyle name="Normal 2 21 14" xfId="7983" xr:uid="{0DA21E41-C295-44F5-909B-A6CAA1235C62}"/>
    <cellStyle name="Normal 2 21 15" xfId="7984" xr:uid="{2C952A7B-3467-4E6B-B97F-F85A49F1F78A}"/>
    <cellStyle name="Normal 2 21 16" xfId="7985" xr:uid="{6A379548-AEB9-47D5-BEC9-86777D886A55}"/>
    <cellStyle name="Normal 2 21 17" xfId="7986" xr:uid="{B4919C24-711F-48CF-BAF5-D90544ACB700}"/>
    <cellStyle name="Normal 2 21 18" xfId="7987" xr:uid="{1D2B2879-22A4-4F14-9966-F83E1036B2D8}"/>
    <cellStyle name="Normal 2 21 19" xfId="7988" xr:uid="{9913E069-B722-4C70-8FEE-D7F72436F144}"/>
    <cellStyle name="Normal 2 21 2" xfId="7989" xr:uid="{F455AB2E-F530-4509-93C2-5036D97650B9}"/>
    <cellStyle name="Normal 2 21 2 10" xfId="7990" xr:uid="{8375EAA9-4590-4082-996B-762E6A428616}"/>
    <cellStyle name="Normal 2 21 2 11" xfId="7991" xr:uid="{1DFDEAFD-EF93-4C30-A9E7-3BFCA0913A95}"/>
    <cellStyle name="Normal 2 21 2 12" xfId="7992" xr:uid="{57D61166-1F6A-49EF-AAF7-B1B7F92CCCE5}"/>
    <cellStyle name="Normal 2 21 2 13" xfId="7993" xr:uid="{8BEE93D0-723B-4FF6-A809-FA4D345FB700}"/>
    <cellStyle name="Normal 2 21 2 14" xfId="7994" xr:uid="{234EFF37-F2D0-4540-832F-46EC8956AA7B}"/>
    <cellStyle name="Normal 2 21 2 15" xfId="7995" xr:uid="{B9F67C2E-C960-4EB2-AA81-65E81AC578B0}"/>
    <cellStyle name="Normal 2 21 2 16" xfId="7996" xr:uid="{DAAE7327-7657-4FFA-973B-FF1C448B55FA}"/>
    <cellStyle name="Normal 2 21 2 17" xfId="7997" xr:uid="{1DD10EAB-3AB7-41AB-A984-ED36B55AE123}"/>
    <cellStyle name="Normal 2 21 2 18" xfId="7998" xr:uid="{E483FBA0-56E8-4006-A9C6-160E20C5FBF2}"/>
    <cellStyle name="Normal 2 21 2 19" xfId="7999" xr:uid="{99B85605-0AC4-460D-946F-38FD5B7D0A00}"/>
    <cellStyle name="Normal 2 21 2 2" xfId="8000" xr:uid="{4E822C63-99B3-4A7D-9DA1-3DD98D28B7A5}"/>
    <cellStyle name="Normal 2 21 2 2 10" xfId="8001" xr:uid="{7AFAE489-F6C0-4BDC-BB60-E2B2D8C73443}"/>
    <cellStyle name="Normal 2 21 2 2 11" xfId="8002" xr:uid="{972DF19A-525A-4EF8-9DD0-5931F0F7A9E4}"/>
    <cellStyle name="Normal 2 21 2 2 12" xfId="8003" xr:uid="{D4E1EBB7-EA76-433B-81A2-8E56CF335CD2}"/>
    <cellStyle name="Normal 2 21 2 2 13" xfId="8004" xr:uid="{71F7DDF3-92E3-40A2-A8F5-0B20734D0864}"/>
    <cellStyle name="Normal 2 21 2 2 14" xfId="8005" xr:uid="{B105B90E-3325-4CF9-AC47-6F822CA2C4C0}"/>
    <cellStyle name="Normal 2 21 2 2 15" xfId="8006" xr:uid="{331B0058-70AC-4AF2-853B-78216A3C6DE1}"/>
    <cellStyle name="Normal 2 21 2 2 16" xfId="8007" xr:uid="{1E94DDA6-30C2-46F5-8146-83AB1F62474E}"/>
    <cellStyle name="Normal 2 21 2 2 17" xfId="8008" xr:uid="{53A2867F-883A-42A2-90D2-CEBE411D14E1}"/>
    <cellStyle name="Normal 2 21 2 2 18" xfId="8009" xr:uid="{F084CBEE-7AEF-4C18-B517-A5E3AAC39E09}"/>
    <cellStyle name="Normal 2 21 2 2 19" xfId="8010" xr:uid="{B693F3E7-8CBD-4733-A29C-A2BE8006DC62}"/>
    <cellStyle name="Normal 2 21 2 2 2" xfId="8011" xr:uid="{255B1C2C-8C84-46C6-9D9C-12B1B4404060}"/>
    <cellStyle name="Normal 2 21 2 2 2 10" xfId="8012" xr:uid="{CF947BEA-1959-42B4-989A-6E469E39125C}"/>
    <cellStyle name="Normal 2 21 2 2 2 11" xfId="8013" xr:uid="{72D56FC9-4D1C-488E-AEA6-84132A60A9D9}"/>
    <cellStyle name="Normal 2 21 2 2 2 12" xfId="8014" xr:uid="{E168078C-8B25-401C-9AC0-D7AFC56E5AED}"/>
    <cellStyle name="Normal 2 21 2 2 2 13" xfId="8015" xr:uid="{E7D091C8-DBD1-4A23-B20C-435A868A9D2E}"/>
    <cellStyle name="Normal 2 21 2 2 2 14" xfId="8016" xr:uid="{1685DE2C-5317-401A-A93B-C07A50353538}"/>
    <cellStyle name="Normal 2 21 2 2 2 15" xfId="8017" xr:uid="{C61D1360-A576-452F-8CF8-62615E6A3C87}"/>
    <cellStyle name="Normal 2 21 2 2 2 16" xfId="8018" xr:uid="{5CC4D974-EDAE-4567-BC71-836525008DE2}"/>
    <cellStyle name="Normal 2 21 2 2 2 17" xfId="8019" xr:uid="{C0DCF8FB-D89C-42DC-9787-00C45D4B0177}"/>
    <cellStyle name="Normal 2 21 2 2 2 18" xfId="8020" xr:uid="{452133FB-5DDC-4253-A23E-DC1CEA065EFF}"/>
    <cellStyle name="Normal 2 21 2 2 2 19" xfId="8021" xr:uid="{3402AF39-AD82-4697-9D16-D1B76295CB3F}"/>
    <cellStyle name="Normal 2 21 2 2 2 2" xfId="8022" xr:uid="{47EE4A90-169C-4A02-A007-EE94582D2156}"/>
    <cellStyle name="Normal 2 21 2 2 2 20" xfId="8023" xr:uid="{C91FC518-11E8-4C22-B917-098DB6A69093}"/>
    <cellStyle name="Normal 2 21 2 2 2 21" xfId="8024" xr:uid="{CBBFFA20-0779-4897-823C-52E5BA80DAF6}"/>
    <cellStyle name="Normal 2 21 2 2 2 22" xfId="8025" xr:uid="{A38A7549-E2D0-4B70-BED4-7DEA721D0276}"/>
    <cellStyle name="Normal 2 21 2 2 2 23" xfId="8026" xr:uid="{1A8EF3E7-12E0-4406-875C-78BF58298452}"/>
    <cellStyle name="Normal 2 21 2 2 2 24" xfId="8027" xr:uid="{492481AD-A536-46B1-BDAA-AB194E097354}"/>
    <cellStyle name="Normal 2 21 2 2 2 25" xfId="8028" xr:uid="{C9668DB7-0626-4E8B-8440-E75EB3037476}"/>
    <cellStyle name="Normal 2 21 2 2 2 26" xfId="8029" xr:uid="{29703644-968A-4774-AD5B-819180DF0C46}"/>
    <cellStyle name="Normal 2 21 2 2 2 27" xfId="8030" xr:uid="{E1ABF3A4-C10F-418F-96F8-145C8BB052C4}"/>
    <cellStyle name="Normal 2 21 2 2 2 28" xfId="8031" xr:uid="{5E0498C5-5E84-4D28-9830-FEC2EE0BB882}"/>
    <cellStyle name="Normal 2 21 2 2 2 29" xfId="8032" xr:uid="{C0977443-DFD2-4E44-A9D0-30F08629C3C2}"/>
    <cellStyle name="Normal 2 21 2 2 2 3" xfId="8033" xr:uid="{9782B771-59E0-4A81-9CF3-05517002A7C0}"/>
    <cellStyle name="Normal 2 21 2 2 2 30" xfId="8034" xr:uid="{760980E1-D9D6-417B-9491-D6A7B2C1AB14}"/>
    <cellStyle name="Normal 2 21 2 2 2 31" xfId="8035" xr:uid="{350D1D5A-12DC-48EE-B1C9-81A1E86928C5}"/>
    <cellStyle name="Normal 2 21 2 2 2 32" xfId="8036" xr:uid="{2135DFD9-151D-454E-9A4F-9AB2EBB8E027}"/>
    <cellStyle name="Normal 2 21 2 2 2 33" xfId="8037" xr:uid="{862AB34D-581D-4CF1-B04A-69D1C779076F}"/>
    <cellStyle name="Normal 2 21 2 2 2 34" xfId="8038" xr:uid="{4C51F378-B944-4A45-88B6-54799D00BCC4}"/>
    <cellStyle name="Normal 2 21 2 2 2 35" xfId="8039" xr:uid="{FDCEA462-5D0B-40F0-8139-B55B1FB4128E}"/>
    <cellStyle name="Normal 2 21 2 2 2 36" xfId="8040" xr:uid="{99F61B9D-46A2-4E8C-AB1D-5D5C3D7B4D3C}"/>
    <cellStyle name="Normal 2 21 2 2 2 37" xfId="8041" xr:uid="{99E61FD1-9BDA-4607-8A52-341A833FCD63}"/>
    <cellStyle name="Normal 2 21 2 2 2 38" xfId="8042" xr:uid="{3B46D115-1A3E-4908-B301-2200AE3E02E9}"/>
    <cellStyle name="Normal 2 21 2 2 2 4" xfId="8043" xr:uid="{40AD2CD2-7BAA-4216-AD06-227B60D13848}"/>
    <cellStyle name="Normal 2 21 2 2 2 5" xfId="8044" xr:uid="{A65F724E-0088-427B-9354-67805B853ADE}"/>
    <cellStyle name="Normal 2 21 2 2 2 6" xfId="8045" xr:uid="{27EEE65E-21CF-43DA-AD09-129EAF4DF40E}"/>
    <cellStyle name="Normal 2 21 2 2 2 7" xfId="8046" xr:uid="{F8B5C591-A18E-453E-A7A4-A3C27F648D81}"/>
    <cellStyle name="Normal 2 21 2 2 2 8" xfId="8047" xr:uid="{E9FEA39B-65D4-4223-A9D6-902873DE6D3F}"/>
    <cellStyle name="Normal 2 21 2 2 2 9" xfId="8048" xr:uid="{9AAD918A-3414-4C4F-84EB-52D9BE33C24B}"/>
    <cellStyle name="Normal 2 21 2 2 20" xfId="8049" xr:uid="{AE834070-EF4C-40F6-8DCE-F9C3D5D20D40}"/>
    <cellStyle name="Normal 2 21 2 2 21" xfId="8050" xr:uid="{DCA97560-410B-489A-9B41-AD1C0269C8D0}"/>
    <cellStyle name="Normal 2 21 2 2 22" xfId="8051" xr:uid="{60B54140-AC6A-4CD8-BDF8-CAA6CA5410C8}"/>
    <cellStyle name="Normal 2 21 2 2 23" xfId="8052" xr:uid="{DB6BE9D9-25A3-4D06-B830-F1F596745E0C}"/>
    <cellStyle name="Normal 2 21 2 2 24" xfId="8053" xr:uid="{780F553B-F964-4F9A-AB4D-96A91BBEF8D2}"/>
    <cellStyle name="Normal 2 21 2 2 25" xfId="8054" xr:uid="{6EE751D6-555D-4FED-92A6-6630F0355640}"/>
    <cellStyle name="Normal 2 21 2 2 26" xfId="8055" xr:uid="{2D4C5FA1-E35D-4DCB-9EAC-EF41A1BAA2D2}"/>
    <cellStyle name="Normal 2 21 2 2 27" xfId="8056" xr:uid="{F53EC7B1-13EC-4A67-AEF7-429F2C559FB4}"/>
    <cellStyle name="Normal 2 21 2 2 28" xfId="8057" xr:uid="{0E2036E8-B8B2-4FDD-BD77-42FED62645E3}"/>
    <cellStyle name="Normal 2 21 2 2 29" xfId="8058" xr:uid="{B2FAFBA4-6905-427C-8BB2-95323BB016AD}"/>
    <cellStyle name="Normal 2 21 2 2 3" xfId="8059" xr:uid="{E41E71E3-972C-4C37-B8CA-57006166BA85}"/>
    <cellStyle name="Normal 2 21 2 2 30" xfId="8060" xr:uid="{FDFE489F-985A-4171-9858-C68443E6C078}"/>
    <cellStyle name="Normal 2 21 2 2 31" xfId="8061" xr:uid="{04D42078-6CB5-47FD-A5A8-37AD67B6FDE0}"/>
    <cellStyle name="Normal 2 21 2 2 32" xfId="8062" xr:uid="{9957BCEE-999A-49E0-A389-34BD4DAECC42}"/>
    <cellStyle name="Normal 2 21 2 2 33" xfId="8063" xr:uid="{0161761A-47F4-4468-BD85-89402839F10A}"/>
    <cellStyle name="Normal 2 21 2 2 34" xfId="8064" xr:uid="{F469FD47-8211-44B4-B1E8-F203769F318A}"/>
    <cellStyle name="Normal 2 21 2 2 35" xfId="8065" xr:uid="{10D899E8-713C-4C2B-B2F3-EBECB70EEA06}"/>
    <cellStyle name="Normal 2 21 2 2 36" xfId="8066" xr:uid="{C8D3E84F-A313-4E16-987A-A4C71AAB6B97}"/>
    <cellStyle name="Normal 2 21 2 2 37" xfId="8067" xr:uid="{28FB90D9-AB7E-4F42-A93D-DE2C1C61019C}"/>
    <cellStyle name="Normal 2 21 2 2 38" xfId="8068" xr:uid="{981562BC-207C-4B65-A334-A1D632E5D0E8}"/>
    <cellStyle name="Normal 2 21 2 2 4" xfId="8069" xr:uid="{B2DE0394-3303-4BEF-927C-3CB85BD1A701}"/>
    <cellStyle name="Normal 2 21 2 2 5" xfId="8070" xr:uid="{AF4FDA2E-4006-430D-98CF-DE7C12407E56}"/>
    <cellStyle name="Normal 2 21 2 2 6" xfId="8071" xr:uid="{BAE5D032-0807-4B7F-88C5-7B797B53E01A}"/>
    <cellStyle name="Normal 2 21 2 2 7" xfId="8072" xr:uid="{F227C5D6-7703-4C87-844D-2D9D71421DF6}"/>
    <cellStyle name="Normal 2 21 2 2 8" xfId="8073" xr:uid="{40D0ECC1-150F-4ABC-B4CC-7EC1991A8C0D}"/>
    <cellStyle name="Normal 2 21 2 2 9" xfId="8074" xr:uid="{58A9DCFB-151E-41A4-B090-C923FC239CEE}"/>
    <cellStyle name="Normal 2 21 2 20" xfId="8075" xr:uid="{79D36558-314A-4163-A43C-4AB7BBB0C7AD}"/>
    <cellStyle name="Normal 2 21 2 21" xfId="8076" xr:uid="{F6ED51FA-3F2F-447B-9CDB-43D4F18AB082}"/>
    <cellStyle name="Normal 2 21 2 22" xfId="8077" xr:uid="{ACB45567-0D3B-4BC7-B0E2-E66FA009AFFB}"/>
    <cellStyle name="Normal 2 21 2 23" xfId="8078" xr:uid="{4D712A68-EDC4-4A3B-A69F-2C78337BEA80}"/>
    <cellStyle name="Normal 2 21 2 24" xfId="8079" xr:uid="{6F1EC06A-138A-45CB-92FC-54BADC66D8AB}"/>
    <cellStyle name="Normal 2 21 2 25" xfId="8080" xr:uid="{3677393E-E8FB-4750-8D19-08FDD74CC62C}"/>
    <cellStyle name="Normal 2 21 2 26" xfId="8081" xr:uid="{8E8AF9EC-D7E1-47F2-B181-13CC626C8D72}"/>
    <cellStyle name="Normal 2 21 2 27" xfId="8082" xr:uid="{3E37B4F0-1332-4394-AD3A-A50DB9608BDF}"/>
    <cellStyle name="Normal 2 21 2 28" xfId="8083" xr:uid="{61B2A595-C5C6-4C4E-96E3-10F1A6137483}"/>
    <cellStyle name="Normal 2 21 2 29" xfId="8084" xr:uid="{74148B0B-9E99-4A14-8F85-49192922C47C}"/>
    <cellStyle name="Normal 2 21 2 3" xfId="8085" xr:uid="{C9049986-33BF-4F7A-9404-7CF7914644E2}"/>
    <cellStyle name="Normal 2 21 2 30" xfId="8086" xr:uid="{0A7E3CAE-FE83-4E52-8396-4A820E3032E7}"/>
    <cellStyle name="Normal 2 21 2 31" xfId="8087" xr:uid="{7794A0BA-8369-4535-A6E3-5690260E796E}"/>
    <cellStyle name="Normal 2 21 2 32" xfId="8088" xr:uid="{CE49E6D7-8050-4CE9-83CD-83252A359427}"/>
    <cellStyle name="Normal 2 21 2 33" xfId="8089" xr:uid="{3A368FAA-73CC-499B-AE30-44E17AD41B13}"/>
    <cellStyle name="Normal 2 21 2 34" xfId="8090" xr:uid="{8E76254E-AB48-40EB-9C0B-C4A83C34F80B}"/>
    <cellStyle name="Normal 2 21 2 35" xfId="8091" xr:uid="{D8D73A45-1F78-4354-B98C-F9A3244AE377}"/>
    <cellStyle name="Normal 2 21 2 36" xfId="8092" xr:uid="{95CE1A1A-F534-49C1-BEF3-2EF7A06255A9}"/>
    <cellStyle name="Normal 2 21 2 37" xfId="8093" xr:uid="{B8579735-5D1C-454D-AEF2-F8409392DCE3}"/>
    <cellStyle name="Normal 2 21 2 38" xfId="8094" xr:uid="{10740BBF-0567-43CB-847E-827501EDDB66}"/>
    <cellStyle name="Normal 2 21 2 39" xfId="8095" xr:uid="{D00E37E2-3B46-481A-89E3-3666B2F99EAE}"/>
    <cellStyle name="Normal 2 21 2 4" xfId="8096" xr:uid="{43202C26-B138-4B79-ABB9-8E8D36C878E5}"/>
    <cellStyle name="Normal 2 21 2 40" xfId="8097" xr:uid="{DE645D12-51EB-4658-9AAC-F904EBA8070B}"/>
    <cellStyle name="Normal 2 21 2 5" xfId="8098" xr:uid="{FB1D2885-2D3C-464F-9FBE-79E94C8DC26C}"/>
    <cellStyle name="Normal 2 21 2 6" xfId="8099" xr:uid="{8BA49938-F7BF-431B-87E4-59122F138255}"/>
    <cellStyle name="Normal 2 21 2 7" xfId="8100" xr:uid="{CC24BE3A-41E7-49BC-844D-C3C920F67512}"/>
    <cellStyle name="Normal 2 21 2 8" xfId="8101" xr:uid="{BD83DEB3-19FC-4B2A-B4E7-34F1B61DA1C2}"/>
    <cellStyle name="Normal 2 21 2 9" xfId="8102" xr:uid="{7974E3D4-C7DA-41E4-8F94-B7753135192F}"/>
    <cellStyle name="Normal 2 21 20" xfId="8103" xr:uid="{3375FB90-0F84-4C92-AE5A-F90D4C79F507}"/>
    <cellStyle name="Normal 2 21 21" xfId="8104" xr:uid="{EF272A71-337C-479F-9918-6AD9CA69B58B}"/>
    <cellStyle name="Normal 2 21 22" xfId="8105" xr:uid="{17B36FF4-35C5-4969-8CA6-A1D205307E20}"/>
    <cellStyle name="Normal 2 21 23" xfId="8106" xr:uid="{40FBB1DA-10D5-4156-A641-5DCA38046AEF}"/>
    <cellStyle name="Normal 2 21 24" xfId="8107" xr:uid="{343E2221-CB85-498E-928E-571050C2A566}"/>
    <cellStyle name="Normal 2 21 25" xfId="8108" xr:uid="{B246886D-0437-4351-AF2C-C914A5B20EAE}"/>
    <cellStyle name="Normal 2 21 26" xfId="8109" xr:uid="{85A28B86-EE27-4EE6-B292-A5EDFD56DC11}"/>
    <cellStyle name="Normal 2 21 27" xfId="8110" xr:uid="{741FEFF8-0D1D-4B35-80E4-87666FFFB2C0}"/>
    <cellStyle name="Normal 2 21 28" xfId="8111" xr:uid="{B063E979-774D-4198-A797-9BF3C74391C9}"/>
    <cellStyle name="Normal 2 21 29" xfId="8112" xr:uid="{0346C39E-E706-4D33-A323-C61D5729CCCE}"/>
    <cellStyle name="Normal 2 21 3" xfId="8113" xr:uid="{CCF8EC63-1392-44A6-9A2B-565AED16C47F}"/>
    <cellStyle name="Normal 2 21 3 10" xfId="8114" xr:uid="{E3E5F3B5-D11B-4E7D-A2E0-109832AA1311}"/>
    <cellStyle name="Normal 2 21 3 11" xfId="8115" xr:uid="{46B22907-8E63-43C2-850D-037E2EC0C358}"/>
    <cellStyle name="Normal 2 21 3 12" xfId="8116" xr:uid="{ACFB1088-CACE-439D-87E6-ACD69BDDEADC}"/>
    <cellStyle name="Normal 2 21 3 13" xfId="8117" xr:uid="{F2D17071-C68B-45AD-A0F6-AE3841AC2CDD}"/>
    <cellStyle name="Normal 2 21 3 14" xfId="8118" xr:uid="{22B531B2-3848-466F-8F18-702E514B6483}"/>
    <cellStyle name="Normal 2 21 3 15" xfId="8119" xr:uid="{B95F04DE-2CD7-499A-A16E-084E7BDFAF33}"/>
    <cellStyle name="Normal 2 21 3 16" xfId="8120" xr:uid="{5C681C4E-7AE7-469A-A474-44AC7AD8ABDF}"/>
    <cellStyle name="Normal 2 21 3 17" xfId="8121" xr:uid="{A4FBD070-5170-4183-96EA-49BE82CFE5B8}"/>
    <cellStyle name="Normal 2 21 3 18" xfId="8122" xr:uid="{82794384-BFF4-4111-8AD2-D29A5E7C465C}"/>
    <cellStyle name="Normal 2 21 3 19" xfId="8123" xr:uid="{5AB14B9C-071D-4674-9C7B-7BFEDEA29E03}"/>
    <cellStyle name="Normal 2 21 3 2" xfId="8124" xr:uid="{5E2DBD14-BB36-4C6A-B903-161800E05049}"/>
    <cellStyle name="Normal 2 21 3 2 10" xfId="8125" xr:uid="{89EEF581-BCCE-4027-B28F-002359CCF92E}"/>
    <cellStyle name="Normal 2 21 3 2 11" xfId="8126" xr:uid="{B472746C-1BBC-440F-8B9A-AF73240E5D20}"/>
    <cellStyle name="Normal 2 21 3 2 12" xfId="8127" xr:uid="{5EE6844B-5AFE-4BA9-89AF-9980F217F00A}"/>
    <cellStyle name="Normal 2 21 3 2 13" xfId="8128" xr:uid="{677E0420-2CEA-40B1-BB11-4298648FCFAA}"/>
    <cellStyle name="Normal 2 21 3 2 14" xfId="8129" xr:uid="{00EB5D2E-E68B-4D44-A535-CC4B06E5F534}"/>
    <cellStyle name="Normal 2 21 3 2 15" xfId="8130" xr:uid="{A27EF4C9-D7BD-434E-B932-51CDF2AAB23F}"/>
    <cellStyle name="Normal 2 21 3 2 16" xfId="8131" xr:uid="{9548AF1F-04FA-41EE-93E8-C335FC78C1AF}"/>
    <cellStyle name="Normal 2 21 3 2 17" xfId="8132" xr:uid="{C1837195-ABBC-4A1D-8F05-B45A8435D3A2}"/>
    <cellStyle name="Normal 2 21 3 2 18" xfId="8133" xr:uid="{2B663C3A-C466-4699-927A-67A0DD949818}"/>
    <cellStyle name="Normal 2 21 3 2 19" xfId="8134" xr:uid="{101CA19B-7174-405A-951A-D7DF004310FC}"/>
    <cellStyle name="Normal 2 21 3 2 2" xfId="8135" xr:uid="{6E7A97E4-F24B-47B3-8D44-C37F082E0E54}"/>
    <cellStyle name="Normal 2 21 3 2 20" xfId="8136" xr:uid="{A41BDDC5-96F2-4431-A742-5020A08F4E64}"/>
    <cellStyle name="Normal 2 21 3 2 21" xfId="8137" xr:uid="{CD5872CE-F432-416C-9421-090CBAA7628F}"/>
    <cellStyle name="Normal 2 21 3 2 22" xfId="8138" xr:uid="{1A0EE452-BC66-49A7-9588-5ECAEDD2A97A}"/>
    <cellStyle name="Normal 2 21 3 2 23" xfId="8139" xr:uid="{89AFEB9F-EFAB-48C7-AAF3-21EECC0B9CDB}"/>
    <cellStyle name="Normal 2 21 3 2 24" xfId="8140" xr:uid="{56125F82-67A4-4A30-A64C-5CCBA1C43F69}"/>
    <cellStyle name="Normal 2 21 3 2 25" xfId="8141" xr:uid="{E8B6E871-38CB-4407-ADB4-F677AE420834}"/>
    <cellStyle name="Normal 2 21 3 2 26" xfId="8142" xr:uid="{70004F2B-02D3-4100-9705-726D785C47D9}"/>
    <cellStyle name="Normal 2 21 3 2 27" xfId="8143" xr:uid="{B9BD99CA-BB10-431D-9593-710C7CAF51B7}"/>
    <cellStyle name="Normal 2 21 3 2 28" xfId="8144" xr:uid="{3B1442E9-9694-4909-AE1E-0DF2DCC71E43}"/>
    <cellStyle name="Normal 2 21 3 2 29" xfId="8145" xr:uid="{0B3A0788-32A9-427B-AC50-C83CA802F1B3}"/>
    <cellStyle name="Normal 2 21 3 2 3" xfId="8146" xr:uid="{20085096-1153-45BA-A004-C2974E89F065}"/>
    <cellStyle name="Normal 2 21 3 2 30" xfId="8147" xr:uid="{0EBC78AD-E256-48B8-86BC-FBBF9BA68347}"/>
    <cellStyle name="Normal 2 21 3 2 31" xfId="8148" xr:uid="{48FB3A1A-F145-4025-BBD4-073945A1E347}"/>
    <cellStyle name="Normal 2 21 3 2 32" xfId="8149" xr:uid="{1F5EC234-0488-4C35-A467-443C8F53F1DB}"/>
    <cellStyle name="Normal 2 21 3 2 33" xfId="8150" xr:uid="{9679B36A-8D7B-47AF-9245-091510DC351D}"/>
    <cellStyle name="Normal 2 21 3 2 34" xfId="8151" xr:uid="{CD92F439-06BB-491D-9358-5CB19561C662}"/>
    <cellStyle name="Normal 2 21 3 2 35" xfId="8152" xr:uid="{8D7347D7-8E34-4CCF-9CCA-0D6584460D4B}"/>
    <cellStyle name="Normal 2 21 3 2 36" xfId="8153" xr:uid="{3E7B006C-68C2-43D6-B5C8-A12ECFDC2AEA}"/>
    <cellStyle name="Normal 2 21 3 2 37" xfId="8154" xr:uid="{34EE4436-679E-448A-AE59-978E2A4ED02E}"/>
    <cellStyle name="Normal 2 21 3 2 38" xfId="8155" xr:uid="{13EE5F8D-5D28-4C8F-8E2D-EF9A357E4C53}"/>
    <cellStyle name="Normal 2 21 3 2 4" xfId="8156" xr:uid="{E00E61BE-A48C-40C6-A501-66EA860B95C6}"/>
    <cellStyle name="Normal 2 21 3 2 5" xfId="8157" xr:uid="{6514FFF3-8D2E-435A-B2B7-6ADED1EC12A2}"/>
    <cellStyle name="Normal 2 21 3 2 6" xfId="8158" xr:uid="{6AE7B0D1-CBC5-4FD5-A604-5D40A6CD5769}"/>
    <cellStyle name="Normal 2 21 3 2 7" xfId="8159" xr:uid="{575154F2-B53E-42C9-9976-EF83FEEF668B}"/>
    <cellStyle name="Normal 2 21 3 2 8" xfId="8160" xr:uid="{43EFD800-5A7B-46B2-A88E-FD1304EF860B}"/>
    <cellStyle name="Normal 2 21 3 2 9" xfId="8161" xr:uid="{8122B2E8-8AE6-4663-B850-8DE77E10C1F9}"/>
    <cellStyle name="Normal 2 21 3 20" xfId="8162" xr:uid="{62D57CA5-24A4-4F6C-B1B2-81F19E68C373}"/>
    <cellStyle name="Normal 2 21 3 21" xfId="8163" xr:uid="{F920A6DE-AC01-4C60-B4C5-10CF5B169D04}"/>
    <cellStyle name="Normal 2 21 3 22" xfId="8164" xr:uid="{3B6197BF-F6E0-4F87-832C-AD25A56BB6BD}"/>
    <cellStyle name="Normal 2 21 3 23" xfId="8165" xr:uid="{264EFD18-CE60-40E1-A0CD-DDA5B17F5F7C}"/>
    <cellStyle name="Normal 2 21 3 24" xfId="8166" xr:uid="{D094BDBE-D690-4367-A33B-15D2699E407B}"/>
    <cellStyle name="Normal 2 21 3 25" xfId="8167" xr:uid="{0BA6F730-C2E4-4B03-820F-A883032A33DC}"/>
    <cellStyle name="Normal 2 21 3 26" xfId="8168" xr:uid="{1B8565E3-10CD-4DD8-B941-A47D0C8A4226}"/>
    <cellStyle name="Normal 2 21 3 27" xfId="8169" xr:uid="{851D4706-B57E-46F5-97FE-11D86D56F8F8}"/>
    <cellStyle name="Normal 2 21 3 28" xfId="8170" xr:uid="{589F4125-092E-494E-87DF-57A4D8C9742F}"/>
    <cellStyle name="Normal 2 21 3 29" xfId="8171" xr:uid="{2D35C6C5-CC7B-43AF-837E-65ED1878E6A6}"/>
    <cellStyle name="Normal 2 21 3 3" xfId="8172" xr:uid="{4F5C7C3D-B04A-4654-BF4F-2192295B16A0}"/>
    <cellStyle name="Normal 2 21 3 30" xfId="8173" xr:uid="{D48D3B18-7F19-49DD-B669-A1259BD3F1F1}"/>
    <cellStyle name="Normal 2 21 3 31" xfId="8174" xr:uid="{C929174B-2A5F-4DD8-B355-976E37AB154A}"/>
    <cellStyle name="Normal 2 21 3 32" xfId="8175" xr:uid="{4993314F-68D5-4064-81E9-440C87821B52}"/>
    <cellStyle name="Normal 2 21 3 33" xfId="8176" xr:uid="{048DC4AC-094D-40D7-A81B-B7B946AF9DB8}"/>
    <cellStyle name="Normal 2 21 3 34" xfId="8177" xr:uid="{E8C55E25-81DB-4AD3-8E0F-FACC6685F928}"/>
    <cellStyle name="Normal 2 21 3 35" xfId="8178" xr:uid="{AC18D1D8-91BC-4B79-A42D-624B4C42490C}"/>
    <cellStyle name="Normal 2 21 3 36" xfId="8179" xr:uid="{DC054E3D-ABA3-4556-AB08-727245144603}"/>
    <cellStyle name="Normal 2 21 3 37" xfId="8180" xr:uid="{35AC8A34-0158-4348-932F-81E47BE9E51F}"/>
    <cellStyle name="Normal 2 21 3 38" xfId="8181" xr:uid="{D0D2BD5A-AA5E-47B5-BD4A-C7A883CB906D}"/>
    <cellStyle name="Normal 2 21 3 4" xfId="8182" xr:uid="{F6257027-6AE2-490D-BD1A-EFDFBCDDE06A}"/>
    <cellStyle name="Normal 2 21 3 5" xfId="8183" xr:uid="{205E9CD0-07CA-4918-8966-BD98CC09242E}"/>
    <cellStyle name="Normal 2 21 3 6" xfId="8184" xr:uid="{D7C43624-3D2B-43CD-943D-875F4B9455DC}"/>
    <cellStyle name="Normal 2 21 3 7" xfId="8185" xr:uid="{E6E97291-DF28-420A-90B3-C02796881833}"/>
    <cellStyle name="Normal 2 21 3 8" xfId="8186" xr:uid="{F275341E-79D1-4F63-B840-00D61DDAF929}"/>
    <cellStyle name="Normal 2 21 3 9" xfId="8187" xr:uid="{99AA4899-A1C2-4FAB-BABB-1968AFE8398F}"/>
    <cellStyle name="Normal 2 21 30" xfId="8188" xr:uid="{14AC9024-1A4C-462A-87E7-5D139432CF68}"/>
    <cellStyle name="Normal 2 21 31" xfId="8189" xr:uid="{53DA52F5-5972-4A53-B2F8-D3751F83E9B0}"/>
    <cellStyle name="Normal 2 21 32" xfId="8190" xr:uid="{A47B6F7C-C0AF-463F-906A-ED3678E7DEE2}"/>
    <cellStyle name="Normal 2 21 33" xfId="8191" xr:uid="{F198749C-E1ED-4F17-B151-E473C19204B0}"/>
    <cellStyle name="Normal 2 21 34" xfId="8192" xr:uid="{2EEAD89D-91D4-4DC3-A45A-E47854975AB7}"/>
    <cellStyle name="Normal 2 21 35" xfId="8193" xr:uid="{CF65B89E-9524-4F1E-A617-AC3BB6E41CDC}"/>
    <cellStyle name="Normal 2 21 36" xfId="8194" xr:uid="{546EDF42-B47B-4729-9357-24F0E0BF2139}"/>
    <cellStyle name="Normal 2 21 37" xfId="8195" xr:uid="{0C9BAD2C-FF51-470F-9A91-D353985187E7}"/>
    <cellStyle name="Normal 2 21 38" xfId="8196" xr:uid="{EF568862-EFD6-46FD-9B23-04AB5C81C41C}"/>
    <cellStyle name="Normal 2 21 39" xfId="8197" xr:uid="{2C870133-16E7-4147-8E64-C74F0794A9AE}"/>
    <cellStyle name="Normal 2 21 4" xfId="8198" xr:uid="{DCCC4676-41DF-440A-949A-48A9C3624412}"/>
    <cellStyle name="Normal 2 21 40" xfId="8199" xr:uid="{84A39726-62DB-48AF-AAE3-E151E70DC4F9}"/>
    <cellStyle name="Normal 2 21 5" xfId="8200" xr:uid="{FFE108AF-C2ED-403F-87A5-AC5A7EAF737D}"/>
    <cellStyle name="Normal 2 21 6" xfId="8201" xr:uid="{2D4884B7-3FA8-4DED-A15E-B11FAD9145DD}"/>
    <cellStyle name="Normal 2 21 7" xfId="8202" xr:uid="{23EBCAC5-196D-4BE4-ADEA-BE0929CD6593}"/>
    <cellStyle name="Normal 2 21 8" xfId="8203" xr:uid="{80707909-A0B9-4B42-9F78-25178536F8E3}"/>
    <cellStyle name="Normal 2 21 9" xfId="8204" xr:uid="{EE0888D9-7290-438B-B0B0-DBACC1ED86FD}"/>
    <cellStyle name="Normal 2 22" xfId="8205" xr:uid="{C6A02861-249D-42E2-83CC-6AF5C6181426}"/>
    <cellStyle name="Normal 2 22 10" xfId="8206" xr:uid="{1B5E0572-1AEA-4645-B0F9-C51497C386CD}"/>
    <cellStyle name="Normal 2 22 11" xfId="8207" xr:uid="{7D2F1AC1-66CB-468D-9ED7-A18D6519B3C3}"/>
    <cellStyle name="Normal 2 22 12" xfId="8208" xr:uid="{BE431928-C98B-49F9-AA09-4BD9CECF0F33}"/>
    <cellStyle name="Normal 2 22 13" xfId="8209" xr:uid="{E0EC89B8-9582-4167-A987-9084AB976912}"/>
    <cellStyle name="Normal 2 22 14" xfId="8210" xr:uid="{B9766BC3-7F5A-45EF-B3C0-6E44ACBF0FD0}"/>
    <cellStyle name="Normal 2 22 15" xfId="8211" xr:uid="{B910BD6A-7679-4AA9-8543-6CCBF4F856D0}"/>
    <cellStyle name="Normal 2 22 16" xfId="8212" xr:uid="{3928A75C-3B39-4554-A406-687A90650749}"/>
    <cellStyle name="Normal 2 22 17" xfId="8213" xr:uid="{0B18CC66-53CC-41D8-9134-E1F6133D41C9}"/>
    <cellStyle name="Normal 2 22 18" xfId="8214" xr:uid="{69469909-4D3A-4DD8-A99D-0419E7F40A7D}"/>
    <cellStyle name="Normal 2 22 19" xfId="8215" xr:uid="{9EE7A72D-D505-4C0A-B754-ED6662511BE8}"/>
    <cellStyle name="Normal 2 22 2" xfId="8216" xr:uid="{319B76F7-B3FB-494C-B558-1CF5B818D777}"/>
    <cellStyle name="Normal 2 22 2 10" xfId="8217" xr:uid="{538E490C-9272-4AA5-A48D-AAC0DF7D56EE}"/>
    <cellStyle name="Normal 2 22 2 11" xfId="8218" xr:uid="{0B87A79A-927B-4D72-9DF7-5D070E60D711}"/>
    <cellStyle name="Normal 2 22 2 12" xfId="8219" xr:uid="{1CF60D3A-9F73-4823-9C17-066577CE23D1}"/>
    <cellStyle name="Normal 2 22 2 13" xfId="8220" xr:uid="{8BC77F5F-AE93-40C9-A874-E0C5AD4E9E37}"/>
    <cellStyle name="Normal 2 22 2 14" xfId="8221" xr:uid="{42C71CAE-D842-4DA2-8533-D77DA09C7E39}"/>
    <cellStyle name="Normal 2 22 2 15" xfId="8222" xr:uid="{7AB86CEC-AB71-4B35-ABF4-FF9468DF5CA8}"/>
    <cellStyle name="Normal 2 22 2 16" xfId="8223" xr:uid="{440CE873-90EC-4BE6-80A7-BBD77D8DDB7E}"/>
    <cellStyle name="Normal 2 22 2 17" xfId="8224" xr:uid="{5AA2B881-CAEF-4293-9238-39EAA7CC0FC7}"/>
    <cellStyle name="Normal 2 22 2 18" xfId="8225" xr:uid="{7A65897D-5BCB-4BA5-8FA9-51C3682A9964}"/>
    <cellStyle name="Normal 2 22 2 19" xfId="8226" xr:uid="{A5EA0968-8C6C-4507-839B-51CC646F3C87}"/>
    <cellStyle name="Normal 2 22 2 2" xfId="8227" xr:uid="{6FB7DDCC-A850-4DC3-A5DA-6BD13DA9B8DC}"/>
    <cellStyle name="Normal 2 22 2 2 10" xfId="8228" xr:uid="{857C8558-B049-4574-98A7-28FBB27A0057}"/>
    <cellStyle name="Normal 2 22 2 2 11" xfId="8229" xr:uid="{B05CBDD1-A9DA-4BCE-A4D7-01E268685DB9}"/>
    <cellStyle name="Normal 2 22 2 2 12" xfId="8230" xr:uid="{0E80023D-E576-47E7-BBC7-AAF1EC1289E8}"/>
    <cellStyle name="Normal 2 22 2 2 13" xfId="8231" xr:uid="{9300A83D-CD42-4225-8711-14AEBFE39C43}"/>
    <cellStyle name="Normal 2 22 2 2 14" xfId="8232" xr:uid="{4DD2ED8F-7C51-41FC-B9D4-C97D6221A5AF}"/>
    <cellStyle name="Normal 2 22 2 2 15" xfId="8233" xr:uid="{9301D17F-FCD7-4C59-A539-9F1D3A94D06F}"/>
    <cellStyle name="Normal 2 22 2 2 16" xfId="8234" xr:uid="{66924B95-EF98-4972-8D94-721BB1A6B5A3}"/>
    <cellStyle name="Normal 2 22 2 2 17" xfId="8235" xr:uid="{E73DEDB4-720F-4F33-8ED6-A1DD9F9D7146}"/>
    <cellStyle name="Normal 2 22 2 2 18" xfId="8236" xr:uid="{0CF88A55-86EE-4907-BDE9-AC406E6D2052}"/>
    <cellStyle name="Normal 2 22 2 2 19" xfId="8237" xr:uid="{6BC7954B-DE86-4456-BBDA-4280CCF37799}"/>
    <cellStyle name="Normal 2 22 2 2 2" xfId="8238" xr:uid="{01DA1943-B550-4179-9A9B-30F09E3F6231}"/>
    <cellStyle name="Normal 2 22 2 2 2 10" xfId="8239" xr:uid="{849C4177-E72C-4B13-A9FE-F9ECB369BDD5}"/>
    <cellStyle name="Normal 2 22 2 2 2 11" xfId="8240" xr:uid="{A4E06A7F-FD1D-45D5-BCD8-C54B2F1A833C}"/>
    <cellStyle name="Normal 2 22 2 2 2 12" xfId="8241" xr:uid="{A329C108-C1A8-47AE-B15D-B8B15DE483B1}"/>
    <cellStyle name="Normal 2 22 2 2 2 13" xfId="8242" xr:uid="{E893BCD5-2254-49B3-B5B6-ADAE56230971}"/>
    <cellStyle name="Normal 2 22 2 2 2 14" xfId="8243" xr:uid="{0C96850D-0D9F-4A07-8C84-0B4DF6406E42}"/>
    <cellStyle name="Normal 2 22 2 2 2 15" xfId="8244" xr:uid="{1B8EFF85-2130-4C8B-8727-2D5D004868C3}"/>
    <cellStyle name="Normal 2 22 2 2 2 16" xfId="8245" xr:uid="{25642166-92E9-4B8A-841E-9E2FA8994CBD}"/>
    <cellStyle name="Normal 2 22 2 2 2 17" xfId="8246" xr:uid="{037A9C9F-149F-4637-A7BC-B84EB8F33A2E}"/>
    <cellStyle name="Normal 2 22 2 2 2 18" xfId="8247" xr:uid="{C8304B5B-D453-4762-86A1-4A6B29333FF9}"/>
    <cellStyle name="Normal 2 22 2 2 2 19" xfId="8248" xr:uid="{6988DC63-B87B-4692-9ACC-3AF8DBAE3A8F}"/>
    <cellStyle name="Normal 2 22 2 2 2 2" xfId="8249" xr:uid="{2B0FCB55-ADCD-48E8-B49F-87C0C3ABE8D0}"/>
    <cellStyle name="Normal 2 22 2 2 2 20" xfId="8250" xr:uid="{571CEDA5-05A6-4363-B181-D1BBD6644F92}"/>
    <cellStyle name="Normal 2 22 2 2 2 21" xfId="8251" xr:uid="{BE1DB98E-9CDA-4E99-87CB-88DC51AEF2A1}"/>
    <cellStyle name="Normal 2 22 2 2 2 22" xfId="8252" xr:uid="{9B7F6C86-E27B-4CC4-993D-F339434F466A}"/>
    <cellStyle name="Normal 2 22 2 2 2 23" xfId="8253" xr:uid="{640CEFF1-62B9-4B24-86A2-D50CE8728D49}"/>
    <cellStyle name="Normal 2 22 2 2 2 24" xfId="8254" xr:uid="{CC01E764-EB6E-45BB-8809-6E724ACC7876}"/>
    <cellStyle name="Normal 2 22 2 2 2 25" xfId="8255" xr:uid="{D8790AE6-48B5-4BE3-AC28-E24C732B4936}"/>
    <cellStyle name="Normal 2 22 2 2 2 26" xfId="8256" xr:uid="{EA952AF7-E0D8-461D-A882-20091E60D7E6}"/>
    <cellStyle name="Normal 2 22 2 2 2 27" xfId="8257" xr:uid="{DCC1C1E0-2305-4EC8-8439-C087B3321ACE}"/>
    <cellStyle name="Normal 2 22 2 2 2 28" xfId="8258" xr:uid="{A4BB7E7B-946A-441A-BF61-FE4E75A8946B}"/>
    <cellStyle name="Normal 2 22 2 2 2 29" xfId="8259" xr:uid="{FF97D9FE-CA6C-4E10-8782-DEE1D6CCE765}"/>
    <cellStyle name="Normal 2 22 2 2 2 3" xfId="8260" xr:uid="{72F86357-D1BF-4C86-AD05-AFA4BF0D952A}"/>
    <cellStyle name="Normal 2 22 2 2 2 30" xfId="8261" xr:uid="{0186E99A-5624-4FA7-B8EF-EB30A65368CF}"/>
    <cellStyle name="Normal 2 22 2 2 2 31" xfId="8262" xr:uid="{351C1286-85FA-4FB6-A86F-757C14073F77}"/>
    <cellStyle name="Normal 2 22 2 2 2 32" xfId="8263" xr:uid="{956E18BC-5535-4572-BAEF-D03B914700CB}"/>
    <cellStyle name="Normal 2 22 2 2 2 33" xfId="8264" xr:uid="{CD929638-9398-41D4-9FF5-87E6FCCF288C}"/>
    <cellStyle name="Normal 2 22 2 2 2 34" xfId="8265" xr:uid="{5A723CE3-B634-47A8-B8E4-0BB4A2E8FA1D}"/>
    <cellStyle name="Normal 2 22 2 2 2 35" xfId="8266" xr:uid="{6F1DC329-C898-47B3-8ABE-340796904007}"/>
    <cellStyle name="Normal 2 22 2 2 2 36" xfId="8267" xr:uid="{9B30CC49-C5D3-4E28-B11E-04EBCF801CB4}"/>
    <cellStyle name="Normal 2 22 2 2 2 37" xfId="8268" xr:uid="{92503677-6B8C-4C02-A00B-E01C7059C0B5}"/>
    <cellStyle name="Normal 2 22 2 2 2 38" xfId="8269" xr:uid="{FBBA9FD3-DC8E-4BB0-B028-A03FBD9CD860}"/>
    <cellStyle name="Normal 2 22 2 2 2 4" xfId="8270" xr:uid="{77DCB396-8572-41D5-AE74-A05087FBD799}"/>
    <cellStyle name="Normal 2 22 2 2 2 5" xfId="8271" xr:uid="{3BFBB758-31AE-4930-BD21-BE7037150B2E}"/>
    <cellStyle name="Normal 2 22 2 2 2 6" xfId="8272" xr:uid="{EB0D80CC-79A1-4E70-B617-D1D10A66C2F2}"/>
    <cellStyle name="Normal 2 22 2 2 2 7" xfId="8273" xr:uid="{77337BFB-299F-41CD-9709-0D92B93DE300}"/>
    <cellStyle name="Normal 2 22 2 2 2 8" xfId="8274" xr:uid="{95258000-12E8-4839-8FFC-752E32485B39}"/>
    <cellStyle name="Normal 2 22 2 2 2 9" xfId="8275" xr:uid="{411C42F5-862A-40DD-81EE-EC747FCC40A6}"/>
    <cellStyle name="Normal 2 22 2 2 20" xfId="8276" xr:uid="{27F9F07D-9AAD-4E6C-9408-12C699B30AB7}"/>
    <cellStyle name="Normal 2 22 2 2 21" xfId="8277" xr:uid="{22138C12-DD35-4064-8E9B-590D840CA816}"/>
    <cellStyle name="Normal 2 22 2 2 22" xfId="8278" xr:uid="{B392A025-C55D-44BA-B5F8-811CB77B6F55}"/>
    <cellStyle name="Normal 2 22 2 2 23" xfId="8279" xr:uid="{AF7C9506-A9BA-49CD-891E-3B8EA7850C32}"/>
    <cellStyle name="Normal 2 22 2 2 24" xfId="8280" xr:uid="{250EFB49-9881-4F3C-8B11-803B746528F8}"/>
    <cellStyle name="Normal 2 22 2 2 25" xfId="8281" xr:uid="{36D00590-BD24-4C8B-98EC-F8FE4C8AC418}"/>
    <cellStyle name="Normal 2 22 2 2 26" xfId="8282" xr:uid="{79F27556-55FD-40A6-A971-D215AD0A0BE5}"/>
    <cellStyle name="Normal 2 22 2 2 27" xfId="8283" xr:uid="{BF23CE75-2B88-40A2-86FB-79AF0ED11322}"/>
    <cellStyle name="Normal 2 22 2 2 28" xfId="8284" xr:uid="{7558F242-17CB-4381-A414-E38021BD2CED}"/>
    <cellStyle name="Normal 2 22 2 2 29" xfId="8285" xr:uid="{D0D85A23-F087-4784-8F91-2A15F0DDE525}"/>
    <cellStyle name="Normal 2 22 2 2 3" xfId="8286" xr:uid="{3B8AEECF-6FED-4E1D-8629-D45B5D780AB9}"/>
    <cellStyle name="Normal 2 22 2 2 30" xfId="8287" xr:uid="{242D8315-B255-49AE-A924-0D0E1D1E3022}"/>
    <cellStyle name="Normal 2 22 2 2 31" xfId="8288" xr:uid="{EC168BF3-FDAC-4DAF-9EDF-708425055BC0}"/>
    <cellStyle name="Normal 2 22 2 2 32" xfId="8289" xr:uid="{C6E53790-B660-40C3-83B4-7BFEAD04B164}"/>
    <cellStyle name="Normal 2 22 2 2 33" xfId="8290" xr:uid="{B8AD02C3-F76B-4ED0-9F56-4C448FB818DD}"/>
    <cellStyle name="Normal 2 22 2 2 34" xfId="8291" xr:uid="{96C44549-4A71-4EDE-92A9-596251439546}"/>
    <cellStyle name="Normal 2 22 2 2 35" xfId="8292" xr:uid="{F9CD72EB-6268-4675-8F9E-2BBA4584E5C6}"/>
    <cellStyle name="Normal 2 22 2 2 36" xfId="8293" xr:uid="{3F30AF10-74A9-41CF-BDC8-226379816D33}"/>
    <cellStyle name="Normal 2 22 2 2 37" xfId="8294" xr:uid="{4C4264E1-6B17-4995-906A-DFC9388C51E8}"/>
    <cellStyle name="Normal 2 22 2 2 38" xfId="8295" xr:uid="{A089864B-C426-4CEF-A762-0378EEBB128B}"/>
    <cellStyle name="Normal 2 22 2 2 4" xfId="8296" xr:uid="{F9FDB47A-3C05-4E81-94BF-B5A641336BAB}"/>
    <cellStyle name="Normal 2 22 2 2 5" xfId="8297" xr:uid="{88BE0172-846F-4926-8D25-F02372E0728E}"/>
    <cellStyle name="Normal 2 22 2 2 6" xfId="8298" xr:uid="{7BA1850E-E130-471B-95D1-C8D2DD92F648}"/>
    <cellStyle name="Normal 2 22 2 2 7" xfId="8299" xr:uid="{B364CEA5-83CF-4E7A-8597-D36EDBA48734}"/>
    <cellStyle name="Normal 2 22 2 2 8" xfId="8300" xr:uid="{3FAF5CDF-CC54-4335-A1B4-B756A936E1E3}"/>
    <cellStyle name="Normal 2 22 2 2 9" xfId="8301" xr:uid="{1F6B16C5-C149-461A-87BF-139F73C455D6}"/>
    <cellStyle name="Normal 2 22 2 20" xfId="8302" xr:uid="{0C2FDEDD-7A04-4B24-B767-51B5AB918F6F}"/>
    <cellStyle name="Normal 2 22 2 21" xfId="8303" xr:uid="{EDCC2760-7D9B-42F0-9994-7821D8C86C45}"/>
    <cellStyle name="Normal 2 22 2 22" xfId="8304" xr:uid="{E61CDBEC-2746-41E0-B913-77A04E9708DF}"/>
    <cellStyle name="Normal 2 22 2 23" xfId="8305" xr:uid="{BEA392B2-CC89-4EA6-9C46-6A6FD508A897}"/>
    <cellStyle name="Normal 2 22 2 24" xfId="8306" xr:uid="{8A65F362-17FA-4C26-AE23-18230AEEC16D}"/>
    <cellStyle name="Normal 2 22 2 25" xfId="8307" xr:uid="{521BDA05-E28F-4B2E-8230-44B5498884E1}"/>
    <cellStyle name="Normal 2 22 2 26" xfId="8308" xr:uid="{FF2B94C2-F354-430F-9F10-F1BED94BDED4}"/>
    <cellStyle name="Normal 2 22 2 27" xfId="8309" xr:uid="{78B25847-B742-4901-BE66-15C193C451DF}"/>
    <cellStyle name="Normal 2 22 2 28" xfId="8310" xr:uid="{13430F65-AB84-442E-BF92-3F901A48769C}"/>
    <cellStyle name="Normal 2 22 2 29" xfId="8311" xr:uid="{7C9AE661-DDAD-4D6D-8276-45F97E549A4E}"/>
    <cellStyle name="Normal 2 22 2 3" xfId="8312" xr:uid="{697D4F6C-FC0A-4604-883D-FA603682BF09}"/>
    <cellStyle name="Normal 2 22 2 30" xfId="8313" xr:uid="{4C7DABC5-BB47-46AA-85B1-A4C3F103E4E6}"/>
    <cellStyle name="Normal 2 22 2 31" xfId="8314" xr:uid="{3D239928-AA80-4734-A968-DD2FE7ACA912}"/>
    <cellStyle name="Normal 2 22 2 32" xfId="8315" xr:uid="{51A2B4DC-E719-441B-9821-5B840F03D98F}"/>
    <cellStyle name="Normal 2 22 2 33" xfId="8316" xr:uid="{F02C14BD-9FB8-48F1-BF84-AC3C14782F88}"/>
    <cellStyle name="Normal 2 22 2 34" xfId="8317" xr:uid="{2C063EA5-6576-4E40-A7F0-3CCC873C5FE1}"/>
    <cellStyle name="Normal 2 22 2 35" xfId="8318" xr:uid="{3A753597-8CFE-4FCA-A4CD-E10066318776}"/>
    <cellStyle name="Normal 2 22 2 36" xfId="8319" xr:uid="{C6A04B3B-A458-40BB-87C0-CC4F7F9E4570}"/>
    <cellStyle name="Normal 2 22 2 37" xfId="8320" xr:uid="{F5F5469D-93A3-4EE3-B41F-E830533631DA}"/>
    <cellStyle name="Normal 2 22 2 38" xfId="8321" xr:uid="{031132FA-5426-4721-95C4-DCD7847E93A0}"/>
    <cellStyle name="Normal 2 22 2 39" xfId="8322" xr:uid="{2D577162-6521-4E0A-94FA-CAF4273C498D}"/>
    <cellStyle name="Normal 2 22 2 4" xfId="8323" xr:uid="{450CB19B-D4D7-425C-99AD-C35CD8D6E0D9}"/>
    <cellStyle name="Normal 2 22 2 40" xfId="8324" xr:uid="{1E6AF43D-5D96-4AAF-890C-2CF4812A7A03}"/>
    <cellStyle name="Normal 2 22 2 5" xfId="8325" xr:uid="{3A8B2ABF-FF77-46E0-99CB-C47F3B307213}"/>
    <cellStyle name="Normal 2 22 2 6" xfId="8326" xr:uid="{C46A520F-E04C-498D-AD7E-9429EE4A13AE}"/>
    <cellStyle name="Normal 2 22 2 7" xfId="8327" xr:uid="{EF92C42C-B01F-46B1-8B14-BBF1EFF4627A}"/>
    <cellStyle name="Normal 2 22 2 8" xfId="8328" xr:uid="{0883D868-8BBE-48D1-A89F-5580459F7DCB}"/>
    <cellStyle name="Normal 2 22 2 9" xfId="8329" xr:uid="{11105C85-346D-4C2C-A3CB-ED35D94659DC}"/>
    <cellStyle name="Normal 2 22 20" xfId="8330" xr:uid="{81D470B0-5A6A-45C4-8C64-1902F6C2B35A}"/>
    <cellStyle name="Normal 2 22 21" xfId="8331" xr:uid="{FAF4C857-38E2-4F2B-8EBC-CB74366FE244}"/>
    <cellStyle name="Normal 2 22 22" xfId="8332" xr:uid="{77F939A4-4844-4123-85D5-D70531E5085D}"/>
    <cellStyle name="Normal 2 22 23" xfId="8333" xr:uid="{C9C4BC21-C3DC-400A-AF97-2C35A5EEDAB9}"/>
    <cellStyle name="Normal 2 22 24" xfId="8334" xr:uid="{7EE31BD5-6DCA-43FA-A59D-DAB7EDBA0B13}"/>
    <cellStyle name="Normal 2 22 25" xfId="8335" xr:uid="{B31CC8A7-4CD0-4AA0-9B7E-80205AFEC63F}"/>
    <cellStyle name="Normal 2 22 26" xfId="8336" xr:uid="{261098A9-2851-4D60-A02D-1861739D3700}"/>
    <cellStyle name="Normal 2 22 27" xfId="8337" xr:uid="{78E3C16C-4AC2-4CF2-9E42-E4F2C4B4DE4F}"/>
    <cellStyle name="Normal 2 22 28" xfId="8338" xr:uid="{4FE099FE-7EBE-4FD7-8E9A-8AF562064233}"/>
    <cellStyle name="Normal 2 22 29" xfId="8339" xr:uid="{0322FCCD-5A35-452D-BD24-F0EE75797014}"/>
    <cellStyle name="Normal 2 22 3" xfId="8340" xr:uid="{6C15D750-4749-4B9F-A860-4ADA2D5A9161}"/>
    <cellStyle name="Normal 2 22 3 10" xfId="8341" xr:uid="{63E5F082-0A8A-4E44-8245-2135E04B88AE}"/>
    <cellStyle name="Normal 2 22 3 11" xfId="8342" xr:uid="{5EEAE2AB-D801-4521-BE19-A5F5060AAF7E}"/>
    <cellStyle name="Normal 2 22 3 12" xfId="8343" xr:uid="{EE119149-6ECA-4CB8-B079-8A9ADD160D8A}"/>
    <cellStyle name="Normal 2 22 3 13" xfId="8344" xr:uid="{AF62F18D-790D-4313-A4C9-9756FB383138}"/>
    <cellStyle name="Normal 2 22 3 14" xfId="8345" xr:uid="{359FEA4D-147B-4086-AB5E-7589AEAF2FCF}"/>
    <cellStyle name="Normal 2 22 3 15" xfId="8346" xr:uid="{AE601AEE-B9CB-4AF2-B2A0-F8120761F2B3}"/>
    <cellStyle name="Normal 2 22 3 16" xfId="8347" xr:uid="{3BF4D8C5-371F-485D-BAEB-8E9136021462}"/>
    <cellStyle name="Normal 2 22 3 17" xfId="8348" xr:uid="{3F09716B-E4B5-4522-80DE-8BE31104AAE8}"/>
    <cellStyle name="Normal 2 22 3 18" xfId="8349" xr:uid="{F9DC8E04-CADB-4415-931B-CE4974DB407C}"/>
    <cellStyle name="Normal 2 22 3 19" xfId="8350" xr:uid="{C75B5108-731A-4E1D-8960-A0BE935A054B}"/>
    <cellStyle name="Normal 2 22 3 2" xfId="8351" xr:uid="{8B7489C8-CB6A-4D77-AD68-2C82CFEEC0C4}"/>
    <cellStyle name="Normal 2 22 3 2 10" xfId="8352" xr:uid="{298E91EE-78C0-4489-ABEC-6C3F062F9F0F}"/>
    <cellStyle name="Normal 2 22 3 2 11" xfId="8353" xr:uid="{11CF9F05-9825-440A-B964-3BBFB82226C9}"/>
    <cellStyle name="Normal 2 22 3 2 12" xfId="8354" xr:uid="{126F5D8C-D0B1-4002-828E-712116905EF5}"/>
    <cellStyle name="Normal 2 22 3 2 13" xfId="8355" xr:uid="{1C8E8500-9316-4236-A9B1-D1C381D55486}"/>
    <cellStyle name="Normal 2 22 3 2 14" xfId="8356" xr:uid="{7342199D-F3D3-44D1-98F4-1901D9A7510E}"/>
    <cellStyle name="Normal 2 22 3 2 15" xfId="8357" xr:uid="{8D663FC1-2167-469C-A696-549914E76E6C}"/>
    <cellStyle name="Normal 2 22 3 2 16" xfId="8358" xr:uid="{DE7B487F-ED3C-43AF-9804-D8484F4D676D}"/>
    <cellStyle name="Normal 2 22 3 2 17" xfId="8359" xr:uid="{38ABA76F-C19E-4E60-9984-A5866B0D3C74}"/>
    <cellStyle name="Normal 2 22 3 2 18" xfId="8360" xr:uid="{A818E57A-F3E7-4DA6-A7B0-AA5904CF4F5D}"/>
    <cellStyle name="Normal 2 22 3 2 19" xfId="8361" xr:uid="{71A26D40-1B01-4039-B90D-B108602ECF44}"/>
    <cellStyle name="Normal 2 22 3 2 2" xfId="8362" xr:uid="{669DD82E-2864-4798-938E-273DEC58CF50}"/>
    <cellStyle name="Normal 2 22 3 2 20" xfId="8363" xr:uid="{0794A591-7961-49CE-870A-EFBAE0E8AC71}"/>
    <cellStyle name="Normal 2 22 3 2 21" xfId="8364" xr:uid="{91640987-1213-4B50-8546-9DFCF2F05CD6}"/>
    <cellStyle name="Normal 2 22 3 2 22" xfId="8365" xr:uid="{6AC6295A-BD96-4231-8E8D-DBDB066EF370}"/>
    <cellStyle name="Normal 2 22 3 2 23" xfId="8366" xr:uid="{BEA97C7A-3FBF-4DEB-A599-45AD38CC2D6F}"/>
    <cellStyle name="Normal 2 22 3 2 24" xfId="8367" xr:uid="{363A5996-F9D3-4000-A6B6-5C3F0B760186}"/>
    <cellStyle name="Normal 2 22 3 2 25" xfId="8368" xr:uid="{C33A8859-2E1F-49BE-8C88-05289A3A8B17}"/>
    <cellStyle name="Normal 2 22 3 2 26" xfId="8369" xr:uid="{7CF8FF18-E455-4EC1-B9F6-45A65234C1DF}"/>
    <cellStyle name="Normal 2 22 3 2 27" xfId="8370" xr:uid="{BE1DCD32-CF27-4AAB-9DEB-4ADBFDD01564}"/>
    <cellStyle name="Normal 2 22 3 2 28" xfId="8371" xr:uid="{131EDFC7-21DF-4217-A005-A69906A5ADB7}"/>
    <cellStyle name="Normal 2 22 3 2 29" xfId="8372" xr:uid="{DC9E38F7-1511-46DB-B5DA-51AFDDC37267}"/>
    <cellStyle name="Normal 2 22 3 2 3" xfId="8373" xr:uid="{69BD79D3-5343-41CB-A1C7-5DDBDDDD5FE3}"/>
    <cellStyle name="Normal 2 22 3 2 30" xfId="8374" xr:uid="{3032DD83-6FBC-40D5-8DBD-8FE9D9D03942}"/>
    <cellStyle name="Normal 2 22 3 2 31" xfId="8375" xr:uid="{28301A7A-586C-4CA2-9B30-C7C4876DAA74}"/>
    <cellStyle name="Normal 2 22 3 2 32" xfId="8376" xr:uid="{5AE7F246-D320-40CD-AF1B-465F9F163644}"/>
    <cellStyle name="Normal 2 22 3 2 33" xfId="8377" xr:uid="{A4BBFED8-03B3-4661-B6F5-DB294C2EA8AC}"/>
    <cellStyle name="Normal 2 22 3 2 34" xfId="8378" xr:uid="{A8959F04-2F35-4FEB-A737-9FDBE8E555E4}"/>
    <cellStyle name="Normal 2 22 3 2 35" xfId="8379" xr:uid="{81174E7A-C9AC-4F35-9217-F7A62789FB0E}"/>
    <cellStyle name="Normal 2 22 3 2 36" xfId="8380" xr:uid="{7D40065F-76A1-40A2-9D63-B231CFA73853}"/>
    <cellStyle name="Normal 2 22 3 2 37" xfId="8381" xr:uid="{30BB2379-B8AA-422C-A0DE-B1AE7ED32AE6}"/>
    <cellStyle name="Normal 2 22 3 2 38" xfId="8382" xr:uid="{70592CA4-6BE4-4245-9D7E-DE7ED4B3B2C0}"/>
    <cellStyle name="Normal 2 22 3 2 4" xfId="8383" xr:uid="{C327F75D-F24B-442A-B249-D74B59B56E1D}"/>
    <cellStyle name="Normal 2 22 3 2 5" xfId="8384" xr:uid="{4C5A2AAB-48E6-4ADE-9652-F81E9AFBE508}"/>
    <cellStyle name="Normal 2 22 3 2 6" xfId="8385" xr:uid="{29AEF953-CF0B-4B9E-96CF-08A5BAAE6BE3}"/>
    <cellStyle name="Normal 2 22 3 2 7" xfId="8386" xr:uid="{53349808-D5F7-4C3F-8744-CC0E3F583FA2}"/>
    <cellStyle name="Normal 2 22 3 2 8" xfId="8387" xr:uid="{3E547EA2-D6D2-4B75-9CE6-3AA067BCF09A}"/>
    <cellStyle name="Normal 2 22 3 2 9" xfId="8388" xr:uid="{DBA52E8A-9A4D-4D55-B204-4DD0312C5109}"/>
    <cellStyle name="Normal 2 22 3 20" xfId="8389" xr:uid="{15977DF1-48AD-4763-9055-2D767E278828}"/>
    <cellStyle name="Normal 2 22 3 21" xfId="8390" xr:uid="{DB0F763B-14E4-4C21-A3E2-1E0E1BF67202}"/>
    <cellStyle name="Normal 2 22 3 22" xfId="8391" xr:uid="{1A71DBE4-1713-4513-B0A7-A66181EAD7BB}"/>
    <cellStyle name="Normal 2 22 3 23" xfId="8392" xr:uid="{BFDDD894-4944-4CF9-9F3D-301F94ADA8F6}"/>
    <cellStyle name="Normal 2 22 3 24" xfId="8393" xr:uid="{21807124-598F-4BBB-9684-3E97E41038F4}"/>
    <cellStyle name="Normal 2 22 3 25" xfId="8394" xr:uid="{BD350122-7A51-4F23-B502-C5753AC39AA2}"/>
    <cellStyle name="Normal 2 22 3 26" xfId="8395" xr:uid="{EC0E967D-2818-4205-9130-549F53F56C96}"/>
    <cellStyle name="Normal 2 22 3 27" xfId="8396" xr:uid="{09C2475E-6547-4319-96EC-16BF8B287D08}"/>
    <cellStyle name="Normal 2 22 3 28" xfId="8397" xr:uid="{77A19C5A-6759-48D6-B044-DF7CCA11BB54}"/>
    <cellStyle name="Normal 2 22 3 29" xfId="8398" xr:uid="{5B951581-8A60-4A51-B37F-A0DF8B709E56}"/>
    <cellStyle name="Normal 2 22 3 3" xfId="8399" xr:uid="{028CB1EB-5D5C-40B5-B394-153458C348A7}"/>
    <cellStyle name="Normal 2 22 3 30" xfId="8400" xr:uid="{E020F0DA-1A19-420D-8B51-D83BBD0ED222}"/>
    <cellStyle name="Normal 2 22 3 31" xfId="8401" xr:uid="{7D0CABCA-C397-439A-BB7D-2297BC827A63}"/>
    <cellStyle name="Normal 2 22 3 32" xfId="8402" xr:uid="{FBA0FB58-61F4-4B52-AA65-778CFA59062D}"/>
    <cellStyle name="Normal 2 22 3 33" xfId="8403" xr:uid="{769D755B-04BC-4814-9DC9-9E8C1282D921}"/>
    <cellStyle name="Normal 2 22 3 34" xfId="8404" xr:uid="{4087D7A7-7379-4791-81EC-920A2C38A4D3}"/>
    <cellStyle name="Normal 2 22 3 35" xfId="8405" xr:uid="{1A6D76F3-4BF5-4A51-91FF-A6AA65DE863C}"/>
    <cellStyle name="Normal 2 22 3 36" xfId="8406" xr:uid="{1DFEE179-3635-4F30-986B-2A07DEFA3780}"/>
    <cellStyle name="Normal 2 22 3 37" xfId="8407" xr:uid="{C9FF259F-0D15-4AB3-AF74-CD948B6107C9}"/>
    <cellStyle name="Normal 2 22 3 38" xfId="8408" xr:uid="{998D6DFF-4E30-4AAE-9296-F289AFAE5284}"/>
    <cellStyle name="Normal 2 22 3 4" xfId="8409" xr:uid="{8AEECB55-974E-4511-9749-5F8718C6072B}"/>
    <cellStyle name="Normal 2 22 3 5" xfId="8410" xr:uid="{73B086B9-64B9-46EC-86C7-8CB2A6508106}"/>
    <cellStyle name="Normal 2 22 3 6" xfId="8411" xr:uid="{742DA005-3FF0-4DF3-BD2A-5DDF709B0F6C}"/>
    <cellStyle name="Normal 2 22 3 7" xfId="8412" xr:uid="{0F69EA84-179A-4006-B2E3-4349CC20025D}"/>
    <cellStyle name="Normal 2 22 3 8" xfId="8413" xr:uid="{AEDC7DDB-F653-4FDF-A92E-BF37AA9C7FF1}"/>
    <cellStyle name="Normal 2 22 3 9" xfId="8414" xr:uid="{ADE3D945-4F41-48E2-B581-28D157ED8BD9}"/>
    <cellStyle name="Normal 2 22 30" xfId="8415" xr:uid="{40411DB8-4A20-420E-AB8B-7F8F33EFDFBB}"/>
    <cellStyle name="Normal 2 22 31" xfId="8416" xr:uid="{76D15D05-4892-458E-90F0-C66216DA5581}"/>
    <cellStyle name="Normal 2 22 32" xfId="8417" xr:uid="{EB9A3A96-A177-47F6-8650-03D20C929B48}"/>
    <cellStyle name="Normal 2 22 33" xfId="8418" xr:uid="{3850248E-9A92-490C-A2C0-B7E590D85DCA}"/>
    <cellStyle name="Normal 2 22 34" xfId="8419" xr:uid="{69484B6C-2588-4151-853D-9110FC2B3277}"/>
    <cellStyle name="Normal 2 22 35" xfId="8420" xr:uid="{C1ADCF24-C3B4-417F-B653-3F31EF6ECFA5}"/>
    <cellStyle name="Normal 2 22 36" xfId="8421" xr:uid="{05E7720E-260D-4D40-9EF1-32ABA8B5AE81}"/>
    <cellStyle name="Normal 2 22 37" xfId="8422" xr:uid="{854915A4-9ED0-4679-B92B-06FC0D22713C}"/>
    <cellStyle name="Normal 2 22 38" xfId="8423" xr:uid="{AD255189-FC01-477C-97C3-0727EF571921}"/>
    <cellStyle name="Normal 2 22 39" xfId="8424" xr:uid="{A9F2ED99-E5DB-4C35-A8F8-39A0E621CF9A}"/>
    <cellStyle name="Normal 2 22 4" xfId="8425" xr:uid="{8614EFE1-AEF1-46B2-8254-0ED6C1A43FCB}"/>
    <cellStyle name="Normal 2 22 40" xfId="8426" xr:uid="{D2589A67-D2D9-4149-BC0A-5C3B108A9BED}"/>
    <cellStyle name="Normal 2 22 5" xfId="8427" xr:uid="{D1B9FC9C-09B3-4059-BDF5-294EC56BF8D0}"/>
    <cellStyle name="Normal 2 22 6" xfId="8428" xr:uid="{2D28FF83-6A1D-4053-94BA-4BF86EA64D1C}"/>
    <cellStyle name="Normal 2 22 7" xfId="8429" xr:uid="{93B7D0D1-4BB5-4343-A27C-9C611C54280B}"/>
    <cellStyle name="Normal 2 22 8" xfId="8430" xr:uid="{F0626934-4891-4BE4-9356-F980459F8B4D}"/>
    <cellStyle name="Normal 2 22 9" xfId="8431" xr:uid="{7330227A-F080-4198-910A-2679DE8A5CFF}"/>
    <cellStyle name="Normal 2 23" xfId="8432" xr:uid="{0F59B14A-D218-4958-92CC-10041CDA744E}"/>
    <cellStyle name="Normal 2 23 10" xfId="8433" xr:uid="{7A06DD01-86D3-41AF-BB5F-2B2C9457A961}"/>
    <cellStyle name="Normal 2 23 11" xfId="8434" xr:uid="{D9F655BE-A6F6-4635-B0CF-EB55DADB34AC}"/>
    <cellStyle name="Normal 2 23 12" xfId="8435" xr:uid="{48B06A9C-D856-47E2-B0FD-37EC58CDCC2E}"/>
    <cellStyle name="Normal 2 23 13" xfId="8436" xr:uid="{B80C53E4-9FAB-4277-A5AF-34B531C99833}"/>
    <cellStyle name="Normal 2 23 14" xfId="8437" xr:uid="{61AB0279-9588-49AD-8EC0-E186137EEB2B}"/>
    <cellStyle name="Normal 2 23 15" xfId="8438" xr:uid="{91EE3964-F178-4878-91B8-A420864AA7A3}"/>
    <cellStyle name="Normal 2 23 16" xfId="8439" xr:uid="{A7D42DE2-D2F5-45A6-BDFE-9D8F96CF7855}"/>
    <cellStyle name="Normal 2 23 17" xfId="8440" xr:uid="{6197D2B2-53F7-4911-835A-1B853AB53EEE}"/>
    <cellStyle name="Normal 2 23 18" xfId="8441" xr:uid="{8FBAB29D-D832-491C-803E-B1D5DF5D8AB6}"/>
    <cellStyle name="Normal 2 23 19" xfId="8442" xr:uid="{CF3E599C-FC0C-4038-82E9-E28C31C4AAE8}"/>
    <cellStyle name="Normal 2 23 2" xfId="8443" xr:uid="{4CEAC305-C77E-415D-9919-DE7B0C009091}"/>
    <cellStyle name="Normal 2 23 2 10" xfId="8444" xr:uid="{C9C04AC1-75AF-4EF9-A2D5-86667B8D974D}"/>
    <cellStyle name="Normal 2 23 2 11" xfId="8445" xr:uid="{E4F7BF14-EE75-47DA-A32A-D4347E143E5E}"/>
    <cellStyle name="Normal 2 23 2 12" xfId="8446" xr:uid="{42DF5A37-5332-4A5C-B5E9-159D8C9669CB}"/>
    <cellStyle name="Normal 2 23 2 13" xfId="8447" xr:uid="{BAB981D7-CDD8-46D6-AFE8-505D9024FA36}"/>
    <cellStyle name="Normal 2 23 2 14" xfId="8448" xr:uid="{FD809A7F-7371-44D8-8821-A84520D4B234}"/>
    <cellStyle name="Normal 2 23 2 15" xfId="8449" xr:uid="{5B61B5AC-5050-4275-8208-3941AE54A667}"/>
    <cellStyle name="Normal 2 23 2 16" xfId="8450" xr:uid="{0A370F27-4C65-46BC-A2E2-1F13AE2E7E56}"/>
    <cellStyle name="Normal 2 23 2 17" xfId="8451" xr:uid="{49B0B90B-F2CE-4633-9844-1739DBA5E4BA}"/>
    <cellStyle name="Normal 2 23 2 18" xfId="8452" xr:uid="{D7B2E9B2-E2D0-43AF-9D02-C27B16C54BF1}"/>
    <cellStyle name="Normal 2 23 2 19" xfId="8453" xr:uid="{A1445BAE-21D2-42FF-AA18-3FF329DE6E8E}"/>
    <cellStyle name="Normal 2 23 2 2" xfId="8454" xr:uid="{EAF48A8C-9C99-4E85-9AC7-3B6E7D663B01}"/>
    <cellStyle name="Normal 2 23 2 2 10" xfId="8455" xr:uid="{D1A22785-2B87-4487-B8CC-2CA114408D01}"/>
    <cellStyle name="Normal 2 23 2 2 11" xfId="8456" xr:uid="{CA5550DB-3926-4A4A-9665-ECB7E71BB5BD}"/>
    <cellStyle name="Normal 2 23 2 2 12" xfId="8457" xr:uid="{6FB7620A-EEC5-4B61-888E-FE5B0F6BD916}"/>
    <cellStyle name="Normal 2 23 2 2 13" xfId="8458" xr:uid="{F1489FEA-9B23-4A6F-9623-5916ED776195}"/>
    <cellStyle name="Normal 2 23 2 2 14" xfId="8459" xr:uid="{D8CE4A58-CB9C-4849-99D6-CCD7F384374A}"/>
    <cellStyle name="Normal 2 23 2 2 15" xfId="8460" xr:uid="{475C8BA3-F965-41BF-B69E-5EF2086065ED}"/>
    <cellStyle name="Normal 2 23 2 2 16" xfId="8461" xr:uid="{0929B61E-7008-49D7-AFFB-A1291D9A3429}"/>
    <cellStyle name="Normal 2 23 2 2 17" xfId="8462" xr:uid="{9101F5AF-B38F-4325-A760-92E7DAC3AD94}"/>
    <cellStyle name="Normal 2 23 2 2 18" xfId="8463" xr:uid="{DF8439C6-E651-47BE-B39E-8350B39608D3}"/>
    <cellStyle name="Normal 2 23 2 2 19" xfId="8464" xr:uid="{DD41A481-ABD7-4F33-88FE-AFD33D00A5F7}"/>
    <cellStyle name="Normal 2 23 2 2 2" xfId="8465" xr:uid="{2A708CC7-5B7F-4AB2-9894-E170BCD6661A}"/>
    <cellStyle name="Normal 2 23 2 2 2 10" xfId="8466" xr:uid="{02224C86-A35D-4102-9F4E-212B0516052B}"/>
    <cellStyle name="Normal 2 23 2 2 2 11" xfId="8467" xr:uid="{BA73FEB5-5167-49E9-95FF-AA5A87F48207}"/>
    <cellStyle name="Normal 2 23 2 2 2 12" xfId="8468" xr:uid="{2C184116-07D4-471E-967F-88F9A3051AC3}"/>
    <cellStyle name="Normal 2 23 2 2 2 13" xfId="8469" xr:uid="{6D4BE87F-960C-4206-856A-141690E2565C}"/>
    <cellStyle name="Normal 2 23 2 2 2 14" xfId="8470" xr:uid="{7E829C9D-E71C-4668-8764-47C1D596EE80}"/>
    <cellStyle name="Normal 2 23 2 2 2 15" xfId="8471" xr:uid="{26F267CA-C190-475F-938B-27198DF5B7A1}"/>
    <cellStyle name="Normal 2 23 2 2 2 16" xfId="8472" xr:uid="{20DED875-EB51-4FD4-B717-60ADFCF29681}"/>
    <cellStyle name="Normal 2 23 2 2 2 17" xfId="8473" xr:uid="{0CAECC4B-E857-4F59-95BF-A9B1BFC83084}"/>
    <cellStyle name="Normal 2 23 2 2 2 18" xfId="8474" xr:uid="{FD7E1368-7B51-4A0F-9C7C-84793940BD3D}"/>
    <cellStyle name="Normal 2 23 2 2 2 19" xfId="8475" xr:uid="{47FC2478-6EC9-4A65-A5D1-260064277695}"/>
    <cellStyle name="Normal 2 23 2 2 2 2" xfId="8476" xr:uid="{D2CCEEA1-FDD3-4D13-9FB1-FF15CA64F8B1}"/>
    <cellStyle name="Normal 2 23 2 2 2 20" xfId="8477" xr:uid="{C98B7947-6A8E-4DA1-91E1-C1168D30567D}"/>
    <cellStyle name="Normal 2 23 2 2 2 21" xfId="8478" xr:uid="{0B65CE4E-1BEC-4B46-9295-290967C51645}"/>
    <cellStyle name="Normal 2 23 2 2 2 22" xfId="8479" xr:uid="{15C5D465-CFF3-40D7-A1F4-08DBC37FF2DA}"/>
    <cellStyle name="Normal 2 23 2 2 2 23" xfId="8480" xr:uid="{70D33770-D903-4CE2-8D8E-690D6D988870}"/>
    <cellStyle name="Normal 2 23 2 2 2 24" xfId="8481" xr:uid="{44D619F4-8132-4CCF-8AD7-98CCB449CEF8}"/>
    <cellStyle name="Normal 2 23 2 2 2 25" xfId="8482" xr:uid="{F8ADA936-6346-4285-992E-D80C0244822B}"/>
    <cellStyle name="Normal 2 23 2 2 2 26" xfId="8483" xr:uid="{DFF4AE1C-487C-40C1-ADA4-EDCE8484E632}"/>
    <cellStyle name="Normal 2 23 2 2 2 27" xfId="8484" xr:uid="{D4F6F0CB-E29B-4B0B-8EAE-0F0F4FAA8716}"/>
    <cellStyle name="Normal 2 23 2 2 2 28" xfId="8485" xr:uid="{CAC91197-B283-431A-B8EF-003D669AE8D8}"/>
    <cellStyle name="Normal 2 23 2 2 2 29" xfId="8486" xr:uid="{C767BE21-A7FC-4F6D-9C86-89EB173F1878}"/>
    <cellStyle name="Normal 2 23 2 2 2 3" xfId="8487" xr:uid="{E48269CF-B377-47F0-85CD-BFF32D688308}"/>
    <cellStyle name="Normal 2 23 2 2 2 30" xfId="8488" xr:uid="{CA092E2E-F63E-48FA-84DD-5A03D5D9EC73}"/>
    <cellStyle name="Normal 2 23 2 2 2 31" xfId="8489" xr:uid="{A2EF336D-98B1-4B14-9F22-C62F6D8A81B5}"/>
    <cellStyle name="Normal 2 23 2 2 2 32" xfId="8490" xr:uid="{0A929C4F-2CB3-4469-BB73-5A4C5450DF56}"/>
    <cellStyle name="Normal 2 23 2 2 2 33" xfId="8491" xr:uid="{3E099360-D6B5-449F-9786-2F12D2A9C963}"/>
    <cellStyle name="Normal 2 23 2 2 2 34" xfId="8492" xr:uid="{246D522E-7750-4FFE-80DD-FAEB19ABCF17}"/>
    <cellStyle name="Normal 2 23 2 2 2 35" xfId="8493" xr:uid="{B941A669-B705-42A7-9BA5-1E837A83BB2F}"/>
    <cellStyle name="Normal 2 23 2 2 2 36" xfId="8494" xr:uid="{D9587329-019E-4333-8A4C-06575BC4C7AB}"/>
    <cellStyle name="Normal 2 23 2 2 2 37" xfId="8495" xr:uid="{7F071807-AA55-4D4F-92E4-C55CEFD0205A}"/>
    <cellStyle name="Normal 2 23 2 2 2 38" xfId="8496" xr:uid="{91A6FF0F-7EF4-4A2C-A391-64E6A22B76ED}"/>
    <cellStyle name="Normal 2 23 2 2 2 4" xfId="8497" xr:uid="{1B309A65-0D7F-4276-B1A0-07D0245D4291}"/>
    <cellStyle name="Normal 2 23 2 2 2 5" xfId="8498" xr:uid="{066AA4FC-AD93-4E23-B294-D456094DEF4E}"/>
    <cellStyle name="Normal 2 23 2 2 2 6" xfId="8499" xr:uid="{0D94813F-CA23-4196-A8EC-437ECD586DB8}"/>
    <cellStyle name="Normal 2 23 2 2 2 7" xfId="8500" xr:uid="{41CB7E5F-CCB7-4826-9392-4C16DECC7E80}"/>
    <cellStyle name="Normal 2 23 2 2 2 8" xfId="8501" xr:uid="{3AFE45E1-0C10-4B01-96B6-83FE17220F4F}"/>
    <cellStyle name="Normal 2 23 2 2 2 9" xfId="8502" xr:uid="{7A925B3D-BD49-4768-A8CC-5B155CAE6172}"/>
    <cellStyle name="Normal 2 23 2 2 20" xfId="8503" xr:uid="{442E0F54-2BEE-4B95-815E-FDE8E81EDC53}"/>
    <cellStyle name="Normal 2 23 2 2 21" xfId="8504" xr:uid="{5271ED36-7754-4BF0-A1BF-5FE1B6AB5164}"/>
    <cellStyle name="Normal 2 23 2 2 22" xfId="8505" xr:uid="{30EC35CC-54A4-4E32-8C19-9DEA07DDEB58}"/>
    <cellStyle name="Normal 2 23 2 2 23" xfId="8506" xr:uid="{3AFC0979-A7C3-4278-8CB4-D751CB35C8C0}"/>
    <cellStyle name="Normal 2 23 2 2 24" xfId="8507" xr:uid="{0685C8D8-478C-49E8-901D-BAFC1F4541F4}"/>
    <cellStyle name="Normal 2 23 2 2 25" xfId="8508" xr:uid="{F8B15EF0-11FB-461B-B636-01F4309FD2EF}"/>
    <cellStyle name="Normal 2 23 2 2 26" xfId="8509" xr:uid="{28A84714-A7D8-45CC-93F9-0B36678E6C43}"/>
    <cellStyle name="Normal 2 23 2 2 27" xfId="8510" xr:uid="{51635C20-37C1-4D43-A21B-B86E4A310426}"/>
    <cellStyle name="Normal 2 23 2 2 28" xfId="8511" xr:uid="{D617D9C7-4807-4E4C-99ED-DF368BA8C045}"/>
    <cellStyle name="Normal 2 23 2 2 29" xfId="8512" xr:uid="{F762620A-7424-4ED2-A87E-6CB23B412916}"/>
    <cellStyle name="Normal 2 23 2 2 3" xfId="8513" xr:uid="{6E64A729-2887-4AAC-BADB-D030A36F72B5}"/>
    <cellStyle name="Normal 2 23 2 2 30" xfId="8514" xr:uid="{74B9F79E-69B5-449E-BD37-6949E782F281}"/>
    <cellStyle name="Normal 2 23 2 2 31" xfId="8515" xr:uid="{FA0AA581-B0AE-43E3-BF56-B698BA9EEFEC}"/>
    <cellStyle name="Normal 2 23 2 2 32" xfId="8516" xr:uid="{4EC437C9-F658-444F-886B-09B241DD5830}"/>
    <cellStyle name="Normal 2 23 2 2 33" xfId="8517" xr:uid="{47AEC75A-FE34-467D-A3A3-64123D2329E9}"/>
    <cellStyle name="Normal 2 23 2 2 34" xfId="8518" xr:uid="{6B9DC624-0C07-47F1-A497-D08BE3CEC6F1}"/>
    <cellStyle name="Normal 2 23 2 2 35" xfId="8519" xr:uid="{45FC668C-C9EE-4A3D-AB8D-28C773F365AE}"/>
    <cellStyle name="Normal 2 23 2 2 36" xfId="8520" xr:uid="{B17D8BF1-0346-453C-B347-5188A75AC132}"/>
    <cellStyle name="Normal 2 23 2 2 37" xfId="8521" xr:uid="{B2F418F5-2F2C-41AE-A729-08FED2DA7156}"/>
    <cellStyle name="Normal 2 23 2 2 38" xfId="8522" xr:uid="{66B146DF-6BE2-4B5B-AADD-7C40A7955F7D}"/>
    <cellStyle name="Normal 2 23 2 2 4" xfId="8523" xr:uid="{F3DEE7A9-ED9C-439A-8E65-CE436E0495CF}"/>
    <cellStyle name="Normal 2 23 2 2 5" xfId="8524" xr:uid="{48C2A0EE-654C-456F-93A4-7E519DED5588}"/>
    <cellStyle name="Normal 2 23 2 2 6" xfId="8525" xr:uid="{A4B7625E-CAFD-41D2-B81C-1F96BCCFB558}"/>
    <cellStyle name="Normal 2 23 2 2 7" xfId="8526" xr:uid="{26346E89-4049-40BB-A8EB-4249E82EF3B2}"/>
    <cellStyle name="Normal 2 23 2 2 8" xfId="8527" xr:uid="{18B57524-FBB5-4286-8399-7E1BE8C3B993}"/>
    <cellStyle name="Normal 2 23 2 2 9" xfId="8528" xr:uid="{FA729568-331E-4F85-B7FA-7158E7855D26}"/>
    <cellStyle name="Normal 2 23 2 20" xfId="8529" xr:uid="{323CE7EB-AC2B-422D-9628-B0FF42BAD14F}"/>
    <cellStyle name="Normal 2 23 2 21" xfId="8530" xr:uid="{85C923E0-A008-4B8C-B118-F61140382508}"/>
    <cellStyle name="Normal 2 23 2 22" xfId="8531" xr:uid="{3A00A768-0BDF-4F6A-A94A-FA8D9498EE19}"/>
    <cellStyle name="Normal 2 23 2 23" xfId="8532" xr:uid="{A5CF1236-9D1E-4936-B3D8-BB6DDB3891D3}"/>
    <cellStyle name="Normal 2 23 2 24" xfId="8533" xr:uid="{758DB7E4-E45A-4D9D-A77C-89C49782FC72}"/>
    <cellStyle name="Normal 2 23 2 25" xfId="8534" xr:uid="{E7E50334-146F-4392-BD24-6CDA9527A91E}"/>
    <cellStyle name="Normal 2 23 2 26" xfId="8535" xr:uid="{ACE92710-033A-4E5B-AD56-2F2A74482002}"/>
    <cellStyle name="Normal 2 23 2 27" xfId="8536" xr:uid="{EF436204-09A9-483F-B6D3-5324EFE12E78}"/>
    <cellStyle name="Normal 2 23 2 28" xfId="8537" xr:uid="{B1C44113-A96F-4347-B360-6EDF7AAB03CB}"/>
    <cellStyle name="Normal 2 23 2 29" xfId="8538" xr:uid="{F793E6B3-12A0-4B67-AF8D-709B245E0882}"/>
    <cellStyle name="Normal 2 23 2 3" xfId="8539" xr:uid="{97D56D52-6C3D-4793-8B6C-E07E99FAD595}"/>
    <cellStyle name="Normal 2 23 2 30" xfId="8540" xr:uid="{5D54145D-63F2-4C52-8A2B-72AB6C4EAD3F}"/>
    <cellStyle name="Normal 2 23 2 31" xfId="8541" xr:uid="{72A4D902-66BB-41B8-8ED7-DDB09A1D4232}"/>
    <cellStyle name="Normal 2 23 2 32" xfId="8542" xr:uid="{89BA276F-23CE-4375-B977-B96E904B13C3}"/>
    <cellStyle name="Normal 2 23 2 33" xfId="8543" xr:uid="{B5B6A6A0-4A32-4AB8-A739-D11E1BC0F9CF}"/>
    <cellStyle name="Normal 2 23 2 34" xfId="8544" xr:uid="{E58517C6-5478-4459-A4C1-B6D35F0ACF28}"/>
    <cellStyle name="Normal 2 23 2 35" xfId="8545" xr:uid="{5ADC4997-F80A-46D8-A63E-52225817F52F}"/>
    <cellStyle name="Normal 2 23 2 36" xfId="8546" xr:uid="{8AEE8FBA-4B51-46F6-B7C9-1D3FB074C6C7}"/>
    <cellStyle name="Normal 2 23 2 37" xfId="8547" xr:uid="{A6EA4884-4F02-43DF-9641-C117BF52AAE0}"/>
    <cellStyle name="Normal 2 23 2 38" xfId="8548" xr:uid="{39C069A3-21D2-46DE-A758-9F5604AF6DE0}"/>
    <cellStyle name="Normal 2 23 2 39" xfId="8549" xr:uid="{37D24E52-7B09-4221-9EA7-797D62B15687}"/>
    <cellStyle name="Normal 2 23 2 4" xfId="8550" xr:uid="{CF1D6FC2-C91F-49D5-91E5-DBEB7C1ACC69}"/>
    <cellStyle name="Normal 2 23 2 40" xfId="8551" xr:uid="{2E5642FC-B76A-4C62-B188-0B9917F4DA93}"/>
    <cellStyle name="Normal 2 23 2 5" xfId="8552" xr:uid="{F900D949-694F-442C-A5F4-22525340EE5D}"/>
    <cellStyle name="Normal 2 23 2 6" xfId="8553" xr:uid="{A7892E76-FC0E-4DDF-8EF8-A891EC1A6FF5}"/>
    <cellStyle name="Normal 2 23 2 7" xfId="8554" xr:uid="{433C0269-A49F-4008-B772-E833A0219B52}"/>
    <cellStyle name="Normal 2 23 2 8" xfId="8555" xr:uid="{5E303053-3C5B-41FD-973F-5B81D00166D0}"/>
    <cellStyle name="Normal 2 23 2 9" xfId="8556" xr:uid="{39C43891-11EC-4940-A826-BDE7EA1A7B49}"/>
    <cellStyle name="Normal 2 23 20" xfId="8557" xr:uid="{65C4C90F-F76F-432C-A894-87D7469E7A2C}"/>
    <cellStyle name="Normal 2 23 21" xfId="8558" xr:uid="{94EC5EB0-2884-4DCC-ACC7-6732C5C7C912}"/>
    <cellStyle name="Normal 2 23 22" xfId="8559" xr:uid="{C93474C5-F6C5-4CF1-AD0B-C858978BDD77}"/>
    <cellStyle name="Normal 2 23 23" xfId="8560" xr:uid="{87DE4D9B-D344-4CEB-BC89-2C0B5AEFCD88}"/>
    <cellStyle name="Normal 2 23 24" xfId="8561" xr:uid="{71C90CDD-D1ED-43F9-89D8-1CEEB54A9F82}"/>
    <cellStyle name="Normal 2 23 25" xfId="8562" xr:uid="{3ECBB769-2B60-4CC6-8BAB-8F586C5A007E}"/>
    <cellStyle name="Normal 2 23 26" xfId="8563" xr:uid="{DA38BB26-7E1C-47DD-81B9-8582722DD896}"/>
    <cellStyle name="Normal 2 23 27" xfId="8564" xr:uid="{CF7CFD89-D54B-4FC7-93D6-42553752BDBE}"/>
    <cellStyle name="Normal 2 23 28" xfId="8565" xr:uid="{1C0F8CF6-A3B6-4929-894A-0C8FF8EA05ED}"/>
    <cellStyle name="Normal 2 23 29" xfId="8566" xr:uid="{9C3A7A9F-3632-4AB9-9D40-DBE9C275A8C9}"/>
    <cellStyle name="Normal 2 23 3" xfId="8567" xr:uid="{064C54CE-D7E3-42E3-B3AB-7000E9111B0B}"/>
    <cellStyle name="Normal 2 23 3 10" xfId="8568" xr:uid="{98F8C1CE-69DB-4A23-93F6-759BCC412EAE}"/>
    <cellStyle name="Normal 2 23 3 11" xfId="8569" xr:uid="{54121680-7AE0-46FA-9B53-42F43979ADB9}"/>
    <cellStyle name="Normal 2 23 3 12" xfId="8570" xr:uid="{8714721A-330B-4024-A9BA-1C0E8DE3C846}"/>
    <cellStyle name="Normal 2 23 3 13" xfId="8571" xr:uid="{C9BC7717-16DA-420B-BFFF-64292CB05B8E}"/>
    <cellStyle name="Normal 2 23 3 14" xfId="8572" xr:uid="{DD732667-795A-4BDE-922F-F44E6ABA9468}"/>
    <cellStyle name="Normal 2 23 3 15" xfId="8573" xr:uid="{F41CD9D5-53A7-4B1E-816F-5E2A39D24D4F}"/>
    <cellStyle name="Normal 2 23 3 16" xfId="8574" xr:uid="{4659191F-EA4B-4DD6-A466-C91FD89E51D8}"/>
    <cellStyle name="Normal 2 23 3 17" xfId="8575" xr:uid="{807F1AA9-A220-40B9-A341-AC1EDB3CABD0}"/>
    <cellStyle name="Normal 2 23 3 18" xfId="8576" xr:uid="{3CC92877-0CBA-4D11-9F4F-0EBFC35DB17A}"/>
    <cellStyle name="Normal 2 23 3 19" xfId="8577" xr:uid="{78FDCB2A-3F9C-42E9-B51B-51A0AABB2C70}"/>
    <cellStyle name="Normal 2 23 3 2" xfId="8578" xr:uid="{055FF582-D5DA-4AE8-B35F-1DF29A3E60DB}"/>
    <cellStyle name="Normal 2 23 3 2 10" xfId="8579" xr:uid="{62EC3F65-909F-4A9A-BF77-A124E2FB9E83}"/>
    <cellStyle name="Normal 2 23 3 2 11" xfId="8580" xr:uid="{1070AB66-635E-4DDE-A9D1-70E88C891E9E}"/>
    <cellStyle name="Normal 2 23 3 2 12" xfId="8581" xr:uid="{FA854607-120C-4966-9FCB-ECDFEC4B6FAE}"/>
    <cellStyle name="Normal 2 23 3 2 13" xfId="8582" xr:uid="{45A89057-579F-4ED8-B996-B97207D802C5}"/>
    <cellStyle name="Normal 2 23 3 2 14" xfId="8583" xr:uid="{F4A7785E-86DD-45FA-B5BA-5F1DE9F991C4}"/>
    <cellStyle name="Normal 2 23 3 2 15" xfId="8584" xr:uid="{AF8D6987-797C-4FA7-BDFD-FEEF5A5AA772}"/>
    <cellStyle name="Normal 2 23 3 2 16" xfId="8585" xr:uid="{678DD857-EF9A-47C3-A7B2-02B78A9F0767}"/>
    <cellStyle name="Normal 2 23 3 2 17" xfId="8586" xr:uid="{26DA3E01-2B85-4B1D-8F62-D9C95936A0C5}"/>
    <cellStyle name="Normal 2 23 3 2 18" xfId="8587" xr:uid="{17A2E4DA-2772-4AC3-9746-8B8F155922FE}"/>
    <cellStyle name="Normal 2 23 3 2 19" xfId="8588" xr:uid="{C932C06C-BA91-4205-8F10-608D3C63D6D4}"/>
    <cellStyle name="Normal 2 23 3 2 2" xfId="8589" xr:uid="{219A9E2F-42D1-41E3-B640-B08F480D83DE}"/>
    <cellStyle name="Normal 2 23 3 2 20" xfId="8590" xr:uid="{746CBC1D-84BB-42E6-8677-E4B6AE0345EB}"/>
    <cellStyle name="Normal 2 23 3 2 21" xfId="8591" xr:uid="{01439190-A96F-4FB1-8C8C-243F06004828}"/>
    <cellStyle name="Normal 2 23 3 2 22" xfId="8592" xr:uid="{0749A914-EDB1-4622-92CA-36B1E794754F}"/>
    <cellStyle name="Normal 2 23 3 2 23" xfId="8593" xr:uid="{F8CFC29F-EA6B-4B8B-9E98-0662339472E7}"/>
    <cellStyle name="Normal 2 23 3 2 24" xfId="8594" xr:uid="{A628ABC5-EBFF-42BE-9FBD-CF3C66199B96}"/>
    <cellStyle name="Normal 2 23 3 2 25" xfId="8595" xr:uid="{CC9F3B1E-9169-4BE4-804C-14AC189ED5FF}"/>
    <cellStyle name="Normal 2 23 3 2 26" xfId="8596" xr:uid="{58E10310-7B57-4F21-908B-6D22CD4A7212}"/>
    <cellStyle name="Normal 2 23 3 2 27" xfId="8597" xr:uid="{1D49F457-4E6C-4DAD-A6E2-7CB92825CD67}"/>
    <cellStyle name="Normal 2 23 3 2 28" xfId="8598" xr:uid="{24E1577B-2BCF-4E1D-9F4B-45DF8EFD1864}"/>
    <cellStyle name="Normal 2 23 3 2 29" xfId="8599" xr:uid="{44E87BDB-8B88-4CED-8E83-5507E2722544}"/>
    <cellStyle name="Normal 2 23 3 2 3" xfId="8600" xr:uid="{951B4B68-2921-4C0F-9F7A-FB986D50D457}"/>
    <cellStyle name="Normal 2 23 3 2 30" xfId="8601" xr:uid="{1E86C788-C663-45B3-A5BF-F254E9F63749}"/>
    <cellStyle name="Normal 2 23 3 2 31" xfId="8602" xr:uid="{EB3012EB-91B4-440B-A647-B4742CD67C3A}"/>
    <cellStyle name="Normal 2 23 3 2 32" xfId="8603" xr:uid="{B8DA6683-864E-4D42-8D7B-AA0912F65911}"/>
    <cellStyle name="Normal 2 23 3 2 33" xfId="8604" xr:uid="{8F8696DE-8C85-41B4-B72B-429C7364B1F3}"/>
    <cellStyle name="Normal 2 23 3 2 34" xfId="8605" xr:uid="{9ED4A576-0800-4B5D-94D0-644B4FE33E4A}"/>
    <cellStyle name="Normal 2 23 3 2 35" xfId="8606" xr:uid="{630C92EB-70E3-45B7-B07D-F8FE444D470B}"/>
    <cellStyle name="Normal 2 23 3 2 36" xfId="8607" xr:uid="{3476A8DB-876B-494C-8F38-9E673EF7E7E7}"/>
    <cellStyle name="Normal 2 23 3 2 37" xfId="8608" xr:uid="{863F6148-8FE3-43BF-B9A9-9548F7214D01}"/>
    <cellStyle name="Normal 2 23 3 2 38" xfId="8609" xr:uid="{F04D2355-3257-4765-9891-BBE2FF7279B7}"/>
    <cellStyle name="Normal 2 23 3 2 4" xfId="8610" xr:uid="{1AAAFF3B-D81C-4F17-9A25-BAF93F570E08}"/>
    <cellStyle name="Normal 2 23 3 2 5" xfId="8611" xr:uid="{124881FF-BF77-4ACE-9F65-5DD68DD9F62B}"/>
    <cellStyle name="Normal 2 23 3 2 6" xfId="8612" xr:uid="{D4611FF0-1EE7-4BF7-83FF-7E2C96C98E30}"/>
    <cellStyle name="Normal 2 23 3 2 7" xfId="8613" xr:uid="{0DBC2E40-578E-4227-BD40-244F0EED5C2F}"/>
    <cellStyle name="Normal 2 23 3 2 8" xfId="8614" xr:uid="{A84CB919-3D57-45F6-9801-A9BFD271EEB2}"/>
    <cellStyle name="Normal 2 23 3 2 9" xfId="8615" xr:uid="{F8A78F18-8DAA-42AF-83DF-B7A3827A602C}"/>
    <cellStyle name="Normal 2 23 3 20" xfId="8616" xr:uid="{BDBD4F1A-8AE6-4F10-86E9-90A461EAFA34}"/>
    <cellStyle name="Normal 2 23 3 21" xfId="8617" xr:uid="{BE8156D9-8832-4570-B4D5-64FEB43530D6}"/>
    <cellStyle name="Normal 2 23 3 22" xfId="8618" xr:uid="{19FDDCB5-5DAD-4AD5-8A0D-14E6C4E062FE}"/>
    <cellStyle name="Normal 2 23 3 23" xfId="8619" xr:uid="{F75C2DF7-998D-4B91-A544-30BFE5F437AC}"/>
    <cellStyle name="Normal 2 23 3 24" xfId="8620" xr:uid="{8FD7B328-B1BE-4DD3-AE7D-667BCA0A9003}"/>
    <cellStyle name="Normal 2 23 3 25" xfId="8621" xr:uid="{5250314D-13D6-45DD-A022-DDDAB32A6D13}"/>
    <cellStyle name="Normal 2 23 3 26" xfId="8622" xr:uid="{DD69894D-A07F-47CA-9E82-1860F1702289}"/>
    <cellStyle name="Normal 2 23 3 27" xfId="8623" xr:uid="{49098297-DAA0-4604-9916-2FAA5348E4AE}"/>
    <cellStyle name="Normal 2 23 3 28" xfId="8624" xr:uid="{D78479F6-4319-404A-90EF-C130DE704C8A}"/>
    <cellStyle name="Normal 2 23 3 29" xfId="8625" xr:uid="{14AA0B96-187C-4821-A6D3-FC904B341193}"/>
    <cellStyle name="Normal 2 23 3 3" xfId="8626" xr:uid="{1DF5E494-0C34-4B14-91AF-A4263E2188AF}"/>
    <cellStyle name="Normal 2 23 3 30" xfId="8627" xr:uid="{7B9390D6-5B22-49EC-9E26-E38626DEDABD}"/>
    <cellStyle name="Normal 2 23 3 31" xfId="8628" xr:uid="{293225FD-8BA1-4A6A-8927-BA292D8B4A56}"/>
    <cellStyle name="Normal 2 23 3 32" xfId="8629" xr:uid="{CCA3284D-5A36-419C-ADAD-5AD7A9C32896}"/>
    <cellStyle name="Normal 2 23 3 33" xfId="8630" xr:uid="{D44EC2EC-4630-4EF8-ADB9-DB6C8513994E}"/>
    <cellStyle name="Normal 2 23 3 34" xfId="8631" xr:uid="{103041D8-859C-4F2B-B6EA-39D21DB25461}"/>
    <cellStyle name="Normal 2 23 3 35" xfId="8632" xr:uid="{82765A80-0E48-4ABC-9F1F-BD7BD9308C6F}"/>
    <cellStyle name="Normal 2 23 3 36" xfId="8633" xr:uid="{3BFC9639-FF14-4915-9FB0-B518167A7163}"/>
    <cellStyle name="Normal 2 23 3 37" xfId="8634" xr:uid="{9204C004-A841-4B66-A337-B3824C22B158}"/>
    <cellStyle name="Normal 2 23 3 38" xfId="8635" xr:uid="{55DAE22A-DB03-4029-AEA1-AD9DB1C51DC1}"/>
    <cellStyle name="Normal 2 23 3 4" xfId="8636" xr:uid="{AF25375C-69FE-47AF-A093-4A8B0CC331AC}"/>
    <cellStyle name="Normal 2 23 3 5" xfId="8637" xr:uid="{8865A15C-1B61-4E32-BB33-8536BC59E51C}"/>
    <cellStyle name="Normal 2 23 3 6" xfId="8638" xr:uid="{B6BEDBEB-B5F0-4989-8CE2-C0331C19410F}"/>
    <cellStyle name="Normal 2 23 3 7" xfId="8639" xr:uid="{16B28CC3-94E7-4399-84BB-9640D475690E}"/>
    <cellStyle name="Normal 2 23 3 8" xfId="8640" xr:uid="{4A4F2EEF-D876-4480-A0A3-9C27AED9121B}"/>
    <cellStyle name="Normal 2 23 3 9" xfId="8641" xr:uid="{CE75765E-38DB-48B8-84B6-1B0BD644F96C}"/>
    <cellStyle name="Normal 2 23 30" xfId="8642" xr:uid="{1EA04923-CB68-4595-943A-7EB67F2D74B5}"/>
    <cellStyle name="Normal 2 23 31" xfId="8643" xr:uid="{1D2522AE-211C-4DD1-9008-9808B035FBC8}"/>
    <cellStyle name="Normal 2 23 32" xfId="8644" xr:uid="{E4A15880-073A-4919-95CD-4FD7BEB5AD18}"/>
    <cellStyle name="Normal 2 23 33" xfId="8645" xr:uid="{DC3F4F04-0AD1-4DA4-AF3B-140853E53D3B}"/>
    <cellStyle name="Normal 2 23 34" xfId="8646" xr:uid="{D1DBF8AF-886F-4747-BBAA-E77A5DF23CE7}"/>
    <cellStyle name="Normal 2 23 35" xfId="8647" xr:uid="{42F42CE4-B4CF-4011-99C2-D6B67A7C8AB9}"/>
    <cellStyle name="Normal 2 23 36" xfId="8648" xr:uid="{D948A624-CFED-41BD-B861-6DC7B04495EA}"/>
    <cellStyle name="Normal 2 23 37" xfId="8649" xr:uid="{89009E12-9CDC-4324-9B14-6DA64251B653}"/>
    <cellStyle name="Normal 2 23 38" xfId="8650" xr:uid="{98A94ECF-D272-4404-8880-F231FD999423}"/>
    <cellStyle name="Normal 2 23 39" xfId="8651" xr:uid="{9F67BD98-7714-42E8-A8A0-AD6C8C7EFA56}"/>
    <cellStyle name="Normal 2 23 4" xfId="8652" xr:uid="{FE3220E9-80CA-4001-A766-23B6DB77B189}"/>
    <cellStyle name="Normal 2 23 40" xfId="8653" xr:uid="{F6A7E791-EBB0-4E36-8060-560CF2CE8BE7}"/>
    <cellStyle name="Normal 2 23 5" xfId="8654" xr:uid="{517A023B-6E83-4474-9D9C-8790BBD3C3FA}"/>
    <cellStyle name="Normal 2 23 6" xfId="8655" xr:uid="{B0DBD520-8B03-4951-9C9E-233DB2EF2D1F}"/>
    <cellStyle name="Normal 2 23 7" xfId="8656" xr:uid="{AA1435E6-322B-4B84-AB5E-1A8484BD330F}"/>
    <cellStyle name="Normal 2 23 8" xfId="8657" xr:uid="{836D583F-F3C0-4D10-8A4D-A2569BBB4889}"/>
    <cellStyle name="Normal 2 23 9" xfId="8658" xr:uid="{ADE4D70D-065B-426A-9A9B-7F48699A9A49}"/>
    <cellStyle name="Normal 2 24" xfId="8659" xr:uid="{B924FB91-ED80-4FD6-9135-DE102072E728}"/>
    <cellStyle name="Normal 2 24 10" xfId="8660" xr:uid="{1B7A31BB-F7EF-45D9-9B42-A3FC1BE98091}"/>
    <cellStyle name="Normal 2 24 11" xfId="8661" xr:uid="{50973E29-D538-4ECB-99CE-02243E4668DE}"/>
    <cellStyle name="Normal 2 24 12" xfId="8662" xr:uid="{2253284D-CA35-41B7-A135-6ACD9D9F92F4}"/>
    <cellStyle name="Normal 2 24 13" xfId="8663" xr:uid="{42DF3F8D-6A2E-46EE-853F-EEC0F9ED1FBE}"/>
    <cellStyle name="Normal 2 24 14" xfId="8664" xr:uid="{6133EA00-15AA-4AF9-9BB9-AC6EF31D1058}"/>
    <cellStyle name="Normal 2 24 15" xfId="8665" xr:uid="{A0629DA3-1CF9-4263-B9A7-C36331894BC4}"/>
    <cellStyle name="Normal 2 24 16" xfId="8666" xr:uid="{93980132-1FB6-45E6-AE50-9C62E634480B}"/>
    <cellStyle name="Normal 2 24 17" xfId="8667" xr:uid="{768D9F83-B79C-436F-8568-5F5F7831EE4E}"/>
    <cellStyle name="Normal 2 24 18" xfId="8668" xr:uid="{1628BF35-C775-4C1B-9772-C68B4F250402}"/>
    <cellStyle name="Normal 2 24 19" xfId="8669" xr:uid="{715BFA1C-6D90-409F-BF94-6D27A0B01466}"/>
    <cellStyle name="Normal 2 24 2" xfId="8670" xr:uid="{B507234F-91C4-42E3-943F-9D9366CF6BC3}"/>
    <cellStyle name="Normal 2 24 2 10" xfId="8671" xr:uid="{BCCD1E99-74DC-412E-8173-7AE3786985F5}"/>
    <cellStyle name="Normal 2 24 2 11" xfId="8672" xr:uid="{6222B7E2-1BEA-4175-BB83-93365E5EA0C3}"/>
    <cellStyle name="Normal 2 24 2 12" xfId="8673" xr:uid="{16B2498F-036D-4BB6-B695-5EA503B4DC00}"/>
    <cellStyle name="Normal 2 24 2 13" xfId="8674" xr:uid="{025445EC-24CA-42C2-980B-E9249604D435}"/>
    <cellStyle name="Normal 2 24 2 14" xfId="8675" xr:uid="{17CC44CF-DD49-4670-B2EE-3A5123962E1D}"/>
    <cellStyle name="Normal 2 24 2 15" xfId="8676" xr:uid="{7E6F3ACB-BFB1-4EAE-A7B8-FC58FC91852D}"/>
    <cellStyle name="Normal 2 24 2 16" xfId="8677" xr:uid="{9B9916A1-326B-4B6C-B79D-D82D63F96C50}"/>
    <cellStyle name="Normal 2 24 2 17" xfId="8678" xr:uid="{121E6C36-F927-4B3F-8E82-8CDD72A577A6}"/>
    <cellStyle name="Normal 2 24 2 18" xfId="8679" xr:uid="{36B5A192-35B0-41A1-A88F-D13352A809B5}"/>
    <cellStyle name="Normal 2 24 2 19" xfId="8680" xr:uid="{5AE33BEA-CE27-46E3-8FCF-9B6A26C1E862}"/>
    <cellStyle name="Normal 2 24 2 2" xfId="8681" xr:uid="{2FA1363C-82A7-4171-A9FD-04346D3CA248}"/>
    <cellStyle name="Normal 2 24 2 2 10" xfId="8682" xr:uid="{A77FB38E-80B9-4001-B32F-7F0ED5CDB283}"/>
    <cellStyle name="Normal 2 24 2 2 11" xfId="8683" xr:uid="{8D06246A-7C45-4A7A-B6D7-0F771DC6324B}"/>
    <cellStyle name="Normal 2 24 2 2 12" xfId="8684" xr:uid="{8687996B-E1D0-466D-A7E6-73CA5D94F63F}"/>
    <cellStyle name="Normal 2 24 2 2 13" xfId="8685" xr:uid="{36C96840-3D02-4929-956E-A95901ADCD84}"/>
    <cellStyle name="Normal 2 24 2 2 14" xfId="8686" xr:uid="{C954224C-BCCA-478B-BE02-BA2512254AFA}"/>
    <cellStyle name="Normal 2 24 2 2 15" xfId="8687" xr:uid="{80432288-C919-4428-B94F-2EE9F567CA7D}"/>
    <cellStyle name="Normal 2 24 2 2 16" xfId="8688" xr:uid="{B70C6492-CDE9-4894-A367-79D15D52B627}"/>
    <cellStyle name="Normal 2 24 2 2 17" xfId="8689" xr:uid="{4C402FCB-6294-4FA0-9254-D7734F265058}"/>
    <cellStyle name="Normal 2 24 2 2 18" xfId="8690" xr:uid="{94A85542-2650-4B78-BAA7-9F88824917A8}"/>
    <cellStyle name="Normal 2 24 2 2 19" xfId="8691" xr:uid="{3EA84377-F70B-4700-89AE-B070B68944A3}"/>
    <cellStyle name="Normal 2 24 2 2 2" xfId="8692" xr:uid="{AF60B8EF-0EC4-49E2-AC3B-9352D0F73B16}"/>
    <cellStyle name="Normal 2 24 2 2 2 10" xfId="8693" xr:uid="{E071C433-070C-406D-8186-4BD5B2C2327E}"/>
    <cellStyle name="Normal 2 24 2 2 2 11" xfId="8694" xr:uid="{60A29392-63FD-4D1F-A697-FD5F66AC322B}"/>
    <cellStyle name="Normal 2 24 2 2 2 12" xfId="8695" xr:uid="{29E6A1AD-35E6-4667-A379-CD3AD8DC6E71}"/>
    <cellStyle name="Normal 2 24 2 2 2 13" xfId="8696" xr:uid="{079F0D7D-C0B5-4F6A-8A76-E447EDED616B}"/>
    <cellStyle name="Normal 2 24 2 2 2 14" xfId="8697" xr:uid="{0FBBCC9A-AEBB-412F-9AB5-08F8C593DEC1}"/>
    <cellStyle name="Normal 2 24 2 2 2 15" xfId="8698" xr:uid="{9B37A18D-7002-4940-A5EC-7176A101F42C}"/>
    <cellStyle name="Normal 2 24 2 2 2 16" xfId="8699" xr:uid="{59E0FE72-EA1A-40B5-A035-487D1E701CC9}"/>
    <cellStyle name="Normal 2 24 2 2 2 17" xfId="8700" xr:uid="{6A3E7A81-F9F9-4910-935A-7A2B18C74F5B}"/>
    <cellStyle name="Normal 2 24 2 2 2 18" xfId="8701" xr:uid="{972627EF-3F93-4AA3-AE2B-454A00717E03}"/>
    <cellStyle name="Normal 2 24 2 2 2 19" xfId="8702" xr:uid="{21A247BF-621B-466A-9A2C-9B339B33430B}"/>
    <cellStyle name="Normal 2 24 2 2 2 2" xfId="8703" xr:uid="{8AD4A6B6-4130-40EF-A60D-46C9B1D059E3}"/>
    <cellStyle name="Normal 2 24 2 2 2 20" xfId="8704" xr:uid="{5BB3CCAD-3ECC-4328-8BE2-A9B1E192B175}"/>
    <cellStyle name="Normal 2 24 2 2 2 21" xfId="8705" xr:uid="{975139EF-63B1-406A-B006-217E38ECF04C}"/>
    <cellStyle name="Normal 2 24 2 2 2 22" xfId="8706" xr:uid="{3894795E-6D54-4BC4-9CA5-9E8D942EB002}"/>
    <cellStyle name="Normal 2 24 2 2 2 23" xfId="8707" xr:uid="{2E9DC8B6-A52B-42EE-A5C1-8594D3AABAB1}"/>
    <cellStyle name="Normal 2 24 2 2 2 24" xfId="8708" xr:uid="{07B736E8-8F49-4C6A-A98C-91ADAD09AF2F}"/>
    <cellStyle name="Normal 2 24 2 2 2 25" xfId="8709" xr:uid="{4B141899-862E-4F2D-844E-8EB13C5BD4E4}"/>
    <cellStyle name="Normal 2 24 2 2 2 26" xfId="8710" xr:uid="{5575832D-062F-4CB9-9DB8-13AD1A1FEEE2}"/>
    <cellStyle name="Normal 2 24 2 2 2 27" xfId="8711" xr:uid="{34896316-01FF-47A9-9631-0300A66908FB}"/>
    <cellStyle name="Normal 2 24 2 2 2 28" xfId="8712" xr:uid="{3CBBD894-DF28-4DDA-9913-F9D7862030A1}"/>
    <cellStyle name="Normal 2 24 2 2 2 29" xfId="8713" xr:uid="{AC3E53D0-E9C1-400F-97F1-E3DA319A8EC3}"/>
    <cellStyle name="Normal 2 24 2 2 2 3" xfId="8714" xr:uid="{0094410B-4FE8-4087-9EB9-DA6A47D698AE}"/>
    <cellStyle name="Normal 2 24 2 2 2 30" xfId="8715" xr:uid="{593A4E1C-D687-46F6-9F20-03649741CB91}"/>
    <cellStyle name="Normal 2 24 2 2 2 31" xfId="8716" xr:uid="{DAEE6EFC-F44D-435D-8B56-D9915745D13C}"/>
    <cellStyle name="Normal 2 24 2 2 2 32" xfId="8717" xr:uid="{A3541A59-029D-4121-AA4D-74FDAC943797}"/>
    <cellStyle name="Normal 2 24 2 2 2 33" xfId="8718" xr:uid="{81E99273-4924-4C90-9844-289B6DC9AB05}"/>
    <cellStyle name="Normal 2 24 2 2 2 34" xfId="8719" xr:uid="{792E654D-03C8-4276-9396-11BD767EC46D}"/>
    <cellStyle name="Normal 2 24 2 2 2 35" xfId="8720" xr:uid="{81EEB4E9-4216-4FD1-911B-E6AEC01CF8CC}"/>
    <cellStyle name="Normal 2 24 2 2 2 36" xfId="8721" xr:uid="{39C46AE1-1FDA-4653-A9B6-45C8B36CBDE1}"/>
    <cellStyle name="Normal 2 24 2 2 2 37" xfId="8722" xr:uid="{1DC0C61C-6C2E-480E-8493-EDAA6A39FAE9}"/>
    <cellStyle name="Normal 2 24 2 2 2 38" xfId="8723" xr:uid="{5016C293-2886-40D1-AAE9-E3EDD45F9544}"/>
    <cellStyle name="Normal 2 24 2 2 2 4" xfId="8724" xr:uid="{47B7E307-E220-4CE4-A520-342181228DD9}"/>
    <cellStyle name="Normal 2 24 2 2 2 5" xfId="8725" xr:uid="{82DE913E-8D06-46B1-AB93-A7B9D8FE7FBA}"/>
    <cellStyle name="Normal 2 24 2 2 2 6" xfId="8726" xr:uid="{0022244F-7703-48BC-AD71-3623960BFAE5}"/>
    <cellStyle name="Normal 2 24 2 2 2 7" xfId="8727" xr:uid="{E061CE99-B551-4F89-87DD-4E4F33A541F3}"/>
    <cellStyle name="Normal 2 24 2 2 2 8" xfId="8728" xr:uid="{76A805A3-A2B0-4282-8615-ACC980BF912C}"/>
    <cellStyle name="Normal 2 24 2 2 2 9" xfId="8729" xr:uid="{3A8F5A0E-8015-4D7E-B880-0B2A52757697}"/>
    <cellStyle name="Normal 2 24 2 2 20" xfId="8730" xr:uid="{924F9048-3D42-4988-963A-8328DB5D8AF7}"/>
    <cellStyle name="Normal 2 24 2 2 21" xfId="8731" xr:uid="{44CF6F93-1753-457D-A2DA-F6FEFF8B33AB}"/>
    <cellStyle name="Normal 2 24 2 2 22" xfId="8732" xr:uid="{5958238C-08E7-4258-A819-4D0B06AAEC51}"/>
    <cellStyle name="Normal 2 24 2 2 23" xfId="8733" xr:uid="{AA5AA83C-5CA2-418D-B2BA-BEC1C10042F4}"/>
    <cellStyle name="Normal 2 24 2 2 24" xfId="8734" xr:uid="{4228B513-F9CC-4656-A56A-6D8EC77774D5}"/>
    <cellStyle name="Normal 2 24 2 2 25" xfId="8735" xr:uid="{A045703B-9932-405E-BF39-26F1D6F8996B}"/>
    <cellStyle name="Normal 2 24 2 2 26" xfId="8736" xr:uid="{B655FD61-9C1B-417B-B66D-5699F81B0A67}"/>
    <cellStyle name="Normal 2 24 2 2 27" xfId="8737" xr:uid="{06B302E7-8DF1-42C0-889A-E1409C258AAB}"/>
    <cellStyle name="Normal 2 24 2 2 28" xfId="8738" xr:uid="{2FEE16AC-B4DF-4370-B029-8F5819CF7B3E}"/>
    <cellStyle name="Normal 2 24 2 2 29" xfId="8739" xr:uid="{3E3D575D-E7B0-4D85-8021-7F12D2519C2C}"/>
    <cellStyle name="Normal 2 24 2 2 3" xfId="8740" xr:uid="{147B19DD-931A-41C7-A86C-85609BFF4709}"/>
    <cellStyle name="Normal 2 24 2 2 30" xfId="8741" xr:uid="{CC69E7EE-E551-4951-A517-64945C324B3F}"/>
    <cellStyle name="Normal 2 24 2 2 31" xfId="8742" xr:uid="{29E598AF-1AEC-4BBB-9033-196CBCED47E8}"/>
    <cellStyle name="Normal 2 24 2 2 32" xfId="8743" xr:uid="{755F68A4-CC5D-4EBB-AF10-227DC252FB4F}"/>
    <cellStyle name="Normal 2 24 2 2 33" xfId="8744" xr:uid="{09DFB264-AAFD-4CE9-B9F7-884ED5AA40B6}"/>
    <cellStyle name="Normal 2 24 2 2 34" xfId="8745" xr:uid="{39020B78-F4DE-4C85-889E-5114F8E92FCF}"/>
    <cellStyle name="Normal 2 24 2 2 35" xfId="8746" xr:uid="{C475CDF5-9EFF-46FB-A3D9-362DD3F3AA34}"/>
    <cellStyle name="Normal 2 24 2 2 36" xfId="8747" xr:uid="{BC84A4E3-2D78-408D-968F-A49EDF9EC4EE}"/>
    <cellStyle name="Normal 2 24 2 2 37" xfId="8748" xr:uid="{22570C68-674D-461F-83AF-01EB0DB78C96}"/>
    <cellStyle name="Normal 2 24 2 2 38" xfId="8749" xr:uid="{B3115D0E-E399-46BC-8EB9-7F9821358604}"/>
    <cellStyle name="Normal 2 24 2 2 4" xfId="8750" xr:uid="{DC00EFC4-A65C-47E7-886A-D765E9FD924A}"/>
    <cellStyle name="Normal 2 24 2 2 5" xfId="8751" xr:uid="{C903E900-F1C2-46F5-9B37-1B9F483A6B07}"/>
    <cellStyle name="Normal 2 24 2 2 6" xfId="8752" xr:uid="{ACBC3E4C-5F2B-41BB-B71D-A3EF76B12F9C}"/>
    <cellStyle name="Normal 2 24 2 2 7" xfId="8753" xr:uid="{7F615BC6-3FE1-4B59-A044-905BAD7C9C92}"/>
    <cellStyle name="Normal 2 24 2 2 8" xfId="8754" xr:uid="{D49FFAA9-EE33-4229-AAA4-48D35C6E9BC8}"/>
    <cellStyle name="Normal 2 24 2 2 9" xfId="8755" xr:uid="{26D41F8E-D1B0-495F-86B6-20EABDF1E896}"/>
    <cellStyle name="Normal 2 24 2 20" xfId="8756" xr:uid="{6EE59166-C623-4C90-A59A-161FD0DDC42C}"/>
    <cellStyle name="Normal 2 24 2 21" xfId="8757" xr:uid="{A07D3B67-8B52-4F1C-AE0D-35AE4104D325}"/>
    <cellStyle name="Normal 2 24 2 22" xfId="8758" xr:uid="{916461EF-2230-46E0-92C4-E6A9D8110817}"/>
    <cellStyle name="Normal 2 24 2 23" xfId="8759" xr:uid="{D61966D9-CC5A-4732-8A29-B2213199E55A}"/>
    <cellStyle name="Normal 2 24 2 24" xfId="8760" xr:uid="{AFF40F32-F5FD-4781-8DE1-84FA00BCA8C8}"/>
    <cellStyle name="Normal 2 24 2 25" xfId="8761" xr:uid="{DC980FE9-F2D9-4AB0-A249-4BD66A02AA6E}"/>
    <cellStyle name="Normal 2 24 2 26" xfId="8762" xr:uid="{69986BE2-2BE3-43A8-A2C7-8394798843A4}"/>
    <cellStyle name="Normal 2 24 2 27" xfId="8763" xr:uid="{6713F108-EEA8-484B-8C92-7895B2EC1D9F}"/>
    <cellStyle name="Normal 2 24 2 28" xfId="8764" xr:uid="{B9B71E38-0292-45BA-9BFA-3730EDEE159E}"/>
    <cellStyle name="Normal 2 24 2 29" xfId="8765" xr:uid="{7EB5BC17-B063-48DB-B01C-E6957AE280CA}"/>
    <cellStyle name="Normal 2 24 2 3" xfId="8766" xr:uid="{D153B792-2308-46A3-BF9F-A5236BFAEBA0}"/>
    <cellStyle name="Normal 2 24 2 30" xfId="8767" xr:uid="{28D52DB7-5127-4700-BA23-D48D6C61C221}"/>
    <cellStyle name="Normal 2 24 2 31" xfId="8768" xr:uid="{88AF4D68-F290-4381-9804-A41572B79B52}"/>
    <cellStyle name="Normal 2 24 2 32" xfId="8769" xr:uid="{56DCABB0-A8CC-4E30-B3F4-6E97D19B0CEA}"/>
    <cellStyle name="Normal 2 24 2 33" xfId="8770" xr:uid="{CEA2174C-1110-41A4-8685-8803D7F52F4D}"/>
    <cellStyle name="Normal 2 24 2 34" xfId="8771" xr:uid="{0E02CF8A-0484-4B4B-B9A1-C62E74D61C15}"/>
    <cellStyle name="Normal 2 24 2 35" xfId="8772" xr:uid="{FB1EFC1B-50E6-47F6-A98B-49F24134F7E1}"/>
    <cellStyle name="Normal 2 24 2 36" xfId="8773" xr:uid="{91CEDCA7-D960-4EB7-AD72-48249FD767FC}"/>
    <cellStyle name="Normal 2 24 2 37" xfId="8774" xr:uid="{6E0F3DE5-0095-4231-9B21-9579149B4A0F}"/>
    <cellStyle name="Normal 2 24 2 38" xfId="8775" xr:uid="{F64EEAC3-4F87-4F89-B3D1-95A2DB1A70C4}"/>
    <cellStyle name="Normal 2 24 2 39" xfId="8776" xr:uid="{FF1D323E-D356-43F3-9118-739BCDA23EFB}"/>
    <cellStyle name="Normal 2 24 2 4" xfId="8777" xr:uid="{1686D4E2-691C-4181-AE01-E4D0865022B3}"/>
    <cellStyle name="Normal 2 24 2 40" xfId="8778" xr:uid="{5867A10A-A88D-442D-AF85-D1DF82321AFC}"/>
    <cellStyle name="Normal 2 24 2 5" xfId="8779" xr:uid="{8772CF58-3904-45CE-A785-AA6762C64256}"/>
    <cellStyle name="Normal 2 24 2 6" xfId="8780" xr:uid="{E1D21D59-2A11-4641-BB89-7EA5F242850A}"/>
    <cellStyle name="Normal 2 24 2 7" xfId="8781" xr:uid="{29AC665A-F622-4BA8-9347-E2B665165587}"/>
    <cellStyle name="Normal 2 24 2 8" xfId="8782" xr:uid="{29B76CE8-3D72-4B9E-9762-D5E4205C1D25}"/>
    <cellStyle name="Normal 2 24 2 9" xfId="8783" xr:uid="{09735625-9F84-48DC-92E6-64F565C5D6D0}"/>
    <cellStyle name="Normal 2 24 20" xfId="8784" xr:uid="{C93011BB-3F80-4481-B132-DADB8E1B53C0}"/>
    <cellStyle name="Normal 2 24 21" xfId="8785" xr:uid="{EF4877C2-7DD6-480B-9491-C7557E9FAF06}"/>
    <cellStyle name="Normal 2 24 22" xfId="8786" xr:uid="{6122FB2C-7B31-4B75-B92C-FC6AC01B8B8F}"/>
    <cellStyle name="Normal 2 24 23" xfId="8787" xr:uid="{8BDA0AC6-AF47-4F1A-A77E-CE130C4355B3}"/>
    <cellStyle name="Normal 2 24 24" xfId="8788" xr:uid="{F6C075B3-7D1F-4954-99DB-4B0968D7BF77}"/>
    <cellStyle name="Normal 2 24 25" xfId="8789" xr:uid="{408ABF49-1C03-4ED2-9D81-27F4D3C10538}"/>
    <cellStyle name="Normal 2 24 26" xfId="8790" xr:uid="{6A5278EF-D2F4-4519-96C3-8D99DB763CEF}"/>
    <cellStyle name="Normal 2 24 27" xfId="8791" xr:uid="{746A67CC-DEB5-4F0B-98C7-A4E00B78F69A}"/>
    <cellStyle name="Normal 2 24 28" xfId="8792" xr:uid="{DE1ED778-BD1D-4806-8FEF-DFF43BDD6075}"/>
    <cellStyle name="Normal 2 24 29" xfId="8793" xr:uid="{1DACB970-36D5-4D3D-8017-C159C04AF731}"/>
    <cellStyle name="Normal 2 24 3" xfId="8794" xr:uid="{9DBBA8F0-581C-4035-941F-CBA5334C2F06}"/>
    <cellStyle name="Normal 2 24 3 10" xfId="8795" xr:uid="{ADE1397F-E336-4397-9766-016A0667F5E1}"/>
    <cellStyle name="Normal 2 24 3 11" xfId="8796" xr:uid="{25A5BEC0-1E01-4239-A582-E81E498DC6E0}"/>
    <cellStyle name="Normal 2 24 3 12" xfId="8797" xr:uid="{4BED4CE1-11EB-4068-A11B-B46C88BC36E1}"/>
    <cellStyle name="Normal 2 24 3 13" xfId="8798" xr:uid="{DCAF7155-12F3-48A6-A3CA-98D60C6E1376}"/>
    <cellStyle name="Normal 2 24 3 14" xfId="8799" xr:uid="{0746794A-D819-43D9-A429-C81D8B675D52}"/>
    <cellStyle name="Normal 2 24 3 15" xfId="8800" xr:uid="{8569DE20-302C-4CA4-9B88-5A70F5A1475F}"/>
    <cellStyle name="Normal 2 24 3 16" xfId="8801" xr:uid="{534C328A-B408-495F-B4EC-6596C7A43487}"/>
    <cellStyle name="Normal 2 24 3 17" xfId="8802" xr:uid="{BD5CE5FA-0566-4A99-B68E-A9C49160AB41}"/>
    <cellStyle name="Normal 2 24 3 18" xfId="8803" xr:uid="{F498BC00-4B80-4438-A432-3EF8105B44BB}"/>
    <cellStyle name="Normal 2 24 3 19" xfId="8804" xr:uid="{C041569D-5CE1-40FB-A4D0-BACC8805A25F}"/>
    <cellStyle name="Normal 2 24 3 2" xfId="8805" xr:uid="{9210D831-20BF-469F-B8A0-58DCE2FE4280}"/>
    <cellStyle name="Normal 2 24 3 2 10" xfId="8806" xr:uid="{981CF334-372D-45F6-9285-CBF104F75D0C}"/>
    <cellStyle name="Normal 2 24 3 2 11" xfId="8807" xr:uid="{F5BC9EAE-B864-469E-9935-BC7E801D305E}"/>
    <cellStyle name="Normal 2 24 3 2 12" xfId="8808" xr:uid="{C9632793-8717-4235-A9D7-9A3128084DFF}"/>
    <cellStyle name="Normal 2 24 3 2 13" xfId="8809" xr:uid="{0524FED8-B74B-4084-9432-BDA6B0AD396F}"/>
    <cellStyle name="Normal 2 24 3 2 14" xfId="8810" xr:uid="{583F6003-11C7-45AE-B2E0-C902CFBDA0B1}"/>
    <cellStyle name="Normal 2 24 3 2 15" xfId="8811" xr:uid="{C499F98E-B0B0-4ED0-9EA9-C76B2C4CE76A}"/>
    <cellStyle name="Normal 2 24 3 2 16" xfId="8812" xr:uid="{F488829E-EBF3-49F7-9A11-597640B3A688}"/>
    <cellStyle name="Normal 2 24 3 2 17" xfId="8813" xr:uid="{ECB791E4-DAB4-4AE2-B30F-6F6F4DC2A53D}"/>
    <cellStyle name="Normal 2 24 3 2 18" xfId="8814" xr:uid="{F7DDDD50-9A25-446A-82A2-88DAE3A93EE9}"/>
    <cellStyle name="Normal 2 24 3 2 19" xfId="8815" xr:uid="{0373BA63-C77B-4F4E-9867-A84A9DE89F06}"/>
    <cellStyle name="Normal 2 24 3 2 2" xfId="8816" xr:uid="{E0C50784-E484-4752-A16A-6A0C84AAA19A}"/>
    <cellStyle name="Normal 2 24 3 2 20" xfId="8817" xr:uid="{0975B671-4EA7-4CA7-A6FC-0AC8938EB207}"/>
    <cellStyle name="Normal 2 24 3 2 21" xfId="8818" xr:uid="{534D82D4-FCC2-490E-976C-AD0D0F07BC1D}"/>
    <cellStyle name="Normal 2 24 3 2 22" xfId="8819" xr:uid="{C64101B6-B330-438C-8FD7-CF64E838BD12}"/>
    <cellStyle name="Normal 2 24 3 2 23" xfId="8820" xr:uid="{5FBBC30A-FFB1-4843-975D-13E1909C5747}"/>
    <cellStyle name="Normal 2 24 3 2 24" xfId="8821" xr:uid="{3493E58E-2404-4752-A9FF-21F9CFE28298}"/>
    <cellStyle name="Normal 2 24 3 2 25" xfId="8822" xr:uid="{D44147D1-3102-4408-8909-5D83013D2A14}"/>
    <cellStyle name="Normal 2 24 3 2 26" xfId="8823" xr:uid="{E06231A1-8463-4646-8292-895F6FCA71B4}"/>
    <cellStyle name="Normal 2 24 3 2 27" xfId="8824" xr:uid="{DE001D44-0CE1-478F-A66C-11A69FDC3E34}"/>
    <cellStyle name="Normal 2 24 3 2 28" xfId="8825" xr:uid="{FFA5EBE1-E708-40F4-80EA-8A5A531DD3D8}"/>
    <cellStyle name="Normal 2 24 3 2 29" xfId="8826" xr:uid="{3404E48C-DC4A-40F1-85F8-E87096CF54C9}"/>
    <cellStyle name="Normal 2 24 3 2 3" xfId="8827" xr:uid="{25A64FAE-173F-4C5F-B200-71DAB15246EB}"/>
    <cellStyle name="Normal 2 24 3 2 30" xfId="8828" xr:uid="{9035876A-FECB-4D6B-AD4D-FB95CDCC912D}"/>
    <cellStyle name="Normal 2 24 3 2 31" xfId="8829" xr:uid="{A4EB74F9-0863-4BE3-A915-7F9893D1CA86}"/>
    <cellStyle name="Normal 2 24 3 2 32" xfId="8830" xr:uid="{FB4F229C-12AB-4CAA-AB71-2F2A6572C829}"/>
    <cellStyle name="Normal 2 24 3 2 33" xfId="8831" xr:uid="{7C46568A-D2F3-42ED-B80C-C12C8D62062F}"/>
    <cellStyle name="Normal 2 24 3 2 34" xfId="8832" xr:uid="{D1DBCCF2-3F73-40DB-B51F-0696BD1B1EBB}"/>
    <cellStyle name="Normal 2 24 3 2 35" xfId="8833" xr:uid="{D41DB7BD-6E32-414D-932E-91C2F9E382BD}"/>
    <cellStyle name="Normal 2 24 3 2 36" xfId="8834" xr:uid="{1E7DD632-21A3-4495-A8F6-0AF6824C3332}"/>
    <cellStyle name="Normal 2 24 3 2 37" xfId="8835" xr:uid="{115FCF4F-A387-4C00-BAA1-D84966F67F76}"/>
    <cellStyle name="Normal 2 24 3 2 38" xfId="8836" xr:uid="{66D24040-608B-4A35-84A6-C0A32914A4A7}"/>
    <cellStyle name="Normal 2 24 3 2 4" xfId="8837" xr:uid="{702F917E-EA4C-4D78-B96A-8D2817E806BC}"/>
    <cellStyle name="Normal 2 24 3 2 5" xfId="8838" xr:uid="{3F6DDE9D-6AA3-4B64-81A2-97BFC09AFCA5}"/>
    <cellStyle name="Normal 2 24 3 2 6" xfId="8839" xr:uid="{96FAE13D-A4AF-4E3B-B29A-7F872D6F8E05}"/>
    <cellStyle name="Normal 2 24 3 2 7" xfId="8840" xr:uid="{DA55C456-2A24-4869-98DB-F6291D0B607E}"/>
    <cellStyle name="Normal 2 24 3 2 8" xfId="8841" xr:uid="{BD9F889C-9CFA-4AD2-8725-2792095F2AFB}"/>
    <cellStyle name="Normal 2 24 3 2 9" xfId="8842" xr:uid="{BD2F9B00-9970-471F-BB26-2DEFBAEA6610}"/>
    <cellStyle name="Normal 2 24 3 20" xfId="8843" xr:uid="{D4569F29-AB4E-437B-80B7-595CBC3DC156}"/>
    <cellStyle name="Normal 2 24 3 21" xfId="8844" xr:uid="{58D666C2-C865-492D-B354-50490E56D188}"/>
    <cellStyle name="Normal 2 24 3 22" xfId="8845" xr:uid="{FC79BC7A-94D1-4567-9202-5D4418B5D7BC}"/>
    <cellStyle name="Normal 2 24 3 23" xfId="8846" xr:uid="{477005D6-4C96-40BF-A0B5-CF23E4BA045C}"/>
    <cellStyle name="Normal 2 24 3 24" xfId="8847" xr:uid="{48359C6F-A5D7-47A6-B39C-B3133EDED89A}"/>
    <cellStyle name="Normal 2 24 3 25" xfId="8848" xr:uid="{E13895BB-CA18-4094-AC5F-9EDCEB46D4E4}"/>
    <cellStyle name="Normal 2 24 3 26" xfId="8849" xr:uid="{5EE47CFE-FA0F-4D0D-9D21-4CE730059940}"/>
    <cellStyle name="Normal 2 24 3 27" xfId="8850" xr:uid="{ABF46B6A-95E4-4035-9841-D1942F1AB796}"/>
    <cellStyle name="Normal 2 24 3 28" xfId="8851" xr:uid="{2FBAABCE-61F3-40E8-AD4F-227E02FFC941}"/>
    <cellStyle name="Normal 2 24 3 29" xfId="8852" xr:uid="{6F739DC9-6F58-43D2-9BC1-8F302E713855}"/>
    <cellStyle name="Normal 2 24 3 3" xfId="8853" xr:uid="{A7541350-B39E-49A4-BC3A-4B8FDA85EBD6}"/>
    <cellStyle name="Normal 2 24 3 30" xfId="8854" xr:uid="{0671FCD2-282D-413B-85CD-FDF538815378}"/>
    <cellStyle name="Normal 2 24 3 31" xfId="8855" xr:uid="{765D80EA-3367-483E-834D-C057454900A8}"/>
    <cellStyle name="Normal 2 24 3 32" xfId="8856" xr:uid="{6D480680-8E47-40A5-A378-9D9B27F26282}"/>
    <cellStyle name="Normal 2 24 3 33" xfId="8857" xr:uid="{F493D57F-FD06-403D-A656-FBBD63C9B7FC}"/>
    <cellStyle name="Normal 2 24 3 34" xfId="8858" xr:uid="{853AF1C4-D282-4D00-9AAB-93F389E00B9F}"/>
    <cellStyle name="Normal 2 24 3 35" xfId="8859" xr:uid="{F3093184-29B5-4FF9-90A2-0410D140978A}"/>
    <cellStyle name="Normal 2 24 3 36" xfId="8860" xr:uid="{103974DF-F0E2-4B2E-B190-14947CACE8BA}"/>
    <cellStyle name="Normal 2 24 3 37" xfId="8861" xr:uid="{D80C73CC-E587-4615-A5B1-1DDB39E0B05C}"/>
    <cellStyle name="Normal 2 24 3 38" xfId="8862" xr:uid="{06CA8C8A-DB6A-4692-AB8A-08E716CD6491}"/>
    <cellStyle name="Normal 2 24 3 4" xfId="8863" xr:uid="{B0B6BEAE-CAE4-45F4-A95F-5AB9C29F928C}"/>
    <cellStyle name="Normal 2 24 3 5" xfId="8864" xr:uid="{D0870A49-3FC8-48DB-8BD3-F1E64F91F8B4}"/>
    <cellStyle name="Normal 2 24 3 6" xfId="8865" xr:uid="{315E3681-1DC5-4C5F-AB26-10117CF04254}"/>
    <cellStyle name="Normal 2 24 3 7" xfId="8866" xr:uid="{7D67F5D1-8AD6-403F-9029-7382E714E9F5}"/>
    <cellStyle name="Normal 2 24 3 8" xfId="8867" xr:uid="{18DFF934-30AE-47BD-A782-8013E6720230}"/>
    <cellStyle name="Normal 2 24 3 9" xfId="8868" xr:uid="{66EFD392-2435-4996-974E-3FF2597FC037}"/>
    <cellStyle name="Normal 2 24 30" xfId="8869" xr:uid="{D536B6FA-F2FE-44D1-AAFC-ED639160DB37}"/>
    <cellStyle name="Normal 2 24 31" xfId="8870" xr:uid="{B07EEDC6-4819-4EB1-84FF-68E55091488B}"/>
    <cellStyle name="Normal 2 24 32" xfId="8871" xr:uid="{4BCC6B5A-F1C6-4B64-A3D0-07794E2DAE86}"/>
    <cellStyle name="Normal 2 24 33" xfId="8872" xr:uid="{0E1F67DA-104D-4B4E-8449-B0C4690BD3F4}"/>
    <cellStyle name="Normal 2 24 34" xfId="8873" xr:uid="{B29944F2-22B8-4CF4-9497-A690C48378A7}"/>
    <cellStyle name="Normal 2 24 35" xfId="8874" xr:uid="{568FD450-D88E-481B-A700-C4C0B3DC751F}"/>
    <cellStyle name="Normal 2 24 36" xfId="8875" xr:uid="{43B490A3-F8BC-4404-A722-6E96D71C5731}"/>
    <cellStyle name="Normal 2 24 37" xfId="8876" xr:uid="{EA5BE426-17E5-4CCA-99CE-949A853A1280}"/>
    <cellStyle name="Normal 2 24 38" xfId="8877" xr:uid="{297A40F4-C4EF-49F3-A75F-D612BC0706C6}"/>
    <cellStyle name="Normal 2 24 39" xfId="8878" xr:uid="{A8EA4B89-96AC-4C05-BA4E-AC493E4E81CD}"/>
    <cellStyle name="Normal 2 24 4" xfId="8879" xr:uid="{5FD75349-D13E-4E65-9924-8CA85E92EC10}"/>
    <cellStyle name="Normal 2 24 40" xfId="8880" xr:uid="{55603746-388C-4999-A1D6-7ACAB936167D}"/>
    <cellStyle name="Normal 2 24 5" xfId="8881" xr:uid="{8050A7CE-6C00-443D-87E2-2713E8F51B53}"/>
    <cellStyle name="Normal 2 24 6" xfId="8882" xr:uid="{A3AF99E3-65DE-4E8F-8EBE-9FF5D6339C5E}"/>
    <cellStyle name="Normal 2 24 7" xfId="8883" xr:uid="{B0D2824C-9836-4A6E-AC3B-E9AAB902F476}"/>
    <cellStyle name="Normal 2 24 8" xfId="8884" xr:uid="{231ABA0D-0738-4012-869D-8B0272DCBDAF}"/>
    <cellStyle name="Normal 2 24 9" xfId="8885" xr:uid="{D54EE6E9-64A8-4D4B-8D2A-D56363FAB156}"/>
    <cellStyle name="Normal 2 25" xfId="8886" xr:uid="{FC047D8B-D941-4795-9F2F-F05522A1420A}"/>
    <cellStyle name="Normal 2 26" xfId="8887" xr:uid="{9890E6E9-AE76-4DDB-AE11-C9EEE4EEF7EE}"/>
    <cellStyle name="Normal 2 27" xfId="8888" xr:uid="{09250360-9AE4-4F1E-AB12-2EF7A98B5A68}"/>
    <cellStyle name="Normal 2 28" xfId="8889" xr:uid="{662716DA-D9A7-46BF-BACF-DFD66CDD2C72}"/>
    <cellStyle name="Normal 2 29" xfId="8890" xr:uid="{68B18678-375E-4712-9B5B-C5846A6559E4}"/>
    <cellStyle name="Normal 2 3" xfId="8891" xr:uid="{703BE9C4-CC5C-459F-9E36-98DF5F6AFE77}"/>
    <cellStyle name="Normal 2 3 10" xfId="8892" xr:uid="{F23B1824-47F5-4CF2-A4BA-18EA103329A9}"/>
    <cellStyle name="Normal 2 3 10 2" xfId="8893" xr:uid="{36923249-4DE7-4BFE-9AE3-010DC3F7C205}"/>
    <cellStyle name="Normal 2 3 10 3" xfId="8894" xr:uid="{8EFE35B9-CEB3-4E28-97EE-214E4910F02B}"/>
    <cellStyle name="Normal 2 3 10 4" xfId="8895" xr:uid="{62BA359D-A877-400E-B548-8104BADADEB8}"/>
    <cellStyle name="Normal 2 3 10 5" xfId="8896" xr:uid="{DB174C09-B705-4108-A999-2DDB98CD9EB5}"/>
    <cellStyle name="Normal 2 3 10 6" xfId="8897" xr:uid="{7FEB0BFB-42C6-447D-B224-C4240AE87C18}"/>
    <cellStyle name="Normal 2 3 100" xfId="8898" xr:uid="{8C0D1D0B-9202-43B2-B299-A67673262104}"/>
    <cellStyle name="Normal 2 3 101" xfId="8899" xr:uid="{D44665DD-E362-4BEC-BD69-33A50322158F}"/>
    <cellStyle name="Normal 2 3 102" xfId="8900" xr:uid="{0883BE79-A32F-4EA4-9805-68599988A96F}"/>
    <cellStyle name="Normal 2 3 103" xfId="8901" xr:uid="{F200EAA6-7339-46C0-AF2D-7FE88FBE8B70}"/>
    <cellStyle name="Normal 2 3 104" xfId="8902" xr:uid="{19283841-E845-4EC8-87F9-1AD70C9380DC}"/>
    <cellStyle name="Normal 2 3 105" xfId="8903" xr:uid="{31273D4D-B181-40D4-94B8-19032AE5BC05}"/>
    <cellStyle name="Normal 2 3 106" xfId="8904" xr:uid="{5A54E827-CF24-443C-859B-07BAD37453AE}"/>
    <cellStyle name="Normal 2 3 107" xfId="8905" xr:uid="{E15CE1FE-7732-4A46-AC4E-2CFEE039D48A}"/>
    <cellStyle name="Normal 2 3 108" xfId="8906" xr:uid="{8BD3C962-1C52-4E51-B4F3-106E637F264F}"/>
    <cellStyle name="Normal 2 3 109" xfId="8907" xr:uid="{CD640B9B-34EC-4ADE-95E3-787564CB6D62}"/>
    <cellStyle name="Normal 2 3 11" xfId="8908" xr:uid="{58970192-7EF9-49CF-92E6-D80CECEC3F07}"/>
    <cellStyle name="Normal 2 3 11 2" xfId="8909" xr:uid="{21FAE7D4-07C9-42B2-AE6D-3836F8E81898}"/>
    <cellStyle name="Normal 2 3 11 3" xfId="8910" xr:uid="{5CA6101D-8A18-4FE2-B110-040D48CD1A7F}"/>
    <cellStyle name="Normal 2 3 11 4" xfId="8911" xr:uid="{C3BA7049-1752-4AA9-8529-886B0F3361FF}"/>
    <cellStyle name="Normal 2 3 11 5" xfId="8912" xr:uid="{57C00FA4-EC01-4781-A33B-06C9657B3279}"/>
    <cellStyle name="Normal 2 3 11 6" xfId="8913" xr:uid="{87C4919E-2ECC-4718-A652-F7B745BF3904}"/>
    <cellStyle name="Normal 2 3 110" xfId="8914" xr:uid="{BD79CF76-6654-4730-A992-32728761BB90}"/>
    <cellStyle name="Normal 2 3 111" xfId="8915" xr:uid="{DA954E3E-A504-4227-85CB-648E5D64BA94}"/>
    <cellStyle name="Normal 2 3 112" xfId="8916" xr:uid="{51DB397E-96CD-456F-A7C5-869346F9B915}"/>
    <cellStyle name="Normal 2 3 113" xfId="8917" xr:uid="{B4463474-BB61-4D74-9CBC-61714CB0F64B}"/>
    <cellStyle name="Normal 2 3 114" xfId="8918" xr:uid="{C6B3FE21-4AB4-492C-99EF-A24E9318EAAC}"/>
    <cellStyle name="Normal 2 3 115" xfId="8919" xr:uid="{282CB472-5F7A-4DCD-8684-7B41D9D8B7B4}"/>
    <cellStyle name="Normal 2 3 116" xfId="8920" xr:uid="{4F711EB1-9CF2-4579-8390-72F92A0C7372}"/>
    <cellStyle name="Normal 2 3 117" xfId="8921" xr:uid="{0A0F8051-8CAA-4FDF-A9A6-7E54542C6198}"/>
    <cellStyle name="Normal 2 3 118" xfId="8922" xr:uid="{76EDBE2A-DB8A-4580-9C69-ACDADEDA6032}"/>
    <cellStyle name="Normal 2 3 119" xfId="8923" xr:uid="{D2945CF8-D206-44BD-97FD-88AD47584CEA}"/>
    <cellStyle name="Normal 2 3 12" xfId="8924" xr:uid="{FE6BB625-FF6A-4CAD-8217-CD37904175E3}"/>
    <cellStyle name="Normal 2 3 12 2" xfId="8925" xr:uid="{2FC8A39C-64D9-472E-B391-6AD3DA50B41A}"/>
    <cellStyle name="Normal 2 3 12 3" xfId="8926" xr:uid="{B4E89DC3-49C3-4FF4-9E12-B58D636286DF}"/>
    <cellStyle name="Normal 2 3 12 4" xfId="8927" xr:uid="{1163F3A2-C5CD-42A8-823E-702F8FE13119}"/>
    <cellStyle name="Normal 2 3 12 5" xfId="8928" xr:uid="{FEA7B206-F2FB-436C-86A6-39EB48825654}"/>
    <cellStyle name="Normal 2 3 12 6" xfId="8929" xr:uid="{EE07D5DD-F431-4663-88C7-B030FB994176}"/>
    <cellStyle name="Normal 2 3 120" xfId="8930" xr:uid="{5FE10BF3-E691-4C22-8924-438ABB08D6D8}"/>
    <cellStyle name="Normal 2 3 121" xfId="8931" xr:uid="{EF91A0E9-8CF6-4238-8109-0321E3FBB50C}"/>
    <cellStyle name="Normal 2 3 122" xfId="8932" xr:uid="{6802C9A6-C5EC-4A44-A99D-555D801C38F9}"/>
    <cellStyle name="Normal 2 3 123" xfId="8933" xr:uid="{BB88E2CE-D435-495F-96C5-3B6AB1F062E3}"/>
    <cellStyle name="Normal 2 3 124" xfId="8934" xr:uid="{2ED17A6F-56EE-45E0-8E7C-CF3BDF0A7F86}"/>
    <cellStyle name="Normal 2 3 125" xfId="8935" xr:uid="{073DBFF7-7DA1-4F59-B397-DDA1D8334804}"/>
    <cellStyle name="Normal 2 3 126" xfId="8936" xr:uid="{936F00CD-F825-4DB1-9B7E-FF24ADC4C86F}"/>
    <cellStyle name="Normal 2 3 13" xfId="8937" xr:uid="{054320EA-D5BE-4861-9CBF-DF4742B25BF6}"/>
    <cellStyle name="Normal 2 3 13 2" xfId="8938" xr:uid="{3DC31B63-44B0-4489-81EB-B8738A25B213}"/>
    <cellStyle name="Normal 2 3 13 3" xfId="8939" xr:uid="{CD3BACC9-275E-4444-BB44-F3AD977D6F85}"/>
    <cellStyle name="Normal 2 3 13 4" xfId="8940" xr:uid="{357FB89C-C355-4E0B-B063-D331A757EC75}"/>
    <cellStyle name="Normal 2 3 13 5" xfId="8941" xr:uid="{24D15820-3D76-4D9D-A5D7-61DF90C6A4DA}"/>
    <cellStyle name="Normal 2 3 13 6" xfId="8942" xr:uid="{760815EE-98FF-4238-89F1-3639CC53C2AD}"/>
    <cellStyle name="Normal 2 3 14" xfId="8943" xr:uid="{026D9E18-DC44-490D-A18D-F0A0DECDE595}"/>
    <cellStyle name="Normal 2 3 14 2" xfId="8944" xr:uid="{7D40EAD4-8E15-4489-97E9-A7822DA3C7B4}"/>
    <cellStyle name="Normal 2 3 14 3" xfId="8945" xr:uid="{299BD874-6C90-4FFA-9E9D-C818A12DB841}"/>
    <cellStyle name="Normal 2 3 14 4" xfId="8946" xr:uid="{620E1AE9-E05D-4FBF-A46C-A2B57DC20D8E}"/>
    <cellStyle name="Normal 2 3 14 5" xfId="8947" xr:uid="{8C13B1A6-278A-4DF7-985D-8EB1353719F9}"/>
    <cellStyle name="Normal 2 3 14 6" xfId="8948" xr:uid="{6540F839-7301-4D6E-AC36-36B4AF9D5FC7}"/>
    <cellStyle name="Normal 2 3 15" xfId="8949" xr:uid="{60F0380D-2D78-4066-A9B5-EE7EAFC2BE02}"/>
    <cellStyle name="Normal 2 3 15 2" xfId="8950" xr:uid="{238BB6AD-EFE4-4099-88E5-CBD3F5144489}"/>
    <cellStyle name="Normal 2 3 15 3" xfId="8951" xr:uid="{BFCFCA80-9F96-4E3D-A739-FF28CD9AC130}"/>
    <cellStyle name="Normal 2 3 15 4" xfId="8952" xr:uid="{28372FA6-5ECF-4878-B820-BFD85588179B}"/>
    <cellStyle name="Normal 2 3 15 5" xfId="8953" xr:uid="{6D251168-1B3D-4989-9AD8-1254B5D7EBE2}"/>
    <cellStyle name="Normal 2 3 15 6" xfId="8954" xr:uid="{3AFB3AD8-672D-4509-A149-EC0C611A3A96}"/>
    <cellStyle name="Normal 2 3 16" xfId="8955" xr:uid="{1A96F816-954D-4BE6-83C5-910F5B44C5C4}"/>
    <cellStyle name="Normal 2 3 16 2" xfId="8956" xr:uid="{49903173-44FB-4443-A40F-5ECF29FAED08}"/>
    <cellStyle name="Normal 2 3 16 3" xfId="8957" xr:uid="{7779794B-734D-44F9-9F61-36E5A72E5EDE}"/>
    <cellStyle name="Normal 2 3 16 4" xfId="8958" xr:uid="{E6B5CD7A-A193-42F0-B1B6-9C93EC902285}"/>
    <cellStyle name="Normal 2 3 16 5" xfId="8959" xr:uid="{5CE85461-DF76-4194-9C08-5E5EB316FCAB}"/>
    <cellStyle name="Normal 2 3 16 6" xfId="8960" xr:uid="{19C2FA0E-1CBF-472A-A8E4-19416A9DB8AA}"/>
    <cellStyle name="Normal 2 3 17" xfId="8961" xr:uid="{697C075A-030C-4959-A281-8C0455B374B1}"/>
    <cellStyle name="Normal 2 3 17 2" xfId="8962" xr:uid="{25CCC34D-1E82-4F15-836D-E6502ECE33E4}"/>
    <cellStyle name="Normal 2 3 17 3" xfId="8963" xr:uid="{9FD475F7-62D2-469F-9FBE-F680E3CC6221}"/>
    <cellStyle name="Normal 2 3 17 4" xfId="8964" xr:uid="{8D2719A6-0227-4B64-A332-E6D9BE69C5FC}"/>
    <cellStyle name="Normal 2 3 17 5" xfId="8965" xr:uid="{98177EF2-0B10-4C9E-BF09-A581F149D759}"/>
    <cellStyle name="Normal 2 3 17 6" xfId="8966" xr:uid="{0C7CACC8-BC4B-4B90-903D-8A76068BB911}"/>
    <cellStyle name="Normal 2 3 18" xfId="8967" xr:uid="{E5C11431-271C-45C4-B2C9-819C145A3AEF}"/>
    <cellStyle name="Normal 2 3 18 2" xfId="8968" xr:uid="{9FDA0508-5147-4C46-B9A8-11C937367F4B}"/>
    <cellStyle name="Normal 2 3 18 3" xfId="8969" xr:uid="{CF0F6BF9-A840-4599-9AE9-B5DC2ECEDBD6}"/>
    <cellStyle name="Normal 2 3 18 4" xfId="8970" xr:uid="{9D2D9B92-ABFC-4F52-979C-BD196AC4F24E}"/>
    <cellStyle name="Normal 2 3 18 5" xfId="8971" xr:uid="{96612BB4-6804-41D8-AB9B-D2834D0363A2}"/>
    <cellStyle name="Normal 2 3 18 6" xfId="8972" xr:uid="{2FA9BFB5-CAEA-40A5-9540-90BB077B3521}"/>
    <cellStyle name="Normal 2 3 19" xfId="8973" xr:uid="{43827234-AF23-490E-936F-CF83AFDBE92F}"/>
    <cellStyle name="Normal 2 3 19 2" xfId="8974" xr:uid="{96E8FC90-B002-4B41-9A22-D3A382F70DCD}"/>
    <cellStyle name="Normal 2 3 19 3" xfId="8975" xr:uid="{F85744E4-229B-441A-A224-857A612F7FD8}"/>
    <cellStyle name="Normal 2 3 19 4" xfId="8976" xr:uid="{A67B83E7-F2E8-4A30-8668-6E688EC798D5}"/>
    <cellStyle name="Normal 2 3 19 5" xfId="8977" xr:uid="{E944FFB9-934A-4E5A-9B09-64F69D939BF6}"/>
    <cellStyle name="Normal 2 3 19 6" xfId="8978" xr:uid="{970E52FC-4045-4860-8598-1E043DBCACED}"/>
    <cellStyle name="Normal 2 3 2" xfId="8979" xr:uid="{B40A7A13-54C1-4D59-8E3D-7CBAA2960754}"/>
    <cellStyle name="Normal 2 3 2 10" xfId="8980" xr:uid="{527397B8-DEB8-4FD5-98F6-7B9417E1CC8B}"/>
    <cellStyle name="Normal 2 3 2 10 2" xfId="8981" xr:uid="{39D00145-0243-42D3-9E84-A788C36BF217}"/>
    <cellStyle name="Normal 2 3 2 10 3" xfId="8982" xr:uid="{05C9EBA9-151B-4245-AB11-D8E8B47860E8}"/>
    <cellStyle name="Normal 2 3 2 10 4" xfId="8983" xr:uid="{47E56DFC-AA02-4D95-8DC8-B40770AFFC72}"/>
    <cellStyle name="Normal 2 3 2 10 5" xfId="8984" xr:uid="{4B9C7795-2BDC-4CAF-9EB6-322C4BC5BD73}"/>
    <cellStyle name="Normal 2 3 2 10 6" xfId="8985" xr:uid="{D9B8C3FE-C5CD-45C2-B73F-150189C02760}"/>
    <cellStyle name="Normal 2 3 2 100" xfId="8986" xr:uid="{30EF9467-B147-42FF-ACB2-8B23B349117D}"/>
    <cellStyle name="Normal 2 3 2 101" xfId="8987" xr:uid="{89E402F9-EB77-45B2-B2E4-9404A5894D2B}"/>
    <cellStyle name="Normal 2 3 2 102" xfId="8988" xr:uid="{E7A30B17-4F9D-41B5-835D-195E7575AC96}"/>
    <cellStyle name="Normal 2 3 2 103" xfId="8989" xr:uid="{75C75AE2-708B-42BB-BD11-EE00112A5E1B}"/>
    <cellStyle name="Normal 2 3 2 104" xfId="8990" xr:uid="{3F99B500-275A-4A73-8A0C-B0F04629D154}"/>
    <cellStyle name="Normal 2 3 2 105" xfId="8991" xr:uid="{3B0D089E-4310-4574-ABCC-7762BB031149}"/>
    <cellStyle name="Normal 2 3 2 106" xfId="8992" xr:uid="{BD7CEA23-1405-4FAC-A93A-60330DA81301}"/>
    <cellStyle name="Normal 2 3 2 107" xfId="8993" xr:uid="{5C64EB90-E1E7-4485-A601-314C2812FF07}"/>
    <cellStyle name="Normal 2 3 2 108" xfId="8994" xr:uid="{84C8C293-FD11-469F-9F7E-D936EF9AD8F7}"/>
    <cellStyle name="Normal 2 3 2 109" xfId="8995" xr:uid="{5F4F9DDC-E684-4D54-8D2A-7BAF83366684}"/>
    <cellStyle name="Normal 2 3 2 11" xfId="8996" xr:uid="{F9635F8D-55DC-4AAB-B725-F4651CBD605F}"/>
    <cellStyle name="Normal 2 3 2 11 2" xfId="8997" xr:uid="{915542F6-953D-41F5-A47E-BB22C4C58E5E}"/>
    <cellStyle name="Normal 2 3 2 11 3" xfId="8998" xr:uid="{C2EAFFA7-666A-45F4-B5BC-455BF50563B8}"/>
    <cellStyle name="Normal 2 3 2 11 4" xfId="8999" xr:uid="{9AF3DFD7-C539-403E-8F7B-83E462AC95C9}"/>
    <cellStyle name="Normal 2 3 2 11 5" xfId="9000" xr:uid="{ADAC379C-E805-44AC-8416-0654BC8F52EB}"/>
    <cellStyle name="Normal 2 3 2 11 6" xfId="9001" xr:uid="{D7B7CEA6-FE09-45FB-8A0D-6F589F90DC76}"/>
    <cellStyle name="Normal 2 3 2 110" xfId="9002" xr:uid="{91F5B130-62EA-4D6C-BD5C-FC426E16EF1B}"/>
    <cellStyle name="Normal 2 3 2 111" xfId="9003" xr:uid="{B07F1244-E595-4E80-A11C-81F5ED7E4DAF}"/>
    <cellStyle name="Normal 2 3 2 12" xfId="9004" xr:uid="{3BF3333F-0C80-48A3-9D64-59D5605F22B6}"/>
    <cellStyle name="Normal 2 3 2 12 2" xfId="9005" xr:uid="{ADA01C89-CBF6-4E8D-B539-A9A9325F3F2C}"/>
    <cellStyle name="Normal 2 3 2 12 3" xfId="9006" xr:uid="{A3578FDB-2F04-4048-A247-911740C8F25A}"/>
    <cellStyle name="Normal 2 3 2 12 4" xfId="9007" xr:uid="{5E9FD077-01B5-48EA-BD22-1D057409213E}"/>
    <cellStyle name="Normal 2 3 2 12 5" xfId="9008" xr:uid="{C521EC8E-7BE2-4DE7-8F57-1DB3620B7B33}"/>
    <cellStyle name="Normal 2 3 2 12 6" xfId="9009" xr:uid="{8F11A167-EC91-446A-AE57-E881E90BCCC5}"/>
    <cellStyle name="Normal 2 3 2 13" xfId="9010" xr:uid="{56C30EC2-09CD-4445-AE19-7271A9A4FC63}"/>
    <cellStyle name="Normal 2 3 2 13 2" xfId="9011" xr:uid="{2DD8B999-5BA8-4E22-8175-E2ECB27F1388}"/>
    <cellStyle name="Normal 2 3 2 13 3" xfId="9012" xr:uid="{C6C4B305-2FB3-4AF0-83DF-34DDC7F5B1D8}"/>
    <cellStyle name="Normal 2 3 2 13 4" xfId="9013" xr:uid="{27F823C4-E21E-4527-AAC5-387FEF0F8745}"/>
    <cellStyle name="Normal 2 3 2 13 5" xfId="9014" xr:uid="{1F982FEF-9846-495C-882F-58629CCBF4AE}"/>
    <cellStyle name="Normal 2 3 2 13 6" xfId="9015" xr:uid="{EFD2D2E1-1C4C-4CA5-A195-CFD7771D6907}"/>
    <cellStyle name="Normal 2 3 2 14" xfId="9016" xr:uid="{7022C5A8-7A9B-4AD6-92B7-1E79EE6A4C95}"/>
    <cellStyle name="Normal 2 3 2 14 2" xfId="9017" xr:uid="{365C1B81-6743-4D72-B9AA-EC83BD7EC894}"/>
    <cellStyle name="Normal 2 3 2 14 3" xfId="9018" xr:uid="{3A37D94C-29BC-4B2A-8B7B-ECFC3378710A}"/>
    <cellStyle name="Normal 2 3 2 14 4" xfId="9019" xr:uid="{4930D85C-D7CC-4C5A-BB80-1D31626469CF}"/>
    <cellStyle name="Normal 2 3 2 14 5" xfId="9020" xr:uid="{82477D83-6F3F-4F81-BBE2-8FDC5422D47B}"/>
    <cellStyle name="Normal 2 3 2 14 6" xfId="9021" xr:uid="{71E9D7A0-333D-4671-AC45-1D0B68537598}"/>
    <cellStyle name="Normal 2 3 2 15" xfId="9022" xr:uid="{7C313382-C82E-4BE0-813E-0DAE8FD2F5A4}"/>
    <cellStyle name="Normal 2 3 2 15 2" xfId="9023" xr:uid="{7C6692E1-8A22-4542-B1F2-D0F6A9645782}"/>
    <cellStyle name="Normal 2 3 2 15 3" xfId="9024" xr:uid="{2C6F9DD2-3F77-497E-8091-0870936DE213}"/>
    <cellStyle name="Normal 2 3 2 15 4" xfId="9025" xr:uid="{22C476BD-C6A2-41E4-AB09-654C4B25F403}"/>
    <cellStyle name="Normal 2 3 2 15 5" xfId="9026" xr:uid="{2EE1F343-3743-4F2C-A8BA-F98E196A2F23}"/>
    <cellStyle name="Normal 2 3 2 15 6" xfId="9027" xr:uid="{9A9647B6-FFF4-46EB-BD25-6332509F80B8}"/>
    <cellStyle name="Normal 2 3 2 16" xfId="9028" xr:uid="{5E8DAEB1-D773-4DF0-ACA2-732F866219D3}"/>
    <cellStyle name="Normal 2 3 2 16 2" xfId="9029" xr:uid="{80D4B8E8-7C5D-43A9-A29D-143389039DBE}"/>
    <cellStyle name="Normal 2 3 2 16 3" xfId="9030" xr:uid="{81660818-04BC-4F71-B7C1-50D48CFBED26}"/>
    <cellStyle name="Normal 2 3 2 16 4" xfId="9031" xr:uid="{E56AEB02-A235-4E28-A631-317E3B8652AF}"/>
    <cellStyle name="Normal 2 3 2 16 5" xfId="9032" xr:uid="{A90BA67A-86BC-4A5D-9563-FFE9C6C52D36}"/>
    <cellStyle name="Normal 2 3 2 16 6" xfId="9033" xr:uid="{182E1AA7-5745-4672-9AE9-81592DA52EF6}"/>
    <cellStyle name="Normal 2 3 2 17" xfId="9034" xr:uid="{4F4F72E9-3EE1-46B6-82FD-DECD415348BA}"/>
    <cellStyle name="Normal 2 3 2 17 2" xfId="9035" xr:uid="{733D86F5-857A-417D-BCEB-44A410CB282C}"/>
    <cellStyle name="Normal 2 3 2 17 3" xfId="9036" xr:uid="{2A45A76B-D2BC-4979-BACD-CA79996085FF}"/>
    <cellStyle name="Normal 2 3 2 17 4" xfId="9037" xr:uid="{184AF6AF-593E-463D-ABAF-02E2DB34DB2A}"/>
    <cellStyle name="Normal 2 3 2 17 5" xfId="9038" xr:uid="{3B06AC39-D33C-46F5-84FD-C96AE8DCCE54}"/>
    <cellStyle name="Normal 2 3 2 17 6" xfId="9039" xr:uid="{5037CDA6-39AE-4F7F-8862-B55F8CDC40B9}"/>
    <cellStyle name="Normal 2 3 2 18" xfId="9040" xr:uid="{6CD778F9-4E99-4DEA-A47F-EB2E574F8992}"/>
    <cellStyle name="Normal 2 3 2 18 2" xfId="9041" xr:uid="{A2E0617A-0669-473B-845B-CAD87CD59DEA}"/>
    <cellStyle name="Normal 2 3 2 18 3" xfId="9042" xr:uid="{89D831AB-33E5-45FB-B1B0-0F900D710684}"/>
    <cellStyle name="Normal 2 3 2 18 4" xfId="9043" xr:uid="{094C4252-C85F-486E-8F53-8D97F0B10059}"/>
    <cellStyle name="Normal 2 3 2 18 5" xfId="9044" xr:uid="{B839CB85-7457-4318-BB95-7DC40CD7D2E2}"/>
    <cellStyle name="Normal 2 3 2 18 6" xfId="9045" xr:uid="{93FA4517-B252-4E09-80D4-5131DB9EE467}"/>
    <cellStyle name="Normal 2 3 2 19" xfId="9046" xr:uid="{83C398BA-D7C8-4E81-9BF7-6E09681D917C}"/>
    <cellStyle name="Normal 2 3 2 19 2" xfId="9047" xr:uid="{1D1E063D-1FBB-479A-B10F-448C03217018}"/>
    <cellStyle name="Normal 2 3 2 19 3" xfId="9048" xr:uid="{C4E56B92-0828-4206-BAAE-10C3A984060A}"/>
    <cellStyle name="Normal 2 3 2 19 4" xfId="9049" xr:uid="{2C5D149D-CE1B-430F-BFCF-06E5519DC9CB}"/>
    <cellStyle name="Normal 2 3 2 19 5" xfId="9050" xr:uid="{7D8411B3-F919-4367-A14D-CFE067612ED3}"/>
    <cellStyle name="Normal 2 3 2 19 6" xfId="9051" xr:uid="{C2290BD2-2874-4393-8F7E-3B90F59D4C15}"/>
    <cellStyle name="Normal 2 3 2 2" xfId="9052" xr:uid="{AE6FE6F5-C3A4-46ED-BF66-2D02BEE0DCE4}"/>
    <cellStyle name="Normal 2 3 2 2 10" xfId="9053" xr:uid="{7989BA77-CC91-4ED3-862F-3440268D8E9B}"/>
    <cellStyle name="Normal 2 3 2 2 11" xfId="9054" xr:uid="{74FA7363-020F-4F7A-8C22-59E6992C6016}"/>
    <cellStyle name="Normal 2 3 2 2 12" xfId="9055" xr:uid="{E3BBE2F3-4AD0-4A4B-941F-FC71249238FC}"/>
    <cellStyle name="Normal 2 3 2 2 13" xfId="9056" xr:uid="{C4A73447-9820-4CE7-B6B6-C99D0974BBE8}"/>
    <cellStyle name="Normal 2 3 2 2 14" xfId="9057" xr:uid="{E68CF123-E7CE-4941-B1C2-CE577F3899A1}"/>
    <cellStyle name="Normal 2 3 2 2 15" xfId="9058" xr:uid="{C94BB96C-E2F0-4E91-B6B3-D9687F4ABB29}"/>
    <cellStyle name="Normal 2 3 2 2 16" xfId="9059" xr:uid="{11978CF5-9C4A-4580-BDAD-8C808866595E}"/>
    <cellStyle name="Normal 2 3 2 2 17" xfId="9060" xr:uid="{10A91590-255A-4CA3-9390-6C7991477C93}"/>
    <cellStyle name="Normal 2 3 2 2 18" xfId="9061" xr:uid="{54767551-BA3C-41E4-9617-D7B0458C0402}"/>
    <cellStyle name="Normal 2 3 2 2 19" xfId="9062" xr:uid="{67DD2636-B705-4237-940C-EBE024685C7E}"/>
    <cellStyle name="Normal 2 3 2 2 2" xfId="9063" xr:uid="{A0E5228F-D916-4266-873A-E24795F4C93C}"/>
    <cellStyle name="Normal 2 3 2 2 2 10" xfId="9064" xr:uid="{ACFF1B10-593C-472A-B08F-43CD0AF707ED}"/>
    <cellStyle name="Normal 2 3 2 2 2 11" xfId="9065" xr:uid="{31024A22-7DEC-4A43-8A85-B5FB33CE012E}"/>
    <cellStyle name="Normal 2 3 2 2 2 12" xfId="9066" xr:uid="{14BB5D13-EA23-454C-8509-36CEEE21BD7F}"/>
    <cellStyle name="Normal 2 3 2 2 2 13" xfId="9067" xr:uid="{3D53A2E2-A759-4DC4-AFCE-D4D4CC1A0134}"/>
    <cellStyle name="Normal 2 3 2 2 2 14" xfId="9068" xr:uid="{4CB12585-0B6C-42A8-A1A2-E737268FCE70}"/>
    <cellStyle name="Normal 2 3 2 2 2 15" xfId="9069" xr:uid="{26861C6B-36E4-410C-A85F-242A6BD33802}"/>
    <cellStyle name="Normal 2 3 2 2 2 16" xfId="9070" xr:uid="{DDF699E1-61A8-4F48-A1F5-93ACF280F14B}"/>
    <cellStyle name="Normal 2 3 2 2 2 17" xfId="9071" xr:uid="{3604A481-C5F1-4638-A369-8192C993E4B0}"/>
    <cellStyle name="Normal 2 3 2 2 2 18" xfId="9072" xr:uid="{FAFE720A-4E54-424B-8104-B5FBC24CF967}"/>
    <cellStyle name="Normal 2 3 2 2 2 19" xfId="9073" xr:uid="{5DD90ECC-062E-490C-9F9B-C17586053D3C}"/>
    <cellStyle name="Normal 2 3 2 2 2 2" xfId="9074" xr:uid="{7F74B21C-265E-4386-A024-4C4DD0BE986B}"/>
    <cellStyle name="Normal 2 3 2 2 2 2 10" xfId="9075" xr:uid="{EE36739E-0836-43ED-A019-0B4B01CDE379}"/>
    <cellStyle name="Normal 2 3 2 2 2 2 11" xfId="9076" xr:uid="{ED146999-C898-4119-9443-58B06D062DF4}"/>
    <cellStyle name="Normal 2 3 2 2 2 2 12" xfId="9077" xr:uid="{670AF6F7-85E6-4025-B892-EE8D9850E003}"/>
    <cellStyle name="Normal 2 3 2 2 2 2 13" xfId="9078" xr:uid="{A9147107-E636-4035-A0DF-EB3EDCD34935}"/>
    <cellStyle name="Normal 2 3 2 2 2 2 14" xfId="9079" xr:uid="{A20F3813-799C-49F9-92FC-19ED84973446}"/>
    <cellStyle name="Normal 2 3 2 2 2 2 15" xfId="9080" xr:uid="{A12B9C43-5F65-4873-8D51-6932EF523E43}"/>
    <cellStyle name="Normal 2 3 2 2 2 2 16" xfId="9081" xr:uid="{FB444159-42B7-4984-9ADA-BCC4998E3CAF}"/>
    <cellStyle name="Normal 2 3 2 2 2 2 17" xfId="9082" xr:uid="{7B280ED5-6873-4961-B48C-F38933D75BDE}"/>
    <cellStyle name="Normal 2 3 2 2 2 2 18" xfId="9083" xr:uid="{3B656E9B-B2D7-43C0-B175-B709FC9A49E9}"/>
    <cellStyle name="Normal 2 3 2 2 2 2 19" xfId="9084" xr:uid="{F30C0091-AFD7-4F67-9A30-9121FFE03C00}"/>
    <cellStyle name="Normal 2 3 2 2 2 2 2" xfId="9085" xr:uid="{3D1CF3A4-C2E8-4905-929E-719A1023BBFE}"/>
    <cellStyle name="Normal 2 3 2 2 2 2 2 10" xfId="9086" xr:uid="{7875CE6A-A5D9-47EF-B741-54EA770F841C}"/>
    <cellStyle name="Normal 2 3 2 2 2 2 2 11" xfId="9087" xr:uid="{46187C63-F4EC-4991-99E6-04EDEB32C6E6}"/>
    <cellStyle name="Normal 2 3 2 2 2 2 2 12" xfId="9088" xr:uid="{9D94869C-D5D8-4AEE-BB96-27FE9D6DDE4A}"/>
    <cellStyle name="Normal 2 3 2 2 2 2 2 13" xfId="9089" xr:uid="{6055A2F8-1846-4046-A58A-DAA3E66B7974}"/>
    <cellStyle name="Normal 2 3 2 2 2 2 2 14" xfId="9090" xr:uid="{BF70D749-FCA7-4EF8-854D-B339FB703FD5}"/>
    <cellStyle name="Normal 2 3 2 2 2 2 2 15" xfId="9091" xr:uid="{F67B8A33-7083-4A5C-A87D-24FC275D41B6}"/>
    <cellStyle name="Normal 2 3 2 2 2 2 2 16" xfId="9092" xr:uid="{925FE878-409E-45F3-B4CC-ACAD531B825D}"/>
    <cellStyle name="Normal 2 3 2 2 2 2 2 17" xfId="9093" xr:uid="{13D52619-269C-425B-8C60-674EE7A9E057}"/>
    <cellStyle name="Normal 2 3 2 2 2 2 2 18" xfId="9094" xr:uid="{B9099A37-4941-40D1-ACAC-3C9D2AF54CF4}"/>
    <cellStyle name="Normal 2 3 2 2 2 2 2 19" xfId="9095" xr:uid="{6EFCFF70-2B22-41CA-96C2-C154936A869C}"/>
    <cellStyle name="Normal 2 3 2 2 2 2 2 2" xfId="9096" xr:uid="{7E7F001B-F59B-470C-9C38-43957C6DA153}"/>
    <cellStyle name="Normal 2 3 2 2 2 2 2 20" xfId="9097" xr:uid="{AA1DA4F7-DB0A-44CA-A79D-8C8B512DAF57}"/>
    <cellStyle name="Normal 2 3 2 2 2 2 2 21" xfId="9098" xr:uid="{7A34996C-F0FD-4247-9268-BAE06CF154DE}"/>
    <cellStyle name="Normal 2 3 2 2 2 2 2 22" xfId="9099" xr:uid="{852FE873-88DD-481E-908E-12F7A2F16530}"/>
    <cellStyle name="Normal 2 3 2 2 2 2 2 23" xfId="9100" xr:uid="{2BE859C6-4DA6-45D8-9846-739681660289}"/>
    <cellStyle name="Normal 2 3 2 2 2 2 2 24" xfId="9101" xr:uid="{9BEC7749-0701-4600-AB01-4BF926B38728}"/>
    <cellStyle name="Normal 2 3 2 2 2 2 2 25" xfId="9102" xr:uid="{5EDCA619-544C-4687-9276-7EDF8BD49EA5}"/>
    <cellStyle name="Normal 2 3 2 2 2 2 2 26" xfId="9103" xr:uid="{0207104F-C027-4C51-822A-ABE155CD4B72}"/>
    <cellStyle name="Normal 2 3 2 2 2 2 2 27" xfId="9104" xr:uid="{38FDB494-9DEF-404C-89F5-7D23A2FBE686}"/>
    <cellStyle name="Normal 2 3 2 2 2 2 2 28" xfId="9105" xr:uid="{77FBEA03-A258-4FBE-83B0-196CAFD090C6}"/>
    <cellStyle name="Normal 2 3 2 2 2 2 2 29" xfId="9106" xr:uid="{CB683274-6CA1-4E3C-B3C2-A53B047F98B0}"/>
    <cellStyle name="Normal 2 3 2 2 2 2 2 3" xfId="9107" xr:uid="{72951F7F-B387-484B-AEC6-E6D5A05FDABB}"/>
    <cellStyle name="Normal 2 3 2 2 2 2 2 30" xfId="9108" xr:uid="{4EFDAD9E-34A9-4B8B-BD08-59CFD89BFF5E}"/>
    <cellStyle name="Normal 2 3 2 2 2 2 2 31" xfId="9109" xr:uid="{D2B2FF13-2197-49C6-BF96-7B4921176327}"/>
    <cellStyle name="Normal 2 3 2 2 2 2 2 32" xfId="9110" xr:uid="{7CB602CA-C7D9-4081-AD8C-9D03E405EE5A}"/>
    <cellStyle name="Normal 2 3 2 2 2 2 2 33" xfId="9111" xr:uid="{E2DD3E10-FDDE-4D25-A64B-4D2460EE7231}"/>
    <cellStyle name="Normal 2 3 2 2 2 2 2 34" xfId="9112" xr:uid="{AB8EBCFB-D6E0-4D26-ADD1-C9DFC8C4A80B}"/>
    <cellStyle name="Normal 2 3 2 2 2 2 2 35" xfId="9113" xr:uid="{62D5E050-D02B-416F-8890-3482A29AC8BF}"/>
    <cellStyle name="Normal 2 3 2 2 2 2 2 36" xfId="9114" xr:uid="{B9733ABA-BB13-42E0-AF55-A25EE33C9D55}"/>
    <cellStyle name="Normal 2 3 2 2 2 2 2 37" xfId="9115" xr:uid="{B09E78C0-67AC-4EEB-8499-4480AF2D683E}"/>
    <cellStyle name="Normal 2 3 2 2 2 2 2 38" xfId="9116" xr:uid="{1F6C225A-9D72-4809-BFB5-034A922B9C5E}"/>
    <cellStyle name="Normal 2 3 2 2 2 2 2 4" xfId="9117" xr:uid="{442A5A99-4475-452B-8E6E-CB4B57EFE3AE}"/>
    <cellStyle name="Normal 2 3 2 2 2 2 2 5" xfId="9118" xr:uid="{49D7AE8B-BC5C-40E3-A1FD-80C4A2F4F4FA}"/>
    <cellStyle name="Normal 2 3 2 2 2 2 2 6" xfId="9119" xr:uid="{64DB3BA5-0E38-4498-8FF4-7C3E00AD483F}"/>
    <cellStyle name="Normal 2 3 2 2 2 2 2 7" xfId="9120" xr:uid="{47B57453-8D01-4658-9605-C83A764952F5}"/>
    <cellStyle name="Normal 2 3 2 2 2 2 2 8" xfId="9121" xr:uid="{2A59AD54-D58E-4D47-B7E6-BF5C73B90204}"/>
    <cellStyle name="Normal 2 3 2 2 2 2 2 9" xfId="9122" xr:uid="{37ED849A-819E-4645-9D2D-75B1F090FBF5}"/>
    <cellStyle name="Normal 2 3 2 2 2 2 20" xfId="9123" xr:uid="{00079883-B9F8-4886-A1D2-BAB5072CAE66}"/>
    <cellStyle name="Normal 2 3 2 2 2 2 21" xfId="9124" xr:uid="{29F1EC8F-3807-4EA9-8883-86AF9ACC56F8}"/>
    <cellStyle name="Normal 2 3 2 2 2 2 22" xfId="9125" xr:uid="{B8D42737-1C93-4140-99DE-F732256552C8}"/>
    <cellStyle name="Normal 2 3 2 2 2 2 23" xfId="9126" xr:uid="{8B82AFBD-54FA-4EDD-8A43-49E4F0E3E374}"/>
    <cellStyle name="Normal 2 3 2 2 2 2 24" xfId="9127" xr:uid="{E0C44822-A91B-4495-8D71-ED2BFF56A81A}"/>
    <cellStyle name="Normal 2 3 2 2 2 2 25" xfId="9128" xr:uid="{8F7DFCB7-9978-4F84-95E5-026C4154E8C7}"/>
    <cellStyle name="Normal 2 3 2 2 2 2 26" xfId="9129" xr:uid="{861AF741-7254-4A27-A106-9B86C76C7F3E}"/>
    <cellStyle name="Normal 2 3 2 2 2 2 27" xfId="9130" xr:uid="{4401E23B-FB69-48A8-BB6F-8D556C23078F}"/>
    <cellStyle name="Normal 2 3 2 2 2 2 28" xfId="9131" xr:uid="{A45BCB6D-9DCB-4A0F-9970-1C4FA7F00BE7}"/>
    <cellStyle name="Normal 2 3 2 2 2 2 29" xfId="9132" xr:uid="{A12676EF-3A21-484F-9F0C-BB308810D596}"/>
    <cellStyle name="Normal 2 3 2 2 2 2 3" xfId="9133" xr:uid="{EEBD9A04-CBB5-4F55-8EDF-9BBD6E73C526}"/>
    <cellStyle name="Normal 2 3 2 2 2 2 30" xfId="9134" xr:uid="{8448ED7A-BFCB-4EE3-903D-A6C87FF581DF}"/>
    <cellStyle name="Normal 2 3 2 2 2 2 31" xfId="9135" xr:uid="{A256A0D3-DC8A-4601-8879-737DC6C0D388}"/>
    <cellStyle name="Normal 2 3 2 2 2 2 32" xfId="9136" xr:uid="{07301DEE-6C61-4D62-A63D-E8804F918EC7}"/>
    <cellStyle name="Normal 2 3 2 2 2 2 33" xfId="9137" xr:uid="{0D8E59CC-AA2A-49CD-A175-22917D7F54CA}"/>
    <cellStyle name="Normal 2 3 2 2 2 2 34" xfId="9138" xr:uid="{ACCF07D5-54E1-48F3-87FF-8AC3F2A516BE}"/>
    <cellStyle name="Normal 2 3 2 2 2 2 35" xfId="9139" xr:uid="{8BCC89B7-6F4B-44EA-AE4F-7881E0C912D7}"/>
    <cellStyle name="Normal 2 3 2 2 2 2 36" xfId="9140" xr:uid="{2528A7D0-BB31-4CFC-9510-2BB5368D0351}"/>
    <cellStyle name="Normal 2 3 2 2 2 2 37" xfId="9141" xr:uid="{1CCEACC0-085C-440C-AD60-34B6E6043057}"/>
    <cellStyle name="Normal 2 3 2 2 2 2 38" xfId="9142" xr:uid="{84E276E6-C90F-4CC9-A454-1319548E2D12}"/>
    <cellStyle name="Normal 2 3 2 2 2 2 39" xfId="9143" xr:uid="{28FB8E0D-C06C-466D-A7D9-A56D6F421A12}"/>
    <cellStyle name="Normal 2 3 2 2 2 2 4" xfId="9144" xr:uid="{DDB3FEF9-E3D3-4C0B-BBB7-2BFEF8A9A7A1}"/>
    <cellStyle name="Normal 2 3 2 2 2 2 40" xfId="9145" xr:uid="{CDD82816-BB9E-4E8B-9795-DD4B672F7F08}"/>
    <cellStyle name="Normal 2 3 2 2 2 2 41" xfId="9146" xr:uid="{76587D53-CD2A-4CCD-ACEB-C44A3D596E07}"/>
    <cellStyle name="Normal 2 3 2 2 2 2 42" xfId="9147" xr:uid="{7D89FD7B-F129-455A-B13E-1135ADFA44F7}"/>
    <cellStyle name="Normal 2 3 2 2 2 2 43" xfId="9148" xr:uid="{1282EDC6-ECAF-4709-A348-DB7CB358C22D}"/>
    <cellStyle name="Normal 2 3 2 2 2 2 44" xfId="9149" xr:uid="{C9728FED-0900-40BB-87AA-A85E7ABA48F3}"/>
    <cellStyle name="Normal 2 3 2 2 2 2 45" xfId="9150" xr:uid="{62DAB59B-0D21-42D9-926F-4C4358CE8FDA}"/>
    <cellStyle name="Normal 2 3 2 2 2 2 46" xfId="9151" xr:uid="{FD2F0BFA-AE1A-4392-8365-0FE00F857741}"/>
    <cellStyle name="Normal 2 3 2 2 2 2 47" xfId="9152" xr:uid="{B89CCDCA-58CE-48A1-907D-D6907C15EB6C}"/>
    <cellStyle name="Normal 2 3 2 2 2 2 5" xfId="9153" xr:uid="{D761449B-7300-483A-BBA9-024FBA72BA51}"/>
    <cellStyle name="Normal 2 3 2 2 2 2 6" xfId="9154" xr:uid="{2EB1CD80-3921-4878-A7FC-1F4358955BFF}"/>
    <cellStyle name="Normal 2 3 2 2 2 2 7" xfId="9155" xr:uid="{A002161F-412B-4CB6-BF9A-36E36C3FE451}"/>
    <cellStyle name="Normal 2 3 2 2 2 2 8" xfId="9156" xr:uid="{C535DADF-44D2-4251-91E0-1E7C2DDE1FFF}"/>
    <cellStyle name="Normal 2 3 2 2 2 2 9" xfId="9157" xr:uid="{CAB69045-11B3-4B81-ABD9-71EB9B40E8C4}"/>
    <cellStyle name="Normal 2 3 2 2 2 20" xfId="9158" xr:uid="{71FAB188-BDB5-41DF-8767-92EEC14A8526}"/>
    <cellStyle name="Normal 2 3 2 2 2 21" xfId="9159" xr:uid="{A907E300-9FA7-46C7-AD8A-6ED31B03827D}"/>
    <cellStyle name="Normal 2 3 2 2 2 22" xfId="9160" xr:uid="{16CD210F-2EC0-4874-AF94-CAB88CCACB78}"/>
    <cellStyle name="Normal 2 3 2 2 2 23" xfId="9161" xr:uid="{31CBDC69-EC58-4D01-A15F-A2AFC6182C93}"/>
    <cellStyle name="Normal 2 3 2 2 2 24" xfId="9162" xr:uid="{C0BBC0DD-D721-4284-BF69-AF6223A5DED2}"/>
    <cellStyle name="Normal 2 3 2 2 2 25" xfId="9163" xr:uid="{3468EAED-1D4B-4567-BD0B-B7349858C925}"/>
    <cellStyle name="Normal 2 3 2 2 2 26" xfId="9164" xr:uid="{99416C50-623D-4804-A643-13F964AD496D}"/>
    <cellStyle name="Normal 2 3 2 2 2 27" xfId="9165" xr:uid="{652A9826-AC4C-413F-BD10-53ACFB26CDD6}"/>
    <cellStyle name="Normal 2 3 2 2 2 28" xfId="9166" xr:uid="{2002DA6D-71F3-4D5A-9920-0142609CD2B4}"/>
    <cellStyle name="Normal 2 3 2 2 2 29" xfId="9167" xr:uid="{8AAA5973-504C-488C-8DE8-25014398DE1F}"/>
    <cellStyle name="Normal 2 3 2 2 2 3" xfId="9168" xr:uid="{8CF2723E-6231-4A3A-8B6A-0364488D48C8}"/>
    <cellStyle name="Normal 2 3 2 2 2 30" xfId="9169" xr:uid="{C1C2A8A1-92C2-44B3-9C2A-1E8C5D890CE2}"/>
    <cellStyle name="Normal 2 3 2 2 2 31" xfId="9170" xr:uid="{C3E99466-8753-448A-90DD-57DA32B32FB0}"/>
    <cellStyle name="Normal 2 3 2 2 2 32" xfId="9171" xr:uid="{D11B6DAE-3C8A-4234-AAE8-2B677AC652BD}"/>
    <cellStyle name="Normal 2 3 2 2 2 33" xfId="9172" xr:uid="{F9A17764-A445-4833-8039-97F0F1ADFCF0}"/>
    <cellStyle name="Normal 2 3 2 2 2 34" xfId="9173" xr:uid="{9AEE4832-B9C1-4133-84CC-FE43441D396F}"/>
    <cellStyle name="Normal 2 3 2 2 2 35" xfId="9174" xr:uid="{EB509E68-47F1-44B7-BC72-E0E097093A64}"/>
    <cellStyle name="Normal 2 3 2 2 2 36" xfId="9175" xr:uid="{B3EB21F2-1E4D-40CD-B0C3-B2F234C316A0}"/>
    <cellStyle name="Normal 2 3 2 2 2 37" xfId="9176" xr:uid="{87FD0E81-0DF1-4CF5-B11F-6E578674647F}"/>
    <cellStyle name="Normal 2 3 2 2 2 38" xfId="9177" xr:uid="{24C5B4C7-BEF3-4662-8387-78CF03BCBE7C}"/>
    <cellStyle name="Normal 2 3 2 2 2 39" xfId="9178" xr:uid="{FB66B780-4418-4A83-8BFC-74A4B2A0BF42}"/>
    <cellStyle name="Normal 2 3 2 2 2 4" xfId="9179" xr:uid="{3BFA739B-4C6D-4ED1-89F3-ABB0925C0247}"/>
    <cellStyle name="Normal 2 3 2 2 2 40" xfId="9180" xr:uid="{F3F8A3DD-D2AD-4BBA-9319-A06A6FAF6610}"/>
    <cellStyle name="Normal 2 3 2 2 2 41" xfId="9181" xr:uid="{62735D0A-0807-49A3-8DFF-EF7FC0BE01E2}"/>
    <cellStyle name="Normal 2 3 2 2 2 42" xfId="9182" xr:uid="{FD1A2D95-515E-4F48-835A-F61014D21167}"/>
    <cellStyle name="Normal 2 3 2 2 2 43" xfId="9183" xr:uid="{C2F1E9A1-27EF-41ED-A515-9B619966A9B4}"/>
    <cellStyle name="Normal 2 3 2 2 2 44" xfId="9184" xr:uid="{4088AD6A-EFFF-452D-A7A7-60A035C5476F}"/>
    <cellStyle name="Normal 2 3 2 2 2 45" xfId="9185" xr:uid="{10378D2B-62C5-4006-9A3D-9BC67F1A3483}"/>
    <cellStyle name="Normal 2 3 2 2 2 46" xfId="9186" xr:uid="{6A815FDA-D428-47F5-814E-32BAB23B1949}"/>
    <cellStyle name="Normal 2 3 2 2 2 47" xfId="9187" xr:uid="{9CE210CF-9980-4933-A25D-F1496381E86B}"/>
    <cellStyle name="Normal 2 3 2 2 2 48" xfId="9188" xr:uid="{E2C0D475-4A87-4CA3-8A85-5FAEFD1590D6}"/>
    <cellStyle name="Normal 2 3 2 2 2 49" xfId="9189" xr:uid="{825FE018-4030-4EDA-9D8E-8C18A35C08EB}"/>
    <cellStyle name="Normal 2 3 2 2 2 5" xfId="9190" xr:uid="{39D9279F-FD03-4688-A871-79A93776EC00}"/>
    <cellStyle name="Normal 2 3 2 2 2 50" xfId="9191" xr:uid="{631AC058-794D-4A48-8ED1-BE60F680D556}"/>
    <cellStyle name="Normal 2 3 2 2 2 51" xfId="9192" xr:uid="{7EC8481C-4D94-415F-AB3A-EBE36634484C}"/>
    <cellStyle name="Normal 2 3 2 2 2 52" xfId="9193" xr:uid="{3E6D4BF3-F387-4C56-8808-B9143854E55F}"/>
    <cellStyle name="Normal 2 3 2 2 2 6" xfId="9194" xr:uid="{FC02C815-7681-4845-A924-BA987F5CE9AF}"/>
    <cellStyle name="Normal 2 3 2 2 2 7" xfId="9195" xr:uid="{3ACE43CB-3747-44D1-9371-E2EE4FA70051}"/>
    <cellStyle name="Normal 2 3 2 2 2 8" xfId="9196" xr:uid="{1444A55D-09D5-40D5-8BE1-536B80A85AE4}"/>
    <cellStyle name="Normal 2 3 2 2 2 9" xfId="9197" xr:uid="{299775B8-DC57-4848-A1E7-138BFD4857A1}"/>
    <cellStyle name="Normal 2 3 2 2 20" xfId="9198" xr:uid="{8652FB63-CD90-468D-A222-8EB092CBD0CC}"/>
    <cellStyle name="Normal 2 3 2 2 21" xfId="9199" xr:uid="{868EC59E-61E4-45E1-9A5E-C952A04467B1}"/>
    <cellStyle name="Normal 2 3 2 2 22" xfId="9200" xr:uid="{AFFD2378-9C21-4564-AFB4-EA481B243B77}"/>
    <cellStyle name="Normal 2 3 2 2 23" xfId="9201" xr:uid="{F5D569FE-85E6-4917-B048-649401A49764}"/>
    <cellStyle name="Normal 2 3 2 2 24" xfId="9202" xr:uid="{0B3E0072-FFC0-4E19-99E2-1C1C8262CA27}"/>
    <cellStyle name="Normal 2 3 2 2 25" xfId="9203" xr:uid="{0B4CE51A-B0F1-467D-8C36-F34DDD9EA570}"/>
    <cellStyle name="Normal 2 3 2 2 26" xfId="9204" xr:uid="{E53E2E63-FCCB-4AE2-B780-6C7F712EB80F}"/>
    <cellStyle name="Normal 2 3 2 2 27" xfId="9205" xr:uid="{10F35BDE-F5F5-4510-9B7A-78832DCEFBF7}"/>
    <cellStyle name="Normal 2 3 2 2 28" xfId="9206" xr:uid="{B599257D-E292-4424-909C-ED0709193EC2}"/>
    <cellStyle name="Normal 2 3 2 2 29" xfId="9207" xr:uid="{9E91A4F3-D2DF-418B-B519-B019DC4857BF}"/>
    <cellStyle name="Normal 2 3 2 2 3" xfId="9208" xr:uid="{4B7251C7-9CB2-4F2F-809F-6496017254E3}"/>
    <cellStyle name="Normal 2 3 2 2 3 2" xfId="9209" xr:uid="{40068676-5357-4515-9C4C-007B11AD4115}"/>
    <cellStyle name="Normal 2 3 2 2 3 3" xfId="9210" xr:uid="{21E64669-C442-4393-89C4-7E010D93314D}"/>
    <cellStyle name="Normal 2 3 2 2 3 4" xfId="9211" xr:uid="{F6166769-E389-4CA5-83F5-AC1D4C5B9D91}"/>
    <cellStyle name="Normal 2 3 2 2 3 5" xfId="9212" xr:uid="{800E58EE-E520-4096-ADF2-B37A5CDB34E4}"/>
    <cellStyle name="Normal 2 3 2 2 3 6" xfId="9213" xr:uid="{F77B6305-2562-44A1-96F0-89F0685B15CB}"/>
    <cellStyle name="Normal 2 3 2 2 30" xfId="9214" xr:uid="{6ADB9562-049C-4E49-9E19-C7F416ABB00F}"/>
    <cellStyle name="Normal 2 3 2 2 31" xfId="9215" xr:uid="{F0257B58-3855-44E3-911B-BEC670A92051}"/>
    <cellStyle name="Normal 2 3 2 2 32" xfId="9216" xr:uid="{6E225737-8734-4F5A-8D21-B6BA0DD19F9D}"/>
    <cellStyle name="Normal 2 3 2 2 33" xfId="9217" xr:uid="{A5E0916F-AA82-4917-9B41-9B4732AF9150}"/>
    <cellStyle name="Normal 2 3 2 2 34" xfId="9218" xr:uid="{8BC50659-7082-48F4-BBED-C07585B30D5A}"/>
    <cellStyle name="Normal 2 3 2 2 35" xfId="9219" xr:uid="{2F276994-10DF-478F-A098-6C1421EE488B}"/>
    <cellStyle name="Normal 2 3 2 2 36" xfId="9220" xr:uid="{0D60F156-FF54-4476-8D44-CE7A0C554733}"/>
    <cellStyle name="Normal 2 3 2 2 37" xfId="9221" xr:uid="{B412B04C-6EDF-4F95-A3EF-07A1F7755A30}"/>
    <cellStyle name="Normal 2 3 2 2 38" xfId="9222" xr:uid="{77555AFB-773F-49A0-BB7E-E6DD4509CA74}"/>
    <cellStyle name="Normal 2 3 2 2 39" xfId="9223" xr:uid="{51F23034-27B3-4C85-997B-FA8A2DBC8091}"/>
    <cellStyle name="Normal 2 3 2 2 4" xfId="9224" xr:uid="{5F83569E-92AF-47EB-AD0A-59DA01C7EBE1}"/>
    <cellStyle name="Normal 2 3 2 2 4 2" xfId="9225" xr:uid="{0AA20301-12AB-4CE5-A711-A6A3A0732806}"/>
    <cellStyle name="Normal 2 3 2 2 4 3" xfId="9226" xr:uid="{39F09F2C-3E7D-4D1A-B778-22DF8F8F56E8}"/>
    <cellStyle name="Normal 2 3 2 2 4 4" xfId="9227" xr:uid="{CF691A47-7B4A-41D4-A91C-068722050C28}"/>
    <cellStyle name="Normal 2 3 2 2 4 5" xfId="9228" xr:uid="{80718E2D-53F6-4E9F-8A60-240C4DB808BA}"/>
    <cellStyle name="Normal 2 3 2 2 4 6" xfId="9229" xr:uid="{E725AD23-9069-403A-B2D6-4F78E5881479}"/>
    <cellStyle name="Normal 2 3 2 2 40" xfId="9230" xr:uid="{7D1A8D78-491B-4394-8D46-E3DD7482146C}"/>
    <cellStyle name="Normal 2 3 2 2 41" xfId="9231" xr:uid="{FF25C7A7-6255-4321-B1F7-B06E767C9F90}"/>
    <cellStyle name="Normal 2 3 2 2 42" xfId="9232" xr:uid="{7408B264-C611-446F-986A-26CBD6577875}"/>
    <cellStyle name="Normal 2 3 2 2 43" xfId="9233" xr:uid="{2C75FFF1-D6FA-4D11-AFD2-B78D419EC234}"/>
    <cellStyle name="Normal 2 3 2 2 44" xfId="9234" xr:uid="{46C00CE0-93AA-4005-97BA-66DBD114B9FC}"/>
    <cellStyle name="Normal 2 3 2 2 45" xfId="9235" xr:uid="{F0A36842-04AA-42C6-B571-6D5CCA6F19DA}"/>
    <cellStyle name="Normal 2 3 2 2 46" xfId="9236" xr:uid="{D430CD7F-2AF0-48EE-9D6F-EF4979444A52}"/>
    <cellStyle name="Normal 2 3 2 2 47" xfId="9237" xr:uid="{CDB3E60E-C662-4AB6-B1B4-9777A431F530}"/>
    <cellStyle name="Normal 2 3 2 2 48" xfId="9238" xr:uid="{60D25E93-848B-433A-B45F-F01F342CCE2C}"/>
    <cellStyle name="Normal 2 3 2 2 5" xfId="9239" xr:uid="{6C0B56E4-4C0B-4BC9-90CB-3E87B6B43D98}"/>
    <cellStyle name="Normal 2 3 2 2 5 2" xfId="9240" xr:uid="{694B1FC1-896C-4771-9980-4A29105E8038}"/>
    <cellStyle name="Normal 2 3 2 2 5 3" xfId="9241" xr:uid="{7E0D45FE-821D-4672-8351-01894B34373B}"/>
    <cellStyle name="Normal 2 3 2 2 5 4" xfId="9242" xr:uid="{3FCCB315-A903-4B2E-9098-8F4792B38B38}"/>
    <cellStyle name="Normal 2 3 2 2 5 5" xfId="9243" xr:uid="{3C468DAD-F5D7-4989-A36A-09E19407BD82}"/>
    <cellStyle name="Normal 2 3 2 2 5 6" xfId="9244" xr:uid="{18572F3C-8BF3-4435-A5E8-363758623275}"/>
    <cellStyle name="Normal 2 3 2 2 6" xfId="9245" xr:uid="{044451F9-16B6-47AF-9DB9-6E81605F6988}"/>
    <cellStyle name="Normal 2 3 2 2 6 2" xfId="9246" xr:uid="{EB7317C3-7FE3-4172-AC8E-D71FAB7E09FF}"/>
    <cellStyle name="Normal 2 3 2 2 6 3" xfId="9247" xr:uid="{7BDC3B53-A9E9-41B1-8DAF-C4BC21D5D69D}"/>
    <cellStyle name="Normal 2 3 2 2 6 4" xfId="9248" xr:uid="{C19A52F6-D328-4C4B-9EEB-7ED291A88F4E}"/>
    <cellStyle name="Normal 2 3 2 2 6 5" xfId="9249" xr:uid="{59F925F8-0CF8-403D-ADB5-0C76248E88F8}"/>
    <cellStyle name="Normal 2 3 2 2 6 6" xfId="9250" xr:uid="{D01D2F71-403D-4E28-B5AC-F0DAAE0E1ADA}"/>
    <cellStyle name="Normal 2 3 2 2 7" xfId="9251" xr:uid="{365F64FF-06E4-4284-9D5A-03B76F974C46}"/>
    <cellStyle name="Normal 2 3 2 2 7 10" xfId="9252" xr:uid="{E574AB25-4369-4244-BDC0-13CCB15047F3}"/>
    <cellStyle name="Normal 2 3 2 2 7 11" xfId="9253" xr:uid="{8DC3A612-D242-4FF9-8A59-1E5D11490556}"/>
    <cellStyle name="Normal 2 3 2 2 7 12" xfId="9254" xr:uid="{583233AC-B36A-45D2-B6B9-9A7D75E0EA82}"/>
    <cellStyle name="Normal 2 3 2 2 7 13" xfId="9255" xr:uid="{F0EABE56-69B1-4C06-A2D7-0A2522CF9FCD}"/>
    <cellStyle name="Normal 2 3 2 2 7 14" xfId="9256" xr:uid="{3DA375D0-1DEA-4233-9108-4D97E59376CD}"/>
    <cellStyle name="Normal 2 3 2 2 7 15" xfId="9257" xr:uid="{CCA8CCA2-A921-4C33-9E91-86B85FC6C426}"/>
    <cellStyle name="Normal 2 3 2 2 7 16" xfId="9258" xr:uid="{20694652-88B3-4A84-8B4E-B9F693D499AD}"/>
    <cellStyle name="Normal 2 3 2 2 7 17" xfId="9259" xr:uid="{A10DB4B6-7E1B-4CD6-ADC3-F526096A373E}"/>
    <cellStyle name="Normal 2 3 2 2 7 18" xfId="9260" xr:uid="{85B77213-D1BF-4806-997E-8A5186873C9D}"/>
    <cellStyle name="Normal 2 3 2 2 7 19" xfId="9261" xr:uid="{48C8B5E6-E8BD-41AA-826B-62026DFEAFD6}"/>
    <cellStyle name="Normal 2 3 2 2 7 2" xfId="9262" xr:uid="{7D8E7E43-A7A3-4833-85C8-F4EE4204C43A}"/>
    <cellStyle name="Normal 2 3 2 2 7 2 10" xfId="9263" xr:uid="{82C63781-8CEF-4EAE-A30A-7AE4EA3546BE}"/>
    <cellStyle name="Normal 2 3 2 2 7 2 11" xfId="9264" xr:uid="{9914BED6-F30E-4565-BEE4-EB071CC96C6C}"/>
    <cellStyle name="Normal 2 3 2 2 7 2 12" xfId="9265" xr:uid="{6CCBFCFB-400E-45DB-96EE-F2B4C0FED2AD}"/>
    <cellStyle name="Normal 2 3 2 2 7 2 13" xfId="9266" xr:uid="{DF617E0F-BA3A-4078-A995-ADD15DF782CA}"/>
    <cellStyle name="Normal 2 3 2 2 7 2 14" xfId="9267" xr:uid="{A432EDE0-5DB4-42FB-AF51-B87F3983479B}"/>
    <cellStyle name="Normal 2 3 2 2 7 2 15" xfId="9268" xr:uid="{73DFF1A8-993D-4664-970A-D7D6BDA14C3E}"/>
    <cellStyle name="Normal 2 3 2 2 7 2 16" xfId="9269" xr:uid="{2E5870A1-E15F-4259-8FA5-5F539B902F6F}"/>
    <cellStyle name="Normal 2 3 2 2 7 2 17" xfId="9270" xr:uid="{DEAEEC63-6602-4FAA-B806-07F929F81A38}"/>
    <cellStyle name="Normal 2 3 2 2 7 2 18" xfId="9271" xr:uid="{ADED2AEA-CCCC-4C84-AC4C-696529E5A8D2}"/>
    <cellStyle name="Normal 2 3 2 2 7 2 19" xfId="9272" xr:uid="{68835A90-8DAF-4B1A-8802-D1AE00ADAE8B}"/>
    <cellStyle name="Normal 2 3 2 2 7 2 2" xfId="9273" xr:uid="{AB4EC3A4-C612-4737-86FF-508EB6CDCD6F}"/>
    <cellStyle name="Normal 2 3 2 2 7 2 20" xfId="9274" xr:uid="{788DF113-210B-47CF-B5D2-1A663EB69D73}"/>
    <cellStyle name="Normal 2 3 2 2 7 2 21" xfId="9275" xr:uid="{EA16AA91-FFDF-4ABB-940C-A2D523703CE2}"/>
    <cellStyle name="Normal 2 3 2 2 7 2 22" xfId="9276" xr:uid="{929D8E8A-849C-4C55-AA32-8DA0090E6B52}"/>
    <cellStyle name="Normal 2 3 2 2 7 2 23" xfId="9277" xr:uid="{C648344B-97C2-4EB7-BB3A-C86D1B27ADE7}"/>
    <cellStyle name="Normal 2 3 2 2 7 2 24" xfId="9278" xr:uid="{243EE0E5-22D4-46E7-B104-6D780A6224AF}"/>
    <cellStyle name="Normal 2 3 2 2 7 2 25" xfId="9279" xr:uid="{8177F7CA-9022-49E9-80CC-A39DC712526E}"/>
    <cellStyle name="Normal 2 3 2 2 7 2 26" xfId="9280" xr:uid="{1FFAF766-1137-4D38-B816-95DC5377ED90}"/>
    <cellStyle name="Normal 2 3 2 2 7 2 27" xfId="9281" xr:uid="{7E569238-C06C-40D7-8FF9-CBA21636A77E}"/>
    <cellStyle name="Normal 2 3 2 2 7 2 28" xfId="9282" xr:uid="{170B75AE-C6A9-4C2C-942E-3B79A75FC4C7}"/>
    <cellStyle name="Normal 2 3 2 2 7 2 29" xfId="9283" xr:uid="{C857A90C-70DB-4114-B269-95D99D8FEC26}"/>
    <cellStyle name="Normal 2 3 2 2 7 2 3" xfId="9284" xr:uid="{536F8637-12B8-4F10-BDE8-BCA794D938D7}"/>
    <cellStyle name="Normal 2 3 2 2 7 2 30" xfId="9285" xr:uid="{BE10496C-E9F7-43E0-A7A1-536E1F5F5BC9}"/>
    <cellStyle name="Normal 2 3 2 2 7 2 31" xfId="9286" xr:uid="{02AB83CE-8530-4994-8B72-DEF82654ACF1}"/>
    <cellStyle name="Normal 2 3 2 2 7 2 32" xfId="9287" xr:uid="{237FCF3C-2F16-4687-A9DA-6B8A59D91FD0}"/>
    <cellStyle name="Normal 2 3 2 2 7 2 33" xfId="9288" xr:uid="{6DF3FB30-8617-4119-8BCD-271026449FA6}"/>
    <cellStyle name="Normal 2 3 2 2 7 2 34" xfId="9289" xr:uid="{D6FE5C94-4D9C-486B-BEE1-65592C5EB68F}"/>
    <cellStyle name="Normal 2 3 2 2 7 2 35" xfId="9290" xr:uid="{FFFD3152-A769-4348-A4FB-74D9F07B2793}"/>
    <cellStyle name="Normal 2 3 2 2 7 2 36" xfId="9291" xr:uid="{30A9EAC5-7099-4BD5-B129-6C58229F3ABB}"/>
    <cellStyle name="Normal 2 3 2 2 7 2 37" xfId="9292" xr:uid="{8906A652-7826-4E9E-8321-9E8579228F50}"/>
    <cellStyle name="Normal 2 3 2 2 7 2 38" xfId="9293" xr:uid="{5B7A73D1-50B3-4935-AC83-3B99282FD633}"/>
    <cellStyle name="Normal 2 3 2 2 7 2 4" xfId="9294" xr:uid="{A6652085-647D-4B6C-8146-B12CFE6235C7}"/>
    <cellStyle name="Normal 2 3 2 2 7 2 5" xfId="9295" xr:uid="{8A8570F2-CD11-487E-88E5-2E5E824FBC1F}"/>
    <cellStyle name="Normal 2 3 2 2 7 2 6" xfId="9296" xr:uid="{152DE98A-259C-42D9-8EBD-51874F674A5E}"/>
    <cellStyle name="Normal 2 3 2 2 7 2 7" xfId="9297" xr:uid="{0B9EEE99-760E-4E78-B1CF-B8F4050677A3}"/>
    <cellStyle name="Normal 2 3 2 2 7 2 8" xfId="9298" xr:uid="{8C0FEADC-E9AF-4FCD-A2ED-AD492D885B93}"/>
    <cellStyle name="Normal 2 3 2 2 7 2 9" xfId="9299" xr:uid="{BB3365F1-F511-4F36-AA4F-55A509EA97E1}"/>
    <cellStyle name="Normal 2 3 2 2 7 20" xfId="9300" xr:uid="{E73EE848-601C-43D2-97D3-8F37EF1696A7}"/>
    <cellStyle name="Normal 2 3 2 2 7 21" xfId="9301" xr:uid="{17D34A8F-7BE6-4667-B86A-BD9C09878103}"/>
    <cellStyle name="Normal 2 3 2 2 7 22" xfId="9302" xr:uid="{CC7CC845-870D-4B42-9AC5-529C51C6B994}"/>
    <cellStyle name="Normal 2 3 2 2 7 23" xfId="9303" xr:uid="{2F2E568C-DEA3-4C05-B187-173AC624B676}"/>
    <cellStyle name="Normal 2 3 2 2 7 24" xfId="9304" xr:uid="{70D12829-4497-45D7-B58F-99B09D991AF8}"/>
    <cellStyle name="Normal 2 3 2 2 7 25" xfId="9305" xr:uid="{C535FA92-2FB7-4442-9378-F625C266E34B}"/>
    <cellStyle name="Normal 2 3 2 2 7 26" xfId="9306" xr:uid="{58BDBE7C-3B9D-4259-BD6F-3D6C7270655F}"/>
    <cellStyle name="Normal 2 3 2 2 7 27" xfId="9307" xr:uid="{83A9A748-04D5-4401-97B7-DFF3CB1E52FF}"/>
    <cellStyle name="Normal 2 3 2 2 7 28" xfId="9308" xr:uid="{8EFF62AC-4D3C-4E8E-8959-B69A79B23C9D}"/>
    <cellStyle name="Normal 2 3 2 2 7 29" xfId="9309" xr:uid="{269507AE-BBC3-48A2-919B-457104FDF277}"/>
    <cellStyle name="Normal 2 3 2 2 7 3" xfId="9310" xr:uid="{3393600B-3545-400C-92AD-79DC94E9C8F1}"/>
    <cellStyle name="Normal 2 3 2 2 7 30" xfId="9311" xr:uid="{85F2D5AD-6E54-400B-94AE-08178AF95810}"/>
    <cellStyle name="Normal 2 3 2 2 7 31" xfId="9312" xr:uid="{AED22355-4836-4614-BCD0-039796126C89}"/>
    <cellStyle name="Normal 2 3 2 2 7 32" xfId="9313" xr:uid="{8ADB49C0-E842-4C8D-AD0F-BD4E6BBE71EF}"/>
    <cellStyle name="Normal 2 3 2 2 7 33" xfId="9314" xr:uid="{6D2DBB81-C8F4-4AD2-A91B-55306F18A404}"/>
    <cellStyle name="Normal 2 3 2 2 7 34" xfId="9315" xr:uid="{38F4A823-B6EF-4CA4-83A5-1880A853105F}"/>
    <cellStyle name="Normal 2 3 2 2 7 35" xfId="9316" xr:uid="{6968B764-B9F4-4AA5-870E-540D46637AE0}"/>
    <cellStyle name="Normal 2 3 2 2 7 36" xfId="9317" xr:uid="{89182783-FED4-41B7-9E49-71446911C094}"/>
    <cellStyle name="Normal 2 3 2 2 7 37" xfId="9318" xr:uid="{1DE380E0-A2B0-4821-AA6D-A198B065A43B}"/>
    <cellStyle name="Normal 2 3 2 2 7 38" xfId="9319" xr:uid="{40FC6C09-1134-4F2A-BE83-B47BC9FCFED2}"/>
    <cellStyle name="Normal 2 3 2 2 7 4" xfId="9320" xr:uid="{F0B654FA-D3F2-4627-BEA8-01FFAAEE9D80}"/>
    <cellStyle name="Normal 2 3 2 2 7 5" xfId="9321" xr:uid="{9E267A5F-A9C4-4115-ACE6-1CF449C2AC48}"/>
    <cellStyle name="Normal 2 3 2 2 7 6" xfId="9322" xr:uid="{FB1787FC-BF25-4C99-984E-A43CA398E2C0}"/>
    <cellStyle name="Normal 2 3 2 2 7 7" xfId="9323" xr:uid="{A1D3FD95-B035-4515-BF89-49D7DD2BE1DD}"/>
    <cellStyle name="Normal 2 3 2 2 7 8" xfId="9324" xr:uid="{6F3C2CB7-453B-4DAF-916D-CC29C301869E}"/>
    <cellStyle name="Normal 2 3 2 2 7 9" xfId="9325" xr:uid="{D4F87446-88F9-4AAE-B1B1-5492F8A4D37C}"/>
    <cellStyle name="Normal 2 3 2 2 8" xfId="9326" xr:uid="{D19EBB9D-490D-4610-B80F-4481F7E89F31}"/>
    <cellStyle name="Normal 2 3 2 2 9" xfId="9327" xr:uid="{F451A4BB-9BC2-4F09-85CF-871BB851B3F7}"/>
    <cellStyle name="Normal 2 3 2 20" xfId="9328" xr:uid="{44C23BE2-652C-46F4-B576-F4462E619EAE}"/>
    <cellStyle name="Normal 2 3 2 20 2" xfId="9329" xr:uid="{AFC63E0F-AD3C-45E0-B9E8-A9E4C734E019}"/>
    <cellStyle name="Normal 2 3 2 20 3" xfId="9330" xr:uid="{5E0D245E-71AA-445C-BDFF-09A486AE2A8A}"/>
    <cellStyle name="Normal 2 3 2 20 4" xfId="9331" xr:uid="{6ED54483-B68C-4FEE-9625-B2E2098B47FC}"/>
    <cellStyle name="Normal 2 3 2 20 5" xfId="9332" xr:uid="{D8A749AD-D58F-4B45-8097-6460FFDC7126}"/>
    <cellStyle name="Normal 2 3 2 20 6" xfId="9333" xr:uid="{F63D5C4E-EB5F-4EDA-A5C5-D95AA277C98F}"/>
    <cellStyle name="Normal 2 3 2 21" xfId="9334" xr:uid="{B0C56DD6-C455-4AF9-A474-6614E20C52D1}"/>
    <cellStyle name="Normal 2 3 2 21 2" xfId="9335" xr:uid="{67C268A6-72A5-4E29-BE94-4E69CC83905B}"/>
    <cellStyle name="Normal 2 3 2 21 3" xfId="9336" xr:uid="{44F75A88-AE48-4B45-AA5B-C61E2614283F}"/>
    <cellStyle name="Normal 2 3 2 21 4" xfId="9337" xr:uid="{55EB78AC-0FC0-4841-BE06-81F98D78F74E}"/>
    <cellStyle name="Normal 2 3 2 21 5" xfId="9338" xr:uid="{0A512405-232B-4E75-8370-DD60745941D4}"/>
    <cellStyle name="Normal 2 3 2 21 6" xfId="9339" xr:uid="{9E24E24C-0AC1-4FC9-A776-8D0E1651B80B}"/>
    <cellStyle name="Normal 2 3 2 22" xfId="9340" xr:uid="{D6B1F66D-BCC0-4463-8A1A-7BF507E2E585}"/>
    <cellStyle name="Normal 2 3 2 22 2" xfId="9341" xr:uid="{D76AB7EF-25EC-4A13-8E32-041C77B5E06E}"/>
    <cellStyle name="Normal 2 3 2 22 3" xfId="9342" xr:uid="{FE406B65-4CB1-47BD-B474-50DF6C4F3E2A}"/>
    <cellStyle name="Normal 2 3 2 22 4" xfId="9343" xr:uid="{A07D5866-DC6E-48F8-9361-3B3CDB9B261B}"/>
    <cellStyle name="Normal 2 3 2 22 5" xfId="9344" xr:uid="{91620066-9752-416A-A451-FFE41CC03DF6}"/>
    <cellStyle name="Normal 2 3 2 22 6" xfId="9345" xr:uid="{19B57A63-C052-4507-B7DE-94F663FDE2C1}"/>
    <cellStyle name="Normal 2 3 2 23" xfId="9346" xr:uid="{3A66F650-1C5E-4496-9C50-2E77E125EB2C}"/>
    <cellStyle name="Normal 2 3 2 23 2" xfId="9347" xr:uid="{CE839256-0218-4482-AADD-4F210FF95773}"/>
    <cellStyle name="Normal 2 3 2 23 3" xfId="9348" xr:uid="{AA7C840B-DCB7-453F-8D47-35410E0AFC3A}"/>
    <cellStyle name="Normal 2 3 2 23 4" xfId="9349" xr:uid="{5975A83E-6105-41E1-92B6-78D3BF3BA21C}"/>
    <cellStyle name="Normal 2 3 2 23 5" xfId="9350" xr:uid="{CD9A5264-5B38-41AD-A4C2-2BC9AF1F116B}"/>
    <cellStyle name="Normal 2 3 2 23 6" xfId="9351" xr:uid="{972545B3-C5AC-4CE6-8F72-3DBD9D53F152}"/>
    <cellStyle name="Normal 2 3 2 24" xfId="9352" xr:uid="{2714FBCF-3500-45E6-8B16-5847F949ED78}"/>
    <cellStyle name="Normal 2 3 2 24 2" xfId="9353" xr:uid="{390C4A30-AE3F-4FCC-8695-11FD060545CD}"/>
    <cellStyle name="Normal 2 3 2 24 3" xfId="9354" xr:uid="{3F3FB72E-97A2-450F-BFE3-585E015A95DB}"/>
    <cellStyle name="Normal 2 3 2 24 4" xfId="9355" xr:uid="{BBFBC648-AA8C-4B00-83B5-1BF084AD6ACA}"/>
    <cellStyle name="Normal 2 3 2 24 5" xfId="9356" xr:uid="{D4AB1176-2B55-4CCE-9757-5B1B8E2B208C}"/>
    <cellStyle name="Normal 2 3 2 24 6" xfId="9357" xr:uid="{35C1B9D8-9AAC-449D-8434-5D272DB7A2AF}"/>
    <cellStyle name="Normal 2 3 2 25" xfId="9358" xr:uid="{9C7ED8BB-2C74-40BC-A791-97B3C0463D75}"/>
    <cellStyle name="Normal 2 3 2 25 2" xfId="9359" xr:uid="{D2C2BF45-8D24-4D6F-BB7C-EFF38725A372}"/>
    <cellStyle name="Normal 2 3 2 25 3" xfId="9360" xr:uid="{4E4C3EAB-7EDC-478B-A730-51E4210EE2D0}"/>
    <cellStyle name="Normal 2 3 2 25 4" xfId="9361" xr:uid="{BBA68644-45C5-4D02-8234-0A1BC3873D1B}"/>
    <cellStyle name="Normal 2 3 2 25 5" xfId="9362" xr:uid="{8D516F96-784C-41EE-988B-F9C101CF8031}"/>
    <cellStyle name="Normal 2 3 2 25 6" xfId="9363" xr:uid="{108F2186-1BA6-47AA-942E-F5CADC161E88}"/>
    <cellStyle name="Normal 2 3 2 26" xfId="9364" xr:uid="{03C8D042-63BB-4D6D-BF74-7568A45BF5CD}"/>
    <cellStyle name="Normal 2 3 2 26 2" xfId="9365" xr:uid="{ACB090E8-6903-434C-B22C-290F3CD1A11A}"/>
    <cellStyle name="Normal 2 3 2 26 3" xfId="9366" xr:uid="{A0A40B56-76E3-4EAB-987E-0166EC01B7EC}"/>
    <cellStyle name="Normal 2 3 2 26 4" xfId="9367" xr:uid="{E4770992-BC33-4AA1-84A4-91F54B93A77C}"/>
    <cellStyle name="Normal 2 3 2 26 5" xfId="9368" xr:uid="{9B7B0548-004F-4BCA-A889-57C19596C7A9}"/>
    <cellStyle name="Normal 2 3 2 26 6" xfId="9369" xr:uid="{A94C216A-EB05-4F12-861E-BABF838D7624}"/>
    <cellStyle name="Normal 2 3 2 27" xfId="9370" xr:uid="{6BFF9538-8ED4-4167-A3B5-E9715D2E7664}"/>
    <cellStyle name="Normal 2 3 2 27 2" xfId="9371" xr:uid="{CD2D07F0-5CD0-4BDA-88AD-05347C46AE77}"/>
    <cellStyle name="Normal 2 3 2 27 3" xfId="9372" xr:uid="{36D0F0AB-5F83-47A4-B5BC-ADDC742A7FB8}"/>
    <cellStyle name="Normal 2 3 2 27 4" xfId="9373" xr:uid="{8842A5BF-4413-4F55-A12C-1EAD2164E238}"/>
    <cellStyle name="Normal 2 3 2 27 5" xfId="9374" xr:uid="{874F090F-9924-493C-A898-45EECEC2C2BF}"/>
    <cellStyle name="Normal 2 3 2 27 6" xfId="9375" xr:uid="{113F43BD-CE41-4A12-952C-1D5147FDB333}"/>
    <cellStyle name="Normal 2 3 2 28" xfId="9376" xr:uid="{C790577B-9D60-419C-849A-6A2D891AAA22}"/>
    <cellStyle name="Normal 2 3 2 28 2" xfId="9377" xr:uid="{F341C82A-C2E2-4C48-AB20-A9EFF4A05639}"/>
    <cellStyle name="Normal 2 3 2 28 3" xfId="9378" xr:uid="{07F24806-1A07-4A4E-9E47-097D095B5D06}"/>
    <cellStyle name="Normal 2 3 2 28 4" xfId="9379" xr:uid="{D2DC8091-DC32-494F-934C-246D1159C53F}"/>
    <cellStyle name="Normal 2 3 2 28 5" xfId="9380" xr:uid="{8917725E-DB80-4708-B7D7-7542179215A6}"/>
    <cellStyle name="Normal 2 3 2 28 6" xfId="9381" xr:uid="{D1D476F5-F85E-4F44-B2C1-85DE5CC9D8AE}"/>
    <cellStyle name="Normal 2 3 2 29" xfId="9382" xr:uid="{27F075B0-15A6-41BF-A75E-2BB134B4716B}"/>
    <cellStyle name="Normal 2 3 2 29 2" xfId="9383" xr:uid="{0669E1A6-C5C4-4822-8BEC-76C738B9CDF9}"/>
    <cellStyle name="Normal 2 3 2 29 3" xfId="9384" xr:uid="{0E8E2F65-0FF2-4BEA-9A60-5EDE17DBAF54}"/>
    <cellStyle name="Normal 2 3 2 29 4" xfId="9385" xr:uid="{F76B4248-507B-4BFC-A156-E0CBFBAA1B99}"/>
    <cellStyle name="Normal 2 3 2 29 5" xfId="9386" xr:uid="{7A9D33A1-0990-4571-BA91-1A2D20225C0A}"/>
    <cellStyle name="Normal 2 3 2 29 6" xfId="9387" xr:uid="{72F248CE-C872-4298-A2D5-30D1DADF642B}"/>
    <cellStyle name="Normal 2 3 2 3" xfId="9388" xr:uid="{BAC32481-B47D-46E6-ADDA-3EC484E57393}"/>
    <cellStyle name="Normal 2 3 2 3 10" xfId="9389" xr:uid="{37F0F433-1439-42BE-8EEC-A069A9CE22A9}"/>
    <cellStyle name="Normal 2 3 2 3 11" xfId="9390" xr:uid="{1FF1F72C-D10D-4617-9CE6-610E7946CF20}"/>
    <cellStyle name="Normal 2 3 2 3 12" xfId="9391" xr:uid="{6A56583E-CFBA-427A-8632-01577C48B0D1}"/>
    <cellStyle name="Normal 2 3 2 3 13" xfId="9392" xr:uid="{03D6F4B6-18D4-4661-915D-55A0C9B09D5E}"/>
    <cellStyle name="Normal 2 3 2 3 14" xfId="9393" xr:uid="{9B85065B-058B-4719-A358-0C0A61D5EE84}"/>
    <cellStyle name="Normal 2 3 2 3 15" xfId="9394" xr:uid="{BD4F268D-C176-411A-A2FC-D599AB434504}"/>
    <cellStyle name="Normal 2 3 2 3 16" xfId="9395" xr:uid="{E51A8843-851C-4B3E-B814-712775D08D62}"/>
    <cellStyle name="Normal 2 3 2 3 17" xfId="9396" xr:uid="{0C166AE8-2E5C-4D3A-A435-BC4329059E65}"/>
    <cellStyle name="Normal 2 3 2 3 18" xfId="9397" xr:uid="{4FA43EFF-619F-444F-9BD9-9E220FFE910D}"/>
    <cellStyle name="Normal 2 3 2 3 19" xfId="9398" xr:uid="{E1329483-D590-4A3D-A844-4B7CF39CC529}"/>
    <cellStyle name="Normal 2 3 2 3 2" xfId="9399" xr:uid="{FDA2D064-7D54-463E-931E-3966D4F15FAF}"/>
    <cellStyle name="Normal 2 3 2 3 20" xfId="9400" xr:uid="{D2E77279-862F-4051-91BE-FFD122DC7587}"/>
    <cellStyle name="Normal 2 3 2 3 21" xfId="9401" xr:uid="{FE8931D3-85B0-4B4B-B039-B06120007C0D}"/>
    <cellStyle name="Normal 2 3 2 3 22" xfId="9402" xr:uid="{687ADFE9-8117-4FD2-BAF0-0C00D2599866}"/>
    <cellStyle name="Normal 2 3 2 3 23" xfId="9403" xr:uid="{1D1C9517-4D7B-46CD-99CC-478CD2B1E941}"/>
    <cellStyle name="Normal 2 3 2 3 24" xfId="9404" xr:uid="{211CC72D-B2FA-41A7-807E-30EB95129C68}"/>
    <cellStyle name="Normal 2 3 2 3 25" xfId="9405" xr:uid="{446D4E52-8E8D-4891-A77F-BE6FFD2ADF5B}"/>
    <cellStyle name="Normal 2 3 2 3 26" xfId="9406" xr:uid="{9E84BFF5-EA6F-43CD-9C30-0748F90A966E}"/>
    <cellStyle name="Normal 2 3 2 3 27" xfId="9407" xr:uid="{FDC061B4-722A-4D2E-B7B9-28AB230EA9E3}"/>
    <cellStyle name="Normal 2 3 2 3 28" xfId="9408" xr:uid="{7530F692-18FF-4718-9331-F65079404FA7}"/>
    <cellStyle name="Normal 2 3 2 3 29" xfId="9409" xr:uid="{5A0FC761-3FDA-4D54-A091-24B8F22A6D8F}"/>
    <cellStyle name="Normal 2 3 2 3 3" xfId="9410" xr:uid="{1D3341DF-8085-463C-9A97-1FA89FB0419F}"/>
    <cellStyle name="Normal 2 3 2 3 30" xfId="9411" xr:uid="{0613D737-700A-4266-A783-BED8EE12E867}"/>
    <cellStyle name="Normal 2 3 2 3 31" xfId="9412" xr:uid="{737B399C-C38F-4FC4-AA2F-ED6C106C2FE3}"/>
    <cellStyle name="Normal 2 3 2 3 32" xfId="9413" xr:uid="{FF9DAE74-4ACD-4413-9AA1-7B0C8A13C453}"/>
    <cellStyle name="Normal 2 3 2 3 33" xfId="9414" xr:uid="{F58DF760-3EAA-448D-B266-AE5AD1D2ED30}"/>
    <cellStyle name="Normal 2 3 2 3 34" xfId="9415" xr:uid="{060D736A-B0B1-4706-91AD-14AE794FB62F}"/>
    <cellStyle name="Normal 2 3 2 3 35" xfId="9416" xr:uid="{4403B210-919D-4FE3-9970-E9F5951782F9}"/>
    <cellStyle name="Normal 2 3 2 3 36" xfId="9417" xr:uid="{D3C7A19B-5E13-4527-B7BC-071AAFD9F3A9}"/>
    <cellStyle name="Normal 2 3 2 3 37" xfId="9418" xr:uid="{35E00DDC-84E1-4921-B511-F26F4F6A359A}"/>
    <cellStyle name="Normal 2 3 2 3 38" xfId="9419" xr:uid="{87AD828E-3348-43B6-B89B-15F9980F5EC1}"/>
    <cellStyle name="Normal 2 3 2 3 39" xfId="9420" xr:uid="{B8D0EEC4-0C4F-47FF-9F7A-22FC9EF7E353}"/>
    <cellStyle name="Normal 2 3 2 3 4" xfId="9421" xr:uid="{97721E05-D705-4434-B266-D846E6152050}"/>
    <cellStyle name="Normal 2 3 2 3 40" xfId="9422" xr:uid="{9828E4D9-73E3-40A4-B251-F4D3C37BC9F2}"/>
    <cellStyle name="Normal 2 3 2 3 41" xfId="9423" xr:uid="{2DD270BE-8600-4F27-A72C-9F9EFB509AD2}"/>
    <cellStyle name="Normal 2 3 2 3 42" xfId="9424" xr:uid="{A75662D8-3F93-45DC-92E0-EACC7133AFB8}"/>
    <cellStyle name="Normal 2 3 2 3 43" xfId="9425" xr:uid="{DDE13C86-9D1F-4EE7-BEFF-65527BCBA9D2}"/>
    <cellStyle name="Normal 2 3 2 3 44" xfId="9426" xr:uid="{B2DA860F-98CB-4892-9B7C-8BE3385CA1C5}"/>
    <cellStyle name="Normal 2 3 2 3 45" xfId="9427" xr:uid="{47F7E93B-A833-4C5F-9AFA-6CD0F3EB0661}"/>
    <cellStyle name="Normal 2 3 2 3 46" xfId="9428" xr:uid="{F78467AC-12D6-4F38-92A1-768DFB500005}"/>
    <cellStyle name="Normal 2 3 2 3 47" xfId="9429" xr:uid="{98396866-2411-463F-91D8-AECAD416CAED}"/>
    <cellStyle name="Normal 2 3 2 3 48" xfId="9430" xr:uid="{FAEC31F7-B9E5-4620-B7EC-388FC3004C74}"/>
    <cellStyle name="Normal 2 3 2 3 49" xfId="9431" xr:uid="{A518FAC4-CB1A-4F3B-99C5-1D85482CF304}"/>
    <cellStyle name="Normal 2 3 2 3 5" xfId="9432" xr:uid="{7A4A32C7-7E0E-4165-B249-2E44D06D6D83}"/>
    <cellStyle name="Normal 2 3 2 3 50" xfId="9433" xr:uid="{FDDB24F8-DA36-43A6-AFCE-94080B23F9B3}"/>
    <cellStyle name="Normal 2 3 2 3 51" xfId="9434" xr:uid="{586D2896-EFC9-4AD9-A147-D4D2B8E8AE66}"/>
    <cellStyle name="Normal 2 3 2 3 52" xfId="9435" xr:uid="{270E0A59-B4A5-4D0C-A1D8-8881E8DA0579}"/>
    <cellStyle name="Normal 2 3 2 3 6" xfId="9436" xr:uid="{019E951F-5E77-4561-AF6E-9FA2364D2AB3}"/>
    <cellStyle name="Normal 2 3 2 3 7" xfId="9437" xr:uid="{D5DA049C-D496-4B7B-BDD8-760FFDAEFBE1}"/>
    <cellStyle name="Normal 2 3 2 3 8" xfId="9438" xr:uid="{1FB46D3B-C8FE-420B-B2ED-A9B833BE48FF}"/>
    <cellStyle name="Normal 2 3 2 3 9" xfId="9439" xr:uid="{BF8F1F11-366F-4522-BF56-082F4D64505F}"/>
    <cellStyle name="Normal 2 3 2 30" xfId="9440" xr:uid="{F51EB35B-EB9A-4AA7-ACAA-F80B9DE28079}"/>
    <cellStyle name="Normal 2 3 2 30 2" xfId="9441" xr:uid="{BC03D38F-8D50-4E2D-B188-5B331F57479D}"/>
    <cellStyle name="Normal 2 3 2 30 3" xfId="9442" xr:uid="{15C7E477-9AB4-4CE1-A1FB-2DD1CA4F5CAF}"/>
    <cellStyle name="Normal 2 3 2 30 4" xfId="9443" xr:uid="{50CACB68-DE80-401C-A4F6-F4C56ABF0487}"/>
    <cellStyle name="Normal 2 3 2 30 5" xfId="9444" xr:uid="{EB0013F1-C1B8-4179-B50B-8F8289F8A4F2}"/>
    <cellStyle name="Normal 2 3 2 30 6" xfId="9445" xr:uid="{DCAFCCF6-894A-42A8-A4BC-5CAE7B682036}"/>
    <cellStyle name="Normal 2 3 2 31" xfId="9446" xr:uid="{AEEBBA43-2F2A-4EBA-B42C-3446126F3618}"/>
    <cellStyle name="Normal 2 3 2 31 2" xfId="9447" xr:uid="{CDDC872C-9F75-4F1C-9609-37AFE18FA856}"/>
    <cellStyle name="Normal 2 3 2 31 3" xfId="9448" xr:uid="{82B1D68A-C903-4D46-8A62-BEB60651CF1F}"/>
    <cellStyle name="Normal 2 3 2 31 4" xfId="9449" xr:uid="{27536D2A-1A02-4906-A2C1-264D81E7AFE9}"/>
    <cellStyle name="Normal 2 3 2 31 5" xfId="9450" xr:uid="{6A02435B-0A17-4F4C-A384-083B1946C8BF}"/>
    <cellStyle name="Normal 2 3 2 31 6" xfId="9451" xr:uid="{3874EDD6-6E4D-4241-9522-0D8673B3B021}"/>
    <cellStyle name="Normal 2 3 2 32" xfId="9452" xr:uid="{3EB6D03A-37E8-484F-BE10-986554B1D9F7}"/>
    <cellStyle name="Normal 2 3 2 32 2" xfId="9453" xr:uid="{57D6A062-8417-47EB-B5EE-FB8C73AFEC43}"/>
    <cellStyle name="Normal 2 3 2 32 3" xfId="9454" xr:uid="{7D8502F2-E08F-4827-AA5B-38A1B5D63FCD}"/>
    <cellStyle name="Normal 2 3 2 32 4" xfId="9455" xr:uid="{4B68D32F-2E63-4D9F-A9AE-2F8A9E0B6402}"/>
    <cellStyle name="Normal 2 3 2 32 5" xfId="9456" xr:uid="{260134E1-8A66-4E55-8BE1-908800A4D864}"/>
    <cellStyle name="Normal 2 3 2 32 6" xfId="9457" xr:uid="{DCB74C98-0B34-47C2-A35B-0B8C7D32A2B6}"/>
    <cellStyle name="Normal 2 3 2 33" xfId="9458" xr:uid="{9A47D65C-9A0C-452B-8B93-F0FC0A3A8061}"/>
    <cellStyle name="Normal 2 3 2 33 2" xfId="9459" xr:uid="{2B6A9728-3851-4D6B-8A0D-4B4991E06BB8}"/>
    <cellStyle name="Normal 2 3 2 33 3" xfId="9460" xr:uid="{1662B547-E6E2-452A-A19A-EA8E6BC75BE7}"/>
    <cellStyle name="Normal 2 3 2 33 4" xfId="9461" xr:uid="{B1375DC7-5107-491B-8284-BE29E723684E}"/>
    <cellStyle name="Normal 2 3 2 33 5" xfId="9462" xr:uid="{F4CD3B25-5870-43CC-BEC6-23DE0D78703F}"/>
    <cellStyle name="Normal 2 3 2 33 6" xfId="9463" xr:uid="{864BC299-B3AD-4211-872E-9C87E52C5517}"/>
    <cellStyle name="Normal 2 3 2 34" xfId="9464" xr:uid="{6483EC1B-8259-4F49-8823-7D9B1162BA99}"/>
    <cellStyle name="Normal 2 3 2 34 2" xfId="9465" xr:uid="{3FC9F7AE-C551-4DF7-9FD6-31820BB1AC45}"/>
    <cellStyle name="Normal 2 3 2 34 3" xfId="9466" xr:uid="{4F5810DB-BF86-4712-B1D8-92BE50F5AE88}"/>
    <cellStyle name="Normal 2 3 2 34 4" xfId="9467" xr:uid="{CA4E58B2-3D30-434E-A553-18487FBDB523}"/>
    <cellStyle name="Normal 2 3 2 34 5" xfId="9468" xr:uid="{C7F6BE1A-9EAC-409D-B0E3-79CD7A0EF3A6}"/>
    <cellStyle name="Normal 2 3 2 34 6" xfId="9469" xr:uid="{37C52EF3-D1BE-4BB9-9E30-28EE510E3566}"/>
    <cellStyle name="Normal 2 3 2 35" xfId="9470" xr:uid="{BAC2FB63-BD84-4BB1-A05F-2B3479A13ED6}"/>
    <cellStyle name="Normal 2 3 2 35 2" xfId="9471" xr:uid="{835FC337-A37E-43A8-B7E3-3279DC17269D}"/>
    <cellStyle name="Normal 2 3 2 35 3" xfId="9472" xr:uid="{0F94742C-8C62-4DCF-995D-CB2CFE2DE393}"/>
    <cellStyle name="Normal 2 3 2 35 4" xfId="9473" xr:uid="{2FB1E5C3-166E-40C4-9A19-EF7EA7834CC7}"/>
    <cellStyle name="Normal 2 3 2 35 5" xfId="9474" xr:uid="{3DF3F138-7332-49AC-932F-C567C533C19D}"/>
    <cellStyle name="Normal 2 3 2 35 6" xfId="9475" xr:uid="{DECFF00F-843D-4E23-85FC-AD3B92AADAF8}"/>
    <cellStyle name="Normal 2 3 2 36" xfId="9476" xr:uid="{A3F72C52-C950-4CFA-A679-55F4157E9514}"/>
    <cellStyle name="Normal 2 3 2 36 2" xfId="9477" xr:uid="{E8EE5A9F-6396-4743-8D9D-D324874B6119}"/>
    <cellStyle name="Normal 2 3 2 36 3" xfId="9478" xr:uid="{3D97B5C7-CAAB-4DC3-ADDF-773725C1F98E}"/>
    <cellStyle name="Normal 2 3 2 36 4" xfId="9479" xr:uid="{1236537E-7DEB-4C63-B98F-1A1F73C7707D}"/>
    <cellStyle name="Normal 2 3 2 36 5" xfId="9480" xr:uid="{BC081A24-AEE8-4365-8D91-AE819A5D6812}"/>
    <cellStyle name="Normal 2 3 2 36 6" xfId="9481" xr:uid="{B97A7A05-F25C-49C3-87F5-E7FE125C23BE}"/>
    <cellStyle name="Normal 2 3 2 37" xfId="9482" xr:uid="{D1D9C9CB-E9C0-4246-8C86-EC00E760FC1B}"/>
    <cellStyle name="Normal 2 3 2 37 2" xfId="9483" xr:uid="{702A1840-B2A7-414F-B3AC-2535E5ECE060}"/>
    <cellStyle name="Normal 2 3 2 37 3" xfId="9484" xr:uid="{3D87CB48-8444-4DF6-8F09-CB1628BD826B}"/>
    <cellStyle name="Normal 2 3 2 37 4" xfId="9485" xr:uid="{79496252-F4ED-4BD1-A57A-120648BA4004}"/>
    <cellStyle name="Normal 2 3 2 37 5" xfId="9486" xr:uid="{9E374C0C-1E25-44E9-A0CC-6151E60425FA}"/>
    <cellStyle name="Normal 2 3 2 37 6" xfId="9487" xr:uid="{118C7C6A-0393-4F6A-A664-8379E658C329}"/>
    <cellStyle name="Normal 2 3 2 38" xfId="9488" xr:uid="{58E4C92C-E2ED-4A7C-AC02-C2B919E2529F}"/>
    <cellStyle name="Normal 2 3 2 38 2" xfId="9489" xr:uid="{3AFAF2FB-6D5F-4F8C-A456-1B171AD9D091}"/>
    <cellStyle name="Normal 2 3 2 38 3" xfId="9490" xr:uid="{8C0DC38F-F319-49C9-B69F-7E84128787B2}"/>
    <cellStyle name="Normal 2 3 2 38 4" xfId="9491" xr:uid="{351F3F98-CE0F-4794-A903-C72E24BF4098}"/>
    <cellStyle name="Normal 2 3 2 38 5" xfId="9492" xr:uid="{5CEFFEBB-272B-4FB1-B805-57243E4CE70A}"/>
    <cellStyle name="Normal 2 3 2 38 6" xfId="9493" xr:uid="{9B9DE989-C621-4DD9-9E4F-115E33CD6AB5}"/>
    <cellStyle name="Normal 2 3 2 39" xfId="9494" xr:uid="{1527067E-F914-4DC7-9A1E-F1363CF19319}"/>
    <cellStyle name="Normal 2 3 2 39 2" xfId="9495" xr:uid="{C9B372F0-D523-4618-A51A-1D9AE8AB34E7}"/>
    <cellStyle name="Normal 2 3 2 39 3" xfId="9496" xr:uid="{03758EBA-E77D-4998-A514-4DFADA08168C}"/>
    <cellStyle name="Normal 2 3 2 39 4" xfId="9497" xr:uid="{7D26B4EA-4F8D-4F83-A547-37CF31850C9D}"/>
    <cellStyle name="Normal 2 3 2 39 5" xfId="9498" xr:uid="{BBE08BCD-237B-4BA7-A915-9F04F609A13D}"/>
    <cellStyle name="Normal 2 3 2 39 6" xfId="9499" xr:uid="{6279E311-F3CB-484D-818C-62830A77DF59}"/>
    <cellStyle name="Normal 2 3 2 4" xfId="9500" xr:uid="{61FD2947-2CDA-4FC8-89B5-1E22BD8DE247}"/>
    <cellStyle name="Normal 2 3 2 4 2" xfId="9501" xr:uid="{0CE5DBF0-31FF-494E-99B6-D4B33AFB900D}"/>
    <cellStyle name="Normal 2 3 2 4 3" xfId="9502" xr:uid="{FEB53F9C-ADF3-4029-834C-F07E7E7FC80C}"/>
    <cellStyle name="Normal 2 3 2 4 4" xfId="9503" xr:uid="{64789C0B-92DC-41DE-BF44-E62955933C29}"/>
    <cellStyle name="Normal 2 3 2 4 5" xfId="9504" xr:uid="{B17B5EC5-446C-4B43-909E-2A6B1C9A3908}"/>
    <cellStyle name="Normal 2 3 2 4 6" xfId="9505" xr:uid="{FF394715-6BEA-4F6F-956B-D8ACBF7A5ECA}"/>
    <cellStyle name="Normal 2 3 2 40" xfId="9506" xr:uid="{0E077701-1E7B-4E1C-8EA7-354D475628C1}"/>
    <cellStyle name="Normal 2 3 2 40 2" xfId="9507" xr:uid="{ED59F55E-365F-4378-902F-765D99E26D35}"/>
    <cellStyle name="Normal 2 3 2 40 3" xfId="9508" xr:uid="{8FD29602-2E72-4996-8820-1B348408D083}"/>
    <cellStyle name="Normal 2 3 2 40 4" xfId="9509" xr:uid="{4F9FA183-EEBC-40B7-9E72-1FCDC7490345}"/>
    <cellStyle name="Normal 2 3 2 40 5" xfId="9510" xr:uid="{FE39F8E9-35A0-4F17-A34E-29C41EF11BD7}"/>
    <cellStyle name="Normal 2 3 2 40 6" xfId="9511" xr:uid="{916913CA-A2C7-492E-9E71-2489C76F6CA9}"/>
    <cellStyle name="Normal 2 3 2 41" xfId="9512" xr:uid="{776AFAD4-4475-4996-A429-33AF03D4BB2C}"/>
    <cellStyle name="Normal 2 3 2 41 2" xfId="9513" xr:uid="{CF70671C-ABBE-4D86-A586-174E9F433DAE}"/>
    <cellStyle name="Normal 2 3 2 41 3" xfId="9514" xr:uid="{E1256E82-83AE-42AF-BF7B-7D1DC5AC2471}"/>
    <cellStyle name="Normal 2 3 2 41 4" xfId="9515" xr:uid="{3A3FF983-F4EB-41F2-9FD3-B3FB854C5FC6}"/>
    <cellStyle name="Normal 2 3 2 41 5" xfId="9516" xr:uid="{FD5CAF4A-71D8-42C8-B207-B90A5E89C417}"/>
    <cellStyle name="Normal 2 3 2 41 6" xfId="9517" xr:uid="{58A512D1-9380-4354-BA53-0205E327AFDE}"/>
    <cellStyle name="Normal 2 3 2 42" xfId="9518" xr:uid="{5A4F522B-E303-4D92-B968-A06F3DF6E823}"/>
    <cellStyle name="Normal 2 3 2 42 2" xfId="9519" xr:uid="{DA661C88-E36E-4981-8CB2-0963BB1FA1E2}"/>
    <cellStyle name="Normal 2 3 2 42 3" xfId="9520" xr:uid="{9A5D34A1-7DDB-47E3-B060-5B854ED4BB12}"/>
    <cellStyle name="Normal 2 3 2 42 4" xfId="9521" xr:uid="{6F96C1F8-C6BF-4AA5-AFC6-B2607C379F4C}"/>
    <cellStyle name="Normal 2 3 2 42 5" xfId="9522" xr:uid="{A632B480-8E0A-4140-BB12-047544E1077D}"/>
    <cellStyle name="Normal 2 3 2 42 6" xfId="9523" xr:uid="{8134EAC9-0F94-46D5-84B8-0864C6658B7C}"/>
    <cellStyle name="Normal 2 3 2 43" xfId="9524" xr:uid="{E97E961D-B2E5-4B3C-B0D8-BADCFC98FF1B}"/>
    <cellStyle name="Normal 2 3 2 43 2" xfId="9525" xr:uid="{07E9147D-AFC1-4477-BCBA-149C097C6891}"/>
    <cellStyle name="Normal 2 3 2 43 3" xfId="9526" xr:uid="{7AAA842F-1873-4984-9651-C0A832A4691D}"/>
    <cellStyle name="Normal 2 3 2 43 4" xfId="9527" xr:uid="{74B67FD9-82F0-4F00-A4E0-7E03D7398B1B}"/>
    <cellStyle name="Normal 2 3 2 43 5" xfId="9528" xr:uid="{1496DDB8-4DC7-40CA-AA6D-5136D868DA9B}"/>
    <cellStyle name="Normal 2 3 2 43 6" xfId="9529" xr:uid="{CE81A91A-9293-4C78-9113-B1F060BF9A20}"/>
    <cellStyle name="Normal 2 3 2 44" xfId="9530" xr:uid="{F614C3F4-FAF2-4D2B-A182-CB999B02A930}"/>
    <cellStyle name="Normal 2 3 2 44 2" xfId="9531" xr:uid="{3B0466D5-15F9-4F0A-8D84-765F0A846277}"/>
    <cellStyle name="Normal 2 3 2 44 3" xfId="9532" xr:uid="{C5063C5A-BD8E-427D-97A9-737F8BD7E201}"/>
    <cellStyle name="Normal 2 3 2 44 4" xfId="9533" xr:uid="{AD0D2D4A-71DF-4A52-8930-3B828F470665}"/>
    <cellStyle name="Normal 2 3 2 44 5" xfId="9534" xr:uid="{DF0530BA-4A7B-4F1E-9B2C-E86BDCCFE7C7}"/>
    <cellStyle name="Normal 2 3 2 44 6" xfId="9535" xr:uid="{B0C5C0A7-B161-4230-9271-1D12BFA110EB}"/>
    <cellStyle name="Normal 2 3 2 45" xfId="9536" xr:uid="{59D00F20-BA22-4DFE-978E-DA6F7A38DCBC}"/>
    <cellStyle name="Normal 2 3 2 45 2" xfId="9537" xr:uid="{37A05AA9-0CC2-4ED8-8086-AD0AD5D96DD3}"/>
    <cellStyle name="Normal 2 3 2 45 3" xfId="9538" xr:uid="{9AE85C33-D692-4482-AC7D-9C7C570B2158}"/>
    <cellStyle name="Normal 2 3 2 45 4" xfId="9539" xr:uid="{AFDF3E4B-6563-4096-9FAB-D23BDCF1E673}"/>
    <cellStyle name="Normal 2 3 2 45 5" xfId="9540" xr:uid="{57C5D2D3-EE2F-4748-83B0-C73B5DA3213D}"/>
    <cellStyle name="Normal 2 3 2 45 6" xfId="9541" xr:uid="{C85837E9-754B-43FC-AAF5-75E3899ACD38}"/>
    <cellStyle name="Normal 2 3 2 46" xfId="9542" xr:uid="{C20387B8-7139-4C4F-88FC-E53A26617370}"/>
    <cellStyle name="Normal 2 3 2 46 2" xfId="9543" xr:uid="{FFD6916D-3C3C-4E5E-AC38-F9A2BAC29C44}"/>
    <cellStyle name="Normal 2 3 2 46 3" xfId="9544" xr:uid="{7AA1CD71-CF49-4414-BA74-A81B6D7776D8}"/>
    <cellStyle name="Normal 2 3 2 46 4" xfId="9545" xr:uid="{D97AD151-317D-4684-8742-367760F07655}"/>
    <cellStyle name="Normal 2 3 2 46 5" xfId="9546" xr:uid="{60D12B69-8812-4D1B-BF87-468C5BFE1CBD}"/>
    <cellStyle name="Normal 2 3 2 46 6" xfId="9547" xr:uid="{76870317-440A-482C-BFB3-323DCE03C0E5}"/>
    <cellStyle name="Normal 2 3 2 47" xfId="9548" xr:uid="{4B798F6B-C4C9-44E9-A2B6-FE25574E7A82}"/>
    <cellStyle name="Normal 2 3 2 47 2" xfId="9549" xr:uid="{9355B676-0054-41B4-9081-60D1218DAE64}"/>
    <cellStyle name="Normal 2 3 2 47 3" xfId="9550" xr:uid="{9537A0C4-9324-46C5-A69C-40A8DA65137F}"/>
    <cellStyle name="Normal 2 3 2 47 4" xfId="9551" xr:uid="{3A35FFF3-C0CC-4B87-80FC-83997726D6CF}"/>
    <cellStyle name="Normal 2 3 2 47 5" xfId="9552" xr:uid="{0161A27F-EE04-415C-9369-24D2A0FB2CDA}"/>
    <cellStyle name="Normal 2 3 2 47 6" xfId="9553" xr:uid="{E478A002-39D2-4B1B-9E48-6B49678E6248}"/>
    <cellStyle name="Normal 2 3 2 48" xfId="9554" xr:uid="{B4E6208A-E4D6-4CF2-867D-884689C6FB81}"/>
    <cellStyle name="Normal 2 3 2 48 2" xfId="9555" xr:uid="{3717C0A8-9DEF-45A6-8B70-B27CDDDF5926}"/>
    <cellStyle name="Normal 2 3 2 48 3" xfId="9556" xr:uid="{C08EADDA-944D-47A5-940E-EBDF75387A1F}"/>
    <cellStyle name="Normal 2 3 2 48 4" xfId="9557" xr:uid="{EA380B32-2E3A-404C-90A1-2D57C4E5A0E0}"/>
    <cellStyle name="Normal 2 3 2 48 5" xfId="9558" xr:uid="{585E444A-5A5A-40C8-937C-9BD550EA3694}"/>
    <cellStyle name="Normal 2 3 2 48 6" xfId="9559" xr:uid="{16D99803-5033-4237-80FD-0FD31A7B3EA7}"/>
    <cellStyle name="Normal 2 3 2 49" xfId="9560" xr:uid="{E3026436-3EDC-42BE-AE70-96F1FB255044}"/>
    <cellStyle name="Normal 2 3 2 5" xfId="9561" xr:uid="{D103F7F5-9E5E-4231-AFFC-3FA0E5910E9D}"/>
    <cellStyle name="Normal 2 3 2 5 2" xfId="9562" xr:uid="{83BDC4A0-C88A-4452-9BC9-FE9E47AAF694}"/>
    <cellStyle name="Normal 2 3 2 5 3" xfId="9563" xr:uid="{05D4E686-B0BE-409B-A139-139684573ACC}"/>
    <cellStyle name="Normal 2 3 2 5 4" xfId="9564" xr:uid="{54695B1F-A0F0-44B9-8343-26FAF45062DF}"/>
    <cellStyle name="Normal 2 3 2 5 5" xfId="9565" xr:uid="{69F5CDF2-A64C-4A16-83C8-F9F8C737C1D7}"/>
    <cellStyle name="Normal 2 3 2 5 6" xfId="9566" xr:uid="{4A7FA1B6-32CC-4AAD-86B6-2DF62DCD4ABE}"/>
    <cellStyle name="Normal 2 3 2 50" xfId="9567" xr:uid="{6ACC592C-C9FF-4906-9A45-361B90D5B857}"/>
    <cellStyle name="Normal 2 3 2 51" xfId="9568" xr:uid="{1E2BC90F-843C-42CE-8090-BC0BE53F9F52}"/>
    <cellStyle name="Normal 2 3 2 52" xfId="9569" xr:uid="{29D7AA93-DD68-4A9F-A816-CD0BEA4AEC3B}"/>
    <cellStyle name="Normal 2 3 2 53" xfId="9570" xr:uid="{B7E3B0F6-EF05-4414-9761-1A185F6ED704}"/>
    <cellStyle name="Normal 2 3 2 54" xfId="9571" xr:uid="{DDA4B06B-0750-40E3-84CC-B1139338AF98}"/>
    <cellStyle name="Normal 2 3 2 55" xfId="9572" xr:uid="{9E0A127A-848E-4F41-AEA8-1E8C36599096}"/>
    <cellStyle name="Normal 2 3 2 56" xfId="9573" xr:uid="{6AED0608-258D-4C94-B348-799E432B3ED8}"/>
    <cellStyle name="Normal 2 3 2 57" xfId="9574" xr:uid="{0C88B479-9AA7-4E5C-BE34-053281033DAD}"/>
    <cellStyle name="Normal 2 3 2 58" xfId="9575" xr:uid="{A8B13759-D62C-4C05-878F-329E9D39BE60}"/>
    <cellStyle name="Normal 2 3 2 59" xfId="9576" xr:uid="{BB19490A-BCF1-4D34-947F-0BA39CE336E5}"/>
    <cellStyle name="Normal 2 3 2 6" xfId="9577" xr:uid="{0194D985-AB19-409F-B709-6D2B33104F8D}"/>
    <cellStyle name="Normal 2 3 2 6 2" xfId="9578" xr:uid="{1E672373-4AFC-441F-BF29-A9186F9818A5}"/>
    <cellStyle name="Normal 2 3 2 6 3" xfId="9579" xr:uid="{3958B874-E412-4FA0-AEBF-F749057D87C2}"/>
    <cellStyle name="Normal 2 3 2 6 4" xfId="9580" xr:uid="{2793DF62-E333-4E7D-BCB9-DE8294F17C2B}"/>
    <cellStyle name="Normal 2 3 2 6 5" xfId="9581" xr:uid="{7101E726-50F8-4A04-84B0-D642315E9440}"/>
    <cellStyle name="Normal 2 3 2 6 6" xfId="9582" xr:uid="{CEB4AA9B-843D-405B-9B18-46E8A273340A}"/>
    <cellStyle name="Normal 2 3 2 60" xfId="9583" xr:uid="{CF3D4A5A-AB1C-4C43-AB46-BC6C149DAE92}"/>
    <cellStyle name="Normal 2 3 2 61" xfId="9584" xr:uid="{5A82D8C0-D77C-48BE-B57E-DA26CCA6B039}"/>
    <cellStyle name="Normal 2 3 2 62" xfId="9585" xr:uid="{8E8B303F-BD4E-4858-90FC-F79E0928867F}"/>
    <cellStyle name="Normal 2 3 2 63" xfId="9586" xr:uid="{CA69037D-5116-410C-A6F7-1F4FAD984C10}"/>
    <cellStyle name="Normal 2 3 2 64" xfId="9587" xr:uid="{628D7295-ACB5-4244-865F-AA86B3F5E53A}"/>
    <cellStyle name="Normal 2 3 2 65" xfId="9588" xr:uid="{677EE4C5-8AFC-4857-A852-6C66F0D6D04B}"/>
    <cellStyle name="Normal 2 3 2 66" xfId="9589" xr:uid="{1E87E6FC-795A-47E8-A217-82507B42825B}"/>
    <cellStyle name="Normal 2 3 2 67" xfId="9590" xr:uid="{97372F1D-F002-47C6-8D79-643CC3CBA3BD}"/>
    <cellStyle name="Normal 2 3 2 68" xfId="9591" xr:uid="{DEBCC4FF-356B-4181-B178-8A740577F73D}"/>
    <cellStyle name="Normal 2 3 2 69" xfId="9592" xr:uid="{4549E313-67EF-4997-B6AE-844C8365AB97}"/>
    <cellStyle name="Normal 2 3 2 7" xfId="9593" xr:uid="{D1AD993E-E9F9-41BF-8EB5-F55AA035C68C}"/>
    <cellStyle name="Normal 2 3 2 7 2" xfId="9594" xr:uid="{B777EE18-0DBC-4C2D-8938-EF3A1C6D2DE4}"/>
    <cellStyle name="Normal 2 3 2 7 3" xfId="9595" xr:uid="{218BE41B-CDEE-4608-B4CA-AA046490CEEB}"/>
    <cellStyle name="Normal 2 3 2 7 4" xfId="9596" xr:uid="{AD71A608-D733-44A4-B88C-D383BEAC5AF0}"/>
    <cellStyle name="Normal 2 3 2 7 5" xfId="9597" xr:uid="{39F18857-197E-4008-826A-EA3F2FD9C618}"/>
    <cellStyle name="Normal 2 3 2 7 6" xfId="9598" xr:uid="{9745D462-EB4C-4488-A791-5383ED88D19A}"/>
    <cellStyle name="Normal 2 3 2 70" xfId="9599" xr:uid="{B5222431-54B1-4821-A86D-48C7BE6490E9}"/>
    <cellStyle name="Normal 2 3 2 71" xfId="9600" xr:uid="{2B06BDB4-60D3-477B-83F3-FD8B29DB2B6C}"/>
    <cellStyle name="Normal 2 3 2 72" xfId="9601" xr:uid="{FD0729AD-ECEB-4940-902A-EA93791700DC}"/>
    <cellStyle name="Normal 2 3 2 73" xfId="9602" xr:uid="{568633DD-5047-4FF2-AAB5-6B3555EC5D08}"/>
    <cellStyle name="Normal 2 3 2 74" xfId="9603" xr:uid="{B99C5A42-C131-4F3B-A35E-76C887D27E1E}"/>
    <cellStyle name="Normal 2 3 2 74 10" xfId="9604" xr:uid="{BE68563D-32C0-42FF-A176-E234EBE7419F}"/>
    <cellStyle name="Normal 2 3 2 74 11" xfId="9605" xr:uid="{CDA64E1B-3858-4C43-B962-2C795B1E167D}"/>
    <cellStyle name="Normal 2 3 2 74 12" xfId="9606" xr:uid="{4C5EE7D1-C5CD-470B-93EE-C5459D6A4671}"/>
    <cellStyle name="Normal 2 3 2 74 13" xfId="9607" xr:uid="{6E4D3447-5C77-481F-879F-3E57CE1A8647}"/>
    <cellStyle name="Normal 2 3 2 74 14" xfId="9608" xr:uid="{CCB062E7-3800-4A71-B908-A15FE81C5AFA}"/>
    <cellStyle name="Normal 2 3 2 74 15" xfId="9609" xr:uid="{5A6F779F-ED0B-41E2-B503-FB2C18D933B0}"/>
    <cellStyle name="Normal 2 3 2 74 16" xfId="9610" xr:uid="{6EB9C66E-010C-41CE-8465-4A8F3B73058F}"/>
    <cellStyle name="Normal 2 3 2 74 17" xfId="9611" xr:uid="{A6FDA3E5-03DE-4BAC-9162-C3119D49671F}"/>
    <cellStyle name="Normal 2 3 2 74 18" xfId="9612" xr:uid="{4F5331D4-73FF-4220-BD9A-B38C941CAB3D}"/>
    <cellStyle name="Normal 2 3 2 74 19" xfId="9613" xr:uid="{894D0107-0B0E-4568-A178-6135C06280AE}"/>
    <cellStyle name="Normal 2 3 2 74 2" xfId="9614" xr:uid="{ABCB6870-9240-40E5-9607-1F8167EB0D64}"/>
    <cellStyle name="Normal 2 3 2 74 2 10" xfId="9615" xr:uid="{77C70C96-A4BB-48D8-BB01-614E3E80F45E}"/>
    <cellStyle name="Normal 2 3 2 74 2 11" xfId="9616" xr:uid="{3FA497FF-A122-46D4-B02B-7BB910819EBF}"/>
    <cellStyle name="Normal 2 3 2 74 2 12" xfId="9617" xr:uid="{EE01A8BD-1E79-4512-97AE-C0A75601E8EE}"/>
    <cellStyle name="Normal 2 3 2 74 2 13" xfId="9618" xr:uid="{3F6C67F3-54A1-432A-9F6E-DF4F524D3F76}"/>
    <cellStyle name="Normal 2 3 2 74 2 14" xfId="9619" xr:uid="{768D3AB4-933B-4035-AB72-7012378DC76C}"/>
    <cellStyle name="Normal 2 3 2 74 2 15" xfId="9620" xr:uid="{72822362-62DF-4D8D-8583-47454352DB52}"/>
    <cellStyle name="Normal 2 3 2 74 2 16" xfId="9621" xr:uid="{8975A397-6682-43A6-BC2F-65DDD2B53E14}"/>
    <cellStyle name="Normal 2 3 2 74 2 17" xfId="9622" xr:uid="{9B765A75-F873-42E9-A452-A4788B2F7562}"/>
    <cellStyle name="Normal 2 3 2 74 2 18" xfId="9623" xr:uid="{FCFBB002-FABC-423A-B0B1-E6366CB654F0}"/>
    <cellStyle name="Normal 2 3 2 74 2 19" xfId="9624" xr:uid="{FB8307EE-4C0F-43C6-8DED-1F7A6F29A084}"/>
    <cellStyle name="Normal 2 3 2 74 2 2" xfId="9625" xr:uid="{0D600DFD-F06C-445D-A615-982852BBBECA}"/>
    <cellStyle name="Normal 2 3 2 74 2 20" xfId="9626" xr:uid="{6A233CA9-68C7-4CFA-AE7C-070ED72B75C3}"/>
    <cellStyle name="Normal 2 3 2 74 2 21" xfId="9627" xr:uid="{528029B2-913F-4651-874E-3CD4BA290B31}"/>
    <cellStyle name="Normal 2 3 2 74 2 22" xfId="9628" xr:uid="{7B84BF5E-6013-4E82-A07E-9A8A652580A0}"/>
    <cellStyle name="Normal 2 3 2 74 2 23" xfId="9629" xr:uid="{6A6B6188-0B37-4C59-B6FF-228CB86FAFCC}"/>
    <cellStyle name="Normal 2 3 2 74 2 24" xfId="9630" xr:uid="{CCFF275B-CF99-4308-A8C3-0482472CE6E6}"/>
    <cellStyle name="Normal 2 3 2 74 2 25" xfId="9631" xr:uid="{C7C1E290-B1EC-4350-B0AA-E634F58B58B8}"/>
    <cellStyle name="Normal 2 3 2 74 2 26" xfId="9632" xr:uid="{D72F8494-5855-4727-9E7E-D34867FC3434}"/>
    <cellStyle name="Normal 2 3 2 74 2 27" xfId="9633" xr:uid="{C180685D-4B65-44A7-8127-EC207ED7590D}"/>
    <cellStyle name="Normal 2 3 2 74 2 28" xfId="9634" xr:uid="{94682C85-8125-42C9-BD87-D88975C398FF}"/>
    <cellStyle name="Normal 2 3 2 74 2 29" xfId="9635" xr:uid="{427A6778-FFE2-44E5-B046-3D0E2FA11472}"/>
    <cellStyle name="Normal 2 3 2 74 2 3" xfId="9636" xr:uid="{70758C24-3A72-4B3C-97E4-2E03BB65F93A}"/>
    <cellStyle name="Normal 2 3 2 74 2 30" xfId="9637" xr:uid="{89F9DBCD-3E53-4104-94FB-716AE2372449}"/>
    <cellStyle name="Normal 2 3 2 74 2 31" xfId="9638" xr:uid="{726F828A-2545-47D5-ADFA-6E7F9F5FBF3B}"/>
    <cellStyle name="Normal 2 3 2 74 2 32" xfId="9639" xr:uid="{EBBBD857-59B7-4D56-A828-B0D6654A03BC}"/>
    <cellStyle name="Normal 2 3 2 74 2 33" xfId="9640" xr:uid="{A2170AB4-D224-4B95-9BD3-1540B3BC0FBD}"/>
    <cellStyle name="Normal 2 3 2 74 2 34" xfId="9641" xr:uid="{5F1A15E6-9849-449F-A06F-B452C0BEA8BF}"/>
    <cellStyle name="Normal 2 3 2 74 2 35" xfId="9642" xr:uid="{9FD2C16A-68B3-4529-8774-D358279626F9}"/>
    <cellStyle name="Normal 2 3 2 74 2 36" xfId="9643" xr:uid="{98C0B227-F4A1-4A55-BE54-3D65602C2168}"/>
    <cellStyle name="Normal 2 3 2 74 2 37" xfId="9644" xr:uid="{80399DAA-074B-4813-9366-6B50E15BEEDB}"/>
    <cellStyle name="Normal 2 3 2 74 2 38" xfId="9645" xr:uid="{B96FE92B-D053-4E26-A73A-8F89EF7E5443}"/>
    <cellStyle name="Normal 2 3 2 74 2 4" xfId="9646" xr:uid="{15C2C711-6F8F-4CDE-8139-F40B7E5EC2EF}"/>
    <cellStyle name="Normal 2 3 2 74 2 5" xfId="9647" xr:uid="{F63B5F7C-84FB-47B5-8C1B-8C214FC64054}"/>
    <cellStyle name="Normal 2 3 2 74 2 6" xfId="9648" xr:uid="{91C4299B-CEDF-498A-BC25-533813896C15}"/>
    <cellStyle name="Normal 2 3 2 74 2 7" xfId="9649" xr:uid="{6287B7D5-B789-46E3-A4F7-3D598363FBC6}"/>
    <cellStyle name="Normal 2 3 2 74 2 8" xfId="9650" xr:uid="{1E455D87-F233-45F5-9125-165ECA4CDB13}"/>
    <cellStyle name="Normal 2 3 2 74 2 9" xfId="9651" xr:uid="{4DFBC672-110B-43DA-874B-6D4B47E1A145}"/>
    <cellStyle name="Normal 2 3 2 74 20" xfId="9652" xr:uid="{EC849EE2-81DE-4BD0-8928-ECB8EF21BF46}"/>
    <cellStyle name="Normal 2 3 2 74 21" xfId="9653" xr:uid="{0BB7AC47-750D-47A6-9E6A-22BA7286599E}"/>
    <cellStyle name="Normal 2 3 2 74 22" xfId="9654" xr:uid="{DE0A7B07-1C1F-4E3E-9AFF-65D4A5C71015}"/>
    <cellStyle name="Normal 2 3 2 74 23" xfId="9655" xr:uid="{5F334345-0002-4163-9060-4A7331D6D678}"/>
    <cellStyle name="Normal 2 3 2 74 24" xfId="9656" xr:uid="{FE18D013-64C9-4D54-A83E-232F1E361970}"/>
    <cellStyle name="Normal 2 3 2 74 25" xfId="9657" xr:uid="{4E7763BA-4477-4B3C-B43D-CEC9165B5A12}"/>
    <cellStyle name="Normal 2 3 2 74 26" xfId="9658" xr:uid="{4862D1E6-A5DF-4279-8485-68504302806C}"/>
    <cellStyle name="Normal 2 3 2 74 27" xfId="9659" xr:uid="{EC91C841-BD57-4544-A89E-9502569385C3}"/>
    <cellStyle name="Normal 2 3 2 74 28" xfId="9660" xr:uid="{BF907461-9CB3-4A68-9562-2BAF4AF77689}"/>
    <cellStyle name="Normal 2 3 2 74 29" xfId="9661" xr:uid="{02F036C7-C960-4196-86FA-D0EB5A8AA3EA}"/>
    <cellStyle name="Normal 2 3 2 74 3" xfId="9662" xr:uid="{2299DCFB-C665-43D7-AC99-D1FA810D1170}"/>
    <cellStyle name="Normal 2 3 2 74 30" xfId="9663" xr:uid="{0E4EC702-90D4-493C-882F-3695A8BF3E89}"/>
    <cellStyle name="Normal 2 3 2 74 31" xfId="9664" xr:uid="{DBF1EEF1-E63D-46EA-BD35-8D53C6008E1A}"/>
    <cellStyle name="Normal 2 3 2 74 32" xfId="9665" xr:uid="{589E7C52-CF3B-4404-AC92-751FF4E2308B}"/>
    <cellStyle name="Normal 2 3 2 74 33" xfId="9666" xr:uid="{482DDFBE-4028-4C06-A7DE-DE1786D6546B}"/>
    <cellStyle name="Normal 2 3 2 74 34" xfId="9667" xr:uid="{D6F064C3-7F5F-40BE-B11C-4060E551ED95}"/>
    <cellStyle name="Normal 2 3 2 74 35" xfId="9668" xr:uid="{A5C12696-B228-4A4D-BC10-80B71DD4AADC}"/>
    <cellStyle name="Normal 2 3 2 74 36" xfId="9669" xr:uid="{F85E2F10-EA25-4514-945A-5FEFB77792AF}"/>
    <cellStyle name="Normal 2 3 2 74 37" xfId="9670" xr:uid="{8087297F-239C-41C7-AE65-0A7D7C620AE9}"/>
    <cellStyle name="Normal 2 3 2 74 38" xfId="9671" xr:uid="{08AC4C23-688E-4ED6-80C1-B2686C3EAECB}"/>
    <cellStyle name="Normal 2 3 2 74 4" xfId="9672" xr:uid="{8E5472CC-3B48-4337-AEF6-E538C52A94B7}"/>
    <cellStyle name="Normal 2 3 2 74 5" xfId="9673" xr:uid="{D4F0E1E4-5EE3-4F13-A82A-0967E09B7D16}"/>
    <cellStyle name="Normal 2 3 2 74 6" xfId="9674" xr:uid="{1E596F80-C0B2-49E5-9CBD-D4232317506C}"/>
    <cellStyle name="Normal 2 3 2 74 7" xfId="9675" xr:uid="{66D5F128-F0C3-497A-BEDD-984126D27960}"/>
    <cellStyle name="Normal 2 3 2 74 8" xfId="9676" xr:uid="{5EB614E8-DBC4-4CBE-BF1D-E4CF8764DC6B}"/>
    <cellStyle name="Normal 2 3 2 74 9" xfId="9677" xr:uid="{A93E8BF6-269E-41D5-8C09-595D5AFD4364}"/>
    <cellStyle name="Normal 2 3 2 75" xfId="9678" xr:uid="{B43166A6-1AB8-46E8-A64D-2375FE7DC0C9}"/>
    <cellStyle name="Normal 2 3 2 76" xfId="9679" xr:uid="{9ED22189-D63F-498A-92A1-A67B0D17BBC9}"/>
    <cellStyle name="Normal 2 3 2 77" xfId="9680" xr:uid="{E50BA2F4-45C0-4B12-BA15-71CC75873D96}"/>
    <cellStyle name="Normal 2 3 2 78" xfId="9681" xr:uid="{AE520D38-4DF1-453D-9AF0-676A472F4DE0}"/>
    <cellStyle name="Normal 2 3 2 79" xfId="9682" xr:uid="{51CB83D5-A2A0-487D-A810-A3A6ADE8879E}"/>
    <cellStyle name="Normal 2 3 2 8" xfId="9683" xr:uid="{19616FA0-E54A-4187-B476-410C7A8DA149}"/>
    <cellStyle name="Normal 2 3 2 8 2" xfId="9684" xr:uid="{89AE39DA-43C9-4323-9AF0-6FA0C01B51F3}"/>
    <cellStyle name="Normal 2 3 2 8 3" xfId="9685" xr:uid="{D40FF9DD-4DD2-4EE3-B483-AA1D0701231C}"/>
    <cellStyle name="Normal 2 3 2 8 4" xfId="9686" xr:uid="{E8B01B17-7847-4966-A2DE-E31138855A86}"/>
    <cellStyle name="Normal 2 3 2 8 5" xfId="9687" xr:uid="{7EF97F46-CC60-4565-A38F-145DFEFCBBA7}"/>
    <cellStyle name="Normal 2 3 2 8 6" xfId="9688" xr:uid="{CEA56AFB-F8F1-4BB7-94FA-BA56D4A349D0}"/>
    <cellStyle name="Normal 2 3 2 80" xfId="9689" xr:uid="{A26FE905-34CF-43F3-AF51-007361720A91}"/>
    <cellStyle name="Normal 2 3 2 81" xfId="9690" xr:uid="{7EC32834-BE2F-4E0F-8F43-26BEFA875DE6}"/>
    <cellStyle name="Normal 2 3 2 82" xfId="9691" xr:uid="{CFF722FD-3008-425D-B852-0357D4829967}"/>
    <cellStyle name="Normal 2 3 2 83" xfId="9692" xr:uid="{54263FB7-772D-4074-9790-B8E4DF67153E}"/>
    <cellStyle name="Normal 2 3 2 84" xfId="9693" xr:uid="{6EAB9654-5392-4C9F-A318-34BFB8D33EE4}"/>
    <cellStyle name="Normal 2 3 2 85" xfId="9694" xr:uid="{F28065DD-2C84-4CCE-B21A-AA1D047213EF}"/>
    <cellStyle name="Normal 2 3 2 86" xfId="9695" xr:uid="{419D1D7D-304E-48DE-AF6D-AE8BEA73FBF8}"/>
    <cellStyle name="Normal 2 3 2 87" xfId="9696" xr:uid="{4FB926C1-88B6-428A-9BE8-36204DB0C6E1}"/>
    <cellStyle name="Normal 2 3 2 88" xfId="9697" xr:uid="{DE62A99B-F4F3-4E89-8877-091030088C9E}"/>
    <cellStyle name="Normal 2 3 2 89" xfId="9698" xr:uid="{AFBB320E-66C0-4C01-AED9-5B74A09FADCE}"/>
    <cellStyle name="Normal 2 3 2 9" xfId="9699" xr:uid="{C0FEC979-5E63-4C29-B28D-0E151742295C}"/>
    <cellStyle name="Normal 2 3 2 9 2" xfId="9700" xr:uid="{DABA6C68-BBB5-41AA-BEB2-3F91E0A070C1}"/>
    <cellStyle name="Normal 2 3 2 9 3" xfId="9701" xr:uid="{744D1ADD-E81E-41B8-B528-B46C87C483AB}"/>
    <cellStyle name="Normal 2 3 2 9 4" xfId="9702" xr:uid="{A1F271F6-D417-439D-98AE-B0D2819EBF8D}"/>
    <cellStyle name="Normal 2 3 2 9 5" xfId="9703" xr:uid="{73B058EC-0584-410E-8147-B1C8F4F32BC2}"/>
    <cellStyle name="Normal 2 3 2 9 6" xfId="9704" xr:uid="{F5AF3930-C62C-4682-BED4-325496F1EECF}"/>
    <cellStyle name="Normal 2 3 2 90" xfId="9705" xr:uid="{231BCF39-9A84-4073-9593-B9DB70E58290}"/>
    <cellStyle name="Normal 2 3 2 91" xfId="9706" xr:uid="{C2BACE9D-29C8-4C5B-81EB-BE2C82A0E50F}"/>
    <cellStyle name="Normal 2 3 2 92" xfId="9707" xr:uid="{4F03DF73-0789-4069-A52F-8480043337C1}"/>
    <cellStyle name="Normal 2 3 2 93" xfId="9708" xr:uid="{76E616BF-940E-4A0B-B2CC-06D7CB71313C}"/>
    <cellStyle name="Normal 2 3 2 94" xfId="9709" xr:uid="{4F5861DF-3D21-4D36-9EC7-6FC134E2BBC0}"/>
    <cellStyle name="Normal 2 3 2 95" xfId="9710" xr:uid="{1F96E7DC-83A4-4EC5-90AB-6AD546903487}"/>
    <cellStyle name="Normal 2 3 2 96" xfId="9711" xr:uid="{22099441-05F8-4CFC-B79E-593B6D533F90}"/>
    <cellStyle name="Normal 2 3 2 97" xfId="9712" xr:uid="{6C0BAA2B-595D-4CBF-BF20-1DE1D7973F5E}"/>
    <cellStyle name="Normal 2 3 2 98" xfId="9713" xr:uid="{A4CBF0DD-0CE0-4337-8FEA-F2BDABD8CF0A}"/>
    <cellStyle name="Normal 2 3 2 99" xfId="9714" xr:uid="{84195E79-E111-4A61-8F67-DE53A6AD3A90}"/>
    <cellStyle name="Normal 2 3 20" xfId="9715" xr:uid="{A45B3E3F-CBF5-4CE8-929D-98D3B1605EAC}"/>
    <cellStyle name="Normal 2 3 20 2" xfId="9716" xr:uid="{D938D3BA-5C46-48EA-8918-9FA4A518C677}"/>
    <cellStyle name="Normal 2 3 20 3" xfId="9717" xr:uid="{1052F34C-8ABF-47CA-88A8-AB730405D8F9}"/>
    <cellStyle name="Normal 2 3 20 4" xfId="9718" xr:uid="{571598CF-76D9-4309-8902-0392D33CB26C}"/>
    <cellStyle name="Normal 2 3 20 5" xfId="9719" xr:uid="{B8F1D255-18A4-44A5-AB9C-D7C9A68F9CBD}"/>
    <cellStyle name="Normal 2 3 20 6" xfId="9720" xr:uid="{B5685D80-3DA0-4676-A965-4A92A89D32C3}"/>
    <cellStyle name="Normal 2 3 21" xfId="9721" xr:uid="{DC86DC8F-FC08-4835-B553-E0C160C2F3B4}"/>
    <cellStyle name="Normal 2 3 21 2" xfId="9722" xr:uid="{EFBBC5B0-DC36-4FA8-9D21-BAB6DA6C4A83}"/>
    <cellStyle name="Normal 2 3 21 3" xfId="9723" xr:uid="{2C8B1215-4115-4172-AFFF-23C0EFA751DD}"/>
    <cellStyle name="Normal 2 3 21 4" xfId="9724" xr:uid="{6D133232-C268-475D-837B-1093548745E6}"/>
    <cellStyle name="Normal 2 3 21 5" xfId="9725" xr:uid="{EAD98F07-831C-48F9-BF22-586BD44DDD78}"/>
    <cellStyle name="Normal 2 3 21 6" xfId="9726" xr:uid="{C037BF1E-5935-418C-8C63-0EFD94885885}"/>
    <cellStyle name="Normal 2 3 22" xfId="9727" xr:uid="{A4E1F17A-5325-4F3A-8A16-1AC55BAB52EA}"/>
    <cellStyle name="Normal 2 3 22 2" xfId="9728" xr:uid="{36F222A7-8012-4A62-8762-4CBEE9433D97}"/>
    <cellStyle name="Normal 2 3 22 3" xfId="9729" xr:uid="{15510A0B-242E-4267-8D73-CA005ECB8D6A}"/>
    <cellStyle name="Normal 2 3 22 4" xfId="9730" xr:uid="{6CC3D579-7F46-40F6-BB66-3ACBBF6A9B77}"/>
    <cellStyle name="Normal 2 3 22 5" xfId="9731" xr:uid="{80E298E8-2C6E-4157-9631-3DC7EC4DCCB8}"/>
    <cellStyle name="Normal 2 3 22 6" xfId="9732" xr:uid="{C8CBA5CE-C56D-4E71-9B9E-3C6D632A549C}"/>
    <cellStyle name="Normal 2 3 23" xfId="9733" xr:uid="{E2650CF3-C4A0-4336-8229-E111CD94B03A}"/>
    <cellStyle name="Normal 2 3 23 2" xfId="9734" xr:uid="{FB7912FD-E4BD-4BE2-A12A-5BA59D11DBDE}"/>
    <cellStyle name="Normal 2 3 23 3" xfId="9735" xr:uid="{9766DAA5-BB6D-4F91-8A7E-A6EAEFA341ED}"/>
    <cellStyle name="Normal 2 3 23 4" xfId="9736" xr:uid="{F0E56CA6-1ECC-4473-BD57-5A755926E3AB}"/>
    <cellStyle name="Normal 2 3 23 5" xfId="9737" xr:uid="{1B93155B-3A15-4BC4-82C6-C786F1FA534F}"/>
    <cellStyle name="Normal 2 3 23 6" xfId="9738" xr:uid="{1DF67D1C-E455-4DEA-97D6-2FB68CDE80BC}"/>
    <cellStyle name="Normal 2 3 24" xfId="9739" xr:uid="{1D630BDF-1F72-44CE-9A93-BF3B51380DF1}"/>
    <cellStyle name="Normal 2 3 24 2" xfId="9740" xr:uid="{0A54D69D-C64C-461B-A250-A0F520CD2F1F}"/>
    <cellStyle name="Normal 2 3 24 3" xfId="9741" xr:uid="{B300EAAF-32FF-4E08-AA2A-31E2A46CF0E1}"/>
    <cellStyle name="Normal 2 3 24 4" xfId="9742" xr:uid="{99C924AC-D8B3-47E3-BE32-FAFDAA0E9BDC}"/>
    <cellStyle name="Normal 2 3 24 5" xfId="9743" xr:uid="{835412BF-3B24-4C57-99E5-6AD4A77B26C0}"/>
    <cellStyle name="Normal 2 3 24 6" xfId="9744" xr:uid="{A8B57C51-10F5-4EC1-8364-73E6F3F3F9DF}"/>
    <cellStyle name="Normal 2 3 25" xfId="9745" xr:uid="{27167B50-2EEC-4DA9-BD04-C734C86B5E45}"/>
    <cellStyle name="Normal 2 3 25 2" xfId="9746" xr:uid="{7AB01A0D-B9E1-4E7D-B7DB-F578ADC9CA79}"/>
    <cellStyle name="Normal 2 3 25 3" xfId="9747" xr:uid="{60051063-8E17-4CE1-9E0B-75F165BF7A21}"/>
    <cellStyle name="Normal 2 3 25 4" xfId="9748" xr:uid="{C3828691-2AAE-4D6A-B960-DDBFC5A8134C}"/>
    <cellStyle name="Normal 2 3 25 5" xfId="9749" xr:uid="{F5124331-A270-4599-9498-B2642B16F1FE}"/>
    <cellStyle name="Normal 2 3 25 6" xfId="9750" xr:uid="{8B4194C0-866F-4734-943C-54EA55032358}"/>
    <cellStyle name="Normal 2 3 26" xfId="9751" xr:uid="{B65BF8A8-38E9-443E-9659-777E6B0D861A}"/>
    <cellStyle name="Normal 2 3 26 2" xfId="9752" xr:uid="{13F95CE1-6920-4142-9770-F775A40D673A}"/>
    <cellStyle name="Normal 2 3 26 3" xfId="9753" xr:uid="{16F59897-3CF7-4213-BF1E-AE0EED9A17D7}"/>
    <cellStyle name="Normal 2 3 26 4" xfId="9754" xr:uid="{B77F07EA-1694-464E-B2FA-664ECD3D17D0}"/>
    <cellStyle name="Normal 2 3 26 5" xfId="9755" xr:uid="{A832F308-D4C7-48DE-9964-3EA4AE1C0040}"/>
    <cellStyle name="Normal 2 3 26 6" xfId="9756" xr:uid="{5861B418-4828-446C-A305-A75DE958AD40}"/>
    <cellStyle name="Normal 2 3 27" xfId="9757" xr:uid="{855AEB47-662D-4186-90D2-89039E4389EC}"/>
    <cellStyle name="Normal 2 3 27 10" xfId="9758" xr:uid="{4CE1C5B6-A263-48CD-B514-6FA32F989397}"/>
    <cellStyle name="Normal 2 3 27 2" xfId="9759" xr:uid="{A36BE4A8-97C5-4B3D-A235-064C99DBEC9C}"/>
    <cellStyle name="Normal 2 3 27 2 2" xfId="9760" xr:uid="{C0A40AC6-87E9-4BC2-A2C8-A011977325F2}"/>
    <cellStyle name="Normal 2 3 27 2 3" xfId="9761" xr:uid="{9AB69827-91CD-46E4-A883-C2E867A2E04C}"/>
    <cellStyle name="Normal 2 3 27 2 4" xfId="9762" xr:uid="{78BAF65E-DA97-4A01-B7A4-6EF1521E32AF}"/>
    <cellStyle name="Normal 2 3 27 2 5" xfId="9763" xr:uid="{04253AF3-0706-4DE7-83D8-BE79761B3EA7}"/>
    <cellStyle name="Normal 2 3 27 2 6" xfId="9764" xr:uid="{2ED9EAF5-D395-4A12-9A77-2AAC4E81DCD7}"/>
    <cellStyle name="Normal 2 3 27 3" xfId="9765" xr:uid="{CE21FD9C-8585-4D38-AC30-BAC40AEAE766}"/>
    <cellStyle name="Normal 2 3 27 4" xfId="9766" xr:uid="{B1699318-B8C4-4104-BF1A-6E5BCA284E9A}"/>
    <cellStyle name="Normal 2 3 27 5" xfId="9767" xr:uid="{8425CEBC-731F-497F-8DA7-D58616494F63}"/>
    <cellStyle name="Normal 2 3 27 6" xfId="9768" xr:uid="{476696C2-B15A-4DB2-9A38-F496DD28B06E}"/>
    <cellStyle name="Normal 2 3 27 7" xfId="9769" xr:uid="{12C0C433-0E2E-4132-A036-06C1A8C117A6}"/>
    <cellStyle name="Normal 2 3 27 8" xfId="9770" xr:uid="{78AB804B-A5D8-43F4-A902-3181DE46D22B}"/>
    <cellStyle name="Normal 2 3 27 9" xfId="9771" xr:uid="{1CC125F0-C4EE-4FAD-8DA1-97E7A29653C5}"/>
    <cellStyle name="Normal 2 3 28" xfId="9772" xr:uid="{925F9481-A522-4DD3-92D3-23618F084073}"/>
    <cellStyle name="Normal 2 3 28 2" xfId="9773" xr:uid="{91F6A640-C282-41A3-8FAF-D93F9C487D36}"/>
    <cellStyle name="Normal 2 3 28 3" xfId="9774" xr:uid="{4DC4B8EA-3BB2-4166-8E86-8815B5EFD1AA}"/>
    <cellStyle name="Normal 2 3 28 4" xfId="9775" xr:uid="{7D5F56AA-5244-4818-9C6F-E9E691539245}"/>
    <cellStyle name="Normal 2 3 28 5" xfId="9776" xr:uid="{E6C2EDA2-F63A-4DBB-A9EA-CC0AA53D9B20}"/>
    <cellStyle name="Normal 2 3 28 6" xfId="9777" xr:uid="{69A986D4-9E0A-4FFE-BAC7-EAA259A4C9A9}"/>
    <cellStyle name="Normal 2 3 29" xfId="9778" xr:uid="{DDA50A5D-F281-4F7A-9ED4-51871FCAFF66}"/>
    <cellStyle name="Normal 2 3 29 2" xfId="9779" xr:uid="{0F10164B-D682-4586-8AE3-70D85EE3E061}"/>
    <cellStyle name="Normal 2 3 29 3" xfId="9780" xr:uid="{49995F9B-CF10-424C-8556-87CC17409556}"/>
    <cellStyle name="Normal 2 3 29 4" xfId="9781" xr:uid="{7AE87EC5-87FD-4B5C-BB82-B049AAEDA209}"/>
    <cellStyle name="Normal 2 3 29 5" xfId="9782" xr:uid="{2F7B1424-3639-40B2-872D-82A50A7DD20F}"/>
    <cellStyle name="Normal 2 3 29 6" xfId="9783" xr:uid="{5454DC4D-048A-45E1-B747-911080324128}"/>
    <cellStyle name="Normal 2 3 3" xfId="9784" xr:uid="{14EBE14D-0946-46B2-AB25-E5DA2876D14E}"/>
    <cellStyle name="Normal 2 3 3 10" xfId="9785" xr:uid="{668678E0-0D27-43F2-9972-10BF93C4F478}"/>
    <cellStyle name="Normal 2 3 3 11" xfId="9786" xr:uid="{B63D65BC-42F9-455C-8FF9-C7B307551029}"/>
    <cellStyle name="Normal 2 3 3 12" xfId="9787" xr:uid="{646D0B96-0B09-451A-BCB8-9037AFDF5DB7}"/>
    <cellStyle name="Normal 2 3 3 13" xfId="9788" xr:uid="{0A645B43-6E0A-42EA-8435-A57B281046D9}"/>
    <cellStyle name="Normal 2 3 3 14" xfId="9789" xr:uid="{3F9D8250-918D-4748-9849-C695F825E497}"/>
    <cellStyle name="Normal 2 3 3 15" xfId="9790" xr:uid="{D8AD9B9C-C0F7-479C-8103-D307AD041C46}"/>
    <cellStyle name="Normal 2 3 3 16" xfId="9791" xr:uid="{8C62780A-4D80-446B-80AD-A6B1B4421F66}"/>
    <cellStyle name="Normal 2 3 3 17" xfId="9792" xr:uid="{91F29375-2A8C-491E-B38A-1BB7228BC173}"/>
    <cellStyle name="Normal 2 3 3 18" xfId="9793" xr:uid="{9EB33D24-9297-4BA7-962D-EC53B101176B}"/>
    <cellStyle name="Normal 2 3 3 19" xfId="9794" xr:uid="{4B979726-2530-4798-9BEC-DB1D32CB67C2}"/>
    <cellStyle name="Normal 2 3 3 2" xfId="9795" xr:uid="{3063A993-8378-4DE4-86EC-8334BDA1D39F}"/>
    <cellStyle name="Normal 2 3 3 2 10" xfId="9796" xr:uid="{93FE5E53-E406-40D6-BB2B-2840E68E8BE4}"/>
    <cellStyle name="Normal 2 3 3 2 11" xfId="9797" xr:uid="{47557752-265A-4764-B443-227B468B3F9F}"/>
    <cellStyle name="Normal 2 3 3 2 12" xfId="9798" xr:uid="{F425EE8F-BB07-445A-B2CB-070D3FA5B98A}"/>
    <cellStyle name="Normal 2 3 3 2 13" xfId="9799" xr:uid="{B95871A0-8EFB-4135-B146-556CA6E8EF78}"/>
    <cellStyle name="Normal 2 3 3 2 14" xfId="9800" xr:uid="{2A1A3563-A537-404D-9701-C1167146AE2D}"/>
    <cellStyle name="Normal 2 3 3 2 15" xfId="9801" xr:uid="{3304669E-3F48-4C67-9F55-1C924604359C}"/>
    <cellStyle name="Normal 2 3 3 2 16" xfId="9802" xr:uid="{A1CFFDA4-8A80-4F11-AAD2-7298FDCDC435}"/>
    <cellStyle name="Normal 2 3 3 2 17" xfId="9803" xr:uid="{81E4D696-477A-48DD-9F5F-6EB48A6869F8}"/>
    <cellStyle name="Normal 2 3 3 2 18" xfId="9804" xr:uid="{8E8638A4-AF5B-4DBB-A563-7F465CA501B8}"/>
    <cellStyle name="Normal 2 3 3 2 19" xfId="9805" xr:uid="{68AF91A9-E54B-4C03-8437-E73B546F46FE}"/>
    <cellStyle name="Normal 2 3 3 2 2" xfId="9806" xr:uid="{75085C15-F3D8-495A-B045-891194439459}"/>
    <cellStyle name="Normal 2 3 3 2 2 10" xfId="9807" xr:uid="{7AECF28D-09D8-406F-8F66-6F19BC223DE3}"/>
    <cellStyle name="Normal 2 3 3 2 2 11" xfId="9808" xr:uid="{B8612854-CAB3-4A40-AE1B-79EC11318F1B}"/>
    <cellStyle name="Normal 2 3 3 2 2 12" xfId="9809" xr:uid="{63157784-BE30-4F98-9482-106075BE14F2}"/>
    <cellStyle name="Normal 2 3 3 2 2 13" xfId="9810" xr:uid="{7226BA27-0498-4194-80DC-571FE9A54A1A}"/>
    <cellStyle name="Normal 2 3 3 2 2 14" xfId="9811" xr:uid="{45393BB4-7A49-4510-9B44-EBF37ACA91FB}"/>
    <cellStyle name="Normal 2 3 3 2 2 15" xfId="9812" xr:uid="{BEF13B37-D849-4DF2-9BA8-03047BB31D6C}"/>
    <cellStyle name="Normal 2 3 3 2 2 16" xfId="9813" xr:uid="{E0C6C86C-E1F0-43B6-B51E-BF2814B6AB4D}"/>
    <cellStyle name="Normal 2 3 3 2 2 17" xfId="9814" xr:uid="{68468911-14E2-45CC-BC41-73E650FE3D5B}"/>
    <cellStyle name="Normal 2 3 3 2 2 18" xfId="9815" xr:uid="{54BF0E3B-0623-4138-85A2-5C880FC51FB4}"/>
    <cellStyle name="Normal 2 3 3 2 2 19" xfId="9816" xr:uid="{91C2C367-A8A2-4A80-B55E-6EF882F5408D}"/>
    <cellStyle name="Normal 2 3 3 2 2 2" xfId="9817" xr:uid="{B7E71696-8FAF-4497-8357-B80072B60859}"/>
    <cellStyle name="Normal 2 3 3 2 2 2 10" xfId="9818" xr:uid="{956B0565-D421-4754-B28F-11EECEC30071}"/>
    <cellStyle name="Normal 2 3 3 2 2 2 11" xfId="9819" xr:uid="{0DA235D7-B7E3-49F1-8E1B-C5F3CC8B24D7}"/>
    <cellStyle name="Normal 2 3 3 2 2 2 12" xfId="9820" xr:uid="{43827C57-F275-4F02-90F5-2DFCD6A1E93E}"/>
    <cellStyle name="Normal 2 3 3 2 2 2 13" xfId="9821" xr:uid="{7DC91B36-FAFC-4D59-9E17-21CB5C9F3A44}"/>
    <cellStyle name="Normal 2 3 3 2 2 2 14" xfId="9822" xr:uid="{D8C80EB6-572E-43D7-B515-88BE6C9C153C}"/>
    <cellStyle name="Normal 2 3 3 2 2 2 15" xfId="9823" xr:uid="{0723D51D-9AC5-41F4-9DB2-EB8E183E631D}"/>
    <cellStyle name="Normal 2 3 3 2 2 2 16" xfId="9824" xr:uid="{850E47AC-C05C-4B93-A9E4-C1CC6450EA35}"/>
    <cellStyle name="Normal 2 3 3 2 2 2 17" xfId="9825" xr:uid="{B9884ADD-3222-45D3-ABCB-D3E38429F7E2}"/>
    <cellStyle name="Normal 2 3 3 2 2 2 18" xfId="9826" xr:uid="{D76CCCB0-91BC-4918-A17D-9B203BC892AD}"/>
    <cellStyle name="Normal 2 3 3 2 2 2 19" xfId="9827" xr:uid="{2B3191C7-D12F-409D-9B63-5D113C7C791E}"/>
    <cellStyle name="Normal 2 3 3 2 2 2 2" xfId="9828" xr:uid="{7CD44D7F-C3E8-4EE0-981A-D8C168A1B847}"/>
    <cellStyle name="Normal 2 3 3 2 2 2 20" xfId="9829" xr:uid="{AB40094D-7089-45D9-B712-ABFABD261337}"/>
    <cellStyle name="Normal 2 3 3 2 2 2 21" xfId="9830" xr:uid="{DF2A6BDA-CD6A-490B-AF0A-112B4A567930}"/>
    <cellStyle name="Normal 2 3 3 2 2 2 22" xfId="9831" xr:uid="{F0FB17E3-D4A2-429C-A368-F9E223AC65AA}"/>
    <cellStyle name="Normal 2 3 3 2 2 2 23" xfId="9832" xr:uid="{D72B2C38-70F2-4000-B368-B7E19E8C0951}"/>
    <cellStyle name="Normal 2 3 3 2 2 2 24" xfId="9833" xr:uid="{C9618223-0F0C-4B4E-90E5-1A6113A7DDCC}"/>
    <cellStyle name="Normal 2 3 3 2 2 2 25" xfId="9834" xr:uid="{1616FB88-C1DD-43BE-A083-8E5CBE668E77}"/>
    <cellStyle name="Normal 2 3 3 2 2 2 26" xfId="9835" xr:uid="{F497CF42-B2BB-454B-BC22-52BF8742CE69}"/>
    <cellStyle name="Normal 2 3 3 2 2 2 27" xfId="9836" xr:uid="{7EDAC81A-49C6-41EB-9B92-4C7431AD4C44}"/>
    <cellStyle name="Normal 2 3 3 2 2 2 28" xfId="9837" xr:uid="{423C1793-8CFE-4418-BA99-36C63C888FC7}"/>
    <cellStyle name="Normal 2 3 3 2 2 2 29" xfId="9838" xr:uid="{4D1F214C-A87B-4379-B844-5AF756BB0AAF}"/>
    <cellStyle name="Normal 2 3 3 2 2 2 3" xfId="9839" xr:uid="{5C49A92B-7B4D-4367-BE24-1D9DA5A38D16}"/>
    <cellStyle name="Normal 2 3 3 2 2 2 30" xfId="9840" xr:uid="{5739A8CC-C447-4B09-A360-8A44FA24CF00}"/>
    <cellStyle name="Normal 2 3 3 2 2 2 31" xfId="9841" xr:uid="{879A83C9-9C9A-42F1-B2C6-712D3CE5827F}"/>
    <cellStyle name="Normal 2 3 3 2 2 2 32" xfId="9842" xr:uid="{54634CF9-88FD-4750-B83C-9375A0EB7C16}"/>
    <cellStyle name="Normal 2 3 3 2 2 2 33" xfId="9843" xr:uid="{E3C058D5-BCBD-4184-90F9-D3A66E2469F2}"/>
    <cellStyle name="Normal 2 3 3 2 2 2 34" xfId="9844" xr:uid="{E5ED4CA5-9151-4A00-87FB-176AA7B2C4A7}"/>
    <cellStyle name="Normal 2 3 3 2 2 2 35" xfId="9845" xr:uid="{4CDC9369-CA98-473D-A35E-817C204FBBF7}"/>
    <cellStyle name="Normal 2 3 3 2 2 2 36" xfId="9846" xr:uid="{1FC6863C-909E-451A-8F68-BAA2EC2519B1}"/>
    <cellStyle name="Normal 2 3 3 2 2 2 37" xfId="9847" xr:uid="{2D47EEA1-84B9-430C-BA80-051E4F130F85}"/>
    <cellStyle name="Normal 2 3 3 2 2 2 38" xfId="9848" xr:uid="{B4FF8C25-2480-4258-BE62-58FFF3640E19}"/>
    <cellStyle name="Normal 2 3 3 2 2 2 4" xfId="9849" xr:uid="{610BED80-9449-4445-8BF7-2BD31FF9FFD3}"/>
    <cellStyle name="Normal 2 3 3 2 2 2 5" xfId="9850" xr:uid="{36EBCBA4-0EAC-40A1-AAB6-A1C5E07B2CF1}"/>
    <cellStyle name="Normal 2 3 3 2 2 2 6" xfId="9851" xr:uid="{626E0921-9649-4DA6-8247-27C8A32F722D}"/>
    <cellStyle name="Normal 2 3 3 2 2 2 7" xfId="9852" xr:uid="{F0DAE228-FE00-4C65-B3EB-E45F19F8DE6D}"/>
    <cellStyle name="Normal 2 3 3 2 2 2 8" xfId="9853" xr:uid="{060F41DD-5192-4B82-97B1-76F8BB3F2CFA}"/>
    <cellStyle name="Normal 2 3 3 2 2 2 9" xfId="9854" xr:uid="{1A07A8CC-D22E-42F0-85B9-3C29A6C75EAF}"/>
    <cellStyle name="Normal 2 3 3 2 2 20" xfId="9855" xr:uid="{A2DAD5EA-676A-4CF1-BFE0-275988F5B336}"/>
    <cellStyle name="Normal 2 3 3 2 2 21" xfId="9856" xr:uid="{C466D4B9-A131-4B70-9BF5-D14F16522BF1}"/>
    <cellStyle name="Normal 2 3 3 2 2 22" xfId="9857" xr:uid="{1928295D-7E9B-4A59-B79C-F7A9B61E6695}"/>
    <cellStyle name="Normal 2 3 3 2 2 23" xfId="9858" xr:uid="{02194CE1-C5CB-4DA8-9B99-029DFD7E89A3}"/>
    <cellStyle name="Normal 2 3 3 2 2 24" xfId="9859" xr:uid="{E592BFD7-4C80-4171-BCFC-E02F1C7ADC38}"/>
    <cellStyle name="Normal 2 3 3 2 2 25" xfId="9860" xr:uid="{1E0FD12B-D6A1-4A13-B1DC-DAF74F7C2DA1}"/>
    <cellStyle name="Normal 2 3 3 2 2 26" xfId="9861" xr:uid="{DC0C30EB-1BE5-41EE-9AC4-65023CA638AA}"/>
    <cellStyle name="Normal 2 3 3 2 2 27" xfId="9862" xr:uid="{2C96AA59-7F95-4992-9E38-EC16B1D236AA}"/>
    <cellStyle name="Normal 2 3 3 2 2 28" xfId="9863" xr:uid="{6692FA90-6C05-4F28-951E-1A3735D30B5F}"/>
    <cellStyle name="Normal 2 3 3 2 2 29" xfId="9864" xr:uid="{A132484D-236E-47DE-AF8A-7E148EDEB652}"/>
    <cellStyle name="Normal 2 3 3 2 2 3" xfId="9865" xr:uid="{C98A38D8-D316-4F49-ABC9-31A6DDFC1CCC}"/>
    <cellStyle name="Normal 2 3 3 2 2 30" xfId="9866" xr:uid="{E8BE6391-FD2C-4917-8A5B-B1A6D7B0E595}"/>
    <cellStyle name="Normal 2 3 3 2 2 31" xfId="9867" xr:uid="{824BB187-F639-4BAF-9506-178C4BA532AE}"/>
    <cellStyle name="Normal 2 3 3 2 2 32" xfId="9868" xr:uid="{A7351226-A449-442B-BF6D-E270DB6A3EA7}"/>
    <cellStyle name="Normal 2 3 3 2 2 33" xfId="9869" xr:uid="{128644E0-8355-442B-8A2F-26FC587AD595}"/>
    <cellStyle name="Normal 2 3 3 2 2 34" xfId="9870" xr:uid="{48516529-9C22-4E95-B1F4-381EDC86F372}"/>
    <cellStyle name="Normal 2 3 3 2 2 35" xfId="9871" xr:uid="{A0E4D12C-F7B3-4EC3-85AA-090497696510}"/>
    <cellStyle name="Normal 2 3 3 2 2 36" xfId="9872" xr:uid="{BF8D26EB-396B-46A9-8C56-7CD4DCAF23FE}"/>
    <cellStyle name="Normal 2 3 3 2 2 37" xfId="9873" xr:uid="{7739A1ED-FE76-4D36-A59F-52906E31BEBA}"/>
    <cellStyle name="Normal 2 3 3 2 2 38" xfId="9874" xr:uid="{7DE1290B-BC22-4AE5-A7D5-60ECD0176492}"/>
    <cellStyle name="Normal 2 3 3 2 2 4" xfId="9875" xr:uid="{7A56A645-2D0E-48FD-BD27-6E3D5811BEBF}"/>
    <cellStyle name="Normal 2 3 3 2 2 5" xfId="9876" xr:uid="{4C377F11-EF4B-4957-A1A8-0D368DF9D227}"/>
    <cellStyle name="Normal 2 3 3 2 2 6" xfId="9877" xr:uid="{C6B86E40-D0CD-4F0C-B2DA-543372AF2A6F}"/>
    <cellStyle name="Normal 2 3 3 2 2 7" xfId="9878" xr:uid="{46A7BCA6-F2FA-443B-B0BF-F436AB8E3828}"/>
    <cellStyle name="Normal 2 3 3 2 2 8" xfId="9879" xr:uid="{7EBED568-DCA2-4F4F-8D8A-CA343ED131B3}"/>
    <cellStyle name="Normal 2 3 3 2 2 9" xfId="9880" xr:uid="{C1FF9DBC-66C5-4EC8-866E-3B10DD9DBA85}"/>
    <cellStyle name="Normal 2 3 3 2 20" xfId="9881" xr:uid="{EDA042E7-46C5-4E16-B245-AC03B1EBDD71}"/>
    <cellStyle name="Normal 2 3 3 2 21" xfId="9882" xr:uid="{6C069184-AD41-4BCD-8A90-84375E5CBBC3}"/>
    <cellStyle name="Normal 2 3 3 2 22" xfId="9883" xr:uid="{619E9564-6E84-4A36-A2F1-A4A3F78959CA}"/>
    <cellStyle name="Normal 2 3 3 2 23" xfId="9884" xr:uid="{881B2449-40C1-41BF-A7B4-1B7165D5FDBC}"/>
    <cellStyle name="Normal 2 3 3 2 24" xfId="9885" xr:uid="{274B5356-844D-4D46-BAF0-2681E947B767}"/>
    <cellStyle name="Normal 2 3 3 2 25" xfId="9886" xr:uid="{3EF96320-BB90-4E8F-BBA7-4D51868FE8A1}"/>
    <cellStyle name="Normal 2 3 3 2 26" xfId="9887" xr:uid="{56A5AE19-B33C-4FB6-8625-732EF0DCCEB3}"/>
    <cellStyle name="Normal 2 3 3 2 27" xfId="9888" xr:uid="{2CD90251-7C97-4A39-BD6E-F0222409C45F}"/>
    <cellStyle name="Normal 2 3 3 2 28" xfId="9889" xr:uid="{346641FE-22E5-4504-8CB2-285916887BEF}"/>
    <cellStyle name="Normal 2 3 3 2 29" xfId="9890" xr:uid="{408EAD83-6DBF-48FE-8139-568FE3E85AAC}"/>
    <cellStyle name="Normal 2 3 3 2 3" xfId="9891" xr:uid="{C11AE2AF-E413-4A43-92B5-B71827E6A163}"/>
    <cellStyle name="Normal 2 3 3 2 30" xfId="9892" xr:uid="{394A070C-E89D-4A54-AE72-CAB193FB85DD}"/>
    <cellStyle name="Normal 2 3 3 2 31" xfId="9893" xr:uid="{5AF68B8E-E9EC-441F-B718-AA620CF27CCD}"/>
    <cellStyle name="Normal 2 3 3 2 32" xfId="9894" xr:uid="{14E133F3-6F6E-4C1B-8CA3-9572CCB0B8BF}"/>
    <cellStyle name="Normal 2 3 3 2 33" xfId="9895" xr:uid="{51280AED-8B3D-48D0-A8DB-440DF5112952}"/>
    <cellStyle name="Normal 2 3 3 2 34" xfId="9896" xr:uid="{380DC9CB-F7F4-4059-A7B7-387184DD099D}"/>
    <cellStyle name="Normal 2 3 3 2 35" xfId="9897" xr:uid="{C318F309-4180-4E67-A7F7-C1FADEBDD98E}"/>
    <cellStyle name="Normal 2 3 3 2 36" xfId="9898" xr:uid="{00AEC42A-F74D-4467-99B3-01571D2DE331}"/>
    <cellStyle name="Normal 2 3 3 2 37" xfId="9899" xr:uid="{8BB02C9F-8C0B-4620-94CA-6BA455E88F88}"/>
    <cellStyle name="Normal 2 3 3 2 38" xfId="9900" xr:uid="{A4992D36-684D-42D5-9D94-D22ECEE95E99}"/>
    <cellStyle name="Normal 2 3 3 2 39" xfId="9901" xr:uid="{B71E9483-2E2F-47DE-9D76-D3931E6A2630}"/>
    <cellStyle name="Normal 2 3 3 2 4" xfId="9902" xr:uid="{5EDB33B1-0E4C-402F-B518-277C9FC4DF1B}"/>
    <cellStyle name="Normal 2 3 3 2 40" xfId="9903" xr:uid="{8C37967F-6BA9-4667-811E-6A924DBAB611}"/>
    <cellStyle name="Normal 2 3 3 2 41" xfId="9904" xr:uid="{274A6766-2617-4E04-8E75-3635EAE4B90F}"/>
    <cellStyle name="Normal 2 3 3 2 42" xfId="9905" xr:uid="{04744458-78C7-42EE-B8D4-388E9CACB6BA}"/>
    <cellStyle name="Normal 2 3 3 2 43" xfId="9906" xr:uid="{E93EB93B-7AE2-4B96-B9A6-EA3E015D6EC1}"/>
    <cellStyle name="Normal 2 3 3 2 44" xfId="9907" xr:uid="{A7781332-ED34-4233-B6A7-AF7358FBF0FB}"/>
    <cellStyle name="Normal 2 3 3 2 45" xfId="9908" xr:uid="{52694837-CFE2-4D8A-A7C5-ED958613D7F6}"/>
    <cellStyle name="Normal 2 3 3 2 46" xfId="9909" xr:uid="{A770CE94-14FA-412F-ADF7-BD75A40FA4FC}"/>
    <cellStyle name="Normal 2 3 3 2 47" xfId="9910" xr:uid="{A5AB5B9F-848E-4C5F-B0C3-10EC8EEE78DB}"/>
    <cellStyle name="Normal 2 3 3 2 5" xfId="9911" xr:uid="{640B254F-4DF2-4985-858F-10C89F86F603}"/>
    <cellStyle name="Normal 2 3 3 2 6" xfId="9912" xr:uid="{560929EC-E86F-4220-A76E-DF2A06061D8D}"/>
    <cellStyle name="Normal 2 3 3 2 7" xfId="9913" xr:uid="{487FDFEE-9C01-4DF2-B56A-8D536819EFA6}"/>
    <cellStyle name="Normal 2 3 3 2 8" xfId="9914" xr:uid="{E35FB05B-1704-4C0E-8E0F-BF9F8FA70162}"/>
    <cellStyle name="Normal 2 3 3 2 9" xfId="9915" xr:uid="{457D770E-D725-4EEC-98B1-A18505555C7C}"/>
    <cellStyle name="Normal 2 3 3 20" xfId="9916" xr:uid="{8A10CA30-D772-45AD-BED5-AFAAA43B6C1F}"/>
    <cellStyle name="Normal 2 3 3 21" xfId="9917" xr:uid="{725E8103-8B00-49CC-B84B-1EDB39D049A9}"/>
    <cellStyle name="Normal 2 3 3 22" xfId="9918" xr:uid="{5933FD38-CBE6-4CDD-B8F7-2C0ECCD84D10}"/>
    <cellStyle name="Normal 2 3 3 23" xfId="9919" xr:uid="{1B66FF1E-373D-4F76-A763-78C3FF42AB5B}"/>
    <cellStyle name="Normal 2 3 3 24" xfId="9920" xr:uid="{E9B2EC41-F4E8-4E51-8382-230DEEA5A815}"/>
    <cellStyle name="Normal 2 3 3 25" xfId="9921" xr:uid="{60D14F22-7F74-4AFA-BD7A-09A3A37837F9}"/>
    <cellStyle name="Normal 2 3 3 26" xfId="9922" xr:uid="{CD96EB20-E4CE-421C-9F4C-8B450A1383D1}"/>
    <cellStyle name="Normal 2 3 3 27" xfId="9923" xr:uid="{641FC69A-CC94-49A6-B5A0-C8329E06BCE4}"/>
    <cellStyle name="Normal 2 3 3 28" xfId="9924" xr:uid="{941372E6-D41C-4F22-B68D-7C4B549B1FEA}"/>
    <cellStyle name="Normal 2 3 3 29" xfId="9925" xr:uid="{1297EF20-C762-4871-B884-F940D7F9E5CE}"/>
    <cellStyle name="Normal 2 3 3 3" xfId="9926" xr:uid="{BFBAC9F4-5922-4867-9B97-C4BC5350A735}"/>
    <cellStyle name="Normal 2 3 3 3 10" xfId="9927" xr:uid="{DCE5C37D-B778-4155-A161-AFD7DE9D7817}"/>
    <cellStyle name="Normal 2 3 3 3 11" xfId="9928" xr:uid="{1CC7D4DE-E768-44D7-88B7-D03957BC2147}"/>
    <cellStyle name="Normal 2 3 3 3 12" xfId="9929" xr:uid="{C57265FD-ACF6-4C9C-8C4C-1B3E9E7C1A3F}"/>
    <cellStyle name="Normal 2 3 3 3 13" xfId="9930" xr:uid="{43C707F1-B549-431F-9170-0BD6D0333268}"/>
    <cellStyle name="Normal 2 3 3 3 14" xfId="9931" xr:uid="{D56F3183-5ECC-43A2-9199-D39415FBDDB4}"/>
    <cellStyle name="Normal 2 3 3 3 15" xfId="9932" xr:uid="{29406268-57D7-4FB0-888A-281E34507288}"/>
    <cellStyle name="Normal 2 3 3 3 16" xfId="9933" xr:uid="{0C61EBBC-E011-49C5-B621-F3C1C29E6B66}"/>
    <cellStyle name="Normal 2 3 3 3 17" xfId="9934" xr:uid="{0D5C0613-4B92-4000-8FFE-85BB582DCA1E}"/>
    <cellStyle name="Normal 2 3 3 3 18" xfId="9935" xr:uid="{0ADCAF5D-7426-455B-AD3A-38F4B13831B4}"/>
    <cellStyle name="Normal 2 3 3 3 19" xfId="9936" xr:uid="{0393A90D-BBE5-46B0-A6C4-DB0808B373C9}"/>
    <cellStyle name="Normal 2 3 3 3 2" xfId="9937" xr:uid="{528FFA83-1FAF-4B56-B0A0-B529BE2329BD}"/>
    <cellStyle name="Normal 2 3 3 3 2 10" xfId="9938" xr:uid="{7B115A8C-AAAC-472B-B94D-3E2189C87781}"/>
    <cellStyle name="Normal 2 3 3 3 2 11" xfId="9939" xr:uid="{207B601A-B1E6-4B36-9357-4067D6171E7A}"/>
    <cellStyle name="Normal 2 3 3 3 2 12" xfId="9940" xr:uid="{779683E6-A86E-4226-9693-941E5CE0A7F3}"/>
    <cellStyle name="Normal 2 3 3 3 2 13" xfId="9941" xr:uid="{925E568F-7F70-4D57-B982-BAA73DA0F3FF}"/>
    <cellStyle name="Normal 2 3 3 3 2 14" xfId="9942" xr:uid="{9A5BAB4B-0DCC-4F81-B44D-8BA1B6073480}"/>
    <cellStyle name="Normal 2 3 3 3 2 15" xfId="9943" xr:uid="{9F7A005A-B62C-4E29-A099-7D9C98DA1DBE}"/>
    <cellStyle name="Normal 2 3 3 3 2 16" xfId="9944" xr:uid="{6C6147B6-A390-4F33-BD04-E859E096526A}"/>
    <cellStyle name="Normal 2 3 3 3 2 17" xfId="9945" xr:uid="{3F74E7ED-E877-47E8-B455-2F986822D6BB}"/>
    <cellStyle name="Normal 2 3 3 3 2 18" xfId="9946" xr:uid="{0766A7B2-5447-4154-8A86-00EF3B705E49}"/>
    <cellStyle name="Normal 2 3 3 3 2 19" xfId="9947" xr:uid="{0ADD5C95-BE94-49E0-9131-D96468C8A614}"/>
    <cellStyle name="Normal 2 3 3 3 2 2" xfId="9948" xr:uid="{72D76BE0-63A0-4770-A902-49D8F75E9B16}"/>
    <cellStyle name="Normal 2 3 3 3 2 20" xfId="9949" xr:uid="{036E560A-ECE6-47CD-BCE7-0F0F59FD8756}"/>
    <cellStyle name="Normal 2 3 3 3 2 21" xfId="9950" xr:uid="{E9BC8397-2928-4053-A450-7DE0E56974D3}"/>
    <cellStyle name="Normal 2 3 3 3 2 22" xfId="9951" xr:uid="{C0AACACA-988D-4B9E-99EF-5BBC761C8E40}"/>
    <cellStyle name="Normal 2 3 3 3 2 23" xfId="9952" xr:uid="{2121B5F3-EA78-4A54-AC7B-BBD466987F77}"/>
    <cellStyle name="Normal 2 3 3 3 2 24" xfId="9953" xr:uid="{0BAED1F1-D843-430D-A203-D6681B2DCB8C}"/>
    <cellStyle name="Normal 2 3 3 3 2 25" xfId="9954" xr:uid="{0FB61CF0-43F0-46E0-B471-EDBE1A62A2A9}"/>
    <cellStyle name="Normal 2 3 3 3 2 26" xfId="9955" xr:uid="{7279BDBB-9BCA-48EA-95FA-65A1D0A996D8}"/>
    <cellStyle name="Normal 2 3 3 3 2 27" xfId="9956" xr:uid="{36118C22-C51F-4475-A0AC-95F94EDF61BC}"/>
    <cellStyle name="Normal 2 3 3 3 2 28" xfId="9957" xr:uid="{5FED4AC9-108C-4ED9-B53D-ADAED4EB1C01}"/>
    <cellStyle name="Normal 2 3 3 3 2 29" xfId="9958" xr:uid="{5D634758-E9E6-42B1-B3E2-87F0CC7CC5DC}"/>
    <cellStyle name="Normal 2 3 3 3 2 3" xfId="9959" xr:uid="{3200C18A-BD69-40C3-AFC6-E722A8724527}"/>
    <cellStyle name="Normal 2 3 3 3 2 30" xfId="9960" xr:uid="{F9BBE469-00B3-4186-9BE1-831A98CCD3E1}"/>
    <cellStyle name="Normal 2 3 3 3 2 31" xfId="9961" xr:uid="{197B9839-E6FF-469D-BEDE-FAAE4CB38B16}"/>
    <cellStyle name="Normal 2 3 3 3 2 32" xfId="9962" xr:uid="{C4AC5266-0163-4BFA-A561-4F8CE55B8395}"/>
    <cellStyle name="Normal 2 3 3 3 2 33" xfId="9963" xr:uid="{5DE92356-138C-4C57-9F89-356F3A086AD9}"/>
    <cellStyle name="Normal 2 3 3 3 2 34" xfId="9964" xr:uid="{E00E25D2-99A5-4359-A7E9-2E3094845B5F}"/>
    <cellStyle name="Normal 2 3 3 3 2 35" xfId="9965" xr:uid="{794D6832-A510-4CF3-B3C9-BD15B38CC47F}"/>
    <cellStyle name="Normal 2 3 3 3 2 36" xfId="9966" xr:uid="{8B8E8830-5521-4906-A9A7-72E6A9844360}"/>
    <cellStyle name="Normal 2 3 3 3 2 37" xfId="9967" xr:uid="{9B9DBB0C-82F1-4F6B-8D16-4616446E4A99}"/>
    <cellStyle name="Normal 2 3 3 3 2 38" xfId="9968" xr:uid="{46375283-8DC0-447A-8726-7D3935A50C74}"/>
    <cellStyle name="Normal 2 3 3 3 2 4" xfId="9969" xr:uid="{6C46579F-A18C-46B1-A777-3576562A9FB8}"/>
    <cellStyle name="Normal 2 3 3 3 2 5" xfId="9970" xr:uid="{56EFD5F2-FFEC-4D12-AAB2-C445A56CA323}"/>
    <cellStyle name="Normal 2 3 3 3 2 6" xfId="9971" xr:uid="{50A25699-4B41-4199-B602-94E340FD9FDE}"/>
    <cellStyle name="Normal 2 3 3 3 2 7" xfId="9972" xr:uid="{0647C42C-8747-45BA-A57C-F36293A9018A}"/>
    <cellStyle name="Normal 2 3 3 3 2 8" xfId="9973" xr:uid="{B2A8840B-202C-41B9-82A5-2D36A6371311}"/>
    <cellStyle name="Normal 2 3 3 3 2 9" xfId="9974" xr:uid="{EA84EF88-063A-446F-89FB-C52DBBE8347E}"/>
    <cellStyle name="Normal 2 3 3 3 20" xfId="9975" xr:uid="{6E8F910C-0A4E-4F72-A26D-6BB7F11EC518}"/>
    <cellStyle name="Normal 2 3 3 3 21" xfId="9976" xr:uid="{27F8AD54-AE25-4A12-BC46-D3293174446F}"/>
    <cellStyle name="Normal 2 3 3 3 22" xfId="9977" xr:uid="{2AEF2196-0D99-42A4-9C55-3F99BE13E1CC}"/>
    <cellStyle name="Normal 2 3 3 3 23" xfId="9978" xr:uid="{85974177-5D12-4704-8AFC-1F330C395CCE}"/>
    <cellStyle name="Normal 2 3 3 3 24" xfId="9979" xr:uid="{DB03FCE3-8104-4232-BF8B-FBABA3BD06BA}"/>
    <cellStyle name="Normal 2 3 3 3 25" xfId="9980" xr:uid="{03B63386-EEA0-4CD5-AB35-CEE81DCCDA1E}"/>
    <cellStyle name="Normal 2 3 3 3 26" xfId="9981" xr:uid="{E2FBC8A4-C343-4605-98BD-A056122904EC}"/>
    <cellStyle name="Normal 2 3 3 3 27" xfId="9982" xr:uid="{72E6765A-386C-4332-8179-1D3BFDAC3072}"/>
    <cellStyle name="Normal 2 3 3 3 28" xfId="9983" xr:uid="{63BE0AD6-F44E-4FE9-9048-352D055B85B3}"/>
    <cellStyle name="Normal 2 3 3 3 29" xfId="9984" xr:uid="{6AA3AC2C-92D4-4AEC-B78F-7B8836BA3836}"/>
    <cellStyle name="Normal 2 3 3 3 3" xfId="9985" xr:uid="{3FEE3A6A-A01A-4C04-99C9-B4071C5EFE71}"/>
    <cellStyle name="Normal 2 3 3 3 30" xfId="9986" xr:uid="{CD2DE3B3-B56A-4BF1-9A6E-128109C97308}"/>
    <cellStyle name="Normal 2 3 3 3 31" xfId="9987" xr:uid="{277223BB-41E1-451E-9622-AFA07566532F}"/>
    <cellStyle name="Normal 2 3 3 3 32" xfId="9988" xr:uid="{C7F598C8-1C61-4584-BD79-070CA2384C4E}"/>
    <cellStyle name="Normal 2 3 3 3 33" xfId="9989" xr:uid="{B1EBBA99-62E5-40AE-B368-28A9871C1507}"/>
    <cellStyle name="Normal 2 3 3 3 34" xfId="9990" xr:uid="{3185F4EA-8A91-41B1-A992-DDE39CBF8397}"/>
    <cellStyle name="Normal 2 3 3 3 35" xfId="9991" xr:uid="{D3D06DA8-B50D-4B56-BA28-B46D57C48AFB}"/>
    <cellStyle name="Normal 2 3 3 3 36" xfId="9992" xr:uid="{40D5F46E-A592-4C0A-A64C-1F78F6378742}"/>
    <cellStyle name="Normal 2 3 3 3 37" xfId="9993" xr:uid="{824A44E1-679A-4D9D-BD08-44467332A966}"/>
    <cellStyle name="Normal 2 3 3 3 38" xfId="9994" xr:uid="{D949D59E-3BBA-4381-8EE6-E7E20C98226E}"/>
    <cellStyle name="Normal 2 3 3 3 4" xfId="9995" xr:uid="{DF0F807F-ED56-4E6E-9B83-AC732D4ED708}"/>
    <cellStyle name="Normal 2 3 3 3 5" xfId="9996" xr:uid="{7DE5E38B-3541-409C-9B67-29A6A7C12D7D}"/>
    <cellStyle name="Normal 2 3 3 3 6" xfId="9997" xr:uid="{31FE2F20-9A9D-46F8-9DD9-5BEAFA51AF24}"/>
    <cellStyle name="Normal 2 3 3 3 7" xfId="9998" xr:uid="{6391A0D6-AFED-4723-A54B-63647A2B6C46}"/>
    <cellStyle name="Normal 2 3 3 3 8" xfId="9999" xr:uid="{28C899C8-CC7A-4BF7-A82F-43EF426962DF}"/>
    <cellStyle name="Normal 2 3 3 3 9" xfId="10000" xr:uid="{CFA9DF21-C863-4F05-85F9-94509338969F}"/>
    <cellStyle name="Normal 2 3 3 30" xfId="10001" xr:uid="{465AD294-B706-4B2B-B02D-9F713A0A1542}"/>
    <cellStyle name="Normal 2 3 3 31" xfId="10002" xr:uid="{EB97E8F9-BCA5-405B-8C0F-84EC6B04C59E}"/>
    <cellStyle name="Normal 2 3 3 32" xfId="10003" xr:uid="{F769E712-394D-43BD-B0D7-571BC313E021}"/>
    <cellStyle name="Normal 2 3 3 33" xfId="10004" xr:uid="{9959614E-38F8-49B3-9012-7ABE4BDDE0FA}"/>
    <cellStyle name="Normal 2 3 3 34" xfId="10005" xr:uid="{97C80396-5FB4-4589-A682-58325AA91C92}"/>
    <cellStyle name="Normal 2 3 3 35" xfId="10006" xr:uid="{C732724B-A9E8-4D0E-8E6B-DF09BE3A7DF2}"/>
    <cellStyle name="Normal 2 3 3 36" xfId="10007" xr:uid="{CCA77B70-2909-44BE-894E-B66A08A13D00}"/>
    <cellStyle name="Normal 2 3 3 37" xfId="10008" xr:uid="{C187802A-8604-4A9E-9D2E-C30143436567}"/>
    <cellStyle name="Normal 2 3 3 38" xfId="10009" xr:uid="{5B21D123-BD50-4CAC-A3E5-56662B8944B4}"/>
    <cellStyle name="Normal 2 3 3 39" xfId="10010" xr:uid="{194D9A63-4742-486F-890D-DBD4F4A48A0D}"/>
    <cellStyle name="Normal 2 3 3 4" xfId="10011" xr:uid="{B6D629E9-A4C6-4D52-92D9-E67F433FC5BB}"/>
    <cellStyle name="Normal 2 3 3 40" xfId="10012" xr:uid="{DBE3B019-2D98-494C-911E-33BF55F8430B}"/>
    <cellStyle name="Normal 2 3 3 41" xfId="10013" xr:uid="{F9D1040F-7CC6-42A5-8C2B-6CF6F5A828F9}"/>
    <cellStyle name="Normal 2 3 3 42" xfId="10014" xr:uid="{84960B3E-03E5-4027-9866-4A1686E3F198}"/>
    <cellStyle name="Normal 2 3 3 43" xfId="10015" xr:uid="{00030587-15F3-46E2-A345-C768A8F977A5}"/>
    <cellStyle name="Normal 2 3 3 44" xfId="10016" xr:uid="{5CC17447-7C34-4D91-BE6A-BCA62498696A}"/>
    <cellStyle name="Normal 2 3 3 45" xfId="10017" xr:uid="{CE8C3506-9C4F-473F-91F8-6DC3014CABEC}"/>
    <cellStyle name="Normal 2 3 3 46" xfId="10018" xr:uid="{8B23EE77-0BAA-48B7-9792-737942BE921D}"/>
    <cellStyle name="Normal 2 3 3 47" xfId="10019" xr:uid="{9A54086F-009B-4793-96F5-7A5BABF9A004}"/>
    <cellStyle name="Normal 2 3 3 48" xfId="10020" xr:uid="{EE1EDF49-7430-4D9E-BEB1-DA379802312E}"/>
    <cellStyle name="Normal 2 3 3 49" xfId="10021" xr:uid="{712CDCFE-9106-40D5-BB1C-38CF4CA74CC8}"/>
    <cellStyle name="Normal 2 3 3 5" xfId="10022" xr:uid="{C7D9A1BF-7165-424C-BC1C-17324003DBC6}"/>
    <cellStyle name="Normal 2 3 3 50" xfId="10023" xr:uid="{48EE25C2-62E7-40A0-BD69-2F88301F7679}"/>
    <cellStyle name="Normal 2 3 3 51" xfId="10024" xr:uid="{E0C85F1A-1118-4ABF-9B19-7BDF508EC5A4}"/>
    <cellStyle name="Normal 2 3 3 52" xfId="10025" xr:uid="{AD363720-3259-4102-B3E7-23CE1F10FB1B}"/>
    <cellStyle name="Normal 2 3 3 6" xfId="10026" xr:uid="{38CD7FC5-05ED-47D1-986F-A52ADBA76D03}"/>
    <cellStyle name="Normal 2 3 3 7" xfId="10027" xr:uid="{3A142BD4-E4FF-4378-9AB2-F5D42D95AE4B}"/>
    <cellStyle name="Normal 2 3 3 8" xfId="10028" xr:uid="{4C90DF32-4BC3-47C1-8B62-EE1811A0E6A6}"/>
    <cellStyle name="Normal 2 3 3 9" xfId="10029" xr:uid="{2C641920-E6FC-4375-9F15-64C80F30E752}"/>
    <cellStyle name="Normal 2 3 30" xfId="10030" xr:uid="{635B0390-D0FB-4C82-A931-583A2F85ECFE}"/>
    <cellStyle name="Normal 2 3 30 2" xfId="10031" xr:uid="{3D31910B-B48D-4004-B388-2C06CD248905}"/>
    <cellStyle name="Normal 2 3 30 3" xfId="10032" xr:uid="{FF65C327-039D-400B-B89D-82D211E8E31F}"/>
    <cellStyle name="Normal 2 3 30 4" xfId="10033" xr:uid="{7D832C64-13DA-4CD4-89D6-9EEF500BAB5A}"/>
    <cellStyle name="Normal 2 3 30 5" xfId="10034" xr:uid="{035CB21D-F49A-4099-9E8D-9F6E3740020D}"/>
    <cellStyle name="Normal 2 3 30 6" xfId="10035" xr:uid="{AA686680-8597-4A3B-9B23-59A8A7D18379}"/>
    <cellStyle name="Normal 2 3 31" xfId="10036" xr:uid="{4B9CD053-41AB-4CB3-B930-C43DA516A9E4}"/>
    <cellStyle name="Normal 2 3 31 2" xfId="10037" xr:uid="{A46C2072-F6F1-4354-A77E-ABD390D4479D}"/>
    <cellStyle name="Normal 2 3 31 3" xfId="10038" xr:uid="{D53B2F45-0F9E-4921-BDED-CBD3D0076499}"/>
    <cellStyle name="Normal 2 3 31 4" xfId="10039" xr:uid="{B551DA91-BE4C-4683-92FD-F0E82ED3BEE1}"/>
    <cellStyle name="Normal 2 3 31 5" xfId="10040" xr:uid="{C965AFA7-CB1B-410F-84C7-B72FA92F5BD1}"/>
    <cellStyle name="Normal 2 3 31 6" xfId="10041" xr:uid="{CAA4E77E-E39E-48B5-8D34-7BA4DAD1A737}"/>
    <cellStyle name="Normal 2 3 32" xfId="10042" xr:uid="{8CCF9832-4008-4CEE-AFC8-73B276665610}"/>
    <cellStyle name="Normal 2 3 32 2" xfId="10043" xr:uid="{9698FB25-BFBD-404D-9D6E-A2567CA29615}"/>
    <cellStyle name="Normal 2 3 32 3" xfId="10044" xr:uid="{444DB05E-1CC3-4043-AF86-4ECFD6B431A5}"/>
    <cellStyle name="Normal 2 3 32 4" xfId="10045" xr:uid="{547E88D0-BB38-4543-8813-F671D13BFAA0}"/>
    <cellStyle name="Normal 2 3 32 5" xfId="10046" xr:uid="{01A35ED0-0CEA-4866-8E15-A5A4A6855E31}"/>
    <cellStyle name="Normal 2 3 32 6" xfId="10047" xr:uid="{8B8E19E4-2B44-43E2-9553-5AD3B155AE8B}"/>
    <cellStyle name="Normal 2 3 33" xfId="10048" xr:uid="{AC763500-618F-4072-83E3-3A25E762A218}"/>
    <cellStyle name="Normal 2 3 33 2" xfId="10049" xr:uid="{B01772CF-9847-4563-ACA3-C359B0DE7229}"/>
    <cellStyle name="Normal 2 3 33 3" xfId="10050" xr:uid="{DAFEEA2E-7CB5-455F-AAB0-D3ACB326EE7D}"/>
    <cellStyle name="Normal 2 3 33 4" xfId="10051" xr:uid="{FD9AFB82-ED34-4A04-812A-03AA52E734C7}"/>
    <cellStyle name="Normal 2 3 33 5" xfId="10052" xr:uid="{85571423-11E1-46A0-A9A5-58E7D7874FB9}"/>
    <cellStyle name="Normal 2 3 33 6" xfId="10053" xr:uid="{EE9ADD1B-E3F7-42FC-B7DF-235994756202}"/>
    <cellStyle name="Normal 2 3 34" xfId="10054" xr:uid="{789055D8-16B2-4449-862F-E9B62E9D9477}"/>
    <cellStyle name="Normal 2 3 34 2" xfId="10055" xr:uid="{C44BE5D4-2F80-4EAF-B524-1EFCFD5FA8D8}"/>
    <cellStyle name="Normal 2 3 34 3" xfId="10056" xr:uid="{C095B6FD-34E4-40EF-A53A-62F8AE047674}"/>
    <cellStyle name="Normal 2 3 34 4" xfId="10057" xr:uid="{C73D47C4-445E-483E-80B5-8D5455F02CF4}"/>
    <cellStyle name="Normal 2 3 34 5" xfId="10058" xr:uid="{2035F895-E028-47DA-836D-5D488F507829}"/>
    <cellStyle name="Normal 2 3 34 6" xfId="10059" xr:uid="{42D8361F-DD17-4D22-94C7-3428F8B39D15}"/>
    <cellStyle name="Normal 2 3 35" xfId="10060" xr:uid="{4EBE9B4D-D7A1-4A9A-B7FF-5FE00F6A9698}"/>
    <cellStyle name="Normal 2 3 35 2" xfId="10061" xr:uid="{6FD4726D-8CA8-42FF-A6F8-8F7F6EC081DC}"/>
    <cellStyle name="Normal 2 3 35 3" xfId="10062" xr:uid="{213295B4-5353-4302-B52E-7B873F443D3A}"/>
    <cellStyle name="Normal 2 3 35 4" xfId="10063" xr:uid="{20C437AA-E614-41B5-9051-F4589165E4AD}"/>
    <cellStyle name="Normal 2 3 35 5" xfId="10064" xr:uid="{1A69B0DC-D049-4982-9BF7-C5F5DBCF3784}"/>
    <cellStyle name="Normal 2 3 35 6" xfId="10065" xr:uid="{8C2CB6E7-3F7E-48C8-B62B-18092C89ABB6}"/>
    <cellStyle name="Normal 2 3 36" xfId="10066" xr:uid="{FDEA110B-1493-4CA9-83E1-9378D7A37093}"/>
    <cellStyle name="Normal 2 3 36 2" xfId="10067" xr:uid="{1E69BDC8-26C5-4A47-907F-76D103110524}"/>
    <cellStyle name="Normal 2 3 36 3" xfId="10068" xr:uid="{EAF99DC2-9083-4905-9D1F-25FBF9A1D6DD}"/>
    <cellStyle name="Normal 2 3 36 4" xfId="10069" xr:uid="{CAAE5687-037B-4BA4-88B3-A6AB138B6932}"/>
    <cellStyle name="Normal 2 3 36 5" xfId="10070" xr:uid="{6A8A477D-1A5C-4461-A5B6-48AA42F03758}"/>
    <cellStyle name="Normal 2 3 36 6" xfId="10071" xr:uid="{8E985179-2580-40D2-9153-3394EBFA5D4B}"/>
    <cellStyle name="Normal 2 3 37" xfId="10072" xr:uid="{14D3F95B-B771-45AC-AF1B-E796DFA761BD}"/>
    <cellStyle name="Normal 2 3 37 2" xfId="10073" xr:uid="{AE86E6ED-20C4-4EE8-9E61-207F67B2FC63}"/>
    <cellStyle name="Normal 2 3 37 3" xfId="10074" xr:uid="{5D042D29-7889-4179-A71C-A8A5752EA7DF}"/>
    <cellStyle name="Normal 2 3 37 4" xfId="10075" xr:uid="{793333DC-4EA5-4E62-A107-E45C40D9933F}"/>
    <cellStyle name="Normal 2 3 37 5" xfId="10076" xr:uid="{8B800DA9-5042-4B55-8454-4037732A9C43}"/>
    <cellStyle name="Normal 2 3 37 6" xfId="10077" xr:uid="{A70F1309-B9EA-4299-91BA-6B689D8852B2}"/>
    <cellStyle name="Normal 2 3 38" xfId="10078" xr:uid="{EE62CBFA-8391-454F-9E24-10CF43ABA34B}"/>
    <cellStyle name="Normal 2 3 38 2" xfId="10079" xr:uid="{877F7D82-9DFF-4A8E-AC1D-84ABE5A1AB80}"/>
    <cellStyle name="Normal 2 3 38 3" xfId="10080" xr:uid="{DA1B955F-71BA-4774-9EDA-9C366762546C}"/>
    <cellStyle name="Normal 2 3 38 4" xfId="10081" xr:uid="{29FF3B61-3DCF-4DE5-AD8F-9393AEDE5E29}"/>
    <cellStyle name="Normal 2 3 38 5" xfId="10082" xr:uid="{426DF213-7FED-4128-AA60-A362F528E8FD}"/>
    <cellStyle name="Normal 2 3 38 6" xfId="10083" xr:uid="{AFADEDD2-1968-420D-B038-5295A5C4D31B}"/>
    <cellStyle name="Normal 2 3 39" xfId="10084" xr:uid="{23457EB3-F8AF-46B4-BA8F-4A5B0ED6C038}"/>
    <cellStyle name="Normal 2 3 39 2" xfId="10085" xr:uid="{95DE2689-4AAA-4CF0-AD8A-8CE43C6C5343}"/>
    <cellStyle name="Normal 2 3 39 3" xfId="10086" xr:uid="{EBC6C276-2757-4F4F-BBFB-BB819A9E6976}"/>
    <cellStyle name="Normal 2 3 39 4" xfId="10087" xr:uid="{65B2B461-7CF3-45BD-B923-9D1809392849}"/>
    <cellStyle name="Normal 2 3 39 5" xfId="10088" xr:uid="{888AD813-603D-42F3-8904-EB80F72939C1}"/>
    <cellStyle name="Normal 2 3 39 6" xfId="10089" xr:uid="{902C23F9-AB60-4DC3-8683-ECBDA23ECB13}"/>
    <cellStyle name="Normal 2 3 4" xfId="10090" xr:uid="{25F89051-79C5-4F5D-BC00-6E0AFAF09949}"/>
    <cellStyle name="Normal 2 3 4 10" xfId="10091" xr:uid="{55189355-7748-4328-A271-36CE3C58FA32}"/>
    <cellStyle name="Normal 2 3 4 11" xfId="10092" xr:uid="{F3424001-4051-4CE9-A04E-6FAA58789777}"/>
    <cellStyle name="Normal 2 3 4 12" xfId="10093" xr:uid="{E3402F07-1E13-4BB7-9D3C-441259A30F1D}"/>
    <cellStyle name="Normal 2 3 4 13" xfId="10094" xr:uid="{8E9DF226-AF23-4EAC-8EDE-62356DD6A781}"/>
    <cellStyle name="Normal 2 3 4 14" xfId="10095" xr:uid="{9325195C-C758-4075-9C62-5034D3875383}"/>
    <cellStyle name="Normal 2 3 4 15" xfId="10096" xr:uid="{0DF7427C-5CB3-48FC-BACE-E5D6051509ED}"/>
    <cellStyle name="Normal 2 3 4 16" xfId="10097" xr:uid="{98512A7C-FACF-40DD-B2F7-D66572FF7971}"/>
    <cellStyle name="Normal 2 3 4 17" xfId="10098" xr:uid="{2FC9DAF9-8A36-4F43-A868-E50BAC43E852}"/>
    <cellStyle name="Normal 2 3 4 18" xfId="10099" xr:uid="{712DE7B8-AC6A-4BA3-9827-B489F62758AD}"/>
    <cellStyle name="Normal 2 3 4 19" xfId="10100" xr:uid="{E7E74981-4399-4B18-B2D0-4B46BF07EA29}"/>
    <cellStyle name="Normal 2 3 4 2" xfId="10101" xr:uid="{9C3DB4BB-654F-4D3C-BCAC-E65A1E23B5D1}"/>
    <cellStyle name="Normal 2 3 4 2 10" xfId="10102" xr:uid="{95A4E042-19C8-4737-86B5-F13E844770B3}"/>
    <cellStyle name="Normal 2 3 4 2 11" xfId="10103" xr:uid="{37F2BF3F-4A5E-4BAC-B548-E9C237F2D4B7}"/>
    <cellStyle name="Normal 2 3 4 2 12" xfId="10104" xr:uid="{983B07B6-1A03-46F4-969D-3E6B1A53BDB3}"/>
    <cellStyle name="Normal 2 3 4 2 13" xfId="10105" xr:uid="{8EC84C31-C416-4BF0-BDF0-3F53E9905A3B}"/>
    <cellStyle name="Normal 2 3 4 2 14" xfId="10106" xr:uid="{B3BD7DC3-6FD2-47A3-BA0C-26F36E601C7B}"/>
    <cellStyle name="Normal 2 3 4 2 15" xfId="10107" xr:uid="{CA162C70-9ABF-41C6-8DB9-DFB070F0C85C}"/>
    <cellStyle name="Normal 2 3 4 2 16" xfId="10108" xr:uid="{33222BE1-FD23-4D2F-A59F-2BE37B8226E0}"/>
    <cellStyle name="Normal 2 3 4 2 17" xfId="10109" xr:uid="{39A76631-30E6-4252-9986-3F6113D1FA21}"/>
    <cellStyle name="Normal 2 3 4 2 18" xfId="10110" xr:uid="{85F3C4EA-64FD-4B41-B668-6C9927E4B90B}"/>
    <cellStyle name="Normal 2 3 4 2 19" xfId="10111" xr:uid="{2476219E-28A7-4723-A4B2-3FEFA1888443}"/>
    <cellStyle name="Normal 2 3 4 2 2" xfId="10112" xr:uid="{50578181-B57D-43D7-9139-565021C9EA02}"/>
    <cellStyle name="Normal 2 3 4 2 2 10" xfId="10113" xr:uid="{9E2C8284-1EAE-443A-8DEB-DC2D74FFA2A0}"/>
    <cellStyle name="Normal 2 3 4 2 2 11" xfId="10114" xr:uid="{C80D283C-BD12-40C7-9CBF-72D41B2DAB88}"/>
    <cellStyle name="Normal 2 3 4 2 2 12" xfId="10115" xr:uid="{124B8B12-8EFE-4539-99B0-459B8EACAA38}"/>
    <cellStyle name="Normal 2 3 4 2 2 13" xfId="10116" xr:uid="{B50F0960-0EE4-431E-9469-CD3758521846}"/>
    <cellStyle name="Normal 2 3 4 2 2 14" xfId="10117" xr:uid="{1285037B-D704-4658-A3ED-598464744FA3}"/>
    <cellStyle name="Normal 2 3 4 2 2 15" xfId="10118" xr:uid="{CDF95207-1F3B-4925-88F1-96281382A980}"/>
    <cellStyle name="Normal 2 3 4 2 2 16" xfId="10119" xr:uid="{1D65F5AE-D643-4FBD-A0A9-7969BC5128E6}"/>
    <cellStyle name="Normal 2 3 4 2 2 17" xfId="10120" xr:uid="{F4DA7882-98D0-42BE-B05F-4CE0E2B6699B}"/>
    <cellStyle name="Normal 2 3 4 2 2 18" xfId="10121" xr:uid="{F067065C-07A5-463D-A288-B72344D71AC7}"/>
    <cellStyle name="Normal 2 3 4 2 2 19" xfId="10122" xr:uid="{DE7B8486-A711-47D9-A95B-562206402BBE}"/>
    <cellStyle name="Normal 2 3 4 2 2 2" xfId="10123" xr:uid="{12C86888-915D-48BF-B981-B6E060ED5FC5}"/>
    <cellStyle name="Normal 2 3 4 2 2 2 10" xfId="10124" xr:uid="{E7BC88DE-A6D4-468C-93D5-A956DC846921}"/>
    <cellStyle name="Normal 2 3 4 2 2 2 11" xfId="10125" xr:uid="{F17D54D8-F9FD-4132-99A1-467A91E0618B}"/>
    <cellStyle name="Normal 2 3 4 2 2 2 12" xfId="10126" xr:uid="{933EFD08-C628-42AA-81D6-A23BC3312F8A}"/>
    <cellStyle name="Normal 2 3 4 2 2 2 13" xfId="10127" xr:uid="{BE509236-1E50-4936-91A4-88346F936793}"/>
    <cellStyle name="Normal 2 3 4 2 2 2 14" xfId="10128" xr:uid="{D633DAC6-CAA3-4E76-BFB8-5E979F5CAA1C}"/>
    <cellStyle name="Normal 2 3 4 2 2 2 15" xfId="10129" xr:uid="{A011E80E-B4F2-4C58-9072-379486A71F17}"/>
    <cellStyle name="Normal 2 3 4 2 2 2 16" xfId="10130" xr:uid="{9A1E67B6-E7FC-4421-9293-4EDDFA1F9D70}"/>
    <cellStyle name="Normal 2 3 4 2 2 2 17" xfId="10131" xr:uid="{4D1DB54F-AB60-4CBD-B984-6BD1EE7D9B21}"/>
    <cellStyle name="Normal 2 3 4 2 2 2 18" xfId="10132" xr:uid="{3566F734-5403-4503-9001-CD03AA16BFC3}"/>
    <cellStyle name="Normal 2 3 4 2 2 2 19" xfId="10133" xr:uid="{A219BCF9-FF22-4822-B517-84D936269CE0}"/>
    <cellStyle name="Normal 2 3 4 2 2 2 2" xfId="10134" xr:uid="{0740F8DC-7CD2-4553-BE72-0F391EC687CA}"/>
    <cellStyle name="Normal 2 3 4 2 2 2 20" xfId="10135" xr:uid="{921480EF-A35C-43A5-AFC7-08D863C91BFF}"/>
    <cellStyle name="Normal 2 3 4 2 2 2 21" xfId="10136" xr:uid="{4747F455-A20F-40FB-8123-8E03C361F18E}"/>
    <cellStyle name="Normal 2 3 4 2 2 2 22" xfId="10137" xr:uid="{64511F68-F4E7-43EC-A001-BECABE200D02}"/>
    <cellStyle name="Normal 2 3 4 2 2 2 23" xfId="10138" xr:uid="{3C7527BE-5332-4874-8333-49F95DEE36AD}"/>
    <cellStyle name="Normal 2 3 4 2 2 2 24" xfId="10139" xr:uid="{D2065DCE-0280-4743-9A31-5CCAE6BAA98D}"/>
    <cellStyle name="Normal 2 3 4 2 2 2 25" xfId="10140" xr:uid="{7CC6604D-8C8F-4E03-8C07-692942A78569}"/>
    <cellStyle name="Normal 2 3 4 2 2 2 26" xfId="10141" xr:uid="{7C0E9744-335B-4EB2-A3FA-FFB4A2BA861D}"/>
    <cellStyle name="Normal 2 3 4 2 2 2 27" xfId="10142" xr:uid="{A38A848B-1A9F-4A23-9771-77057D9CD08E}"/>
    <cellStyle name="Normal 2 3 4 2 2 2 28" xfId="10143" xr:uid="{81BDBC9C-1738-42E4-B304-E35E63A76F97}"/>
    <cellStyle name="Normal 2 3 4 2 2 2 29" xfId="10144" xr:uid="{68E5CFBD-6997-4578-B013-A2201B017717}"/>
    <cellStyle name="Normal 2 3 4 2 2 2 3" xfId="10145" xr:uid="{1A387576-874A-494C-9600-6E4B2A7C1FD3}"/>
    <cellStyle name="Normal 2 3 4 2 2 2 30" xfId="10146" xr:uid="{532A0EF2-B27D-4104-B07F-2A93D74CE759}"/>
    <cellStyle name="Normal 2 3 4 2 2 2 31" xfId="10147" xr:uid="{63B77DAC-E308-4E5F-AC4A-C99DA29BA3AA}"/>
    <cellStyle name="Normal 2 3 4 2 2 2 32" xfId="10148" xr:uid="{84C681F1-23C5-4D2F-ADFE-9255933FDFE7}"/>
    <cellStyle name="Normal 2 3 4 2 2 2 33" xfId="10149" xr:uid="{6C6275F6-535A-42FD-8D8E-53747813381F}"/>
    <cellStyle name="Normal 2 3 4 2 2 2 34" xfId="10150" xr:uid="{9D0099DB-FACB-4BC8-B2CD-8B871320A556}"/>
    <cellStyle name="Normal 2 3 4 2 2 2 35" xfId="10151" xr:uid="{F8374554-B7CF-4F05-B0E1-A971AF7C652E}"/>
    <cellStyle name="Normal 2 3 4 2 2 2 36" xfId="10152" xr:uid="{61CF692A-0144-41E3-9D76-93A5F8A8DEA0}"/>
    <cellStyle name="Normal 2 3 4 2 2 2 37" xfId="10153" xr:uid="{43F1C9AF-D5BC-4771-B101-C1F7E3DF9629}"/>
    <cellStyle name="Normal 2 3 4 2 2 2 38" xfId="10154" xr:uid="{8AFFA0B6-64B1-4008-A55B-398567E73FDF}"/>
    <cellStyle name="Normal 2 3 4 2 2 2 4" xfId="10155" xr:uid="{BE70EBDC-1CAD-4BCE-B90A-37E1C17C4F69}"/>
    <cellStyle name="Normal 2 3 4 2 2 2 5" xfId="10156" xr:uid="{88E8F0EA-CD2E-4482-88CC-7E43F25DF281}"/>
    <cellStyle name="Normal 2 3 4 2 2 2 6" xfId="10157" xr:uid="{12396661-B087-446C-9B94-60BF75D6B931}"/>
    <cellStyle name="Normal 2 3 4 2 2 2 7" xfId="10158" xr:uid="{E4AF73F4-1114-4F75-889A-9A5BB07619AC}"/>
    <cellStyle name="Normal 2 3 4 2 2 2 8" xfId="10159" xr:uid="{E74F6AC5-55EA-4BF7-B433-4B588FCA64DC}"/>
    <cellStyle name="Normal 2 3 4 2 2 2 9" xfId="10160" xr:uid="{4107D412-F490-4512-8F6C-3C0249239331}"/>
    <cellStyle name="Normal 2 3 4 2 2 20" xfId="10161" xr:uid="{026AD64D-747E-45C0-A63A-BCED34D6F280}"/>
    <cellStyle name="Normal 2 3 4 2 2 21" xfId="10162" xr:uid="{549EB882-DCB8-4817-99FA-4CD19BF04B04}"/>
    <cellStyle name="Normal 2 3 4 2 2 22" xfId="10163" xr:uid="{2CC9C62D-A96D-41A5-91D2-5AD1B050485B}"/>
    <cellStyle name="Normal 2 3 4 2 2 23" xfId="10164" xr:uid="{2F27876B-C4EA-44F2-BEC4-6FD060914912}"/>
    <cellStyle name="Normal 2 3 4 2 2 24" xfId="10165" xr:uid="{255C1FF4-32B8-4E00-8F5F-CD2C66910EBA}"/>
    <cellStyle name="Normal 2 3 4 2 2 25" xfId="10166" xr:uid="{F9940BD4-6D47-47F5-AEE8-D28F059E9697}"/>
    <cellStyle name="Normal 2 3 4 2 2 26" xfId="10167" xr:uid="{5281584A-09CE-4A74-A6BB-B49F951C012A}"/>
    <cellStyle name="Normal 2 3 4 2 2 27" xfId="10168" xr:uid="{C9A3AE4E-E97D-4D72-84D3-151BE470F70C}"/>
    <cellStyle name="Normal 2 3 4 2 2 28" xfId="10169" xr:uid="{C445DBAC-12FD-45AB-956B-34C32C075AD3}"/>
    <cellStyle name="Normal 2 3 4 2 2 29" xfId="10170" xr:uid="{E08A8788-0B61-4144-B090-CAF7047DBA74}"/>
    <cellStyle name="Normal 2 3 4 2 2 3" xfId="10171" xr:uid="{3E0C2078-7FE7-43E1-AD3B-18FA586FFD00}"/>
    <cellStyle name="Normal 2 3 4 2 2 30" xfId="10172" xr:uid="{DDFD40A4-D968-4F77-8926-22DCBDAF5AEC}"/>
    <cellStyle name="Normal 2 3 4 2 2 31" xfId="10173" xr:uid="{BED75D11-AC25-4913-8152-7AD48B2E70B1}"/>
    <cellStyle name="Normal 2 3 4 2 2 32" xfId="10174" xr:uid="{99C1E362-07C2-430B-A609-7899243AC2A5}"/>
    <cellStyle name="Normal 2 3 4 2 2 33" xfId="10175" xr:uid="{398E63F4-C6D3-4242-AA56-CE937098DC02}"/>
    <cellStyle name="Normal 2 3 4 2 2 34" xfId="10176" xr:uid="{F09BF6AA-CD90-406F-870D-EF774E5BAA43}"/>
    <cellStyle name="Normal 2 3 4 2 2 35" xfId="10177" xr:uid="{73429055-3CE2-4AF6-B8E3-AC1B242F0111}"/>
    <cellStyle name="Normal 2 3 4 2 2 36" xfId="10178" xr:uid="{DCD843BC-D851-4B36-889E-15612B6C7A86}"/>
    <cellStyle name="Normal 2 3 4 2 2 37" xfId="10179" xr:uid="{59B2EA5D-54B1-4B73-8919-0FB9FFFB50F4}"/>
    <cellStyle name="Normal 2 3 4 2 2 38" xfId="10180" xr:uid="{1FFBB042-9994-4DD0-A78B-0AED40BBA673}"/>
    <cellStyle name="Normal 2 3 4 2 2 4" xfId="10181" xr:uid="{11FE859D-E07E-4291-B408-B32DDE2026AA}"/>
    <cellStyle name="Normal 2 3 4 2 2 5" xfId="10182" xr:uid="{06839C68-3D56-4E06-8BBE-F62B11342E8F}"/>
    <cellStyle name="Normal 2 3 4 2 2 6" xfId="10183" xr:uid="{5CC548F9-27AE-4916-8C0B-07ED1774BAC7}"/>
    <cellStyle name="Normal 2 3 4 2 2 7" xfId="10184" xr:uid="{1D323B6A-FE63-46B1-A47F-AF5283F8249A}"/>
    <cellStyle name="Normal 2 3 4 2 2 8" xfId="10185" xr:uid="{CF97F7FD-20EF-4C49-8B5F-2EF034FA5077}"/>
    <cellStyle name="Normal 2 3 4 2 2 9" xfId="10186" xr:uid="{B24B6551-5C03-4932-BF74-9E5201C22756}"/>
    <cellStyle name="Normal 2 3 4 2 20" xfId="10187" xr:uid="{C1E48C85-4FBE-4B14-87F0-E5C6865EAFE7}"/>
    <cellStyle name="Normal 2 3 4 2 21" xfId="10188" xr:uid="{A5D9775C-8D5B-4F71-8FA1-9CD31A8FBA04}"/>
    <cellStyle name="Normal 2 3 4 2 22" xfId="10189" xr:uid="{118BC3DF-65E4-41A1-BD64-998A3A40A8CD}"/>
    <cellStyle name="Normal 2 3 4 2 23" xfId="10190" xr:uid="{A788ECCC-22D0-4098-B4A1-700F3514AA58}"/>
    <cellStyle name="Normal 2 3 4 2 24" xfId="10191" xr:uid="{03BBCE02-EF67-4B87-BF2D-B9EE7CBA104F}"/>
    <cellStyle name="Normal 2 3 4 2 25" xfId="10192" xr:uid="{B45F1A16-669A-4FB6-BD0F-E1570EA27D32}"/>
    <cellStyle name="Normal 2 3 4 2 26" xfId="10193" xr:uid="{8D6C8F2F-2052-4904-B630-26EF54980109}"/>
    <cellStyle name="Normal 2 3 4 2 27" xfId="10194" xr:uid="{8A4EB242-FC49-4547-BE8E-69DA205E926E}"/>
    <cellStyle name="Normal 2 3 4 2 28" xfId="10195" xr:uid="{C61AD04B-7492-4FA3-934C-4F6B860BFDC7}"/>
    <cellStyle name="Normal 2 3 4 2 29" xfId="10196" xr:uid="{D1E598BC-CFBB-4F32-943A-DD4A0C3B0DFB}"/>
    <cellStyle name="Normal 2 3 4 2 3" xfId="10197" xr:uid="{149F66D1-5996-4A7A-954C-D9300AA31DED}"/>
    <cellStyle name="Normal 2 3 4 2 30" xfId="10198" xr:uid="{28EE4E86-DF64-413D-A053-2B89BD2C88A7}"/>
    <cellStyle name="Normal 2 3 4 2 31" xfId="10199" xr:uid="{9FE23310-352E-4807-99B4-4AF71BE5D7B6}"/>
    <cellStyle name="Normal 2 3 4 2 32" xfId="10200" xr:uid="{6D9EFF6D-368E-44DE-B460-DD9C7007DA18}"/>
    <cellStyle name="Normal 2 3 4 2 33" xfId="10201" xr:uid="{65CF1766-3282-409F-AF32-8D3B9625B3B4}"/>
    <cellStyle name="Normal 2 3 4 2 34" xfId="10202" xr:uid="{76EF7B45-CFD9-4208-8D0A-010FBCBAA848}"/>
    <cellStyle name="Normal 2 3 4 2 35" xfId="10203" xr:uid="{937726FD-EF14-4A43-A453-F47F551B7A2A}"/>
    <cellStyle name="Normal 2 3 4 2 36" xfId="10204" xr:uid="{A37AA3BD-1469-4142-AC5F-F0F2B12ADFAF}"/>
    <cellStyle name="Normal 2 3 4 2 37" xfId="10205" xr:uid="{8589506B-AE75-42B9-AA48-979525D355D5}"/>
    <cellStyle name="Normal 2 3 4 2 38" xfId="10206" xr:uid="{4F901267-DB55-425E-9C51-9915EC65AA79}"/>
    <cellStyle name="Normal 2 3 4 2 39" xfId="10207" xr:uid="{D46D7196-A476-4721-838F-B32B7187026F}"/>
    <cellStyle name="Normal 2 3 4 2 4" xfId="10208" xr:uid="{B00D4E55-B7CF-4F05-9014-78B8189CED63}"/>
    <cellStyle name="Normal 2 3 4 2 40" xfId="10209" xr:uid="{DFCA67E4-65B2-4BE4-B562-9D568834CCE5}"/>
    <cellStyle name="Normal 2 3 4 2 5" xfId="10210" xr:uid="{8D541FD4-25BE-405D-AE62-CB990330DBBB}"/>
    <cellStyle name="Normal 2 3 4 2 6" xfId="10211" xr:uid="{3D33D619-CB1E-4A34-A69C-727D3D6231BF}"/>
    <cellStyle name="Normal 2 3 4 2 7" xfId="10212" xr:uid="{B1D340EF-8A60-4C18-BE3B-AEEABEE3FD5A}"/>
    <cellStyle name="Normal 2 3 4 2 8" xfId="10213" xr:uid="{327B8048-ABF1-476F-B1AC-AAEDF059938C}"/>
    <cellStyle name="Normal 2 3 4 2 9" xfId="10214" xr:uid="{07D2D70A-1BA2-4427-B4A4-AEF47806AC3B}"/>
    <cellStyle name="Normal 2 3 4 20" xfId="10215" xr:uid="{3E43AA4E-C96B-409E-88A5-2D41C59424B9}"/>
    <cellStyle name="Normal 2 3 4 21" xfId="10216" xr:uid="{DD2112E2-3F9C-46FC-8377-B8F8DEE54630}"/>
    <cellStyle name="Normal 2 3 4 22" xfId="10217" xr:uid="{B2564337-AC28-49DE-B51B-90E399C9AB24}"/>
    <cellStyle name="Normal 2 3 4 23" xfId="10218" xr:uid="{A79AC0F0-34E4-4186-9816-AC43C877903C}"/>
    <cellStyle name="Normal 2 3 4 24" xfId="10219" xr:uid="{0A5005D1-7253-4EE6-BA86-9A8E21FAE4C8}"/>
    <cellStyle name="Normal 2 3 4 25" xfId="10220" xr:uid="{1370EE6D-6077-41BA-A672-BE63D5E2194B}"/>
    <cellStyle name="Normal 2 3 4 26" xfId="10221" xr:uid="{A035DF01-CDE3-4B3F-A62B-856177F8D29C}"/>
    <cellStyle name="Normal 2 3 4 27" xfId="10222" xr:uid="{D0EBA40C-9D15-4A19-B6D4-D42C6932E24C}"/>
    <cellStyle name="Normal 2 3 4 28" xfId="10223" xr:uid="{62D431AA-8643-4F01-AA79-EF1085229E60}"/>
    <cellStyle name="Normal 2 3 4 29" xfId="10224" xr:uid="{09DE2B79-F038-43D9-B95F-44CF1E30D78E}"/>
    <cellStyle name="Normal 2 3 4 3" xfId="10225" xr:uid="{6977CAD7-2C5D-48CB-A52A-4C08E22C3119}"/>
    <cellStyle name="Normal 2 3 4 3 10" xfId="10226" xr:uid="{94B93410-CBBF-4A19-8631-F6CC32E9A2E1}"/>
    <cellStyle name="Normal 2 3 4 3 11" xfId="10227" xr:uid="{551F8050-D319-49C3-88C1-AC9BB5917221}"/>
    <cellStyle name="Normal 2 3 4 3 12" xfId="10228" xr:uid="{5EADCB9A-0D2D-49D0-B232-DF1D17CCB8B1}"/>
    <cellStyle name="Normal 2 3 4 3 13" xfId="10229" xr:uid="{824CB82C-575E-4F72-8B2D-1F03F60FD622}"/>
    <cellStyle name="Normal 2 3 4 3 14" xfId="10230" xr:uid="{E07BFCA0-5B61-417C-B513-DBFF8F95B810}"/>
    <cellStyle name="Normal 2 3 4 3 15" xfId="10231" xr:uid="{28068DE6-A864-40BF-B731-B816B15FA8E2}"/>
    <cellStyle name="Normal 2 3 4 3 16" xfId="10232" xr:uid="{DD49704E-06AB-4280-A7D0-2135C38ECD6E}"/>
    <cellStyle name="Normal 2 3 4 3 17" xfId="10233" xr:uid="{881F071F-DF48-498E-B570-2E9F2F4224F1}"/>
    <cellStyle name="Normal 2 3 4 3 18" xfId="10234" xr:uid="{773F55E4-8308-4D58-8CF7-522F92B2DDBC}"/>
    <cellStyle name="Normal 2 3 4 3 19" xfId="10235" xr:uid="{A6997ED6-B8D8-4471-A7B4-770040A7D4F9}"/>
    <cellStyle name="Normal 2 3 4 3 2" xfId="10236" xr:uid="{B3D6D753-95D1-4727-A3F5-1483097FBAF6}"/>
    <cellStyle name="Normal 2 3 4 3 2 10" xfId="10237" xr:uid="{D16BC66C-F11B-48D0-9389-D8F381E47067}"/>
    <cellStyle name="Normal 2 3 4 3 2 11" xfId="10238" xr:uid="{FF3C4898-9766-406E-9DEE-394008F86E77}"/>
    <cellStyle name="Normal 2 3 4 3 2 12" xfId="10239" xr:uid="{9B961EC0-20B1-4B15-ABF1-7987B0E021B7}"/>
    <cellStyle name="Normal 2 3 4 3 2 13" xfId="10240" xr:uid="{DC890668-AAD0-4428-AA4C-6683D114821A}"/>
    <cellStyle name="Normal 2 3 4 3 2 14" xfId="10241" xr:uid="{9BA1EF36-4BFC-4A1F-80D4-83073EEAA936}"/>
    <cellStyle name="Normal 2 3 4 3 2 15" xfId="10242" xr:uid="{64E82644-0301-4F9F-A1FB-5B0F5E16324C}"/>
    <cellStyle name="Normal 2 3 4 3 2 16" xfId="10243" xr:uid="{813EB6DE-5593-442D-BC35-2285D6A6CE7A}"/>
    <cellStyle name="Normal 2 3 4 3 2 17" xfId="10244" xr:uid="{95B4F30E-5884-434A-87DA-5DE673B6BAD4}"/>
    <cellStyle name="Normal 2 3 4 3 2 18" xfId="10245" xr:uid="{07E1CEFE-3942-434E-911B-756990169601}"/>
    <cellStyle name="Normal 2 3 4 3 2 19" xfId="10246" xr:uid="{3831361B-E4B0-424D-B24C-117095491F84}"/>
    <cellStyle name="Normal 2 3 4 3 2 2" xfId="10247" xr:uid="{75026128-5282-4BB1-8D30-D38EB4D5A806}"/>
    <cellStyle name="Normal 2 3 4 3 2 20" xfId="10248" xr:uid="{E5DAAF08-B633-4C18-BE64-12E616BD8DEE}"/>
    <cellStyle name="Normal 2 3 4 3 2 21" xfId="10249" xr:uid="{53117733-9AAC-4AAA-B4C8-9270BE2F80B7}"/>
    <cellStyle name="Normal 2 3 4 3 2 22" xfId="10250" xr:uid="{57EA492D-9947-454C-BB9D-2D9C4D3AD0FB}"/>
    <cellStyle name="Normal 2 3 4 3 2 23" xfId="10251" xr:uid="{8F7ED4EA-EB72-4CE4-AC44-7AEFFA823097}"/>
    <cellStyle name="Normal 2 3 4 3 2 24" xfId="10252" xr:uid="{948AFF5C-B7ED-4354-B5A0-F40A2018071B}"/>
    <cellStyle name="Normal 2 3 4 3 2 25" xfId="10253" xr:uid="{3FC8B46A-1ED0-41A6-8D9B-3ACB3289F61E}"/>
    <cellStyle name="Normal 2 3 4 3 2 26" xfId="10254" xr:uid="{D86B871B-B4C0-4157-B169-208B9B36AB39}"/>
    <cellStyle name="Normal 2 3 4 3 2 27" xfId="10255" xr:uid="{7FA5FF53-314C-42B9-BEC3-C256E52DEC43}"/>
    <cellStyle name="Normal 2 3 4 3 2 28" xfId="10256" xr:uid="{651D3D5E-FF70-415A-AB44-B83374EE1E3D}"/>
    <cellStyle name="Normal 2 3 4 3 2 29" xfId="10257" xr:uid="{81E4EE03-C3BC-4A4F-81E5-1DB093E3DECC}"/>
    <cellStyle name="Normal 2 3 4 3 2 3" xfId="10258" xr:uid="{1928D68F-C767-4BB9-89A9-D59978C7C097}"/>
    <cellStyle name="Normal 2 3 4 3 2 30" xfId="10259" xr:uid="{194FC32B-0D25-4E5C-883A-7F20D2B670E6}"/>
    <cellStyle name="Normal 2 3 4 3 2 31" xfId="10260" xr:uid="{DF3125EA-A66B-481E-9DBC-6FF75F3948D0}"/>
    <cellStyle name="Normal 2 3 4 3 2 32" xfId="10261" xr:uid="{9C8C4C30-F5CD-45EF-B3E1-8BBF9B014D94}"/>
    <cellStyle name="Normal 2 3 4 3 2 33" xfId="10262" xr:uid="{AA68AF58-A51F-4CCC-973C-4476283D6DB8}"/>
    <cellStyle name="Normal 2 3 4 3 2 34" xfId="10263" xr:uid="{5CA00A68-0E46-4E5D-B7B9-916B882D26A4}"/>
    <cellStyle name="Normal 2 3 4 3 2 35" xfId="10264" xr:uid="{6EF6A644-E543-4D60-BDE0-0C11D6607197}"/>
    <cellStyle name="Normal 2 3 4 3 2 36" xfId="10265" xr:uid="{495E7912-6F72-4BD9-8FA5-D15F57EC272E}"/>
    <cellStyle name="Normal 2 3 4 3 2 37" xfId="10266" xr:uid="{7CA43FFE-99CE-40F4-B2E4-E22213118BB3}"/>
    <cellStyle name="Normal 2 3 4 3 2 38" xfId="10267" xr:uid="{41EE628A-1262-4CB9-BDA7-1C229431B673}"/>
    <cellStyle name="Normal 2 3 4 3 2 4" xfId="10268" xr:uid="{D6F38DAA-3812-424F-99C5-D773FD11E494}"/>
    <cellStyle name="Normal 2 3 4 3 2 5" xfId="10269" xr:uid="{44A32DAF-8916-470A-B86D-0470863B51C4}"/>
    <cellStyle name="Normal 2 3 4 3 2 6" xfId="10270" xr:uid="{8A6DCACC-D26D-4E3D-BE29-158CFA483C93}"/>
    <cellStyle name="Normal 2 3 4 3 2 7" xfId="10271" xr:uid="{FAE6F4C6-1AE6-4B43-9B78-F68C01619784}"/>
    <cellStyle name="Normal 2 3 4 3 2 8" xfId="10272" xr:uid="{BA1812C5-E77D-46C6-90D6-7B9FB073194C}"/>
    <cellStyle name="Normal 2 3 4 3 2 9" xfId="10273" xr:uid="{94B52908-00D4-499D-A97D-47989DCF03E8}"/>
    <cellStyle name="Normal 2 3 4 3 20" xfId="10274" xr:uid="{1D798ABC-3EFC-42CB-8A85-44C69ECFEA08}"/>
    <cellStyle name="Normal 2 3 4 3 21" xfId="10275" xr:uid="{CFABDE04-EA32-426D-8AAA-EF4C22D1D024}"/>
    <cellStyle name="Normal 2 3 4 3 22" xfId="10276" xr:uid="{9FF56488-0B6B-4722-9179-E1AEC45B7621}"/>
    <cellStyle name="Normal 2 3 4 3 23" xfId="10277" xr:uid="{A192046B-60D9-4A58-B8B1-D34A0EB16E8F}"/>
    <cellStyle name="Normal 2 3 4 3 24" xfId="10278" xr:uid="{228C8138-43A3-4B3C-AA1B-ED14C8E27DE4}"/>
    <cellStyle name="Normal 2 3 4 3 25" xfId="10279" xr:uid="{574CCB22-D83B-4463-8436-3BB2084DBD4E}"/>
    <cellStyle name="Normal 2 3 4 3 26" xfId="10280" xr:uid="{BFCD07A0-3BF1-4D10-83C2-C9656B1A3904}"/>
    <cellStyle name="Normal 2 3 4 3 27" xfId="10281" xr:uid="{94B0EA29-045B-412D-922A-F117ECD5E376}"/>
    <cellStyle name="Normal 2 3 4 3 28" xfId="10282" xr:uid="{45A19D31-18D0-49A0-B072-0DBA3E346B6D}"/>
    <cellStyle name="Normal 2 3 4 3 29" xfId="10283" xr:uid="{442AD60D-7024-480E-95A2-628D00C0E07D}"/>
    <cellStyle name="Normal 2 3 4 3 3" xfId="10284" xr:uid="{F5B85F74-2DB9-49C9-8753-0CE7515C15CA}"/>
    <cellStyle name="Normal 2 3 4 3 30" xfId="10285" xr:uid="{98A26378-D732-421D-B68D-81463385749E}"/>
    <cellStyle name="Normal 2 3 4 3 31" xfId="10286" xr:uid="{499733D9-D884-4A83-834E-3CAE8C1FE5EE}"/>
    <cellStyle name="Normal 2 3 4 3 32" xfId="10287" xr:uid="{ED7CD50D-8F22-4921-A2FC-B3770F325BFB}"/>
    <cellStyle name="Normal 2 3 4 3 33" xfId="10288" xr:uid="{D74AA69D-1104-44A5-9BF7-E5EB26E159C2}"/>
    <cellStyle name="Normal 2 3 4 3 34" xfId="10289" xr:uid="{23503126-9F64-41D5-9765-7AD7CB34B16C}"/>
    <cellStyle name="Normal 2 3 4 3 35" xfId="10290" xr:uid="{4291F618-DA90-4771-B114-2CE0CDF0AADD}"/>
    <cellStyle name="Normal 2 3 4 3 36" xfId="10291" xr:uid="{418B55BC-E8FC-49E2-B1A8-689E455163E2}"/>
    <cellStyle name="Normal 2 3 4 3 37" xfId="10292" xr:uid="{B7213651-3463-4D99-9466-29F020E4714F}"/>
    <cellStyle name="Normal 2 3 4 3 38" xfId="10293" xr:uid="{08C41706-C721-4AD2-8670-E8C700BC39C3}"/>
    <cellStyle name="Normal 2 3 4 3 4" xfId="10294" xr:uid="{D6CF8D03-13F3-46A8-B484-E67A33D40E57}"/>
    <cellStyle name="Normal 2 3 4 3 5" xfId="10295" xr:uid="{0053870F-56F0-4C92-B3D0-FAED3DCA932A}"/>
    <cellStyle name="Normal 2 3 4 3 6" xfId="10296" xr:uid="{6D6585D4-2757-4006-97BF-E416938D93D3}"/>
    <cellStyle name="Normal 2 3 4 3 7" xfId="10297" xr:uid="{0A2EBB74-6D96-45AE-9D8D-DF29BF3A1369}"/>
    <cellStyle name="Normal 2 3 4 3 8" xfId="10298" xr:uid="{7DDFF0BD-61BD-4C56-9144-73EF90539EB9}"/>
    <cellStyle name="Normal 2 3 4 3 9" xfId="10299" xr:uid="{989119C0-5C0C-4DDB-8205-FF26BA633078}"/>
    <cellStyle name="Normal 2 3 4 30" xfId="10300" xr:uid="{33A3D187-6390-4C80-80E8-BE9CCBE7403E}"/>
    <cellStyle name="Normal 2 3 4 31" xfId="10301" xr:uid="{FBF92CC4-A249-4961-9BBF-15A69C1FA429}"/>
    <cellStyle name="Normal 2 3 4 32" xfId="10302" xr:uid="{6F30B465-AE30-4CAB-AE1B-AD2DE7CC9ACB}"/>
    <cellStyle name="Normal 2 3 4 33" xfId="10303" xr:uid="{7E82A8DD-8FA1-421D-AE8A-6CA67A0AA4B2}"/>
    <cellStyle name="Normal 2 3 4 34" xfId="10304" xr:uid="{9C4330EA-2B47-4000-AFE5-43EA6ECD7C57}"/>
    <cellStyle name="Normal 2 3 4 35" xfId="10305" xr:uid="{0116EB15-01C0-41CF-9067-7793D0AED758}"/>
    <cellStyle name="Normal 2 3 4 36" xfId="10306" xr:uid="{2550839D-3F86-44F7-B2C7-C3C5F9808509}"/>
    <cellStyle name="Normal 2 3 4 37" xfId="10307" xr:uid="{53C9C582-7B86-49E6-B17E-8F08E81F852A}"/>
    <cellStyle name="Normal 2 3 4 38" xfId="10308" xr:uid="{C36EB22D-D910-4E1B-9AEC-BB2D6BCA23F2}"/>
    <cellStyle name="Normal 2 3 4 39" xfId="10309" xr:uid="{488AE65A-F441-4FB7-AC6C-68572BBE95B0}"/>
    <cellStyle name="Normal 2 3 4 4" xfId="10310" xr:uid="{D4BE9D6D-0821-4885-867E-AD5EE8D1F571}"/>
    <cellStyle name="Normal 2 3 4 40" xfId="10311" xr:uid="{74F479DB-5614-42A7-A039-D376EF3BD9A6}"/>
    <cellStyle name="Normal 2 3 4 5" xfId="10312" xr:uid="{B9278CD5-2991-48D5-97E1-D466D625904E}"/>
    <cellStyle name="Normal 2 3 4 6" xfId="10313" xr:uid="{A4190E99-E0C1-4C49-B2AD-B48B059E1700}"/>
    <cellStyle name="Normal 2 3 4 7" xfId="10314" xr:uid="{BEC10880-41C4-4AED-A458-64CDDB95C97B}"/>
    <cellStyle name="Normal 2 3 4 8" xfId="10315" xr:uid="{662C744B-15E9-4FFE-A219-D652C21724D3}"/>
    <cellStyle name="Normal 2 3 4 9" xfId="10316" xr:uid="{66124FA4-331C-461F-8696-8D3911501C36}"/>
    <cellStyle name="Normal 2 3 40" xfId="10317" xr:uid="{CFFA44B0-A897-4DF3-A4F3-99D92FF8B0FB}"/>
    <cellStyle name="Normal 2 3 40 2" xfId="10318" xr:uid="{B4D35648-1730-41DA-B1CC-0EF515A6A5DE}"/>
    <cellStyle name="Normal 2 3 40 3" xfId="10319" xr:uid="{1C395AF5-09D1-4D14-A10D-F65E77CE3F71}"/>
    <cellStyle name="Normal 2 3 40 4" xfId="10320" xr:uid="{DD087117-40EC-4392-AB75-55ED8AEAA33E}"/>
    <cellStyle name="Normal 2 3 40 5" xfId="10321" xr:uid="{981C0DE1-34FC-4608-825B-549AC37D8501}"/>
    <cellStyle name="Normal 2 3 40 6" xfId="10322" xr:uid="{FC63B241-4C28-4908-B3FA-0717FA4A9069}"/>
    <cellStyle name="Normal 2 3 41" xfId="10323" xr:uid="{FB0E8DBA-2F63-45D2-9564-8DA2EAE1852F}"/>
    <cellStyle name="Normal 2 3 41 2" xfId="10324" xr:uid="{0C346538-7047-4B00-BF8D-63BB4AFB59D3}"/>
    <cellStyle name="Normal 2 3 41 3" xfId="10325" xr:uid="{C8272C85-E107-4A37-BFEC-DAFB198DA0A7}"/>
    <cellStyle name="Normal 2 3 41 4" xfId="10326" xr:uid="{2E5DD414-359F-41A4-B710-D4058C89369D}"/>
    <cellStyle name="Normal 2 3 41 5" xfId="10327" xr:uid="{27CF668A-6F3F-49A2-BD7A-8B849C3E0824}"/>
    <cellStyle name="Normal 2 3 41 6" xfId="10328" xr:uid="{3D239119-C067-4E7B-A564-161122013B21}"/>
    <cellStyle name="Normal 2 3 42" xfId="10329" xr:uid="{848E1F1F-27C5-4CA0-9C12-34EF4EECC5D3}"/>
    <cellStyle name="Normal 2 3 42 2" xfId="10330" xr:uid="{8D8F1910-9BC0-4420-A682-C05B58A7A2B4}"/>
    <cellStyle name="Normal 2 3 42 3" xfId="10331" xr:uid="{4A346BC4-5F7F-4EE3-8867-2984327333D2}"/>
    <cellStyle name="Normal 2 3 42 4" xfId="10332" xr:uid="{BC689A03-8A03-4D16-83C9-B4C8630E040E}"/>
    <cellStyle name="Normal 2 3 42 5" xfId="10333" xr:uid="{E4A87433-7E55-4351-99B4-B4C391B5FB8D}"/>
    <cellStyle name="Normal 2 3 42 6" xfId="10334" xr:uid="{15567CA8-634F-4D85-9D3D-5170A0184BD3}"/>
    <cellStyle name="Normal 2 3 43" xfId="10335" xr:uid="{651F89D5-47EC-466B-952B-BA3E3D0BA0E6}"/>
    <cellStyle name="Normal 2 3 43 2" xfId="10336" xr:uid="{E21B81EE-9856-4EA6-9036-6A1FE627F17F}"/>
    <cellStyle name="Normal 2 3 43 3" xfId="10337" xr:uid="{F9EBCEAB-61EC-4CF1-A625-315D77C620A5}"/>
    <cellStyle name="Normal 2 3 43 4" xfId="10338" xr:uid="{2B0049AC-0F96-44EF-AB96-96D59C2C916C}"/>
    <cellStyle name="Normal 2 3 43 5" xfId="10339" xr:uid="{CEC96D96-B51E-4B5A-8F6B-88F2A9D5100F}"/>
    <cellStyle name="Normal 2 3 43 6" xfId="10340" xr:uid="{98544080-0B9F-43B0-9BA3-183A206D38FC}"/>
    <cellStyle name="Normal 2 3 44" xfId="10341" xr:uid="{2010FF55-1435-48C9-AE09-5429C9FF925B}"/>
    <cellStyle name="Normal 2 3 44 2" xfId="10342" xr:uid="{2550E7D9-F62B-4F54-B2F5-837E988A654D}"/>
    <cellStyle name="Normal 2 3 44 3" xfId="10343" xr:uid="{B0FD8698-BA05-484E-97F7-64A6D8530A46}"/>
    <cellStyle name="Normal 2 3 44 4" xfId="10344" xr:uid="{D63CDF69-029A-49DA-9FC4-215ED6B10B35}"/>
    <cellStyle name="Normal 2 3 44 5" xfId="10345" xr:uid="{A69F7665-C32D-4570-96BB-50BEB669E00F}"/>
    <cellStyle name="Normal 2 3 44 6" xfId="10346" xr:uid="{091649E8-2D82-47B6-A3C9-58C52B4824A9}"/>
    <cellStyle name="Normal 2 3 45" xfId="10347" xr:uid="{A6895E44-07AE-4D52-8528-3933649F5E79}"/>
    <cellStyle name="Normal 2 3 45 2" xfId="10348" xr:uid="{8DA77F29-7755-4D55-BA1F-372E916D6808}"/>
    <cellStyle name="Normal 2 3 45 3" xfId="10349" xr:uid="{D44C4A16-65F6-45C1-9F4E-BDE6EAAA972D}"/>
    <cellStyle name="Normal 2 3 45 4" xfId="10350" xr:uid="{9D5CD02D-9FE9-4D8E-BF87-60DE454ADC63}"/>
    <cellStyle name="Normal 2 3 45 5" xfId="10351" xr:uid="{EEAFFEF0-A547-43D5-ADD9-788E7B368C66}"/>
    <cellStyle name="Normal 2 3 45 6" xfId="10352" xr:uid="{91656994-284E-4BBC-AEEE-9EDC6B47A986}"/>
    <cellStyle name="Normal 2 3 46" xfId="10353" xr:uid="{5B4E9D41-0919-4F02-8696-617D0018E892}"/>
    <cellStyle name="Normal 2 3 46 2" xfId="10354" xr:uid="{24510EB3-F39F-4A87-B2E2-F98DD593C5D9}"/>
    <cellStyle name="Normal 2 3 46 3" xfId="10355" xr:uid="{C71FCAC6-01D4-44ED-BA32-71B33B6D9D41}"/>
    <cellStyle name="Normal 2 3 46 4" xfId="10356" xr:uid="{EFB51DA4-D81B-43A9-8656-7F2EB407B4F7}"/>
    <cellStyle name="Normal 2 3 46 5" xfId="10357" xr:uid="{068E077C-E63D-4CAD-A024-D77087363DC4}"/>
    <cellStyle name="Normal 2 3 46 6" xfId="10358" xr:uid="{BFE560D0-6DD6-4C7C-B77B-1BFCE5287E3D}"/>
    <cellStyle name="Normal 2 3 47" xfId="10359" xr:uid="{C66258AB-A5C4-4523-AB9A-DEEC8288DA15}"/>
    <cellStyle name="Normal 2 3 47 2" xfId="10360" xr:uid="{1EC25A77-3D47-4386-8923-AAAC9A6B2806}"/>
    <cellStyle name="Normal 2 3 47 3" xfId="10361" xr:uid="{BF41B790-74EA-4330-92C7-84A5E0FF0854}"/>
    <cellStyle name="Normal 2 3 47 4" xfId="10362" xr:uid="{85AE9957-4A70-40B2-B4A7-620FD75F013F}"/>
    <cellStyle name="Normal 2 3 47 5" xfId="10363" xr:uid="{144EBD6E-D075-4D1F-A0A5-0396D4C7AA08}"/>
    <cellStyle name="Normal 2 3 47 6" xfId="10364" xr:uid="{69BF9155-D507-4249-A6F1-33F8FA420BDD}"/>
    <cellStyle name="Normal 2 3 48" xfId="10365" xr:uid="{429D6113-281A-488E-BAFA-AB55A0BCD861}"/>
    <cellStyle name="Normal 2 3 48 2" xfId="10366" xr:uid="{0BAAA277-44B1-49A5-A60D-B222D02938C8}"/>
    <cellStyle name="Normal 2 3 48 3" xfId="10367" xr:uid="{BB79882A-54D9-458D-8744-57408B4439CA}"/>
    <cellStyle name="Normal 2 3 48 4" xfId="10368" xr:uid="{D59A967E-7DB9-4A24-BA58-D28E6B762BD9}"/>
    <cellStyle name="Normal 2 3 48 5" xfId="10369" xr:uid="{BD8CF45C-A04E-4757-B1A1-B9B35AB79D08}"/>
    <cellStyle name="Normal 2 3 48 6" xfId="10370" xr:uid="{FBDBC80B-4985-497C-8184-1F18204094A9}"/>
    <cellStyle name="Normal 2 3 49" xfId="10371" xr:uid="{A291BBF3-C0AF-4979-992D-71B455DEA70B}"/>
    <cellStyle name="Normal 2 3 49 2" xfId="10372" xr:uid="{9BDF9969-6F98-49AF-89E3-5B253189C70D}"/>
    <cellStyle name="Normal 2 3 49 3" xfId="10373" xr:uid="{BF7149D7-F04B-4D2B-89AE-C2019FADDA56}"/>
    <cellStyle name="Normal 2 3 49 4" xfId="10374" xr:uid="{3B4467C3-6EA0-4F1E-B937-CB0D5F531DF6}"/>
    <cellStyle name="Normal 2 3 49 5" xfId="10375" xr:uid="{03B9CE50-4EBA-49D0-BAB4-9CA11C2E6E20}"/>
    <cellStyle name="Normal 2 3 49 6" xfId="10376" xr:uid="{DCE03F4C-663A-4708-A4CD-1A3993C1226F}"/>
    <cellStyle name="Normal 2 3 5" xfId="10377" xr:uid="{8D88B2ED-7B38-4A0B-9EA0-B91F19E29C76}"/>
    <cellStyle name="Normal 2 3 5 10" xfId="10378" xr:uid="{8BA96BF5-F4CF-45A7-BB69-C781B412ADA4}"/>
    <cellStyle name="Normal 2 3 5 11" xfId="10379" xr:uid="{E397BC00-30A9-454B-980D-CA74637F5905}"/>
    <cellStyle name="Normal 2 3 5 12" xfId="10380" xr:uid="{DEDAFFCF-0E1A-49CA-8C91-A60CA4FD545D}"/>
    <cellStyle name="Normal 2 3 5 13" xfId="10381" xr:uid="{EB015EB0-C9A1-4DA3-B0EF-DC90C130D9B5}"/>
    <cellStyle name="Normal 2 3 5 14" xfId="10382" xr:uid="{4193F562-5CF5-4131-A767-0A40BB9FA7D5}"/>
    <cellStyle name="Normal 2 3 5 15" xfId="10383" xr:uid="{61E79419-3A6D-46A2-B676-C980314095D5}"/>
    <cellStyle name="Normal 2 3 5 16" xfId="10384" xr:uid="{CAAAB665-2329-468F-AF01-ACA7E00CB47C}"/>
    <cellStyle name="Normal 2 3 5 17" xfId="10385" xr:uid="{94ED0674-74B0-4621-9E0D-0140C692AC5D}"/>
    <cellStyle name="Normal 2 3 5 18" xfId="10386" xr:uid="{81872B46-AF44-427C-A5C3-E2EE0C8ABF07}"/>
    <cellStyle name="Normal 2 3 5 19" xfId="10387" xr:uid="{BDC23FD2-B13D-4A12-8419-4DDEB7A2953C}"/>
    <cellStyle name="Normal 2 3 5 2" xfId="10388" xr:uid="{6FAE270F-07A8-4333-A8FD-5BCA43AEEC38}"/>
    <cellStyle name="Normal 2 3 5 2 10" xfId="10389" xr:uid="{6E0350FB-E27F-492A-AB77-BE55D30E6130}"/>
    <cellStyle name="Normal 2 3 5 2 11" xfId="10390" xr:uid="{7DBD51B9-9C2C-4E70-B238-B65597263776}"/>
    <cellStyle name="Normal 2 3 5 2 12" xfId="10391" xr:uid="{2A44F8E4-8B4F-44F6-8ED8-7C98721D5975}"/>
    <cellStyle name="Normal 2 3 5 2 13" xfId="10392" xr:uid="{A5801F1C-0D5A-4DC6-A1DB-EC757FAD6057}"/>
    <cellStyle name="Normal 2 3 5 2 14" xfId="10393" xr:uid="{2C1B3494-631F-4D19-B24A-8648D917D9C8}"/>
    <cellStyle name="Normal 2 3 5 2 15" xfId="10394" xr:uid="{E8D6B8C7-1C3B-43FC-872A-974B7011AAF3}"/>
    <cellStyle name="Normal 2 3 5 2 16" xfId="10395" xr:uid="{B8CD739F-D85A-4C26-916C-CA67A0C1675D}"/>
    <cellStyle name="Normal 2 3 5 2 17" xfId="10396" xr:uid="{2EDE835C-E806-486C-AF71-E5EA16DEC4B1}"/>
    <cellStyle name="Normal 2 3 5 2 18" xfId="10397" xr:uid="{FECB5322-A0F8-484F-B7F9-FC4539DEFA38}"/>
    <cellStyle name="Normal 2 3 5 2 19" xfId="10398" xr:uid="{E472A916-4DCD-42E4-A0AE-B077ED056460}"/>
    <cellStyle name="Normal 2 3 5 2 2" xfId="10399" xr:uid="{0CCFCC72-C4FE-4F88-AFEA-2064C74F873E}"/>
    <cellStyle name="Normal 2 3 5 2 2 10" xfId="10400" xr:uid="{59BD5AC5-C0C7-4E0A-BECA-8DB56266DA01}"/>
    <cellStyle name="Normal 2 3 5 2 2 11" xfId="10401" xr:uid="{296277AE-FF5C-4518-A0A4-681F2A075434}"/>
    <cellStyle name="Normal 2 3 5 2 2 12" xfId="10402" xr:uid="{3A547ADD-7C5D-4802-BF96-F2B1B5B366E3}"/>
    <cellStyle name="Normal 2 3 5 2 2 13" xfId="10403" xr:uid="{B544CBE5-B7FE-4087-A1AF-626DF16AFD28}"/>
    <cellStyle name="Normal 2 3 5 2 2 14" xfId="10404" xr:uid="{F0F7391D-1858-432D-83C6-ED6A708FD225}"/>
    <cellStyle name="Normal 2 3 5 2 2 15" xfId="10405" xr:uid="{85097C94-DC15-431E-8AFF-6F4FB7CA284F}"/>
    <cellStyle name="Normal 2 3 5 2 2 16" xfId="10406" xr:uid="{2ECA52DF-DFF1-4723-BCF7-66C6D300F900}"/>
    <cellStyle name="Normal 2 3 5 2 2 17" xfId="10407" xr:uid="{81992C28-A217-4754-891F-68A242923CD5}"/>
    <cellStyle name="Normal 2 3 5 2 2 18" xfId="10408" xr:uid="{26F47721-E592-4228-AD0E-AA931332FF50}"/>
    <cellStyle name="Normal 2 3 5 2 2 19" xfId="10409" xr:uid="{96315632-F1D0-473F-964E-0F6D1D75290A}"/>
    <cellStyle name="Normal 2 3 5 2 2 2" xfId="10410" xr:uid="{5DEBD0E1-BC1F-4E27-BBB7-52E851CF024F}"/>
    <cellStyle name="Normal 2 3 5 2 2 2 10" xfId="10411" xr:uid="{12ABC1BC-42AF-4C98-B667-58463A48938D}"/>
    <cellStyle name="Normal 2 3 5 2 2 2 11" xfId="10412" xr:uid="{B98F0F2B-3036-44AC-9DB9-02FF57A8E14F}"/>
    <cellStyle name="Normal 2 3 5 2 2 2 12" xfId="10413" xr:uid="{D7BF6B2F-FDFC-4AFF-B1C5-1A6A55F19BF7}"/>
    <cellStyle name="Normal 2 3 5 2 2 2 13" xfId="10414" xr:uid="{61F92A66-2B43-4502-8147-54DC88B57EFB}"/>
    <cellStyle name="Normal 2 3 5 2 2 2 14" xfId="10415" xr:uid="{4D91BF11-AD41-4906-A7FB-B903A8674B49}"/>
    <cellStyle name="Normal 2 3 5 2 2 2 15" xfId="10416" xr:uid="{E7E560ED-7662-43FC-939A-259DD355D51D}"/>
    <cellStyle name="Normal 2 3 5 2 2 2 16" xfId="10417" xr:uid="{A8DF87B2-E028-49F6-B8AF-9444C99C0CB6}"/>
    <cellStyle name="Normal 2 3 5 2 2 2 17" xfId="10418" xr:uid="{F88903DB-C21D-4C28-BB5D-C0B4FB4DD437}"/>
    <cellStyle name="Normal 2 3 5 2 2 2 18" xfId="10419" xr:uid="{3BB66836-0FFB-4D8A-B173-92A621645465}"/>
    <cellStyle name="Normal 2 3 5 2 2 2 19" xfId="10420" xr:uid="{6058EE5E-9AA4-4627-AE67-D72117DC9411}"/>
    <cellStyle name="Normal 2 3 5 2 2 2 2" xfId="10421" xr:uid="{1B3E817E-BC73-426C-A60B-E9B6666E8ACC}"/>
    <cellStyle name="Normal 2 3 5 2 2 2 20" xfId="10422" xr:uid="{0DA3A67A-3F74-46F5-AE75-204589DB3192}"/>
    <cellStyle name="Normal 2 3 5 2 2 2 21" xfId="10423" xr:uid="{80FC8676-D2E9-41CC-841B-934CC8E2C230}"/>
    <cellStyle name="Normal 2 3 5 2 2 2 22" xfId="10424" xr:uid="{61589C34-C77B-4C49-B9FB-38863BDD269A}"/>
    <cellStyle name="Normal 2 3 5 2 2 2 23" xfId="10425" xr:uid="{8AECC80D-6780-42B1-A0FC-ED416B6D7CF5}"/>
    <cellStyle name="Normal 2 3 5 2 2 2 24" xfId="10426" xr:uid="{7A90564E-1517-47EA-9BB5-ED64A9FC2E5B}"/>
    <cellStyle name="Normal 2 3 5 2 2 2 25" xfId="10427" xr:uid="{BA7B2456-5643-4EFF-8B23-E51937203872}"/>
    <cellStyle name="Normal 2 3 5 2 2 2 26" xfId="10428" xr:uid="{7C830493-151D-43E8-BF75-1A9DA1FF3D4A}"/>
    <cellStyle name="Normal 2 3 5 2 2 2 27" xfId="10429" xr:uid="{4D105C32-9DD1-4C75-ABCE-3980F07F3A1A}"/>
    <cellStyle name="Normal 2 3 5 2 2 2 28" xfId="10430" xr:uid="{3197B376-1B46-444E-845B-F7624D2DF5E9}"/>
    <cellStyle name="Normal 2 3 5 2 2 2 29" xfId="10431" xr:uid="{BF96ABCE-3076-41D7-A17F-BA5B1C7EF0EB}"/>
    <cellStyle name="Normal 2 3 5 2 2 2 3" xfId="10432" xr:uid="{1D9BB043-C6B5-4620-862F-BAFAAC707189}"/>
    <cellStyle name="Normal 2 3 5 2 2 2 30" xfId="10433" xr:uid="{33BD9C3C-3B1E-4B1B-B9C9-856801070C1F}"/>
    <cellStyle name="Normal 2 3 5 2 2 2 31" xfId="10434" xr:uid="{14DA017C-E6C4-49CB-9407-44E5A24ED0BB}"/>
    <cellStyle name="Normal 2 3 5 2 2 2 32" xfId="10435" xr:uid="{6E0FF933-BEA4-46D0-A03F-B92E5E998ED6}"/>
    <cellStyle name="Normal 2 3 5 2 2 2 33" xfId="10436" xr:uid="{D5DFACB8-C83B-4C4C-AED8-F652A39C9494}"/>
    <cellStyle name="Normal 2 3 5 2 2 2 34" xfId="10437" xr:uid="{0E90E592-F376-4DA9-915D-B7B8CF21B15A}"/>
    <cellStyle name="Normal 2 3 5 2 2 2 35" xfId="10438" xr:uid="{E2071982-2363-463D-818A-E95C9A160536}"/>
    <cellStyle name="Normal 2 3 5 2 2 2 36" xfId="10439" xr:uid="{342F42DA-7707-41AA-B016-24295B0F77CE}"/>
    <cellStyle name="Normal 2 3 5 2 2 2 37" xfId="10440" xr:uid="{866EB830-462D-4480-96B0-91DAE6C27957}"/>
    <cellStyle name="Normal 2 3 5 2 2 2 38" xfId="10441" xr:uid="{9A382105-640B-4592-8E8F-3B0FDEC35370}"/>
    <cellStyle name="Normal 2 3 5 2 2 2 4" xfId="10442" xr:uid="{7B57D443-71DE-479F-AAFD-C23C7F639C79}"/>
    <cellStyle name="Normal 2 3 5 2 2 2 5" xfId="10443" xr:uid="{AB29BD90-50AB-4CFC-A638-BF77F3D0A8D8}"/>
    <cellStyle name="Normal 2 3 5 2 2 2 6" xfId="10444" xr:uid="{B1833E17-47CE-408D-A524-7796551ECE9B}"/>
    <cellStyle name="Normal 2 3 5 2 2 2 7" xfId="10445" xr:uid="{38244B6E-6C62-41D1-A6A5-E7D651FF3679}"/>
    <cellStyle name="Normal 2 3 5 2 2 2 8" xfId="10446" xr:uid="{13BC80FE-1805-44ED-842E-0E2D7DCBFCFB}"/>
    <cellStyle name="Normal 2 3 5 2 2 2 9" xfId="10447" xr:uid="{652CD022-C18E-419A-ADD0-D0290450B473}"/>
    <cellStyle name="Normal 2 3 5 2 2 20" xfId="10448" xr:uid="{969F2E0C-E4A9-4E0A-995E-C2A4473DD299}"/>
    <cellStyle name="Normal 2 3 5 2 2 21" xfId="10449" xr:uid="{0F8F5A1E-8C88-434B-BC4D-BE6BD91F2D14}"/>
    <cellStyle name="Normal 2 3 5 2 2 22" xfId="10450" xr:uid="{48D3B2C4-6342-4855-948E-2DF47DAF50A6}"/>
    <cellStyle name="Normal 2 3 5 2 2 23" xfId="10451" xr:uid="{F20024F0-D8AA-47CB-991A-4A4ADF3A4A71}"/>
    <cellStyle name="Normal 2 3 5 2 2 24" xfId="10452" xr:uid="{D419E065-C526-4FAB-9355-8A1CA6BE7C18}"/>
    <cellStyle name="Normal 2 3 5 2 2 25" xfId="10453" xr:uid="{2E68BFAC-AFE7-4709-9D5C-66A51628F070}"/>
    <cellStyle name="Normal 2 3 5 2 2 26" xfId="10454" xr:uid="{6BB55D2F-0202-4F7C-99B2-6FEF314A10BE}"/>
    <cellStyle name="Normal 2 3 5 2 2 27" xfId="10455" xr:uid="{B2B9D5B8-E563-4F50-84E0-C4EF59412CAE}"/>
    <cellStyle name="Normal 2 3 5 2 2 28" xfId="10456" xr:uid="{31C4F148-50D7-4994-8031-A0F6B93A4F01}"/>
    <cellStyle name="Normal 2 3 5 2 2 29" xfId="10457" xr:uid="{2B867582-EBC6-4E37-9827-A87014BF5F9B}"/>
    <cellStyle name="Normal 2 3 5 2 2 3" xfId="10458" xr:uid="{A3CD3A23-F861-4487-8247-65558366C73B}"/>
    <cellStyle name="Normal 2 3 5 2 2 30" xfId="10459" xr:uid="{6FF26E80-BAB9-4F51-BFDD-039535D6EBCA}"/>
    <cellStyle name="Normal 2 3 5 2 2 31" xfId="10460" xr:uid="{C14994E2-6E71-4473-BA48-6536289CC252}"/>
    <cellStyle name="Normal 2 3 5 2 2 32" xfId="10461" xr:uid="{E1CC5D01-10C9-4AA9-8C0A-896570B4C65E}"/>
    <cellStyle name="Normal 2 3 5 2 2 33" xfId="10462" xr:uid="{945B2260-9A60-4FD9-B37C-7B751245FE76}"/>
    <cellStyle name="Normal 2 3 5 2 2 34" xfId="10463" xr:uid="{95710DEE-6D8C-4BA1-B3BF-C525A3A9495C}"/>
    <cellStyle name="Normal 2 3 5 2 2 35" xfId="10464" xr:uid="{10812C3B-0A76-4C48-9FE9-06C49CDB3B9A}"/>
    <cellStyle name="Normal 2 3 5 2 2 36" xfId="10465" xr:uid="{3AD342C6-23E9-4DD0-8011-447E9B001C4B}"/>
    <cellStyle name="Normal 2 3 5 2 2 37" xfId="10466" xr:uid="{78EC124F-2740-419F-A40B-5C7277E63674}"/>
    <cellStyle name="Normal 2 3 5 2 2 38" xfId="10467" xr:uid="{F04B971D-790A-46AA-B6AC-3C1252693686}"/>
    <cellStyle name="Normal 2 3 5 2 2 4" xfId="10468" xr:uid="{2C293DC5-8B32-4E37-BD7F-0669F24D5170}"/>
    <cellStyle name="Normal 2 3 5 2 2 5" xfId="10469" xr:uid="{E1E01B15-A991-45B1-AED8-F884A8F4E7EF}"/>
    <cellStyle name="Normal 2 3 5 2 2 6" xfId="10470" xr:uid="{52D396BB-EA3F-4289-8025-8401577EDA6B}"/>
    <cellStyle name="Normal 2 3 5 2 2 7" xfId="10471" xr:uid="{11EE8483-FB27-4017-8040-BB1BE0C8074C}"/>
    <cellStyle name="Normal 2 3 5 2 2 8" xfId="10472" xr:uid="{963013CD-14AA-4E58-BD47-DC9794EF1887}"/>
    <cellStyle name="Normal 2 3 5 2 2 9" xfId="10473" xr:uid="{4B776DDE-28E9-4519-91A2-8A91C1D78916}"/>
    <cellStyle name="Normal 2 3 5 2 20" xfId="10474" xr:uid="{DD322195-97C4-482B-A482-D85F0C67A93D}"/>
    <cellStyle name="Normal 2 3 5 2 21" xfId="10475" xr:uid="{B071ECA3-BE55-47D7-A326-C1A96C3D5287}"/>
    <cellStyle name="Normal 2 3 5 2 22" xfId="10476" xr:uid="{A3E8BA1C-8DC5-4930-89DD-5B882B6BDDEC}"/>
    <cellStyle name="Normal 2 3 5 2 23" xfId="10477" xr:uid="{6284DC7A-F9C4-46BF-98DA-7C476FFDC472}"/>
    <cellStyle name="Normal 2 3 5 2 24" xfId="10478" xr:uid="{7D1F8FEE-9BD4-4203-8BDD-DAE5E53A141F}"/>
    <cellStyle name="Normal 2 3 5 2 25" xfId="10479" xr:uid="{208E95B5-6B56-400A-860F-86A2C9D118FA}"/>
    <cellStyle name="Normal 2 3 5 2 26" xfId="10480" xr:uid="{6733ADA1-AF0A-4C2E-991E-E5477CF041FF}"/>
    <cellStyle name="Normal 2 3 5 2 27" xfId="10481" xr:uid="{7680C30B-2372-4D1C-8CD9-0F54F0ECC401}"/>
    <cellStyle name="Normal 2 3 5 2 28" xfId="10482" xr:uid="{619C2B32-B629-42BF-8C07-50B3E98648B0}"/>
    <cellStyle name="Normal 2 3 5 2 29" xfId="10483" xr:uid="{BF6E5449-32DE-4E47-94AE-FCBADE4C406B}"/>
    <cellStyle name="Normal 2 3 5 2 3" xfId="10484" xr:uid="{7E97B93E-20E2-4D82-9BC3-F26F41D84615}"/>
    <cellStyle name="Normal 2 3 5 2 30" xfId="10485" xr:uid="{FE3CC956-19A7-48B4-BF17-3AD3EEC128E7}"/>
    <cellStyle name="Normal 2 3 5 2 31" xfId="10486" xr:uid="{129FF840-8594-412E-B82E-6D49837B6D0C}"/>
    <cellStyle name="Normal 2 3 5 2 32" xfId="10487" xr:uid="{9282BAF4-896C-4FB3-85BD-A68A114DBB35}"/>
    <cellStyle name="Normal 2 3 5 2 33" xfId="10488" xr:uid="{E2AE83FC-7D3F-4812-8CF4-6418A213026A}"/>
    <cellStyle name="Normal 2 3 5 2 34" xfId="10489" xr:uid="{D2C3C14F-01C5-4D88-A636-59C75AFBDB69}"/>
    <cellStyle name="Normal 2 3 5 2 35" xfId="10490" xr:uid="{EC3F98B7-2B06-49D0-B7E5-49EFAD20869F}"/>
    <cellStyle name="Normal 2 3 5 2 36" xfId="10491" xr:uid="{BE35BC80-C8C9-4B06-8DA7-BF5AFA70D8CB}"/>
    <cellStyle name="Normal 2 3 5 2 37" xfId="10492" xr:uid="{F4C23157-713B-4B25-9602-731323A9E52C}"/>
    <cellStyle name="Normal 2 3 5 2 38" xfId="10493" xr:uid="{1DD11B97-6BA8-4279-B06F-75CC18AEA222}"/>
    <cellStyle name="Normal 2 3 5 2 39" xfId="10494" xr:uid="{7C0A6B34-89FE-4214-B13A-156D627DD942}"/>
    <cellStyle name="Normal 2 3 5 2 4" xfId="10495" xr:uid="{70715511-6EA3-4941-895E-F11CF5A68BB5}"/>
    <cellStyle name="Normal 2 3 5 2 40" xfId="10496" xr:uid="{971B7335-67AE-4A8A-BFBD-C6D47736C1DF}"/>
    <cellStyle name="Normal 2 3 5 2 5" xfId="10497" xr:uid="{06664C6F-A82C-43F5-AB67-F52354847E0E}"/>
    <cellStyle name="Normal 2 3 5 2 6" xfId="10498" xr:uid="{82198F66-1632-42AD-B266-DA16BCE6247E}"/>
    <cellStyle name="Normal 2 3 5 2 7" xfId="10499" xr:uid="{8F06AB89-3E97-4683-AED9-E7E38D3A6D8B}"/>
    <cellStyle name="Normal 2 3 5 2 8" xfId="10500" xr:uid="{5DF5BF20-D63A-47AB-AAB2-DBB130923505}"/>
    <cellStyle name="Normal 2 3 5 2 9" xfId="10501" xr:uid="{8C376344-202A-4491-A5AA-ED2E4C0A4822}"/>
    <cellStyle name="Normal 2 3 5 20" xfId="10502" xr:uid="{DDB1BFD9-0442-47B7-BAA3-402F929498B5}"/>
    <cellStyle name="Normal 2 3 5 21" xfId="10503" xr:uid="{C0C0C1F9-135A-4CC7-9DE1-0929710DC6FF}"/>
    <cellStyle name="Normal 2 3 5 22" xfId="10504" xr:uid="{76DF4749-BD69-48ED-82D3-D577B091ED21}"/>
    <cellStyle name="Normal 2 3 5 23" xfId="10505" xr:uid="{0063F0C4-F13E-488E-A9D1-426D02CB8A2D}"/>
    <cellStyle name="Normal 2 3 5 24" xfId="10506" xr:uid="{1A3A3D6C-C300-406B-9B9F-AD0F4E1768BA}"/>
    <cellStyle name="Normal 2 3 5 25" xfId="10507" xr:uid="{F1F48D2D-C426-4B3F-A333-FE8C72166441}"/>
    <cellStyle name="Normal 2 3 5 26" xfId="10508" xr:uid="{7CBB9C69-A309-43D0-8352-C93FD337D666}"/>
    <cellStyle name="Normal 2 3 5 27" xfId="10509" xr:uid="{C7B5D2B5-7016-4670-993D-7DDED7E93033}"/>
    <cellStyle name="Normal 2 3 5 28" xfId="10510" xr:uid="{2181BACB-C7BB-4D83-A70D-59FED803B61A}"/>
    <cellStyle name="Normal 2 3 5 29" xfId="10511" xr:uid="{2B528A01-223E-45C5-B171-E7EFFD677904}"/>
    <cellStyle name="Normal 2 3 5 3" xfId="10512" xr:uid="{441C1467-1675-44DC-A034-840B8FBFB41D}"/>
    <cellStyle name="Normal 2 3 5 3 10" xfId="10513" xr:uid="{C6873CAD-F45F-4AFE-9097-10A4DDD47F52}"/>
    <cellStyle name="Normal 2 3 5 3 11" xfId="10514" xr:uid="{D59CF2EF-51AE-40A0-A402-3A53EAF684DD}"/>
    <cellStyle name="Normal 2 3 5 3 12" xfId="10515" xr:uid="{CFBC2994-8554-4232-8A8B-8CF8279285BE}"/>
    <cellStyle name="Normal 2 3 5 3 13" xfId="10516" xr:uid="{ED4E99FE-80D8-41EE-8AFA-A8C0DB81CEBE}"/>
    <cellStyle name="Normal 2 3 5 3 14" xfId="10517" xr:uid="{52AA9804-3A52-405F-ACF8-66D66639D0C2}"/>
    <cellStyle name="Normal 2 3 5 3 15" xfId="10518" xr:uid="{19CC0957-6AC4-40DB-9E9B-0B7380B68A99}"/>
    <cellStyle name="Normal 2 3 5 3 16" xfId="10519" xr:uid="{D6165BE2-4D6D-4B5F-810E-64C3A5E6776E}"/>
    <cellStyle name="Normal 2 3 5 3 17" xfId="10520" xr:uid="{27AB415B-BF34-4F67-98DF-440616F94B38}"/>
    <cellStyle name="Normal 2 3 5 3 18" xfId="10521" xr:uid="{9505669C-A177-4C38-91CA-2C4CB8F18776}"/>
    <cellStyle name="Normal 2 3 5 3 19" xfId="10522" xr:uid="{EB0983C4-5F69-4CDD-855E-314964DBC01E}"/>
    <cellStyle name="Normal 2 3 5 3 2" xfId="10523" xr:uid="{C0737640-D426-4E29-99F0-DD4141A58A58}"/>
    <cellStyle name="Normal 2 3 5 3 2 10" xfId="10524" xr:uid="{DF3048F5-CB10-4689-8020-1561B5ED8486}"/>
    <cellStyle name="Normal 2 3 5 3 2 11" xfId="10525" xr:uid="{476CFC39-51A8-4FAB-8427-2DE5F3F26DAB}"/>
    <cellStyle name="Normal 2 3 5 3 2 12" xfId="10526" xr:uid="{0965EC60-364C-4C60-9949-72503E65E9B5}"/>
    <cellStyle name="Normal 2 3 5 3 2 13" xfId="10527" xr:uid="{78F075F2-084A-42E5-A7D0-F3DEE7940CD3}"/>
    <cellStyle name="Normal 2 3 5 3 2 14" xfId="10528" xr:uid="{D94C3889-9E0D-4658-A8BC-0F9821CDA672}"/>
    <cellStyle name="Normal 2 3 5 3 2 15" xfId="10529" xr:uid="{EF5B5D8C-ACB7-4BE1-AEC2-22806635A7F1}"/>
    <cellStyle name="Normal 2 3 5 3 2 16" xfId="10530" xr:uid="{E90C3A9E-42BE-48C7-BAB0-2A309294F315}"/>
    <cellStyle name="Normal 2 3 5 3 2 17" xfId="10531" xr:uid="{77182917-C991-49CB-AF9F-A3FF24588C26}"/>
    <cellStyle name="Normal 2 3 5 3 2 18" xfId="10532" xr:uid="{3E4FEA7C-F684-4820-8770-DC6CAA999AFA}"/>
    <cellStyle name="Normal 2 3 5 3 2 19" xfId="10533" xr:uid="{79E189CF-719F-4448-881F-9A2A70E7C19B}"/>
    <cellStyle name="Normal 2 3 5 3 2 2" xfId="10534" xr:uid="{1A576991-4B55-4F66-A292-543AA81C1BEE}"/>
    <cellStyle name="Normal 2 3 5 3 2 20" xfId="10535" xr:uid="{2A1979CA-D4F6-4EF3-AC01-4EEB89111109}"/>
    <cellStyle name="Normal 2 3 5 3 2 21" xfId="10536" xr:uid="{9E2E967C-CD38-48C0-9258-AAA7FE05510B}"/>
    <cellStyle name="Normal 2 3 5 3 2 22" xfId="10537" xr:uid="{D9F4AE06-B938-4D97-A5CF-087F338CFEC2}"/>
    <cellStyle name="Normal 2 3 5 3 2 23" xfId="10538" xr:uid="{105EDC45-311C-4F1F-BB97-4C75F131C8FF}"/>
    <cellStyle name="Normal 2 3 5 3 2 24" xfId="10539" xr:uid="{94FBD68E-2A09-4698-B7FA-9FFE1BF03DF1}"/>
    <cellStyle name="Normal 2 3 5 3 2 25" xfId="10540" xr:uid="{21EBE7D0-E605-455F-8FB1-366B4C4E20A4}"/>
    <cellStyle name="Normal 2 3 5 3 2 26" xfId="10541" xr:uid="{87482677-9E29-4DE5-9561-1436D19262B1}"/>
    <cellStyle name="Normal 2 3 5 3 2 27" xfId="10542" xr:uid="{D9BEC207-61D6-415B-8ED8-3B6C8157A66E}"/>
    <cellStyle name="Normal 2 3 5 3 2 28" xfId="10543" xr:uid="{02A54998-8335-4250-A031-14F8C69B0D91}"/>
    <cellStyle name="Normal 2 3 5 3 2 29" xfId="10544" xr:uid="{4964407B-19F5-4CAC-B18A-F3BDA7E550AC}"/>
    <cellStyle name="Normal 2 3 5 3 2 3" xfId="10545" xr:uid="{75A3384D-334D-4C37-8A33-C06C32E5C85F}"/>
    <cellStyle name="Normal 2 3 5 3 2 30" xfId="10546" xr:uid="{5C06AB88-98F0-4EF2-93ED-52B2BFA14797}"/>
    <cellStyle name="Normal 2 3 5 3 2 31" xfId="10547" xr:uid="{CC0C64C0-FC54-4D1A-A1D9-6C1A04E2104E}"/>
    <cellStyle name="Normal 2 3 5 3 2 32" xfId="10548" xr:uid="{EF8BF343-FA7A-4465-A564-A315B137F0B5}"/>
    <cellStyle name="Normal 2 3 5 3 2 33" xfId="10549" xr:uid="{5EBB101F-800E-4B86-A7F0-0A6FAA87D17C}"/>
    <cellStyle name="Normal 2 3 5 3 2 34" xfId="10550" xr:uid="{C4702498-5994-4AD2-B58D-268EBF0D4F48}"/>
    <cellStyle name="Normal 2 3 5 3 2 35" xfId="10551" xr:uid="{4455B70F-4A7B-40ED-8639-3A33C42E4FEE}"/>
    <cellStyle name="Normal 2 3 5 3 2 36" xfId="10552" xr:uid="{40A97FBB-1935-4A90-B01F-2801324441D3}"/>
    <cellStyle name="Normal 2 3 5 3 2 37" xfId="10553" xr:uid="{4B3D3E3D-06BE-4D8E-A52E-82B9F1D64813}"/>
    <cellStyle name="Normal 2 3 5 3 2 38" xfId="10554" xr:uid="{46456E5F-2D6B-4018-85CC-7D8448AD06BD}"/>
    <cellStyle name="Normal 2 3 5 3 2 4" xfId="10555" xr:uid="{70392872-C6BF-4624-8C32-3E1CBCAA96FF}"/>
    <cellStyle name="Normal 2 3 5 3 2 5" xfId="10556" xr:uid="{4E6FE5F9-C9A7-43D0-B063-C0D2C0F9E6CB}"/>
    <cellStyle name="Normal 2 3 5 3 2 6" xfId="10557" xr:uid="{083034A8-9C7C-4216-8F5F-76344324CF2F}"/>
    <cellStyle name="Normal 2 3 5 3 2 7" xfId="10558" xr:uid="{D80AB179-BF4D-4023-9DA8-D863A3511FF0}"/>
    <cellStyle name="Normal 2 3 5 3 2 8" xfId="10559" xr:uid="{56BEBE7D-0AAF-4AF8-9AD9-8A7603327582}"/>
    <cellStyle name="Normal 2 3 5 3 2 9" xfId="10560" xr:uid="{E312BE22-9096-4720-8436-60F06D77DC58}"/>
    <cellStyle name="Normal 2 3 5 3 20" xfId="10561" xr:uid="{22FC57C8-63B5-4CE0-BCA7-36988E801D80}"/>
    <cellStyle name="Normal 2 3 5 3 21" xfId="10562" xr:uid="{E2CB432C-D8F0-43BE-9C4E-E2B75BDAEFF8}"/>
    <cellStyle name="Normal 2 3 5 3 22" xfId="10563" xr:uid="{64C3C27E-2F3B-46BB-A4F0-11BDA950CB5D}"/>
    <cellStyle name="Normal 2 3 5 3 23" xfId="10564" xr:uid="{DF6FE531-3CF1-4F5C-A110-2AAEACF44E87}"/>
    <cellStyle name="Normal 2 3 5 3 24" xfId="10565" xr:uid="{BAC98899-CB2B-4D3E-BD7D-E7BC40C53D2B}"/>
    <cellStyle name="Normal 2 3 5 3 25" xfId="10566" xr:uid="{C4A39A21-42EF-4AD4-9000-5B655F06491C}"/>
    <cellStyle name="Normal 2 3 5 3 26" xfId="10567" xr:uid="{E86147D7-B35F-4A96-A722-23606C768B64}"/>
    <cellStyle name="Normal 2 3 5 3 27" xfId="10568" xr:uid="{44E15BC0-AFB9-4052-9B64-F53D41BADCB8}"/>
    <cellStyle name="Normal 2 3 5 3 28" xfId="10569" xr:uid="{82420CEC-2A33-44EC-93D9-EDC926075500}"/>
    <cellStyle name="Normal 2 3 5 3 29" xfId="10570" xr:uid="{6692A2DD-B1F2-468D-B7F8-9029B6737FD6}"/>
    <cellStyle name="Normal 2 3 5 3 3" xfId="10571" xr:uid="{578B0C70-B91C-4F87-B8E8-7FD5447F5C9D}"/>
    <cellStyle name="Normal 2 3 5 3 30" xfId="10572" xr:uid="{866345DD-5AE0-4927-BEA7-83CEB60697C3}"/>
    <cellStyle name="Normal 2 3 5 3 31" xfId="10573" xr:uid="{3E93FF08-8B66-4370-9835-93A49AAB0749}"/>
    <cellStyle name="Normal 2 3 5 3 32" xfId="10574" xr:uid="{B0362DF2-EC23-4319-96AF-BE07C1CD4214}"/>
    <cellStyle name="Normal 2 3 5 3 33" xfId="10575" xr:uid="{06448B91-F494-493C-BA22-F5F774E8C79C}"/>
    <cellStyle name="Normal 2 3 5 3 34" xfId="10576" xr:uid="{DF90E924-B32B-46A5-8A59-26C3F0646C49}"/>
    <cellStyle name="Normal 2 3 5 3 35" xfId="10577" xr:uid="{D3F037F7-4A29-4BD1-956F-C5BABF9B0052}"/>
    <cellStyle name="Normal 2 3 5 3 36" xfId="10578" xr:uid="{863D365A-1AD9-44EE-A50C-00181B192401}"/>
    <cellStyle name="Normal 2 3 5 3 37" xfId="10579" xr:uid="{260E3CC4-DDD8-4215-BC57-DC45312A5B10}"/>
    <cellStyle name="Normal 2 3 5 3 38" xfId="10580" xr:uid="{81D725DB-B464-499F-A1F7-65A22A0B224E}"/>
    <cellStyle name="Normal 2 3 5 3 4" xfId="10581" xr:uid="{D90CD2FD-F080-47BD-99F9-16D13CC8B423}"/>
    <cellStyle name="Normal 2 3 5 3 5" xfId="10582" xr:uid="{FF830B71-5B04-4590-BC1B-46CE37E17C42}"/>
    <cellStyle name="Normal 2 3 5 3 6" xfId="10583" xr:uid="{EBD541B8-88D0-40E5-A916-9A54A0D08CF3}"/>
    <cellStyle name="Normal 2 3 5 3 7" xfId="10584" xr:uid="{0A545CA5-259B-41F9-A5B1-9BCB4A44966C}"/>
    <cellStyle name="Normal 2 3 5 3 8" xfId="10585" xr:uid="{C74B24F1-827B-4CD4-BEF8-B981EB81F151}"/>
    <cellStyle name="Normal 2 3 5 3 9" xfId="10586" xr:uid="{2089FEF1-FBD6-44D0-BDA9-1423C37B1258}"/>
    <cellStyle name="Normal 2 3 5 30" xfId="10587" xr:uid="{C5C0480A-C1FF-4570-8080-C4DD50C49503}"/>
    <cellStyle name="Normal 2 3 5 31" xfId="10588" xr:uid="{8F4E5A30-69A3-4C0F-90D6-9DEFF4845A65}"/>
    <cellStyle name="Normal 2 3 5 32" xfId="10589" xr:uid="{8F773FA9-17D7-438E-A616-8DC741E27104}"/>
    <cellStyle name="Normal 2 3 5 33" xfId="10590" xr:uid="{069BFE49-5857-434C-B3C0-3D060968291E}"/>
    <cellStyle name="Normal 2 3 5 34" xfId="10591" xr:uid="{20005D9B-0ADD-4C96-B5D5-8855553906AD}"/>
    <cellStyle name="Normal 2 3 5 35" xfId="10592" xr:uid="{8BAF3164-E254-4E60-A05B-23C1E8F779FB}"/>
    <cellStyle name="Normal 2 3 5 36" xfId="10593" xr:uid="{B0AAC1DC-A40D-4EF3-88B1-C5E4749BD173}"/>
    <cellStyle name="Normal 2 3 5 37" xfId="10594" xr:uid="{264DAF60-942F-4E6D-847C-C3EF5B2A5821}"/>
    <cellStyle name="Normal 2 3 5 38" xfId="10595" xr:uid="{7D9C2013-9397-4562-A2FD-3FB98386D055}"/>
    <cellStyle name="Normal 2 3 5 39" xfId="10596" xr:uid="{5B119AE7-AB87-4E9C-AB1F-FEA93031A583}"/>
    <cellStyle name="Normal 2 3 5 4" xfId="10597" xr:uid="{496AEA78-A7DD-4F8A-A561-EC686F204FBC}"/>
    <cellStyle name="Normal 2 3 5 40" xfId="10598" xr:uid="{20643932-D730-44BB-A653-4F194DE953D2}"/>
    <cellStyle name="Normal 2 3 5 5" xfId="10599" xr:uid="{B984EA23-B38F-4B3D-B02B-B5CB5F201D00}"/>
    <cellStyle name="Normal 2 3 5 6" xfId="10600" xr:uid="{E1F4B316-EB7D-419C-A79F-799E2A7204C5}"/>
    <cellStyle name="Normal 2 3 5 7" xfId="10601" xr:uid="{10FF6765-67A3-416F-9F2D-45F04BA6223D}"/>
    <cellStyle name="Normal 2 3 5 8" xfId="10602" xr:uid="{EA64BC59-9A51-4F94-8B33-B95A12E6DC0D}"/>
    <cellStyle name="Normal 2 3 5 9" xfId="10603" xr:uid="{26B58D46-27FE-457D-97C5-5BD43E9A6308}"/>
    <cellStyle name="Normal 2 3 50" xfId="10604" xr:uid="{4F9A75D4-A348-4BD9-9E9B-EDC742B89BE5}"/>
    <cellStyle name="Normal 2 3 51" xfId="10605" xr:uid="{6F7C57CA-ABFE-4395-BF8D-34ED124E2F21}"/>
    <cellStyle name="Normal 2 3 52" xfId="10606" xr:uid="{E562A962-14BD-4B17-9401-E4DE237F91EA}"/>
    <cellStyle name="Normal 2 3 53" xfId="10607" xr:uid="{B201DA6C-F4FA-4373-ACE8-F1016129037C}"/>
    <cellStyle name="Normal 2 3 54" xfId="10608" xr:uid="{8BFBB4F6-9CDD-4305-AA81-3EC175FB74F1}"/>
    <cellStyle name="Normal 2 3 55" xfId="10609" xr:uid="{94A43315-5ADB-4D1E-9CCE-90F8B2C09C50}"/>
    <cellStyle name="Normal 2 3 56" xfId="10610" xr:uid="{BED4108C-070B-470B-8B17-CBE72D750D3A}"/>
    <cellStyle name="Normal 2 3 57" xfId="10611" xr:uid="{AED4ECBE-652B-4666-96E7-930FA26D7D89}"/>
    <cellStyle name="Normal 2 3 58" xfId="10612" xr:uid="{70061F5C-C7B4-4CEF-A0B4-BE326E5FB39C}"/>
    <cellStyle name="Normal 2 3 59" xfId="10613" xr:uid="{AA40D6CF-DB9B-4F25-9C2A-639F50F9E27C}"/>
    <cellStyle name="Normal 2 3 6" xfId="10614" xr:uid="{6FD768C0-4D8A-4655-BF0C-0AC840CAC246}"/>
    <cellStyle name="Normal 2 3 6 2" xfId="10615" xr:uid="{7D2DC1EA-42D8-4EB7-9C23-71D8AA40FDE6}"/>
    <cellStyle name="Normal 2 3 6 3" xfId="10616" xr:uid="{D373BA7F-87AA-403B-ACC0-1D86FFB85BF2}"/>
    <cellStyle name="Normal 2 3 6 4" xfId="10617" xr:uid="{4CAA3FC6-3B3F-4626-9082-9115ABBDE14A}"/>
    <cellStyle name="Normal 2 3 6 5" xfId="10618" xr:uid="{2776D38E-B66D-4715-A375-8FE5F851CFB4}"/>
    <cellStyle name="Normal 2 3 6 6" xfId="10619" xr:uid="{21C5E3EA-C6E1-471B-A6A2-20A0A925359F}"/>
    <cellStyle name="Normal 2 3 60" xfId="10620" xr:uid="{91A5DA72-E38E-433B-9365-90F33C7A1E4A}"/>
    <cellStyle name="Normal 2 3 61" xfId="10621" xr:uid="{0E9AAEA9-CD5D-4DE8-8651-4F486E6C1193}"/>
    <cellStyle name="Normal 2 3 62" xfId="10622" xr:uid="{BC532630-CE80-4419-B160-083F2B276214}"/>
    <cellStyle name="Normal 2 3 63" xfId="10623" xr:uid="{708EAF11-8C8A-469F-A67F-34F99EF11AFD}"/>
    <cellStyle name="Normal 2 3 64" xfId="10624" xr:uid="{B8EEAAF0-8A02-407B-AAC8-AD6E0A9D6615}"/>
    <cellStyle name="Normal 2 3 65" xfId="10625" xr:uid="{90DAE60E-9914-4E1D-B82B-0C38D7222342}"/>
    <cellStyle name="Normal 2 3 66" xfId="10626" xr:uid="{3349E783-5603-4242-A719-E965E13B283F}"/>
    <cellStyle name="Normal 2 3 67" xfId="10627" xr:uid="{60A20F4A-6AA7-401F-A9E6-30CDCE0A8CFD}"/>
    <cellStyle name="Normal 2 3 68" xfId="10628" xr:uid="{9C035E35-9895-4DC7-BBE0-AA55A7DB2C3D}"/>
    <cellStyle name="Normal 2 3 69" xfId="10629" xr:uid="{E637816D-4D21-4B5E-9F86-BD81749D0668}"/>
    <cellStyle name="Normal 2 3 7" xfId="10630" xr:uid="{EBB5A1F6-F656-4C8F-A4AC-607C40798A9E}"/>
    <cellStyle name="Normal 2 3 7 2" xfId="10631" xr:uid="{DE6AE69A-B26C-4414-8367-5297792E1E71}"/>
    <cellStyle name="Normal 2 3 7 3" xfId="10632" xr:uid="{6B75F652-DA72-45E9-8161-B21D5CDC4358}"/>
    <cellStyle name="Normal 2 3 7 4" xfId="10633" xr:uid="{38C002C6-D2C2-4099-A559-673D8692BC83}"/>
    <cellStyle name="Normal 2 3 7 5" xfId="10634" xr:uid="{D8D102D7-0B8F-44FC-9895-E0824DF79707}"/>
    <cellStyle name="Normal 2 3 7 6" xfId="10635" xr:uid="{B1DD7F12-4B54-4D40-B178-790FFE584E88}"/>
    <cellStyle name="Normal 2 3 70" xfId="10636" xr:uid="{AA8CE61B-6CF1-4727-A7C6-1FCBE9C5A765}"/>
    <cellStyle name="Normal 2 3 71" xfId="10637" xr:uid="{6701B46A-5C62-4AE1-A7C7-452EA628D5C2}"/>
    <cellStyle name="Normal 2 3 72" xfId="10638" xr:uid="{AE683879-AA31-4157-B11D-CEE862A030FB}"/>
    <cellStyle name="Normal 2 3 73" xfId="10639" xr:uid="{8C7865DB-90F2-48E4-9D11-E6A9E2CF0604}"/>
    <cellStyle name="Normal 2 3 74" xfId="10640" xr:uid="{69CFDC87-D0B9-459E-99F9-30EE65FADE2B}"/>
    <cellStyle name="Normal 2 3 75" xfId="10641" xr:uid="{34A5B755-9770-46D9-BE06-434E80E532C8}"/>
    <cellStyle name="Normal 2 3 76" xfId="10642" xr:uid="{236DB439-1859-4652-903C-5044E71152C9}"/>
    <cellStyle name="Normal 2 3 77" xfId="10643" xr:uid="{AF694B0D-27A4-4246-A676-75738582710F}"/>
    <cellStyle name="Normal 2 3 78" xfId="10644" xr:uid="{1492C95B-7775-43CD-BF21-D084E14CFE90}"/>
    <cellStyle name="Normal 2 3 79" xfId="10645" xr:uid="{CCF2D31E-8879-4B62-AC59-75B35E832E13}"/>
    <cellStyle name="Normal 2 3 8" xfId="10646" xr:uid="{1998861F-C7FB-4E52-B0BA-3299CB43E8A9}"/>
    <cellStyle name="Normal 2 3 8 2" xfId="10647" xr:uid="{97022FC9-D699-4162-A79E-2C4A3E6D3FE2}"/>
    <cellStyle name="Normal 2 3 8 3" xfId="10648" xr:uid="{A4137487-987C-4C80-A9B7-6A5A3F86664B}"/>
    <cellStyle name="Normal 2 3 8 4" xfId="10649" xr:uid="{CBA9DB4A-C3B0-4A75-94B9-27DEE76CB29C}"/>
    <cellStyle name="Normal 2 3 8 5" xfId="10650" xr:uid="{BC89B8A9-0258-41E2-9AF3-869906E0CAC8}"/>
    <cellStyle name="Normal 2 3 8 6" xfId="10651" xr:uid="{F756CA52-5C2F-49AC-A402-9D716B1B0318}"/>
    <cellStyle name="Normal 2 3 80" xfId="10652" xr:uid="{F8854055-FEE3-4D62-8DE5-4D9F9A316047}"/>
    <cellStyle name="Normal 2 3 81" xfId="10653" xr:uid="{08D691BC-CC00-4BC9-B9C8-BBF7F253356D}"/>
    <cellStyle name="Normal 2 3 82" xfId="10654" xr:uid="{277E9418-479D-4D22-8420-D1C89D45099B}"/>
    <cellStyle name="Normal 2 3 83" xfId="10655" xr:uid="{EDCD48F4-A10E-4A0F-A0F7-BBC75AD90D4E}"/>
    <cellStyle name="Normal 2 3 84" xfId="10656" xr:uid="{5A761B72-E571-4076-973F-505E472BCAE0}"/>
    <cellStyle name="Normal 2 3 85" xfId="10657" xr:uid="{10F3B111-C05D-4C65-88C4-0780FD74E1A7}"/>
    <cellStyle name="Normal 2 3 86" xfId="10658" xr:uid="{23E28F61-7A59-4D92-8E3D-2403601BC6C5}"/>
    <cellStyle name="Normal 2 3 87" xfId="10659" xr:uid="{451B3F51-18A4-47AF-BBDA-08AE02B63EBB}"/>
    <cellStyle name="Normal 2 3 88" xfId="10660" xr:uid="{F8F8B3C1-D347-4EF0-BF2B-87D7073005F8}"/>
    <cellStyle name="Normal 2 3 89" xfId="10661" xr:uid="{D7486280-F2AD-4560-BF0D-7C1DE30868C9}"/>
    <cellStyle name="Normal 2 3 9" xfId="10662" xr:uid="{65255DEF-0068-4FA2-AFA4-C025E5CF65A7}"/>
    <cellStyle name="Normal 2 3 9 2" xfId="10663" xr:uid="{9E1355B0-9663-4864-A796-2AFD08A4B4D3}"/>
    <cellStyle name="Normal 2 3 9 3" xfId="10664" xr:uid="{3C43911F-4B39-4ACA-9775-552115D217C3}"/>
    <cellStyle name="Normal 2 3 9 4" xfId="10665" xr:uid="{123F322C-425F-4077-A186-66833E09CDA1}"/>
    <cellStyle name="Normal 2 3 9 5" xfId="10666" xr:uid="{9A48A118-0E76-4BAF-9F6A-C6A5E20163E0}"/>
    <cellStyle name="Normal 2 3 9 6" xfId="10667" xr:uid="{8E3BF4BB-74A9-4762-BD63-0E44F1D63CC7}"/>
    <cellStyle name="Normal 2 3 90" xfId="10668" xr:uid="{05087B61-F947-4A7F-939C-E033259EE865}"/>
    <cellStyle name="Normal 2 3 91" xfId="10669" xr:uid="{45C579A9-175F-4B1D-9FBF-A67E95C2AB5A}"/>
    <cellStyle name="Normal 2 3 92" xfId="10670" xr:uid="{F2B45856-2BC6-4BCA-8184-FDD3FE908CFE}"/>
    <cellStyle name="Normal 2 3 93" xfId="10671" xr:uid="{6F7FCC03-5D83-493B-B240-0CA3D688E6A0}"/>
    <cellStyle name="Normal 2 3 94" xfId="10672" xr:uid="{F8D85177-1535-4F59-A6A5-16542ED57EBF}"/>
    <cellStyle name="Normal 2 3 95" xfId="10673" xr:uid="{CE45BAD2-A6E9-43C0-B8A6-2D3AF0984863}"/>
    <cellStyle name="Normal 2 3 96" xfId="10674" xr:uid="{C8B67A39-C3F7-4E20-ABFE-611BB1504278}"/>
    <cellStyle name="Normal 2 3 97" xfId="10675" xr:uid="{B3CFBEEE-5FB2-4EB3-9D41-F710942DB03D}"/>
    <cellStyle name="Normal 2 3 98" xfId="10676" xr:uid="{FC05E004-6CDE-4B59-AEE4-1FB1F9895BBB}"/>
    <cellStyle name="Normal 2 3 99" xfId="10677" xr:uid="{200076A9-96C4-4A7F-A8C3-A8F2EDDBFB14}"/>
    <cellStyle name="Normal 2 30" xfId="10678" xr:uid="{A608439F-73B7-49F1-9DE7-60D0A3261AFE}"/>
    <cellStyle name="Normal 2 31" xfId="10679" xr:uid="{3288403D-899F-4300-98B3-AEE8D9B380C8}"/>
    <cellStyle name="Normal 2 32" xfId="10680" xr:uid="{F51C2AB2-6B6C-4A0F-9A70-6D110E5D8E4E}"/>
    <cellStyle name="Normal 2 33" xfId="10681" xr:uid="{C7C5BFA6-F5EB-4A6A-9A1A-3ED80F738199}"/>
    <cellStyle name="Normal 2 34" xfId="10682" xr:uid="{879130A5-5279-4770-91A8-7B8B0F085F2A}"/>
    <cellStyle name="Normal 2 35" xfId="10683" xr:uid="{9B2FDC73-70DB-421C-A938-85FFFEAE18DF}"/>
    <cellStyle name="Normal 2 36" xfId="10684" xr:uid="{761DE974-D9A9-4E22-AA77-45E2AD44E1C4}"/>
    <cellStyle name="Normal 2 37" xfId="10685" xr:uid="{63536AA5-E14F-4D37-9B2E-AFC9695BEAC9}"/>
    <cellStyle name="Normal 2 38" xfId="10686" xr:uid="{8C359133-4B4D-4C1B-87AB-0F74C88E9C07}"/>
    <cellStyle name="Normal 2 39" xfId="10687" xr:uid="{2A9062DD-104B-4E54-B6B6-88C945D54DDA}"/>
    <cellStyle name="Normal 2 4" xfId="10688" xr:uid="{588B890D-0881-410B-834C-A40F7C1F8A2A}"/>
    <cellStyle name="Normal 2 4 10" xfId="10689" xr:uid="{89CC128E-154C-4C82-9CD8-79ED6F850ED3}"/>
    <cellStyle name="Normal 2 4 11" xfId="10690" xr:uid="{B7FA369E-2655-4E13-9A0E-703D4BB332BD}"/>
    <cellStyle name="Normal 2 4 12" xfId="10691" xr:uid="{ECD9D34D-276A-44A2-804E-FD0DFB35390E}"/>
    <cellStyle name="Normal 2 4 13" xfId="10692" xr:uid="{B45B555C-7C7E-4506-8C82-F6EA348DEB01}"/>
    <cellStyle name="Normal 2 4 14" xfId="10693" xr:uid="{436140D3-5E1A-4C35-9EC7-78BEF7393083}"/>
    <cellStyle name="Normal 2 4 15" xfId="10694" xr:uid="{3C6B7524-75BC-4247-B367-793E3CDDF3E6}"/>
    <cellStyle name="Normal 2 4 16" xfId="10695" xr:uid="{DAE0C576-BABB-4116-BF78-77B7DC23BC60}"/>
    <cellStyle name="Normal 2 4 17" xfId="10696" xr:uid="{E18C3EDB-7EFB-4E5B-A9BD-16D5B8FAEF28}"/>
    <cellStyle name="Normal 2 4 18" xfId="10697" xr:uid="{851ECADD-591B-49CD-84CA-4504CA780A72}"/>
    <cellStyle name="Normal 2 4 19" xfId="10698" xr:uid="{85F98E1F-65C1-4C20-BA44-5CFAF1084713}"/>
    <cellStyle name="Normal 2 4 2" xfId="10699" xr:uid="{76D451C7-2E1E-48B1-A635-E0CBFBD0E498}"/>
    <cellStyle name="Normal 2 4 2 10" xfId="10700" xr:uid="{EA8A4F6A-FAD2-467D-BF90-E70A9517AF54}"/>
    <cellStyle name="Normal 2 4 2 11" xfId="10701" xr:uid="{61353C99-B120-497F-9618-27BEE703061D}"/>
    <cellStyle name="Normal 2 4 2 12" xfId="10702" xr:uid="{5CDF09F8-C856-458B-8710-D1CADA1147FB}"/>
    <cellStyle name="Normal 2 4 2 13" xfId="10703" xr:uid="{D6ED9F11-0BC7-4F91-A765-9592CE85972B}"/>
    <cellStyle name="Normal 2 4 2 14" xfId="10704" xr:uid="{4D795292-CC6A-47EC-B5D4-8B2D125C5BBE}"/>
    <cellStyle name="Normal 2 4 2 15" xfId="10705" xr:uid="{8FF2D629-67EB-4A65-A779-E71ED1248CD5}"/>
    <cellStyle name="Normal 2 4 2 16" xfId="10706" xr:uid="{00C334EE-0BD7-46FB-AF5F-467D0AFE978D}"/>
    <cellStyle name="Normal 2 4 2 17" xfId="10707" xr:uid="{FE7CC33A-4143-4C04-A7DB-3CC590FE5431}"/>
    <cellStyle name="Normal 2 4 2 18" xfId="10708" xr:uid="{E36A0122-8339-444B-913A-644A0EB752F4}"/>
    <cellStyle name="Normal 2 4 2 19" xfId="10709" xr:uid="{75F5152C-1F0E-43F6-A1CC-1A7DD478BC85}"/>
    <cellStyle name="Normal 2 4 2 2" xfId="10710" xr:uid="{BC946133-43A3-46FE-A2ED-F7711793D22C}"/>
    <cellStyle name="Normal 2 4 2 2 10" xfId="10711" xr:uid="{CB5F9C44-BABC-46C4-89BC-C68B1DC7AFE3}"/>
    <cellStyle name="Normal 2 4 2 2 11" xfId="10712" xr:uid="{50A4A5EF-D1CD-4E47-86E8-FAB06D385195}"/>
    <cellStyle name="Normal 2 4 2 2 12" xfId="10713" xr:uid="{85C9267C-EF4C-420B-9E94-692714F8E054}"/>
    <cellStyle name="Normal 2 4 2 2 13" xfId="10714" xr:uid="{2DF13964-308E-4B5B-8C3E-C32C8EA12DD1}"/>
    <cellStyle name="Normal 2 4 2 2 14" xfId="10715" xr:uid="{ECA5711C-B58B-4958-85A2-BC7C941E23BD}"/>
    <cellStyle name="Normal 2 4 2 2 15" xfId="10716" xr:uid="{6A61EEC6-E4E3-4D91-B73C-7D315B4B1B22}"/>
    <cellStyle name="Normal 2 4 2 2 16" xfId="10717" xr:uid="{536F72FE-EF30-4495-BCC4-BE564A88DC65}"/>
    <cellStyle name="Normal 2 4 2 2 17" xfId="10718" xr:uid="{91D8BA01-71BE-47BE-A602-749AC7E69E7C}"/>
    <cellStyle name="Normal 2 4 2 2 18" xfId="10719" xr:uid="{7BA402E8-E5BB-4245-84D8-B94EED8B9817}"/>
    <cellStyle name="Normal 2 4 2 2 19" xfId="10720" xr:uid="{B3885F6D-9352-49FB-A54A-0570F1CCED01}"/>
    <cellStyle name="Normal 2 4 2 2 2" xfId="10721" xr:uid="{47D3FBFC-E657-403B-B2D2-13F2D06B3161}"/>
    <cellStyle name="Normal 2 4 2 2 2 10" xfId="10722" xr:uid="{92A47487-AE98-494B-90CA-2F2275D86F31}"/>
    <cellStyle name="Normal 2 4 2 2 2 11" xfId="10723" xr:uid="{B8191E84-5EE6-4372-8DB5-3D852B4AEB58}"/>
    <cellStyle name="Normal 2 4 2 2 2 12" xfId="10724" xr:uid="{371F1667-C949-4FF2-B1CD-E1E64ED43C61}"/>
    <cellStyle name="Normal 2 4 2 2 2 13" xfId="10725" xr:uid="{4470CF8E-395F-425E-8B68-3650034FC9AD}"/>
    <cellStyle name="Normal 2 4 2 2 2 14" xfId="10726" xr:uid="{DF4F4014-0189-4487-850C-E3CE16D6E242}"/>
    <cellStyle name="Normal 2 4 2 2 2 15" xfId="10727" xr:uid="{68D94300-77F3-4E14-82AE-DF582E4B46F4}"/>
    <cellStyle name="Normal 2 4 2 2 2 16" xfId="10728" xr:uid="{A48DE339-65E0-4B15-B675-BCEE80E14519}"/>
    <cellStyle name="Normal 2 4 2 2 2 17" xfId="10729" xr:uid="{40A0C7C4-74D4-4361-AB39-E4BF175C6115}"/>
    <cellStyle name="Normal 2 4 2 2 2 18" xfId="10730" xr:uid="{9AC9CFD8-8F2F-4A35-9659-E4BDE02913C2}"/>
    <cellStyle name="Normal 2 4 2 2 2 19" xfId="10731" xr:uid="{AA0B374B-198A-4C23-A2CE-0B191763551F}"/>
    <cellStyle name="Normal 2 4 2 2 2 2" xfId="10732" xr:uid="{CC12F19B-55FC-4CB4-AF72-6868443D54B6}"/>
    <cellStyle name="Normal 2 4 2 2 2 2 10" xfId="10733" xr:uid="{A5AFD27E-92A2-4051-BCF6-1C4A055487DA}"/>
    <cellStyle name="Normal 2 4 2 2 2 2 11" xfId="10734" xr:uid="{CE8B321A-7F94-4F5D-BCC9-1B126DDBAE04}"/>
    <cellStyle name="Normal 2 4 2 2 2 2 12" xfId="10735" xr:uid="{B7B7A25F-E626-433C-BCD8-BF6D5E12AA07}"/>
    <cellStyle name="Normal 2 4 2 2 2 2 13" xfId="10736" xr:uid="{1D94399E-F9B2-4D91-9DB7-8C7E5C2E392A}"/>
    <cellStyle name="Normal 2 4 2 2 2 2 14" xfId="10737" xr:uid="{9EA07BB9-A976-4415-BBD3-909777B409B1}"/>
    <cellStyle name="Normal 2 4 2 2 2 2 15" xfId="10738" xr:uid="{75515E02-3FB0-483D-A690-1D46C11C1AC1}"/>
    <cellStyle name="Normal 2 4 2 2 2 2 16" xfId="10739" xr:uid="{842943A6-6648-4524-BA2E-F17B7D024B17}"/>
    <cellStyle name="Normal 2 4 2 2 2 2 17" xfId="10740" xr:uid="{91587CF5-3C30-4533-9259-93E3500B4ABB}"/>
    <cellStyle name="Normal 2 4 2 2 2 2 18" xfId="10741" xr:uid="{BF7F3BFB-D1CB-4716-BDBA-319AAC9FFF03}"/>
    <cellStyle name="Normal 2 4 2 2 2 2 19" xfId="10742" xr:uid="{4E9968D4-35AF-4E3A-8B67-7DC01C6166E2}"/>
    <cellStyle name="Normal 2 4 2 2 2 2 2" xfId="10743" xr:uid="{3D5C50A7-4DFF-4BB5-958D-40EB52F3F9C4}"/>
    <cellStyle name="Normal 2 4 2 2 2 2 20" xfId="10744" xr:uid="{C61F5658-CAB0-415B-9FBA-5A22E57DB60B}"/>
    <cellStyle name="Normal 2 4 2 2 2 2 21" xfId="10745" xr:uid="{C9DC8E71-55E3-4E5D-BF1E-F63F374F37BD}"/>
    <cellStyle name="Normal 2 4 2 2 2 2 22" xfId="10746" xr:uid="{52C26CCE-5EC8-4F16-9325-ADE9C4066E3F}"/>
    <cellStyle name="Normal 2 4 2 2 2 2 23" xfId="10747" xr:uid="{1F84DD89-2CF8-4247-9FE2-DC475A150F24}"/>
    <cellStyle name="Normal 2 4 2 2 2 2 24" xfId="10748" xr:uid="{516B0E3E-87D3-452B-B2BC-DC9702E2BC7D}"/>
    <cellStyle name="Normal 2 4 2 2 2 2 25" xfId="10749" xr:uid="{E6FCDF2B-97A0-4BCC-8574-70C5E5C2AC40}"/>
    <cellStyle name="Normal 2 4 2 2 2 2 26" xfId="10750" xr:uid="{0218ADDD-D2E5-4D0D-BA1E-44A032CEB066}"/>
    <cellStyle name="Normal 2 4 2 2 2 2 27" xfId="10751" xr:uid="{108E7E3D-9EF0-4FD3-9847-52513D9E9148}"/>
    <cellStyle name="Normal 2 4 2 2 2 2 28" xfId="10752" xr:uid="{DF6206E9-FF57-49DD-B502-E568336DD27A}"/>
    <cellStyle name="Normal 2 4 2 2 2 2 29" xfId="10753" xr:uid="{E1D51E19-285A-4887-9812-218C942CA566}"/>
    <cellStyle name="Normal 2 4 2 2 2 2 3" xfId="10754" xr:uid="{581DA65F-5155-48DD-9D27-F229422FA3CE}"/>
    <cellStyle name="Normal 2 4 2 2 2 2 30" xfId="10755" xr:uid="{9F5AEEA7-0ABC-4036-827B-6160EDB26940}"/>
    <cellStyle name="Normal 2 4 2 2 2 2 31" xfId="10756" xr:uid="{5E8CD7CB-D501-474F-8E15-043A0214BE49}"/>
    <cellStyle name="Normal 2 4 2 2 2 2 32" xfId="10757" xr:uid="{4513CB0E-0110-480F-B94B-13CAF9415E8E}"/>
    <cellStyle name="Normal 2 4 2 2 2 2 33" xfId="10758" xr:uid="{153869FF-EC1A-49FE-9969-C5AAE7DEC274}"/>
    <cellStyle name="Normal 2 4 2 2 2 2 34" xfId="10759" xr:uid="{3750BD42-93D1-4D17-84A1-879BDBA152F6}"/>
    <cellStyle name="Normal 2 4 2 2 2 2 35" xfId="10760" xr:uid="{E25367C2-381F-42AF-800C-CB2188E71519}"/>
    <cellStyle name="Normal 2 4 2 2 2 2 36" xfId="10761" xr:uid="{3904EF59-0EA0-4A2A-A184-9DD148072609}"/>
    <cellStyle name="Normal 2 4 2 2 2 2 37" xfId="10762" xr:uid="{FEB8E32F-8A98-42EF-9217-03CB4708C3AE}"/>
    <cellStyle name="Normal 2 4 2 2 2 2 38" xfId="10763" xr:uid="{637DCCD6-A208-4EAB-AAD3-E6D3E05CD122}"/>
    <cellStyle name="Normal 2 4 2 2 2 2 4" xfId="10764" xr:uid="{78E127BE-F57F-4F1A-9F7F-8CAE15810357}"/>
    <cellStyle name="Normal 2 4 2 2 2 2 5" xfId="10765" xr:uid="{D485DD78-5BAC-4097-A33C-B8F402D13ED9}"/>
    <cellStyle name="Normal 2 4 2 2 2 2 6" xfId="10766" xr:uid="{CF3B66ED-D4EA-4FA8-878B-A312B55F6CAE}"/>
    <cellStyle name="Normal 2 4 2 2 2 2 7" xfId="10767" xr:uid="{A6CE1873-920C-4A4A-AF61-94226AA97FF8}"/>
    <cellStyle name="Normal 2 4 2 2 2 2 8" xfId="10768" xr:uid="{047015D2-794B-4456-8FB6-CB52D67DCE99}"/>
    <cellStyle name="Normal 2 4 2 2 2 2 9" xfId="10769" xr:uid="{5BC86C9B-0664-42AB-8A9D-5C674D4B7081}"/>
    <cellStyle name="Normal 2 4 2 2 2 20" xfId="10770" xr:uid="{516A43A6-6E91-41EE-8B3E-11E5685C8EF1}"/>
    <cellStyle name="Normal 2 4 2 2 2 21" xfId="10771" xr:uid="{A11A5568-B581-4C85-923E-C32457AD1509}"/>
    <cellStyle name="Normal 2 4 2 2 2 22" xfId="10772" xr:uid="{09DF92EE-41C6-4F09-A3DD-79DDD2A04115}"/>
    <cellStyle name="Normal 2 4 2 2 2 23" xfId="10773" xr:uid="{CF9191EA-26DF-4F25-8B7A-1F6CBE7F68C0}"/>
    <cellStyle name="Normal 2 4 2 2 2 24" xfId="10774" xr:uid="{E7DE70C9-BBBE-4071-A726-C8A248D19E58}"/>
    <cellStyle name="Normal 2 4 2 2 2 25" xfId="10775" xr:uid="{9FC78511-6028-4C60-B5B5-89A1D8D0D3CF}"/>
    <cellStyle name="Normal 2 4 2 2 2 26" xfId="10776" xr:uid="{9BCBF4AA-8A10-4A3C-804E-875E1399E13F}"/>
    <cellStyle name="Normal 2 4 2 2 2 27" xfId="10777" xr:uid="{F6B67E13-03B2-408F-B24F-5CDB5BC5240E}"/>
    <cellStyle name="Normal 2 4 2 2 2 28" xfId="10778" xr:uid="{7EAB0790-E121-40B7-9F04-475DD283435E}"/>
    <cellStyle name="Normal 2 4 2 2 2 29" xfId="10779" xr:uid="{472DEFA4-BD83-4AE3-BF0B-DDA57AB22580}"/>
    <cellStyle name="Normal 2 4 2 2 2 3" xfId="10780" xr:uid="{F6817970-0EB8-4D65-A819-D4FAB8860D12}"/>
    <cellStyle name="Normal 2 4 2 2 2 30" xfId="10781" xr:uid="{2910A88E-0F60-4CCB-83E6-0A5B0D7F27D1}"/>
    <cellStyle name="Normal 2 4 2 2 2 31" xfId="10782" xr:uid="{C1536F2F-E877-44C6-AAAF-7C0ADF77A507}"/>
    <cellStyle name="Normal 2 4 2 2 2 32" xfId="10783" xr:uid="{188FFC9C-AF1A-4B09-AC3C-541FAEF58B54}"/>
    <cellStyle name="Normal 2 4 2 2 2 33" xfId="10784" xr:uid="{AB082BF7-BD2B-4F79-A435-E8F2786FD2CB}"/>
    <cellStyle name="Normal 2 4 2 2 2 34" xfId="10785" xr:uid="{43C23E54-0595-4185-9892-6E8DA9399563}"/>
    <cellStyle name="Normal 2 4 2 2 2 35" xfId="10786" xr:uid="{860D4273-87FE-42D0-9801-29AB092DC5BF}"/>
    <cellStyle name="Normal 2 4 2 2 2 36" xfId="10787" xr:uid="{95051B30-3C9F-4A8F-877D-BB1AE675D268}"/>
    <cellStyle name="Normal 2 4 2 2 2 37" xfId="10788" xr:uid="{5C588FF5-45B2-4AB1-85F0-AB0FCDC9039F}"/>
    <cellStyle name="Normal 2 4 2 2 2 38" xfId="10789" xr:uid="{269D2630-0FE3-4A31-9479-94A635350EED}"/>
    <cellStyle name="Normal 2 4 2 2 2 4" xfId="10790" xr:uid="{06B01A16-BEA9-42AD-A568-2CB637659233}"/>
    <cellStyle name="Normal 2 4 2 2 2 5" xfId="10791" xr:uid="{C72C77C0-4459-4511-9175-C4503341F7CF}"/>
    <cellStyle name="Normal 2 4 2 2 2 6" xfId="10792" xr:uid="{58ED22B1-4B1B-4C45-B704-84E22CE052BE}"/>
    <cellStyle name="Normal 2 4 2 2 2 7" xfId="10793" xr:uid="{B68052FC-5AFA-4474-B4B5-4F6FFC7131EC}"/>
    <cellStyle name="Normal 2 4 2 2 2 8" xfId="10794" xr:uid="{230C55CB-7377-4D6D-9774-C55388262EA2}"/>
    <cellStyle name="Normal 2 4 2 2 2 9" xfId="10795" xr:uid="{33B7E72C-9AED-4157-8D4E-BD877065C49A}"/>
    <cellStyle name="Normal 2 4 2 2 20" xfId="10796" xr:uid="{D40A9C03-E3DD-4A01-988D-AD71995C836F}"/>
    <cellStyle name="Normal 2 4 2 2 21" xfId="10797" xr:uid="{2EF516EE-89A3-42EB-8EBD-A795EEF15119}"/>
    <cellStyle name="Normal 2 4 2 2 22" xfId="10798" xr:uid="{6A4E31C4-F0DD-4144-BC1D-BE5C236D7AD0}"/>
    <cellStyle name="Normal 2 4 2 2 23" xfId="10799" xr:uid="{324FB50D-C49A-4E3F-B914-CCAF3B6B921E}"/>
    <cellStyle name="Normal 2 4 2 2 24" xfId="10800" xr:uid="{6452341A-F1DD-4D05-8C63-68B40810EF4D}"/>
    <cellStyle name="Normal 2 4 2 2 25" xfId="10801" xr:uid="{DBA099FC-3A4B-43BF-8E25-8464A400001F}"/>
    <cellStyle name="Normal 2 4 2 2 26" xfId="10802" xr:uid="{28353F9A-4619-4971-9466-58E43CA750EE}"/>
    <cellStyle name="Normal 2 4 2 2 27" xfId="10803" xr:uid="{26FC7BB6-B229-4D68-9D6A-D701EB9F0F78}"/>
    <cellStyle name="Normal 2 4 2 2 28" xfId="10804" xr:uid="{C34B954F-2F9B-43E8-86B0-0564A218F170}"/>
    <cellStyle name="Normal 2 4 2 2 29" xfId="10805" xr:uid="{509FA7EB-C222-4C4F-B91F-80F4ED99A6BB}"/>
    <cellStyle name="Normal 2 4 2 2 3" xfId="10806" xr:uid="{9622A21F-DE77-489E-9698-D327EFD12C05}"/>
    <cellStyle name="Normal 2 4 2 2 30" xfId="10807" xr:uid="{5B337B0F-CA6E-474C-9DA2-64213BD0CB22}"/>
    <cellStyle name="Normal 2 4 2 2 31" xfId="10808" xr:uid="{605A1B2E-0476-4E1B-B453-BC21C58D5B19}"/>
    <cellStyle name="Normal 2 4 2 2 32" xfId="10809" xr:uid="{4D8EF703-CD6D-419F-BFD6-A99E051AC777}"/>
    <cellStyle name="Normal 2 4 2 2 33" xfId="10810" xr:uid="{1C8A0FC1-1767-4816-8494-331BBA56340C}"/>
    <cellStyle name="Normal 2 4 2 2 34" xfId="10811" xr:uid="{AC9F3450-D1DB-4369-B4DD-C4549EEA55B1}"/>
    <cellStyle name="Normal 2 4 2 2 35" xfId="10812" xr:uid="{0A24278F-ADEB-4825-A220-EB3EA6F1A652}"/>
    <cellStyle name="Normal 2 4 2 2 36" xfId="10813" xr:uid="{1DC259AB-F1C6-4409-A191-6301803BF41C}"/>
    <cellStyle name="Normal 2 4 2 2 37" xfId="10814" xr:uid="{3EB917AB-3D79-400C-9994-24D79932EC1C}"/>
    <cellStyle name="Normal 2 4 2 2 38" xfId="10815" xr:uid="{7533AC0A-B2EA-4689-BC36-3A01C4722B48}"/>
    <cellStyle name="Normal 2 4 2 2 39" xfId="10816" xr:uid="{B1551DAA-31ED-4FFE-892D-E24987D61285}"/>
    <cellStyle name="Normal 2 4 2 2 4" xfId="10817" xr:uid="{08835A1F-1775-46D4-9862-3363189C118F}"/>
    <cellStyle name="Normal 2 4 2 2 40" xfId="10818" xr:uid="{3D5F799C-9685-4A1A-AAD4-55ADAC7A34B7}"/>
    <cellStyle name="Normal 2 4 2 2 5" xfId="10819" xr:uid="{4DB49778-4B06-4116-B0CF-C30251C3DCF8}"/>
    <cellStyle name="Normal 2 4 2 2 6" xfId="10820" xr:uid="{53839D07-0BFD-483E-BE24-BCDC4CF0DCB2}"/>
    <cellStyle name="Normal 2 4 2 2 7" xfId="10821" xr:uid="{16EC185A-E9EB-4456-8100-73E982F8D8E8}"/>
    <cellStyle name="Normal 2 4 2 2 8" xfId="10822" xr:uid="{0F72313E-1061-4DA7-8ADE-3EB96F8BD27C}"/>
    <cellStyle name="Normal 2 4 2 2 9" xfId="10823" xr:uid="{40344F10-528D-48DE-9636-8AB1A2AE0508}"/>
    <cellStyle name="Normal 2 4 2 20" xfId="10824" xr:uid="{BFB13D28-085E-42A5-800E-1EFDD0D14CD7}"/>
    <cellStyle name="Normal 2 4 2 21" xfId="10825" xr:uid="{DDDADAE1-8819-4E24-8E64-F5A7325997F4}"/>
    <cellStyle name="Normal 2 4 2 22" xfId="10826" xr:uid="{EE1B3FDD-9EA1-4731-A401-26DF057ED3AB}"/>
    <cellStyle name="Normal 2 4 2 23" xfId="10827" xr:uid="{BD810BBB-5C24-450E-9C41-A6177AAD8DFC}"/>
    <cellStyle name="Normal 2 4 2 24" xfId="10828" xr:uid="{1C8BB133-A586-488D-BBD0-934D08877D17}"/>
    <cellStyle name="Normal 2 4 2 25" xfId="10829" xr:uid="{06554E33-98B8-4C58-AB15-F95B48F30F0A}"/>
    <cellStyle name="Normal 2 4 2 26" xfId="10830" xr:uid="{12367F65-EDBD-4A5F-9334-677910A3CB30}"/>
    <cellStyle name="Normal 2 4 2 27" xfId="10831" xr:uid="{29524B1E-BCA1-4050-9A97-D82A5F4D7F6D}"/>
    <cellStyle name="Normal 2 4 2 28" xfId="10832" xr:uid="{94D5C9D3-89DB-4B71-A5A0-65007D2680F7}"/>
    <cellStyle name="Normal 2 4 2 29" xfId="10833" xr:uid="{DCBE8599-E5B7-4ABD-9ED5-51EC1AECB964}"/>
    <cellStyle name="Normal 2 4 2 3" xfId="10834" xr:uid="{77BFF26C-8743-42C7-BE40-76B05C116F07}"/>
    <cellStyle name="Normal 2 4 2 3 10" xfId="10835" xr:uid="{E5381D7F-587C-4E53-99FD-CD141EF874BC}"/>
    <cellStyle name="Normal 2 4 2 3 11" xfId="10836" xr:uid="{9221BF08-8670-4484-B9BB-D2FA5B7D28C2}"/>
    <cellStyle name="Normal 2 4 2 3 12" xfId="10837" xr:uid="{19B8FE74-6ACB-4AA2-8BE9-953AF6ABBA28}"/>
    <cellStyle name="Normal 2 4 2 3 13" xfId="10838" xr:uid="{60B46215-4C07-4CDB-AF82-8717ACDF7F4E}"/>
    <cellStyle name="Normal 2 4 2 3 14" xfId="10839" xr:uid="{E12852EA-F49C-4617-8BC1-6CB1B3F76510}"/>
    <cellStyle name="Normal 2 4 2 3 15" xfId="10840" xr:uid="{6D582B6A-0951-4E95-B211-4181866E9BD4}"/>
    <cellStyle name="Normal 2 4 2 3 16" xfId="10841" xr:uid="{35517E72-5A3E-4E0B-AAF7-B2D7AA87F374}"/>
    <cellStyle name="Normal 2 4 2 3 17" xfId="10842" xr:uid="{FDCC274B-000C-41C9-B501-1BC266D60F17}"/>
    <cellStyle name="Normal 2 4 2 3 18" xfId="10843" xr:uid="{6028E1D1-1778-4320-A0C5-90E8E05D7D82}"/>
    <cellStyle name="Normal 2 4 2 3 19" xfId="10844" xr:uid="{74836716-DD6D-4887-BF77-DB99978A76E9}"/>
    <cellStyle name="Normal 2 4 2 3 2" xfId="10845" xr:uid="{37E59E20-7245-41F8-A9C3-6D0AA4F2E582}"/>
    <cellStyle name="Normal 2 4 2 3 2 10" xfId="10846" xr:uid="{B7AD5263-DB27-45E5-9CD6-7B5C0D291724}"/>
    <cellStyle name="Normal 2 4 2 3 2 11" xfId="10847" xr:uid="{1DA72DCD-0BA2-40C2-8F28-DAD3576A89B7}"/>
    <cellStyle name="Normal 2 4 2 3 2 12" xfId="10848" xr:uid="{14DC3810-BD55-44FC-93FE-BFCB9C11EEA6}"/>
    <cellStyle name="Normal 2 4 2 3 2 13" xfId="10849" xr:uid="{906143FB-CB37-45BC-A8EB-D8C16AEBC746}"/>
    <cellStyle name="Normal 2 4 2 3 2 14" xfId="10850" xr:uid="{D0D15378-78EC-4B62-BFC4-91D0E09A97F0}"/>
    <cellStyle name="Normal 2 4 2 3 2 15" xfId="10851" xr:uid="{3F486F60-8A43-4CC6-A2C5-AE994E3652E5}"/>
    <cellStyle name="Normal 2 4 2 3 2 16" xfId="10852" xr:uid="{7F8874ED-3840-4226-9A09-382E4A116D77}"/>
    <cellStyle name="Normal 2 4 2 3 2 17" xfId="10853" xr:uid="{F0BA2FA8-A12F-403B-99B5-D4DF9AAAA264}"/>
    <cellStyle name="Normal 2 4 2 3 2 18" xfId="10854" xr:uid="{F36E2B7F-9E61-490B-8D02-C6DBC6FB488F}"/>
    <cellStyle name="Normal 2 4 2 3 2 19" xfId="10855" xr:uid="{9E3DE7CD-B135-4A79-B1CD-063B520FC768}"/>
    <cellStyle name="Normal 2 4 2 3 2 2" xfId="10856" xr:uid="{6D666F29-CBF5-43A9-A421-0F16B6B245AE}"/>
    <cellStyle name="Normal 2 4 2 3 2 20" xfId="10857" xr:uid="{882C2C54-B234-41DD-A578-ADF9BCB34B35}"/>
    <cellStyle name="Normal 2 4 2 3 2 21" xfId="10858" xr:uid="{05DAB47C-64FA-43A6-8DE3-3C8C7B65A967}"/>
    <cellStyle name="Normal 2 4 2 3 2 22" xfId="10859" xr:uid="{5E36D2B0-821C-4A85-8BA4-63E65D09D91A}"/>
    <cellStyle name="Normal 2 4 2 3 2 23" xfId="10860" xr:uid="{DE7AB538-A18E-4F8E-8C42-F59A6B3AECD9}"/>
    <cellStyle name="Normal 2 4 2 3 2 24" xfId="10861" xr:uid="{D2C743E0-62FB-4D0A-9913-E9BFFEBC0BF0}"/>
    <cellStyle name="Normal 2 4 2 3 2 25" xfId="10862" xr:uid="{6246804D-54D3-43F6-8FD7-1230576E96C7}"/>
    <cellStyle name="Normal 2 4 2 3 2 26" xfId="10863" xr:uid="{9772E4E9-4E40-4489-A559-FD8D2786E111}"/>
    <cellStyle name="Normal 2 4 2 3 2 27" xfId="10864" xr:uid="{52B6D3C9-C09E-4C81-8AEF-79C3DCD84783}"/>
    <cellStyle name="Normal 2 4 2 3 2 28" xfId="10865" xr:uid="{AC6C646D-6C03-4188-BE2C-5396D4B8ADC5}"/>
    <cellStyle name="Normal 2 4 2 3 2 29" xfId="10866" xr:uid="{8DF5F373-F335-42CD-AFD3-4D75BAF78084}"/>
    <cellStyle name="Normal 2 4 2 3 2 3" xfId="10867" xr:uid="{C39A58B4-0530-4FD2-A82F-300047DEA056}"/>
    <cellStyle name="Normal 2 4 2 3 2 30" xfId="10868" xr:uid="{9543E4BA-CCAF-43F7-8497-30EF8D01C78E}"/>
    <cellStyle name="Normal 2 4 2 3 2 31" xfId="10869" xr:uid="{4E67FF45-7148-4622-946B-893AC28FD793}"/>
    <cellStyle name="Normal 2 4 2 3 2 32" xfId="10870" xr:uid="{C067B77D-B4BB-425E-B269-DD242E4687BF}"/>
    <cellStyle name="Normal 2 4 2 3 2 33" xfId="10871" xr:uid="{252682A4-CE6F-4317-A1CA-A57C01E6C22F}"/>
    <cellStyle name="Normal 2 4 2 3 2 34" xfId="10872" xr:uid="{39D20A1D-84D0-4B4B-94F9-172EBB21136B}"/>
    <cellStyle name="Normal 2 4 2 3 2 35" xfId="10873" xr:uid="{BE35A3C3-2568-40A7-BF1C-4B4D057636FC}"/>
    <cellStyle name="Normal 2 4 2 3 2 36" xfId="10874" xr:uid="{817E1D26-A94B-462C-9877-BD203052EB46}"/>
    <cellStyle name="Normal 2 4 2 3 2 37" xfId="10875" xr:uid="{FDD9DE8C-5DCD-4E23-A50E-E2E75987BC05}"/>
    <cellStyle name="Normal 2 4 2 3 2 38" xfId="10876" xr:uid="{89C06D78-D509-4710-B5B2-FD59DADCC63F}"/>
    <cellStyle name="Normal 2 4 2 3 2 4" xfId="10877" xr:uid="{0DA3633F-9432-4F2C-847B-870711D6D712}"/>
    <cellStyle name="Normal 2 4 2 3 2 5" xfId="10878" xr:uid="{1DB12CA2-7F03-4DD5-988A-7E90B191E72F}"/>
    <cellStyle name="Normal 2 4 2 3 2 6" xfId="10879" xr:uid="{8456EFFC-B40A-4A4B-B989-A6021950A59F}"/>
    <cellStyle name="Normal 2 4 2 3 2 7" xfId="10880" xr:uid="{30E626CF-5932-454E-B28A-69327F75F1B3}"/>
    <cellStyle name="Normal 2 4 2 3 2 8" xfId="10881" xr:uid="{2D7D74B3-8D99-4AFE-9026-5F80A5A59C6E}"/>
    <cellStyle name="Normal 2 4 2 3 2 9" xfId="10882" xr:uid="{2AC52565-6453-471A-BB2F-0AE0222BBD37}"/>
    <cellStyle name="Normal 2 4 2 3 20" xfId="10883" xr:uid="{F58A43EF-96E0-4C97-96FE-526643A6BC87}"/>
    <cellStyle name="Normal 2 4 2 3 21" xfId="10884" xr:uid="{B015D056-677C-4641-B165-3F6564BB7DA5}"/>
    <cellStyle name="Normal 2 4 2 3 22" xfId="10885" xr:uid="{9D384BFB-A5FA-45E2-B250-C099141072B8}"/>
    <cellStyle name="Normal 2 4 2 3 23" xfId="10886" xr:uid="{D9433760-FA24-4F8A-A025-E1B9908F5A80}"/>
    <cellStyle name="Normal 2 4 2 3 24" xfId="10887" xr:uid="{2F750368-8031-40D9-BB0E-772DF96D92E8}"/>
    <cellStyle name="Normal 2 4 2 3 25" xfId="10888" xr:uid="{6B239E15-2129-4219-BC5F-20C56EE00910}"/>
    <cellStyle name="Normal 2 4 2 3 26" xfId="10889" xr:uid="{97B7C5BF-20F6-44C4-A879-9CEAC81E28DE}"/>
    <cellStyle name="Normal 2 4 2 3 27" xfId="10890" xr:uid="{E5C6B559-17A7-41B6-AF5A-B7EBB12D59B9}"/>
    <cellStyle name="Normal 2 4 2 3 28" xfId="10891" xr:uid="{6D2A8794-27E1-4BF1-AC63-277A7A07A7D4}"/>
    <cellStyle name="Normal 2 4 2 3 29" xfId="10892" xr:uid="{5CA95047-3EE7-428A-AD1A-074C336DBF4B}"/>
    <cellStyle name="Normal 2 4 2 3 3" xfId="10893" xr:uid="{24ADEDFD-7F8D-4D8F-AC2E-DA35B1EE74AF}"/>
    <cellStyle name="Normal 2 4 2 3 30" xfId="10894" xr:uid="{5A62843B-7877-473E-BB2A-520F4F46B578}"/>
    <cellStyle name="Normal 2 4 2 3 31" xfId="10895" xr:uid="{4741D55F-CF4F-445F-8F67-5A2ACA810C85}"/>
    <cellStyle name="Normal 2 4 2 3 32" xfId="10896" xr:uid="{AA994842-EE42-47D1-BDD9-C64436BA3D22}"/>
    <cellStyle name="Normal 2 4 2 3 33" xfId="10897" xr:uid="{BB49E087-072F-4DEE-9B10-55F02AF7A66D}"/>
    <cellStyle name="Normal 2 4 2 3 34" xfId="10898" xr:uid="{ED9690B5-827C-48D1-8DDA-B1ADAA890F52}"/>
    <cellStyle name="Normal 2 4 2 3 35" xfId="10899" xr:uid="{A260542C-8000-4D8C-A3BE-FD92297B1C0A}"/>
    <cellStyle name="Normal 2 4 2 3 36" xfId="10900" xr:uid="{A6823388-2995-43A3-B7CA-23556762F746}"/>
    <cellStyle name="Normal 2 4 2 3 37" xfId="10901" xr:uid="{1FDB8414-5213-49A3-9B3A-EC5466C10402}"/>
    <cellStyle name="Normal 2 4 2 3 38" xfId="10902" xr:uid="{753FDF53-DE9F-405C-A687-4FC90A506E9F}"/>
    <cellStyle name="Normal 2 4 2 3 4" xfId="10903" xr:uid="{9CC7DDAE-BBFE-4FEC-898B-BD58BC64533F}"/>
    <cellStyle name="Normal 2 4 2 3 5" xfId="10904" xr:uid="{6D8D4082-8DE0-44CC-89F5-12DAE6CEB18D}"/>
    <cellStyle name="Normal 2 4 2 3 6" xfId="10905" xr:uid="{517C5485-D5B1-4F95-93A8-ABE5B476BAA6}"/>
    <cellStyle name="Normal 2 4 2 3 7" xfId="10906" xr:uid="{628E6503-6176-41E4-B9A9-22871A15A944}"/>
    <cellStyle name="Normal 2 4 2 3 8" xfId="10907" xr:uid="{D01A0E13-17CD-46D7-9C1A-1ADBEBC09974}"/>
    <cellStyle name="Normal 2 4 2 3 9" xfId="10908" xr:uid="{38A9FCB7-75AB-4876-878A-99FB6AFC3731}"/>
    <cellStyle name="Normal 2 4 2 30" xfId="10909" xr:uid="{3926E20A-37E8-44CE-92C4-27A14FFDC26B}"/>
    <cellStyle name="Normal 2 4 2 31" xfId="10910" xr:uid="{78FFE49D-8DC6-4D31-826D-E8E48E5EFE49}"/>
    <cellStyle name="Normal 2 4 2 32" xfId="10911" xr:uid="{16C89F92-9305-4B31-B8D6-6BE0E8A24DFC}"/>
    <cellStyle name="Normal 2 4 2 33" xfId="10912" xr:uid="{744D951C-E499-4CB7-9AE0-3D551F675BB8}"/>
    <cellStyle name="Normal 2 4 2 34" xfId="10913" xr:uid="{DCDC1F17-563B-49D3-BA6F-0D7EEE4A04D6}"/>
    <cellStyle name="Normal 2 4 2 35" xfId="10914" xr:uid="{7357C075-0C77-44DE-B16B-36D2AC67D773}"/>
    <cellStyle name="Normal 2 4 2 36" xfId="10915" xr:uid="{897983AA-B72F-4F09-8BEB-3F08BDD26032}"/>
    <cellStyle name="Normal 2 4 2 37" xfId="10916" xr:uid="{A025BC20-55D2-4CA6-9267-0FDD24B23A7B}"/>
    <cellStyle name="Normal 2 4 2 38" xfId="10917" xr:uid="{FFAA1A2F-D5D1-4D44-B919-91259A9D78CD}"/>
    <cellStyle name="Normal 2 4 2 39" xfId="10918" xr:uid="{93D60D1F-8104-402E-A0AA-9666ADC8C431}"/>
    <cellStyle name="Normal 2 4 2 4" xfId="10919" xr:uid="{28933B13-1682-4362-9382-25DA57F8F8BD}"/>
    <cellStyle name="Normal 2 4 2 40" xfId="10920" xr:uid="{52889C24-F873-49C3-86BF-31BB6FDA8853}"/>
    <cellStyle name="Normal 2 4 2 5" xfId="10921" xr:uid="{425125E0-36AC-4ED1-8923-25FA0067C4CA}"/>
    <cellStyle name="Normal 2 4 2 6" xfId="10922" xr:uid="{181987EA-CDF8-4FFD-AF6B-B22B986E7993}"/>
    <cellStyle name="Normal 2 4 2 7" xfId="10923" xr:uid="{A2EC28CB-AE77-493D-90B5-9B912F9BADAD}"/>
    <cellStyle name="Normal 2 4 2 8" xfId="10924" xr:uid="{D03BB861-10F2-4CA7-950B-E7272480F6F9}"/>
    <cellStyle name="Normal 2 4 2 9" xfId="10925" xr:uid="{5647B20E-17EF-4749-BABF-4518C124610B}"/>
    <cellStyle name="Normal 2 4 20" xfId="10926" xr:uid="{78F75F7A-E42C-48FE-9CCB-1DC4942D8E03}"/>
    <cellStyle name="Normal 2 4 21" xfId="10927" xr:uid="{493F4BBB-7BBE-4325-AC2F-36CEAF124B25}"/>
    <cellStyle name="Normal 2 4 22" xfId="10928" xr:uid="{E89DAA4A-482F-4A62-AAB5-CE0B35F8444C}"/>
    <cellStyle name="Normal 2 4 23" xfId="10929" xr:uid="{F8CB344F-B7E7-4E2C-92D3-3AC49603BC4B}"/>
    <cellStyle name="Normal 2 4 24" xfId="10930" xr:uid="{840669ED-BC6C-40B1-86DF-8373442EA995}"/>
    <cellStyle name="Normal 2 4 25" xfId="10931" xr:uid="{57BAB03F-381E-44F4-84C2-7C8DDB384748}"/>
    <cellStyle name="Normal 2 4 26" xfId="10932" xr:uid="{B1ED7CE1-AA5A-4A4B-AF1E-690E0B894109}"/>
    <cellStyle name="Normal 2 4 27" xfId="10933" xr:uid="{487BCE09-D4DF-4429-983C-58C9B07E138B}"/>
    <cellStyle name="Normal 2 4 28" xfId="10934" xr:uid="{0710C852-EF77-4C21-B3A9-52A5435640EE}"/>
    <cellStyle name="Normal 2 4 29" xfId="10935" xr:uid="{F35F673A-97E9-4D11-860A-685290C2C9D6}"/>
    <cellStyle name="Normal 2 4 3" xfId="10936" xr:uid="{62E32F32-42EE-464F-A51D-35E70744EF42}"/>
    <cellStyle name="Normal 2 4 30" xfId="10937" xr:uid="{67554776-921D-4FCB-AC79-BAE69A5B6EEF}"/>
    <cellStyle name="Normal 2 4 31" xfId="10938" xr:uid="{D3F135AB-7CF1-451C-A4B8-0F00E41004A9}"/>
    <cellStyle name="Normal 2 4 32" xfId="10939" xr:uid="{7F75FDFD-CFCF-4DCC-926F-B964A58EEFCC}"/>
    <cellStyle name="Normal 2 4 33" xfId="10940" xr:uid="{8AB9B6E0-166F-49AA-A029-C2D2EABA1A3C}"/>
    <cellStyle name="Normal 2 4 34" xfId="10941" xr:uid="{F0E36C26-14A1-4BF5-B918-4A4B2A2C952C}"/>
    <cellStyle name="Normal 2 4 35" xfId="10942" xr:uid="{0BFB0A3C-843D-4652-BA7B-EEBA3DF2827D}"/>
    <cellStyle name="Normal 2 4 36" xfId="10943" xr:uid="{18789DE5-D909-4AEA-AE96-31B6E326E5D6}"/>
    <cellStyle name="Normal 2 4 37" xfId="10944" xr:uid="{7A4C703A-F96E-4760-96B4-8C62848AAFCD}"/>
    <cellStyle name="Normal 2 4 38" xfId="10945" xr:uid="{73FD08CE-97DB-4D89-9572-E7B40FDB610E}"/>
    <cellStyle name="Normal 2 4 39" xfId="10946" xr:uid="{75EA9583-DC36-4C17-95DF-D3D98AA3B551}"/>
    <cellStyle name="Normal 2 4 4" xfId="10947" xr:uid="{2717672F-37B1-4927-8535-BECEE4B959A3}"/>
    <cellStyle name="Normal 2 4 40" xfId="10948" xr:uid="{0EC7E804-7DAD-4C89-9FE7-0573F567B802}"/>
    <cellStyle name="Normal 2 4 41" xfId="10949" xr:uid="{DB015F65-9F6A-4D74-BFAB-A96B287EEBA3}"/>
    <cellStyle name="Normal 2 4 42" xfId="10950" xr:uid="{7D92E1B7-048B-4DF5-A165-DEF21FD7EF4C}"/>
    <cellStyle name="Normal 2 4 43" xfId="10951" xr:uid="{9C5F7403-6096-4B24-B5DC-B287A45B24EF}"/>
    <cellStyle name="Normal 2 4 44" xfId="10952" xr:uid="{6313B318-BBE1-4A60-8036-558A1A230AA8}"/>
    <cellStyle name="Normal 2 4 5" xfId="10953" xr:uid="{545FE14D-D15D-4803-A888-AF8CC8F20AB1}"/>
    <cellStyle name="Normal 2 4 6" xfId="10954" xr:uid="{AFE472D1-C225-4AAC-B69B-B33CF33B1FBE}"/>
    <cellStyle name="Normal 2 4 6 10" xfId="10955" xr:uid="{C953223F-EB84-41C5-8D8F-9B8DB5AB7BF3}"/>
    <cellStyle name="Normal 2 4 6 11" xfId="10956" xr:uid="{D5AF6BCB-23F8-4040-85A4-A03E10078AE5}"/>
    <cellStyle name="Normal 2 4 6 12" xfId="10957" xr:uid="{66D8C5FF-7395-4FAE-A40E-7816138491FA}"/>
    <cellStyle name="Normal 2 4 6 13" xfId="10958" xr:uid="{214D6389-1CA5-448B-83B0-624E22EB0704}"/>
    <cellStyle name="Normal 2 4 6 14" xfId="10959" xr:uid="{B96CC126-699C-47D1-BBD6-66279AF2F0AE}"/>
    <cellStyle name="Normal 2 4 6 15" xfId="10960" xr:uid="{9E30B378-9423-4F77-AE15-B2ECD458958C}"/>
    <cellStyle name="Normal 2 4 6 16" xfId="10961" xr:uid="{1CC07D0D-242D-474C-9E25-93AB3D6EFA88}"/>
    <cellStyle name="Normal 2 4 6 17" xfId="10962" xr:uid="{C4F1CB8E-AE84-42B8-97ED-EDC58F5872CE}"/>
    <cellStyle name="Normal 2 4 6 18" xfId="10963" xr:uid="{D8C3C4C5-23D6-4D26-B81A-F0931E3390E5}"/>
    <cellStyle name="Normal 2 4 6 19" xfId="10964" xr:uid="{7174AACF-8C49-4F09-8E34-4789058A8023}"/>
    <cellStyle name="Normal 2 4 6 2" xfId="10965" xr:uid="{D9DC1668-21C3-41FC-801D-24D961BAFEA4}"/>
    <cellStyle name="Normal 2 4 6 2 10" xfId="10966" xr:uid="{62B242ED-D362-40E9-A382-66DAD1FD5123}"/>
    <cellStyle name="Normal 2 4 6 2 11" xfId="10967" xr:uid="{9DE996B4-02A8-4610-8651-95EFB9AE0992}"/>
    <cellStyle name="Normal 2 4 6 2 12" xfId="10968" xr:uid="{8D29FA63-7774-46FC-94AB-66894E5B4796}"/>
    <cellStyle name="Normal 2 4 6 2 13" xfId="10969" xr:uid="{13064584-055C-4D77-BBB1-30208C1025ED}"/>
    <cellStyle name="Normal 2 4 6 2 14" xfId="10970" xr:uid="{A868226E-CC23-47F8-8B16-54C1C52FEDE2}"/>
    <cellStyle name="Normal 2 4 6 2 15" xfId="10971" xr:uid="{E9579C89-41F0-474F-A382-672F62A07D54}"/>
    <cellStyle name="Normal 2 4 6 2 16" xfId="10972" xr:uid="{331FCF2D-6952-4277-ABCB-2947FD84344A}"/>
    <cellStyle name="Normal 2 4 6 2 17" xfId="10973" xr:uid="{D71AB5D2-A5B9-417B-B295-BF15458468B3}"/>
    <cellStyle name="Normal 2 4 6 2 18" xfId="10974" xr:uid="{93A3BA4B-84A9-4051-B0D9-B87ABD002401}"/>
    <cellStyle name="Normal 2 4 6 2 19" xfId="10975" xr:uid="{2A83A231-3F12-40D5-B8E2-AEB48351529E}"/>
    <cellStyle name="Normal 2 4 6 2 2" xfId="10976" xr:uid="{11A51830-5491-4690-A67F-D154E412AC68}"/>
    <cellStyle name="Normal 2 4 6 2 20" xfId="10977" xr:uid="{63338C2A-4978-44AF-8895-7A3F16AB0239}"/>
    <cellStyle name="Normal 2 4 6 2 21" xfId="10978" xr:uid="{3EB0BB25-BDE5-49F6-AA1D-D3CDEF5E495F}"/>
    <cellStyle name="Normal 2 4 6 2 22" xfId="10979" xr:uid="{D2193298-1707-4C87-BDBC-FF08E1FE0BF7}"/>
    <cellStyle name="Normal 2 4 6 2 23" xfId="10980" xr:uid="{AEC13742-B98F-4F7E-B83E-FE352F42C60A}"/>
    <cellStyle name="Normal 2 4 6 2 24" xfId="10981" xr:uid="{37BE095F-4C13-41F7-875D-CA71661FE32B}"/>
    <cellStyle name="Normal 2 4 6 2 25" xfId="10982" xr:uid="{8A36866C-CB97-41D3-BB33-6A0315A923D0}"/>
    <cellStyle name="Normal 2 4 6 2 26" xfId="10983" xr:uid="{7E5B5AD5-9DD5-4397-A78B-AD56D4831132}"/>
    <cellStyle name="Normal 2 4 6 2 27" xfId="10984" xr:uid="{E4337883-F8A9-471E-BF1E-09DB2E327198}"/>
    <cellStyle name="Normal 2 4 6 2 28" xfId="10985" xr:uid="{9796C439-334C-4FFC-B23E-D27DD97664C0}"/>
    <cellStyle name="Normal 2 4 6 2 29" xfId="10986" xr:uid="{D6786EA3-DF1E-4EE6-A4CF-E642F95F4870}"/>
    <cellStyle name="Normal 2 4 6 2 3" xfId="10987" xr:uid="{9E8753CA-A803-42E2-92E7-5A4EC30F9B63}"/>
    <cellStyle name="Normal 2 4 6 2 30" xfId="10988" xr:uid="{5F5CD570-80C9-49D5-98BC-478CC445E210}"/>
    <cellStyle name="Normal 2 4 6 2 31" xfId="10989" xr:uid="{92097552-07DE-46B0-856E-51E0072BC8F1}"/>
    <cellStyle name="Normal 2 4 6 2 32" xfId="10990" xr:uid="{C15CB20D-EEAF-4BBD-B173-6D7E06A1FDAD}"/>
    <cellStyle name="Normal 2 4 6 2 33" xfId="10991" xr:uid="{1006F8A3-F489-426F-A737-2010CAF23EB3}"/>
    <cellStyle name="Normal 2 4 6 2 34" xfId="10992" xr:uid="{5BABEF2B-EEB0-4EAA-945B-01D97D91ED7F}"/>
    <cellStyle name="Normal 2 4 6 2 35" xfId="10993" xr:uid="{E39C2AE2-4338-4834-BDC3-E2586101BA74}"/>
    <cellStyle name="Normal 2 4 6 2 36" xfId="10994" xr:uid="{67756680-9AD3-4A3B-A968-0589C2FD016B}"/>
    <cellStyle name="Normal 2 4 6 2 37" xfId="10995" xr:uid="{7C4ACB7B-3099-4B7E-80DA-DC414C78C3E5}"/>
    <cellStyle name="Normal 2 4 6 2 38" xfId="10996" xr:uid="{82A2CAE4-D871-4E0F-A242-68B7F80A6DCA}"/>
    <cellStyle name="Normal 2 4 6 2 4" xfId="10997" xr:uid="{3AE61F7A-131D-4659-B2F8-5724250D995E}"/>
    <cellStyle name="Normal 2 4 6 2 5" xfId="10998" xr:uid="{AEA0F450-D0C6-4043-A225-F8F194633957}"/>
    <cellStyle name="Normal 2 4 6 2 6" xfId="10999" xr:uid="{E4A94D38-0E2E-4D46-90C1-A7DCB92F742B}"/>
    <cellStyle name="Normal 2 4 6 2 7" xfId="11000" xr:uid="{755A4980-C8E0-4409-9380-06CAB400E056}"/>
    <cellStyle name="Normal 2 4 6 2 8" xfId="11001" xr:uid="{83A4144E-113F-433D-BD0C-ACE5FA4F6FFA}"/>
    <cellStyle name="Normal 2 4 6 2 9" xfId="11002" xr:uid="{492E1690-ACD5-491A-BE84-11CC63C77D5F}"/>
    <cellStyle name="Normal 2 4 6 20" xfId="11003" xr:uid="{B92ACFA3-A9A4-43E2-8700-A1C04F9C3210}"/>
    <cellStyle name="Normal 2 4 6 21" xfId="11004" xr:uid="{03FB5E87-C3B6-4DB5-BAF9-24C6C801EE44}"/>
    <cellStyle name="Normal 2 4 6 22" xfId="11005" xr:uid="{A3AF1B57-25AD-45DC-BA77-A70A30BD0587}"/>
    <cellStyle name="Normal 2 4 6 23" xfId="11006" xr:uid="{0F6F1F3C-5630-4D6D-8718-144A9A718FB6}"/>
    <cellStyle name="Normal 2 4 6 24" xfId="11007" xr:uid="{8DD1FE84-04C8-499C-96CA-750C5605E948}"/>
    <cellStyle name="Normal 2 4 6 25" xfId="11008" xr:uid="{3FD31496-70ED-4A56-AE14-542DB5B458F3}"/>
    <cellStyle name="Normal 2 4 6 26" xfId="11009" xr:uid="{29338C91-EEDF-43FA-9208-57B91859EA66}"/>
    <cellStyle name="Normal 2 4 6 27" xfId="11010" xr:uid="{EBB27197-ACA5-4610-BC49-5F9FF466F5A1}"/>
    <cellStyle name="Normal 2 4 6 28" xfId="11011" xr:uid="{FEAE6E70-6BC8-42B8-9C77-9C8BAD43A6B8}"/>
    <cellStyle name="Normal 2 4 6 29" xfId="11012" xr:uid="{C2D8B8F4-72A6-42D3-9978-5D0B86E94017}"/>
    <cellStyle name="Normal 2 4 6 3" xfId="11013" xr:uid="{2C9396D3-E789-40DD-8728-67F319AA3D99}"/>
    <cellStyle name="Normal 2 4 6 30" xfId="11014" xr:uid="{4F22F3B0-B8E4-4259-B1A5-E57503C4DD40}"/>
    <cellStyle name="Normal 2 4 6 31" xfId="11015" xr:uid="{D8B7E60C-D645-4CB0-87B3-DDBB66EB4F27}"/>
    <cellStyle name="Normal 2 4 6 32" xfId="11016" xr:uid="{3B50ECA5-8C8B-4457-A1A3-07782829A6BF}"/>
    <cellStyle name="Normal 2 4 6 33" xfId="11017" xr:uid="{60F27843-7834-4CAF-8BCD-1778C0F9344A}"/>
    <cellStyle name="Normal 2 4 6 34" xfId="11018" xr:uid="{25637237-B4A9-4B00-AA40-DD88C649C7A6}"/>
    <cellStyle name="Normal 2 4 6 35" xfId="11019" xr:uid="{2EF98C1F-7718-4527-94AB-7E7D2FDA261E}"/>
    <cellStyle name="Normal 2 4 6 36" xfId="11020" xr:uid="{B4FB6150-B1DF-4671-A4B3-8320E41B3086}"/>
    <cellStyle name="Normal 2 4 6 37" xfId="11021" xr:uid="{BB6C9383-0F5B-4961-B435-28C3ED6CDA1F}"/>
    <cellStyle name="Normal 2 4 6 38" xfId="11022" xr:uid="{0D9B556B-AA85-4DBF-B545-E693913DADCF}"/>
    <cellStyle name="Normal 2 4 6 4" xfId="11023" xr:uid="{326E1873-1E74-4E2A-94E2-04041D39736E}"/>
    <cellStyle name="Normal 2 4 6 5" xfId="11024" xr:uid="{1052127D-FB3A-4DA8-B3B2-C2019B6669B6}"/>
    <cellStyle name="Normal 2 4 6 6" xfId="11025" xr:uid="{EBB0A77A-F117-435D-8997-BF02571740D1}"/>
    <cellStyle name="Normal 2 4 6 7" xfId="11026" xr:uid="{1A822E17-A9DE-4A58-8C8D-6E689FFA619C}"/>
    <cellStyle name="Normal 2 4 6 8" xfId="11027" xr:uid="{556A56C9-30A4-47D9-8D4D-7CDA902DB5BD}"/>
    <cellStyle name="Normal 2 4 6 9" xfId="11028" xr:uid="{9DC4F073-F747-492C-B799-BA56B4646214}"/>
    <cellStyle name="Normal 2 4 7" xfId="11029" xr:uid="{4712F635-1C67-4ACC-9FE0-71EC2125CC2A}"/>
    <cellStyle name="Normal 2 4 8" xfId="11030" xr:uid="{5CB0E48F-8C68-4475-8089-D5C9CF7EF93B}"/>
    <cellStyle name="Normal 2 4 9" xfId="11031" xr:uid="{1C43310E-48C9-492E-B3C3-3C85955B20A3}"/>
    <cellStyle name="Normal 2 40" xfId="11032" xr:uid="{999F383E-5AE5-4F17-9BE7-2C6514FB5A5E}"/>
    <cellStyle name="Normal 2 41" xfId="11033" xr:uid="{281587F9-73C6-4E23-865E-E5F734126587}"/>
    <cellStyle name="Normal 2 42" xfId="11034" xr:uid="{49DA575D-0CC5-4D0B-8DD6-347010EFC69A}"/>
    <cellStyle name="Normal 2 43" xfId="11035" xr:uid="{69E2E67F-7EB3-44B0-87B2-004A473A3927}"/>
    <cellStyle name="Normal 2 44" xfId="11036" xr:uid="{E17E7D4B-64D6-48E7-A550-7F227D0B0A24}"/>
    <cellStyle name="Normal 2 45" xfId="11037" xr:uid="{49FA6B3E-D4A5-449C-8794-A5115CC59910}"/>
    <cellStyle name="Normal 2 46" xfId="11038" xr:uid="{6666472E-50E3-45FA-8615-59BF6CC93FFA}"/>
    <cellStyle name="Normal 2 47" xfId="11039" xr:uid="{4BBE99E1-5911-491A-98BF-00D762C84828}"/>
    <cellStyle name="Normal 2 48" xfId="11040" xr:uid="{580AC999-EFAE-4B2F-8E1E-C844919E3178}"/>
    <cellStyle name="Normal 2 49" xfId="11041" xr:uid="{FF9DAE34-3CE9-48B4-92AA-711EBC32FF70}"/>
    <cellStyle name="Normal 2 5" xfId="11042" xr:uid="{27B95CF8-DA37-4FA7-A9D2-3F9E2C31DAC0}"/>
    <cellStyle name="Normal 2 5 10" xfId="11043" xr:uid="{DE2FABFB-6177-49B5-9A50-0F4742EE228A}"/>
    <cellStyle name="Normal 2 5 11" xfId="11044" xr:uid="{8511E3CA-815A-40C8-88E4-18E4205839D1}"/>
    <cellStyle name="Normal 2 5 12" xfId="11045" xr:uid="{3222D2D5-24A3-4243-8382-6BFAA1EF3383}"/>
    <cellStyle name="Normal 2 5 13" xfId="11046" xr:uid="{E44653C2-D05B-4E61-9BCD-B69A15B211C8}"/>
    <cellStyle name="Normal 2 5 14" xfId="11047" xr:uid="{2B50F06D-F703-48B0-BEE4-B879C852034E}"/>
    <cellStyle name="Normal 2 5 15" xfId="11048" xr:uid="{57943943-7B66-43E7-B670-C61D724DC794}"/>
    <cellStyle name="Normal 2 5 16" xfId="11049" xr:uid="{7008C6FD-B7A2-4169-877F-15ADDAC94E01}"/>
    <cellStyle name="Normal 2 5 17" xfId="11050" xr:uid="{D69AD3BB-8110-4ECD-8F41-E51CCA573C8D}"/>
    <cellStyle name="Normal 2 5 18" xfId="11051" xr:uid="{CC9F2D93-41D1-403C-A050-C20636F6658D}"/>
    <cellStyle name="Normal 2 5 19" xfId="11052" xr:uid="{EBA9CA51-08E5-4788-85BE-1A8B660FEB7D}"/>
    <cellStyle name="Normal 2 5 2" xfId="11053" xr:uid="{9A2514FF-B801-4E59-A312-C55E9DDA94C7}"/>
    <cellStyle name="Normal 2 5 2 10" xfId="11054" xr:uid="{CFD6DC24-52F8-49F7-A6EF-ACF3AE380D37}"/>
    <cellStyle name="Normal 2 5 2 11" xfId="11055" xr:uid="{D6A0A500-68FF-4F6B-9962-E7A84C51C866}"/>
    <cellStyle name="Normal 2 5 2 12" xfId="11056" xr:uid="{DBCEDA85-CFF3-49DB-ADCA-0FA015ADCD8D}"/>
    <cellStyle name="Normal 2 5 2 13" xfId="11057" xr:uid="{A7F51E45-803F-4CAE-8616-3C55FEE875F8}"/>
    <cellStyle name="Normal 2 5 2 14" xfId="11058" xr:uid="{4947D19D-7B3F-40E2-B8FF-4A3958572167}"/>
    <cellStyle name="Normal 2 5 2 15" xfId="11059" xr:uid="{7996D950-4805-45EB-A31B-66D50D2FC212}"/>
    <cellStyle name="Normal 2 5 2 16" xfId="11060" xr:uid="{2ABED57F-9C8A-41EB-81EE-50F2846FC03C}"/>
    <cellStyle name="Normal 2 5 2 17" xfId="11061" xr:uid="{9574BBF0-985A-4F15-AC86-0C08CAB8677B}"/>
    <cellStyle name="Normal 2 5 2 18" xfId="11062" xr:uid="{B3E648BB-4DDB-4A57-911F-BCB5E0D76766}"/>
    <cellStyle name="Normal 2 5 2 19" xfId="11063" xr:uid="{BFA6DF82-23C5-4C5D-891A-67CCDB809DF7}"/>
    <cellStyle name="Normal 2 5 2 2" xfId="11064" xr:uid="{D0BF5A6B-DFB4-46A5-9EB6-917DB16938F6}"/>
    <cellStyle name="Normal 2 5 2 20" xfId="11065" xr:uid="{E6D5A66E-6A6E-4D8C-B433-FA0B1ABAD098}"/>
    <cellStyle name="Normal 2 5 2 21" xfId="11066" xr:uid="{7F26FC50-380E-4C77-B933-8E73D6569551}"/>
    <cellStyle name="Normal 2 5 2 22" xfId="11067" xr:uid="{65B14E2A-FA2D-4C6E-9029-21E8430B1678}"/>
    <cellStyle name="Normal 2 5 2 23" xfId="11068" xr:uid="{200D7BEF-862C-4CC8-87FC-EBA5D0535126}"/>
    <cellStyle name="Normal 2 5 2 24" xfId="11069" xr:uid="{8DC06E04-DDD0-4EA7-899F-1C4BC3C005A6}"/>
    <cellStyle name="Normal 2 5 2 25" xfId="11070" xr:uid="{2FCDA05D-75BA-4305-8993-CB52B2AAC782}"/>
    <cellStyle name="Normal 2 5 2 26" xfId="11071" xr:uid="{44A37BD2-BA22-4D4A-996D-8E8419F273FF}"/>
    <cellStyle name="Normal 2 5 2 27" xfId="11072" xr:uid="{369FD28E-1F4A-46E8-8A0E-E82DDE8493C5}"/>
    <cellStyle name="Normal 2 5 2 28" xfId="11073" xr:uid="{A5DA5471-E5E8-4CAA-A68C-CEAE2492DFF2}"/>
    <cellStyle name="Normal 2 5 2 29" xfId="11074" xr:uid="{E520B116-573F-4C3D-AC35-FCFDF1A10D1C}"/>
    <cellStyle name="Normal 2 5 2 3" xfId="11075" xr:uid="{B197A3A1-9741-43F0-BC60-779AE768616A}"/>
    <cellStyle name="Normal 2 5 2 30" xfId="11076" xr:uid="{C096C6BA-3025-46B8-AC78-EBD9EF8FAAC2}"/>
    <cellStyle name="Normal 2 5 2 31" xfId="11077" xr:uid="{62069192-30A9-41CE-B7BF-CC5D35094892}"/>
    <cellStyle name="Normal 2 5 2 32" xfId="11078" xr:uid="{8EAC03BC-7C46-4611-B2FC-C59FCC6CED66}"/>
    <cellStyle name="Normal 2 5 2 4" xfId="11079" xr:uid="{5B465AA5-9ABB-4881-A785-60688F645858}"/>
    <cellStyle name="Normal 2 5 2 5" xfId="11080" xr:uid="{3E5049C9-228B-467E-94C3-26332E8869C7}"/>
    <cellStyle name="Normal 2 5 2 6" xfId="11081" xr:uid="{615AF37C-BDAF-4225-89B9-E22C3FF7684E}"/>
    <cellStyle name="Normal 2 5 2 7" xfId="11082" xr:uid="{792C5BA9-210E-44BA-8B32-2524649B898A}"/>
    <cellStyle name="Normal 2 5 2 8" xfId="11083" xr:uid="{121508B9-46EB-413A-88E1-EF41C9A443F3}"/>
    <cellStyle name="Normal 2 5 2 9" xfId="11084" xr:uid="{92D45DF7-F366-4706-A980-1E7884423F77}"/>
    <cellStyle name="Normal 2 5 20" xfId="11085" xr:uid="{7811F4E3-1887-4EED-8F2E-4CDB3B0A5378}"/>
    <cellStyle name="Normal 2 5 21" xfId="11086" xr:uid="{388CFF15-1561-4149-BFC8-2807644270AE}"/>
    <cellStyle name="Normal 2 5 22" xfId="11087" xr:uid="{0643FCE9-1473-41F9-8A85-47B86A615E72}"/>
    <cellStyle name="Normal 2 5 23" xfId="11088" xr:uid="{A490A50E-A392-426E-9B9D-DAB3BC2E713A}"/>
    <cellStyle name="Normal 2 5 24" xfId="11089" xr:uid="{45EDEBA9-3BEA-4B6F-BCF7-7DFA28666C2C}"/>
    <cellStyle name="Normal 2 5 25" xfId="11090" xr:uid="{8B4FF517-4477-4843-A5FD-014B43CFE010}"/>
    <cellStyle name="Normal 2 5 26" xfId="11091" xr:uid="{8903353A-655F-4037-AD77-FE796D033F20}"/>
    <cellStyle name="Normal 2 5 27" xfId="11092" xr:uid="{9F6DF0F3-FE0D-45AA-933A-06A128386FCB}"/>
    <cellStyle name="Normal 2 5 28" xfId="11093" xr:uid="{FE56CE79-A480-45ED-8EB4-37C40631077A}"/>
    <cellStyle name="Normal 2 5 29" xfId="11094" xr:uid="{E9E79876-738E-4D0E-B18E-BB76F112FA80}"/>
    <cellStyle name="Normal 2 5 3" xfId="11095" xr:uid="{C37E79E3-3E41-46EA-94F8-8729D15533D0}"/>
    <cellStyle name="Normal 2 5 30" xfId="11096" xr:uid="{41686763-DE73-4BBA-B826-AD01C3C35A18}"/>
    <cellStyle name="Normal 2 5 31" xfId="11097" xr:uid="{FE453B4C-5CD0-467A-B822-E4B9A9B068A0}"/>
    <cellStyle name="Normal 2 5 32" xfId="11098" xr:uid="{8B934812-51C2-4DE5-B491-D1D689EB1D87}"/>
    <cellStyle name="Normal 2 5 33" xfId="11099" xr:uid="{95A924C0-C822-4C23-A20B-4F3312E8FA65}"/>
    <cellStyle name="Normal 2 5 34" xfId="11100" xr:uid="{0310E4CA-3B2E-4FA6-A565-19C228D66C28}"/>
    <cellStyle name="Normal 2 5 35" xfId="11101" xr:uid="{3D13F727-0A35-48E4-A85F-3BC7BFEDE382}"/>
    <cellStyle name="Normal 2 5 4" xfId="11102" xr:uid="{85F9381A-C5C4-44B9-8BAF-298E7B6A44B2}"/>
    <cellStyle name="Normal 2 5 5" xfId="11103" xr:uid="{C9FF4E7F-229A-4997-B609-225A9C28BF71}"/>
    <cellStyle name="Normal 2 5 6" xfId="11104" xr:uid="{7425B8CC-F5D9-4DFE-9BCC-D26E6B0A94C6}"/>
    <cellStyle name="Normal 2 5 7" xfId="11105" xr:uid="{D981E4EE-FF4F-4C97-8CD7-6FE499FB1F0D}"/>
    <cellStyle name="Normal 2 5 8" xfId="11106" xr:uid="{9D2E9499-F786-4B74-93F8-562FDE2CF815}"/>
    <cellStyle name="Normal 2 5 9" xfId="11107" xr:uid="{891533E1-B472-4A5B-9536-7A40A3F183D2}"/>
    <cellStyle name="Normal 2 50" xfId="11108" xr:uid="{C0F30C0C-9147-44E1-AD27-7CE48A19710E}"/>
    <cellStyle name="Normal 2 51" xfId="11109" xr:uid="{6D0E2DC6-6333-4DA3-ADF2-C2794245A3E3}"/>
    <cellStyle name="Normal 2 52" xfId="11110" xr:uid="{75486719-760A-4FA3-8E29-3EAB37598D92}"/>
    <cellStyle name="Normal 2 53" xfId="11111" xr:uid="{65BF47DC-EBC1-4D71-93EE-C43659AD4332}"/>
    <cellStyle name="Normal 2 54" xfId="11112" xr:uid="{186A2CD4-3587-4916-A597-67F1F8CDFF19}"/>
    <cellStyle name="Normal 2 55" xfId="5437" xr:uid="{F96682F6-EB33-4626-B740-482F45DEDC3F}"/>
    <cellStyle name="Normal 2 56" xfId="16755" xr:uid="{53D19AB8-5C79-4093-A378-5211B0269064}"/>
    <cellStyle name="Normal 2 57" xfId="16756" xr:uid="{4DC53806-851E-4074-853F-1D1657BC727F}"/>
    <cellStyle name="Normal 2 6" xfId="11113" xr:uid="{7C52CCA4-4505-4388-A526-DA0597095FBD}"/>
    <cellStyle name="Normal 2 6 10" xfId="11114" xr:uid="{0F0FB70C-DCF7-4701-AE9E-F06EB09FF4F1}"/>
    <cellStyle name="Normal 2 6 11" xfId="11115" xr:uid="{2F876BBB-602F-41D7-8091-46B728DBE24D}"/>
    <cellStyle name="Normal 2 6 12" xfId="11116" xr:uid="{7C4F11F9-4E0A-4EF6-8C4F-41254ECE4C4E}"/>
    <cellStyle name="Normal 2 6 13" xfId="11117" xr:uid="{A886031F-C9C4-4FE6-9D13-C3A3B2AE5458}"/>
    <cellStyle name="Normal 2 6 14" xfId="11118" xr:uid="{54E835F5-CAE3-46EA-B2ED-A83A5B05CFFA}"/>
    <cellStyle name="Normal 2 6 15" xfId="11119" xr:uid="{8FCFFF35-4276-404F-8D11-C693FBC58B76}"/>
    <cellStyle name="Normal 2 6 16" xfId="11120" xr:uid="{53B3852D-3B40-47C2-8FBD-97C2D17FF71D}"/>
    <cellStyle name="Normal 2 6 17" xfId="11121" xr:uid="{A44F45BC-D1F7-4248-AB47-A6767BD66400}"/>
    <cellStyle name="Normal 2 6 18" xfId="11122" xr:uid="{CC522DAC-A6BA-41C7-A2D3-F3CC61AE968C}"/>
    <cellStyle name="Normal 2 6 19" xfId="11123" xr:uid="{FADA4C4A-15F8-4D06-A5B0-814ECABE8EBB}"/>
    <cellStyle name="Normal 2 6 2" xfId="11124" xr:uid="{1BF3B902-350E-4122-B255-E8FFDF62BED7}"/>
    <cellStyle name="Normal 2 6 2 10" xfId="11125" xr:uid="{76641B24-30E0-4C56-9F32-BD11650C833F}"/>
    <cellStyle name="Normal 2 6 2 11" xfId="11126" xr:uid="{B873E4B8-233C-47C5-A994-2A1DA22848EB}"/>
    <cellStyle name="Normal 2 6 2 12" xfId="11127" xr:uid="{4AFEFB0B-1677-4479-873D-B8F3931F425F}"/>
    <cellStyle name="Normal 2 6 2 13" xfId="11128" xr:uid="{1328BB95-B471-4A26-A84B-74984F12D4ED}"/>
    <cellStyle name="Normal 2 6 2 14" xfId="11129" xr:uid="{AA5386F4-291A-4083-BF22-8594D7E38513}"/>
    <cellStyle name="Normal 2 6 2 15" xfId="11130" xr:uid="{FB1FD5C6-7988-4BA5-97E1-FA454EDE404A}"/>
    <cellStyle name="Normal 2 6 2 16" xfId="11131" xr:uid="{0D163E09-A3EB-4037-AD67-332874831BE0}"/>
    <cellStyle name="Normal 2 6 2 17" xfId="11132" xr:uid="{7726D364-F58B-4253-8F16-BE40078883FB}"/>
    <cellStyle name="Normal 2 6 2 18" xfId="11133" xr:uid="{8A2AA46B-BDA3-4487-BED1-1686549FA38A}"/>
    <cellStyle name="Normal 2 6 2 19" xfId="11134" xr:uid="{4A167D71-EFCC-48F1-9E8E-5802FA47EE31}"/>
    <cellStyle name="Normal 2 6 2 2" xfId="11135" xr:uid="{7AC82E58-4238-4CEF-9D9D-4CA30B6E1AAE}"/>
    <cellStyle name="Normal 2 6 2 2 10" xfId="11136" xr:uid="{0D995E86-B56F-4543-9C74-EDFA0532CFE7}"/>
    <cellStyle name="Normal 2 6 2 2 11" xfId="11137" xr:uid="{9A5733C1-92D3-443C-B9DC-2B3908ED7E0C}"/>
    <cellStyle name="Normal 2 6 2 2 12" xfId="11138" xr:uid="{39340D69-EB41-4CBD-8613-137B907BAFE5}"/>
    <cellStyle name="Normal 2 6 2 2 13" xfId="11139" xr:uid="{42FE7762-01F8-452C-994F-50B75F3AFB3E}"/>
    <cellStyle name="Normal 2 6 2 2 14" xfId="11140" xr:uid="{BC871A53-01D9-4F57-BADE-308CBD5A0658}"/>
    <cellStyle name="Normal 2 6 2 2 15" xfId="11141" xr:uid="{C39B8878-9AC0-4C54-877E-CFD3A38444E6}"/>
    <cellStyle name="Normal 2 6 2 2 16" xfId="11142" xr:uid="{0840CBA5-9B1F-482A-A8AB-494FDDE4B244}"/>
    <cellStyle name="Normal 2 6 2 2 17" xfId="11143" xr:uid="{B416AFCD-DF1C-42F2-A1C0-8D9FD9E845EB}"/>
    <cellStyle name="Normal 2 6 2 2 18" xfId="11144" xr:uid="{14A861CF-6D6A-4E9D-AF5A-55B0E59A32A8}"/>
    <cellStyle name="Normal 2 6 2 2 19" xfId="11145" xr:uid="{34BA434A-11D3-4B31-A507-752A10E034DA}"/>
    <cellStyle name="Normal 2 6 2 2 2" xfId="11146" xr:uid="{15F0CAA7-D1C8-4E68-90B7-9CFDBE522809}"/>
    <cellStyle name="Normal 2 6 2 2 2 10" xfId="11147" xr:uid="{67166093-9E70-42C2-BA86-DFA4C3435DE7}"/>
    <cellStyle name="Normal 2 6 2 2 2 11" xfId="11148" xr:uid="{DD0AF8A5-BC74-4439-AF19-0300167102C4}"/>
    <cellStyle name="Normal 2 6 2 2 2 12" xfId="11149" xr:uid="{C69C76AD-5A80-4F36-A119-6110D2F3AFE5}"/>
    <cellStyle name="Normal 2 6 2 2 2 13" xfId="11150" xr:uid="{50F20916-6E56-42A3-814E-98DCD6BF4F2F}"/>
    <cellStyle name="Normal 2 6 2 2 2 14" xfId="11151" xr:uid="{DB569E18-7271-468E-AA95-604DF1C6CB50}"/>
    <cellStyle name="Normal 2 6 2 2 2 15" xfId="11152" xr:uid="{3C457749-CF1C-4B2F-8BC2-40739DB2073A}"/>
    <cellStyle name="Normal 2 6 2 2 2 16" xfId="11153" xr:uid="{799EC4CE-3466-4D31-A515-FF0541FDBF7B}"/>
    <cellStyle name="Normal 2 6 2 2 2 17" xfId="11154" xr:uid="{EADA5280-863E-4D1C-AC14-BCEA302A9B81}"/>
    <cellStyle name="Normal 2 6 2 2 2 18" xfId="11155" xr:uid="{1766E00C-41B2-4F89-8299-7E158DA8FF02}"/>
    <cellStyle name="Normal 2 6 2 2 2 19" xfId="11156" xr:uid="{2AA0A290-E274-471B-948C-19ABB3997E24}"/>
    <cellStyle name="Normal 2 6 2 2 2 2" xfId="11157" xr:uid="{E7A1A829-26F6-4700-A372-E7652C615A59}"/>
    <cellStyle name="Normal 2 6 2 2 2 20" xfId="11158" xr:uid="{58105192-85A2-4F6F-ACF7-50C28330E61B}"/>
    <cellStyle name="Normal 2 6 2 2 2 21" xfId="11159" xr:uid="{907244B8-97C0-464E-9438-3B8712C6A2A9}"/>
    <cellStyle name="Normal 2 6 2 2 2 22" xfId="11160" xr:uid="{471CA15E-96F0-4ED0-8DF1-A90B9CB0AA8E}"/>
    <cellStyle name="Normal 2 6 2 2 2 23" xfId="11161" xr:uid="{BF30952E-638D-4ECF-9D19-28219D43D049}"/>
    <cellStyle name="Normal 2 6 2 2 2 24" xfId="11162" xr:uid="{922CDD5C-7424-4396-B200-9D2657E06DBE}"/>
    <cellStyle name="Normal 2 6 2 2 2 25" xfId="11163" xr:uid="{3D5996BF-B0CD-41FA-A713-A037F65951F9}"/>
    <cellStyle name="Normal 2 6 2 2 2 26" xfId="11164" xr:uid="{89CAD6EC-699C-4F78-BB46-C1B3A83FE214}"/>
    <cellStyle name="Normal 2 6 2 2 2 27" xfId="11165" xr:uid="{4FC7BF56-5B07-4158-8F4C-9C13C50C1EB5}"/>
    <cellStyle name="Normal 2 6 2 2 2 28" xfId="11166" xr:uid="{6D949EA7-2CCF-4611-80B4-3DC9CB694805}"/>
    <cellStyle name="Normal 2 6 2 2 2 29" xfId="11167" xr:uid="{5AA2DB79-EB9B-4114-9DB4-A574158E74C8}"/>
    <cellStyle name="Normal 2 6 2 2 2 3" xfId="11168" xr:uid="{95F01708-524D-447F-BE6B-D78153058C01}"/>
    <cellStyle name="Normal 2 6 2 2 2 30" xfId="11169" xr:uid="{82FFEF71-48B3-43E5-8EE8-FF5641E74B46}"/>
    <cellStyle name="Normal 2 6 2 2 2 31" xfId="11170" xr:uid="{816ABA14-228D-4AF8-8E80-3D07E5D56F52}"/>
    <cellStyle name="Normal 2 6 2 2 2 32" xfId="11171" xr:uid="{ECD62217-D0AB-4480-9DA2-A0831AB7BED8}"/>
    <cellStyle name="Normal 2 6 2 2 2 33" xfId="11172" xr:uid="{42A901C3-539E-4AB4-914C-CF01BF1EAE81}"/>
    <cellStyle name="Normal 2 6 2 2 2 34" xfId="11173" xr:uid="{D2DAAAFA-9DDE-4016-9ADD-71FECC108429}"/>
    <cellStyle name="Normal 2 6 2 2 2 35" xfId="11174" xr:uid="{DEC43C6A-A26F-4678-BDFA-8741CD608404}"/>
    <cellStyle name="Normal 2 6 2 2 2 36" xfId="11175" xr:uid="{C1CB8352-8147-4263-8E86-2C4A1F5C3D53}"/>
    <cellStyle name="Normal 2 6 2 2 2 37" xfId="11176" xr:uid="{38F0A9E8-EC68-441A-8ADB-A776CB46DF85}"/>
    <cellStyle name="Normal 2 6 2 2 2 38" xfId="11177" xr:uid="{B0231A27-1B39-401E-8AD6-89DAB8886CC4}"/>
    <cellStyle name="Normal 2 6 2 2 2 4" xfId="11178" xr:uid="{6C7B72D9-5729-40C1-AE46-C5878E248457}"/>
    <cellStyle name="Normal 2 6 2 2 2 5" xfId="11179" xr:uid="{7A8459B7-6D46-466B-A9FC-17A2CF67A637}"/>
    <cellStyle name="Normal 2 6 2 2 2 6" xfId="11180" xr:uid="{558EA50F-3E96-4CFF-8708-E4E91C790A71}"/>
    <cellStyle name="Normal 2 6 2 2 2 7" xfId="11181" xr:uid="{392E90F8-F6C2-437B-A963-E14D4811BB85}"/>
    <cellStyle name="Normal 2 6 2 2 2 8" xfId="11182" xr:uid="{5C9A363F-2361-432E-9ACB-9D18DCB08406}"/>
    <cellStyle name="Normal 2 6 2 2 2 9" xfId="11183" xr:uid="{AA0FC1C6-1712-4613-9C61-4D246E7519DD}"/>
    <cellStyle name="Normal 2 6 2 2 20" xfId="11184" xr:uid="{333D919B-8200-46E6-BE4D-462D9237AF44}"/>
    <cellStyle name="Normal 2 6 2 2 21" xfId="11185" xr:uid="{92955515-11CA-4D15-8B58-FA0E9D4C44B0}"/>
    <cellStyle name="Normal 2 6 2 2 22" xfId="11186" xr:uid="{D74349AF-9869-4D4A-A5DD-96A87B06442A}"/>
    <cellStyle name="Normal 2 6 2 2 23" xfId="11187" xr:uid="{CA45963D-91C9-44FF-AC2A-76BD83F145D6}"/>
    <cellStyle name="Normal 2 6 2 2 24" xfId="11188" xr:uid="{8B442AA2-F0FB-43CF-B875-C6D2F7EB8B15}"/>
    <cellStyle name="Normal 2 6 2 2 25" xfId="11189" xr:uid="{86B61498-F5AC-4B75-9152-5151AC9483FA}"/>
    <cellStyle name="Normal 2 6 2 2 26" xfId="11190" xr:uid="{A9700F25-6F0B-44EC-BDC5-FA87AF3FCA88}"/>
    <cellStyle name="Normal 2 6 2 2 27" xfId="11191" xr:uid="{9C11093A-C001-40AE-BF86-EF778634398D}"/>
    <cellStyle name="Normal 2 6 2 2 28" xfId="11192" xr:uid="{7EDCE780-4268-4C18-AC6A-AF84AF025210}"/>
    <cellStyle name="Normal 2 6 2 2 29" xfId="11193" xr:uid="{701ED2E6-B004-4A5A-85AE-49E65B80A008}"/>
    <cellStyle name="Normal 2 6 2 2 3" xfId="11194" xr:uid="{CFFD5C6F-336D-4273-95FF-25BF4D76A799}"/>
    <cellStyle name="Normal 2 6 2 2 30" xfId="11195" xr:uid="{BD5179B6-A356-4EE4-A723-888B05184996}"/>
    <cellStyle name="Normal 2 6 2 2 31" xfId="11196" xr:uid="{2B6CD836-8929-4002-BBCC-DECC79F135B2}"/>
    <cellStyle name="Normal 2 6 2 2 32" xfId="11197" xr:uid="{3D367000-230A-4973-84E6-C35D244FC0E6}"/>
    <cellStyle name="Normal 2 6 2 2 33" xfId="11198" xr:uid="{72F79D95-1033-41BA-96DC-62F7FE26F229}"/>
    <cellStyle name="Normal 2 6 2 2 34" xfId="11199" xr:uid="{43841E59-CA2C-4EA0-A927-ACFF687759C2}"/>
    <cellStyle name="Normal 2 6 2 2 35" xfId="11200" xr:uid="{DE8279EB-25CD-4DEC-9C61-24F2DE77D4F1}"/>
    <cellStyle name="Normal 2 6 2 2 36" xfId="11201" xr:uid="{42FD9F49-E865-4EAE-847D-DE7CE8EA87F9}"/>
    <cellStyle name="Normal 2 6 2 2 37" xfId="11202" xr:uid="{24B805DC-7D2A-4FAC-8D34-FE22FA6EC084}"/>
    <cellStyle name="Normal 2 6 2 2 38" xfId="11203" xr:uid="{763590AA-4DAA-440D-82DC-9D1DF8DD25A6}"/>
    <cellStyle name="Normal 2 6 2 2 4" xfId="11204" xr:uid="{164A6E0B-BD4D-440A-AD17-45888B57FEA3}"/>
    <cellStyle name="Normal 2 6 2 2 5" xfId="11205" xr:uid="{80F78D91-7C09-4E84-86B1-A2F379CA3500}"/>
    <cellStyle name="Normal 2 6 2 2 6" xfId="11206" xr:uid="{E30AEE36-53AB-416A-B78D-86EC7E37DA5F}"/>
    <cellStyle name="Normal 2 6 2 2 7" xfId="11207" xr:uid="{8D1374D7-1314-444A-9756-F27F7CEB585C}"/>
    <cellStyle name="Normal 2 6 2 2 8" xfId="11208" xr:uid="{B8F01641-6358-4C4D-9866-847740A4DFEF}"/>
    <cellStyle name="Normal 2 6 2 2 9" xfId="11209" xr:uid="{4EDF9338-C5B3-411F-82F3-0DA6B666826E}"/>
    <cellStyle name="Normal 2 6 2 20" xfId="11210" xr:uid="{7D726D47-931B-4926-8D74-E7BFFC54F48B}"/>
    <cellStyle name="Normal 2 6 2 21" xfId="11211" xr:uid="{B67F4A5C-1034-4BBC-B4CF-0CEBB859317A}"/>
    <cellStyle name="Normal 2 6 2 22" xfId="11212" xr:uid="{DDC6F16F-05E5-4E0A-BC06-B74FE04179E4}"/>
    <cellStyle name="Normal 2 6 2 23" xfId="11213" xr:uid="{2B72AB97-D5F3-4FC5-9677-1E3572B9966C}"/>
    <cellStyle name="Normal 2 6 2 24" xfId="11214" xr:uid="{18936672-7F4A-47F0-9483-5CAB267CB86E}"/>
    <cellStyle name="Normal 2 6 2 25" xfId="11215" xr:uid="{4F0AC88F-6411-4A14-9CB8-5EA2AA9EA398}"/>
    <cellStyle name="Normal 2 6 2 26" xfId="11216" xr:uid="{26C8C57E-8CE6-4BFC-B138-21DAA5CB3F27}"/>
    <cellStyle name="Normal 2 6 2 27" xfId="11217" xr:uid="{01DF90C3-BFE4-4D90-8E5E-FB216B7DC081}"/>
    <cellStyle name="Normal 2 6 2 28" xfId="11218" xr:uid="{AE91CBEA-E98A-479E-BD34-64D5A12E1006}"/>
    <cellStyle name="Normal 2 6 2 29" xfId="11219" xr:uid="{9986EAF5-15B6-4388-9551-DA4521246681}"/>
    <cellStyle name="Normal 2 6 2 3" xfId="11220" xr:uid="{4E434C88-EEA4-4CFE-A3AC-E233F782C57B}"/>
    <cellStyle name="Normal 2 6 2 30" xfId="11221" xr:uid="{13F0FEBA-DFC0-4718-9B7D-3EC1B8C55029}"/>
    <cellStyle name="Normal 2 6 2 31" xfId="11222" xr:uid="{C1399D8A-342A-4DED-AB8D-CF9BF75E7338}"/>
    <cellStyle name="Normal 2 6 2 32" xfId="11223" xr:uid="{44285337-7DD3-4110-98C5-E44F47888055}"/>
    <cellStyle name="Normal 2 6 2 33" xfId="11224" xr:uid="{E4A3BB81-44BB-40A6-BC0E-32D2EA3952BB}"/>
    <cellStyle name="Normal 2 6 2 34" xfId="11225" xr:uid="{A2828CEC-1070-495B-A65F-7C072CD51553}"/>
    <cellStyle name="Normal 2 6 2 35" xfId="11226" xr:uid="{B6E4DAE6-304F-41DF-B20B-114727E871E8}"/>
    <cellStyle name="Normal 2 6 2 36" xfId="11227" xr:uid="{31906D43-DFD8-4A44-98AF-FF6E3F6749E0}"/>
    <cellStyle name="Normal 2 6 2 37" xfId="11228" xr:uid="{B52B1EB4-AC34-472A-A751-6A496E72C87F}"/>
    <cellStyle name="Normal 2 6 2 38" xfId="11229" xr:uid="{44DFC007-7B9C-4B16-9D07-57961FB04760}"/>
    <cellStyle name="Normal 2 6 2 39" xfId="11230" xr:uid="{A2E9BFDA-59D9-4719-890B-B1DAA4EA9650}"/>
    <cellStyle name="Normal 2 6 2 4" xfId="11231" xr:uid="{6CBDF8AE-1A8D-4D26-9D31-B68847A0D40C}"/>
    <cellStyle name="Normal 2 6 2 40" xfId="11232" xr:uid="{13B06530-F80C-4D14-BD4A-8A443D4564BF}"/>
    <cellStyle name="Normal 2 6 2 5" xfId="11233" xr:uid="{FA204F5F-D3AB-4AE4-915A-BAFDDD3DC875}"/>
    <cellStyle name="Normal 2 6 2 6" xfId="11234" xr:uid="{5E52F858-48C2-42F2-A04E-895B2C5541FD}"/>
    <cellStyle name="Normal 2 6 2 7" xfId="11235" xr:uid="{E76FD810-0667-4EFB-94C3-FC3AC05F0943}"/>
    <cellStyle name="Normal 2 6 2 8" xfId="11236" xr:uid="{59E11A8D-3DCC-4EDC-9DC6-962D5D126F64}"/>
    <cellStyle name="Normal 2 6 2 9" xfId="11237" xr:uid="{4945D8AB-E621-4DC2-BC21-3AD04BACCADE}"/>
    <cellStyle name="Normal 2 6 20" xfId="11238" xr:uid="{DE5EF66F-CFBE-44EC-812E-6EDB360854D7}"/>
    <cellStyle name="Normal 2 6 21" xfId="11239" xr:uid="{A5FF0A31-79DB-46D3-80FE-5D429258B483}"/>
    <cellStyle name="Normal 2 6 22" xfId="11240" xr:uid="{0E781999-D559-4E49-8B34-C47CD7E1CC6C}"/>
    <cellStyle name="Normal 2 6 23" xfId="11241" xr:uid="{3992C788-C323-4613-B896-AE9033BEBB57}"/>
    <cellStyle name="Normal 2 6 24" xfId="11242" xr:uid="{5629AED3-567C-42B6-B205-50A264EDCD36}"/>
    <cellStyle name="Normal 2 6 25" xfId="11243" xr:uid="{0121A5D2-D146-48F0-B351-B8115B8616CF}"/>
    <cellStyle name="Normal 2 6 26" xfId="11244" xr:uid="{D6C28200-460F-45F6-A88D-1BBC112E7317}"/>
    <cellStyle name="Normal 2 6 27" xfId="11245" xr:uid="{CA9C7E21-B42F-4638-A08A-DCC3EA5A3922}"/>
    <cellStyle name="Normal 2 6 28" xfId="11246" xr:uid="{BF71D541-C044-41D8-B3BF-8FFAC4650911}"/>
    <cellStyle name="Normal 2 6 29" xfId="11247" xr:uid="{E3BC6F4D-33A9-4FE4-90FB-4F328A395C04}"/>
    <cellStyle name="Normal 2 6 3" xfId="11248" xr:uid="{6A3550F6-DDBE-4A86-9823-1AF6151378B6}"/>
    <cellStyle name="Normal 2 6 3 10" xfId="11249" xr:uid="{8D776428-AA27-479B-9CCD-2C76E822CD1B}"/>
    <cellStyle name="Normal 2 6 3 11" xfId="11250" xr:uid="{2B9015FE-198E-4576-BC9D-A1BFE45E4751}"/>
    <cellStyle name="Normal 2 6 3 12" xfId="11251" xr:uid="{31DC3DC7-8243-42F2-A3D8-8AE00AE4E648}"/>
    <cellStyle name="Normal 2 6 3 13" xfId="11252" xr:uid="{78D348A5-FC32-4DB9-A76D-F356AB0590F1}"/>
    <cellStyle name="Normal 2 6 3 14" xfId="11253" xr:uid="{2AABE44B-F298-4E42-8E52-5CA2C682593B}"/>
    <cellStyle name="Normal 2 6 3 15" xfId="11254" xr:uid="{5FA4B3E1-F511-4CB6-8275-0DF937EAE36C}"/>
    <cellStyle name="Normal 2 6 3 16" xfId="11255" xr:uid="{F7E06C1B-940C-4F27-B9FB-599372EB2F04}"/>
    <cellStyle name="Normal 2 6 3 17" xfId="11256" xr:uid="{BA643A70-C63F-4F71-AE24-8D3ED92A5CC8}"/>
    <cellStyle name="Normal 2 6 3 18" xfId="11257" xr:uid="{CBB3966F-75C9-4625-936B-09FA7D82E96F}"/>
    <cellStyle name="Normal 2 6 3 19" xfId="11258" xr:uid="{A051CA52-625B-4382-9509-CCF384154990}"/>
    <cellStyle name="Normal 2 6 3 2" xfId="11259" xr:uid="{D8EC641F-F15E-4A92-9CF5-F576A65CF718}"/>
    <cellStyle name="Normal 2 6 3 2 10" xfId="11260" xr:uid="{23A1714D-6057-4C27-A6F7-3F9E6F96DAAA}"/>
    <cellStyle name="Normal 2 6 3 2 11" xfId="11261" xr:uid="{7F1F5362-80C3-4B88-8D17-965C3765BE5C}"/>
    <cellStyle name="Normal 2 6 3 2 12" xfId="11262" xr:uid="{F00A8E62-A63F-4D53-A8B7-3B5663CA4E0C}"/>
    <cellStyle name="Normal 2 6 3 2 13" xfId="11263" xr:uid="{8B2E00E9-AD23-4B61-B847-6E36B1CDF5D2}"/>
    <cellStyle name="Normal 2 6 3 2 14" xfId="11264" xr:uid="{BE02B6F9-778A-4F36-97EE-894211CB6EFB}"/>
    <cellStyle name="Normal 2 6 3 2 15" xfId="11265" xr:uid="{132FFF60-CCBB-41D3-9850-D67CC04F25E8}"/>
    <cellStyle name="Normal 2 6 3 2 16" xfId="11266" xr:uid="{FB95E701-5A15-4741-9576-9223755F5FE0}"/>
    <cellStyle name="Normal 2 6 3 2 17" xfId="11267" xr:uid="{2AE7A3C6-9975-428A-8C8F-5EA50A134351}"/>
    <cellStyle name="Normal 2 6 3 2 18" xfId="11268" xr:uid="{FD696043-C481-4121-9B95-E4521797A96A}"/>
    <cellStyle name="Normal 2 6 3 2 19" xfId="11269" xr:uid="{BD7B5181-B385-483C-B1C5-1D62A2594B8E}"/>
    <cellStyle name="Normal 2 6 3 2 2" xfId="11270" xr:uid="{E43DDB3F-37DB-4519-9654-7CD017ED9187}"/>
    <cellStyle name="Normal 2 6 3 2 20" xfId="11271" xr:uid="{258169B7-F5DB-427F-AC58-43E5E992A651}"/>
    <cellStyle name="Normal 2 6 3 2 21" xfId="11272" xr:uid="{41980737-2A17-4D57-8128-8BB5B578E1D4}"/>
    <cellStyle name="Normal 2 6 3 2 22" xfId="11273" xr:uid="{EBA327DF-FFC2-4779-BD33-1394C67C7DF6}"/>
    <cellStyle name="Normal 2 6 3 2 23" xfId="11274" xr:uid="{32FE7208-7D87-463D-9810-C328137AC902}"/>
    <cellStyle name="Normal 2 6 3 2 24" xfId="11275" xr:uid="{6D608CCD-F88F-4241-AF79-F8D8F90726EC}"/>
    <cellStyle name="Normal 2 6 3 2 25" xfId="11276" xr:uid="{385E5CD7-1142-4460-A377-4BAD52E044CB}"/>
    <cellStyle name="Normal 2 6 3 2 26" xfId="11277" xr:uid="{C00E6F83-D7E5-4F11-B718-FB4A9A06C12F}"/>
    <cellStyle name="Normal 2 6 3 2 27" xfId="11278" xr:uid="{F981397D-E818-4D4F-B853-8C660574A7F8}"/>
    <cellStyle name="Normal 2 6 3 2 28" xfId="11279" xr:uid="{13AC8BE3-329F-4DD6-A1DA-93A95F171CA7}"/>
    <cellStyle name="Normal 2 6 3 2 29" xfId="11280" xr:uid="{C8BF8724-0B3A-41E9-BC4B-DC4995A81D6A}"/>
    <cellStyle name="Normal 2 6 3 2 3" xfId="11281" xr:uid="{5D782EDB-BDBE-44A4-AE87-5D04E4977530}"/>
    <cellStyle name="Normal 2 6 3 2 30" xfId="11282" xr:uid="{489A63BC-1B2E-47DC-9141-3113485A454B}"/>
    <cellStyle name="Normal 2 6 3 2 31" xfId="11283" xr:uid="{28AB3D9E-4FF0-4B3F-9BAD-703552FA546D}"/>
    <cellStyle name="Normal 2 6 3 2 32" xfId="11284" xr:uid="{35002B1D-0172-4E3D-94F7-07D642F7F837}"/>
    <cellStyle name="Normal 2 6 3 2 33" xfId="11285" xr:uid="{51D037E1-E765-42FD-9D29-01D2A2159346}"/>
    <cellStyle name="Normal 2 6 3 2 34" xfId="11286" xr:uid="{C8C97523-DC19-49F2-8C57-19E1F329BE53}"/>
    <cellStyle name="Normal 2 6 3 2 35" xfId="11287" xr:uid="{8C52E91E-48B2-4E33-88DA-BC1C538D76B6}"/>
    <cellStyle name="Normal 2 6 3 2 36" xfId="11288" xr:uid="{E9F90704-3784-4DDC-A27C-B82915D04985}"/>
    <cellStyle name="Normal 2 6 3 2 37" xfId="11289" xr:uid="{B4BB49BB-0D08-41E8-87DC-97899EC4CF6F}"/>
    <cellStyle name="Normal 2 6 3 2 38" xfId="11290" xr:uid="{7BBC6827-6165-4FAC-A712-16476F220DB4}"/>
    <cellStyle name="Normal 2 6 3 2 4" xfId="11291" xr:uid="{D69C921F-6FE5-4039-BBA6-9B5E8E43B12A}"/>
    <cellStyle name="Normal 2 6 3 2 5" xfId="11292" xr:uid="{FAF2A3E6-F4BF-4C3D-A41B-CF09BA61E6F1}"/>
    <cellStyle name="Normal 2 6 3 2 6" xfId="11293" xr:uid="{C71406D4-2EE7-47C6-A9ED-CDFC0EB0623D}"/>
    <cellStyle name="Normal 2 6 3 2 7" xfId="11294" xr:uid="{8E4AC721-97D6-4A21-9E84-40BFB0FEF424}"/>
    <cellStyle name="Normal 2 6 3 2 8" xfId="11295" xr:uid="{0F66F4CC-F497-4182-9D86-92F9A2FF3C85}"/>
    <cellStyle name="Normal 2 6 3 2 9" xfId="11296" xr:uid="{6CF5B326-983E-4A8A-A793-723D5864F031}"/>
    <cellStyle name="Normal 2 6 3 20" xfId="11297" xr:uid="{65A6DA77-E949-424C-8DBD-A0D9D10210AE}"/>
    <cellStyle name="Normal 2 6 3 21" xfId="11298" xr:uid="{5FC9915A-679E-4F11-A635-6ECCE11D212D}"/>
    <cellStyle name="Normal 2 6 3 22" xfId="11299" xr:uid="{3D245C7C-92A2-48B9-B4CB-2C79CF79994C}"/>
    <cellStyle name="Normal 2 6 3 23" xfId="11300" xr:uid="{55DF8FEA-C81E-4D69-AE52-2670B4861971}"/>
    <cellStyle name="Normal 2 6 3 24" xfId="11301" xr:uid="{53C1F9DA-3B1E-40F4-8347-7994EAAEB29D}"/>
    <cellStyle name="Normal 2 6 3 25" xfId="11302" xr:uid="{155A69E7-3E82-473B-8723-D2A97971A2EF}"/>
    <cellStyle name="Normal 2 6 3 26" xfId="11303" xr:uid="{4215A369-73E4-4E4C-A4ED-8AD406FF42DC}"/>
    <cellStyle name="Normal 2 6 3 27" xfId="11304" xr:uid="{F972578E-C758-40AF-ABC6-E2CC7DE5AE1A}"/>
    <cellStyle name="Normal 2 6 3 28" xfId="11305" xr:uid="{58D67C5C-E340-4488-8E16-77B522023436}"/>
    <cellStyle name="Normal 2 6 3 29" xfId="11306" xr:uid="{33EBDA09-FF3B-4003-878E-D6C9598734BE}"/>
    <cellStyle name="Normal 2 6 3 3" xfId="11307" xr:uid="{757DB467-C603-4225-B1D6-ED5BADFEDAD2}"/>
    <cellStyle name="Normal 2 6 3 30" xfId="11308" xr:uid="{F57962A5-97E6-45F3-B235-A96FC954B8A5}"/>
    <cellStyle name="Normal 2 6 3 31" xfId="11309" xr:uid="{BF329837-321C-485F-A1E5-42343656A305}"/>
    <cellStyle name="Normal 2 6 3 32" xfId="11310" xr:uid="{58657B0F-2744-4BAF-99C4-C6846A5EB0F8}"/>
    <cellStyle name="Normal 2 6 3 33" xfId="11311" xr:uid="{21C9E970-AA51-4E1D-BBE9-FC225894EB22}"/>
    <cellStyle name="Normal 2 6 3 34" xfId="11312" xr:uid="{F00FE2EA-284A-48F7-B970-393FCD1BFA16}"/>
    <cellStyle name="Normal 2 6 3 35" xfId="11313" xr:uid="{85DAE750-8EE8-440F-B032-C46A197C5804}"/>
    <cellStyle name="Normal 2 6 3 36" xfId="11314" xr:uid="{4786E622-1095-43B1-95AC-1CA184C225AB}"/>
    <cellStyle name="Normal 2 6 3 37" xfId="11315" xr:uid="{A0EF2963-8CCF-40FB-A716-365DA736FFFE}"/>
    <cellStyle name="Normal 2 6 3 38" xfId="11316" xr:uid="{DCE6C32B-2704-44F0-B89A-1E22C87A4313}"/>
    <cellStyle name="Normal 2 6 3 4" xfId="11317" xr:uid="{CF98905B-E7DF-4A19-8CBF-FFF9F19D5420}"/>
    <cellStyle name="Normal 2 6 3 5" xfId="11318" xr:uid="{8854309A-8DA8-4193-8F04-8EC2E9A9C832}"/>
    <cellStyle name="Normal 2 6 3 6" xfId="11319" xr:uid="{BC818916-D755-4778-A2E4-4B3AC845359F}"/>
    <cellStyle name="Normal 2 6 3 7" xfId="11320" xr:uid="{E6B3EBE9-7F17-425F-8CC6-16359F85570D}"/>
    <cellStyle name="Normal 2 6 3 8" xfId="11321" xr:uid="{247686C8-5342-4B26-B726-A899B7DFA9B9}"/>
    <cellStyle name="Normal 2 6 3 9" xfId="11322" xr:uid="{8083BBC9-F7F1-4846-8EA5-CBF78F9995F3}"/>
    <cellStyle name="Normal 2 6 30" xfId="11323" xr:uid="{29FB23D6-1344-4322-8E1D-B5F671E01E76}"/>
    <cellStyle name="Normal 2 6 31" xfId="11324" xr:uid="{B8496AD1-112E-4A4B-9E9C-EBE3673E288F}"/>
    <cellStyle name="Normal 2 6 32" xfId="11325" xr:uid="{E284D29C-8CBF-4AE8-B6AA-0F1D97661FFB}"/>
    <cellStyle name="Normal 2 6 33" xfId="11326" xr:uid="{2234A55E-E092-4A47-8A9D-DD7E6A273C7D}"/>
    <cellStyle name="Normal 2 6 34" xfId="11327" xr:uid="{85D6A3B6-DF69-4FE9-99C3-8451088FE22D}"/>
    <cellStyle name="Normal 2 6 35" xfId="11328" xr:uid="{0A0C5F06-FFF7-46C4-9A44-F57BF5441524}"/>
    <cellStyle name="Normal 2 6 36" xfId="11329" xr:uid="{CB81F12B-6428-4871-A9F6-94CB1D7A96B6}"/>
    <cellStyle name="Normal 2 6 37" xfId="11330" xr:uid="{4AFDF228-8007-4A15-B52A-09BB17166FB0}"/>
    <cellStyle name="Normal 2 6 38" xfId="11331" xr:uid="{2813471B-891F-4CC3-8FE7-A792EF37A947}"/>
    <cellStyle name="Normal 2 6 39" xfId="11332" xr:uid="{91D1F55D-5D56-4193-B237-FD692235D2AF}"/>
    <cellStyle name="Normal 2 6 4" xfId="11333" xr:uid="{D60D7573-AF53-40C0-A642-9B7CE495EEDA}"/>
    <cellStyle name="Normal 2 6 40" xfId="11334" xr:uid="{AA0AC33F-3ABD-442C-A350-7C77409D0679}"/>
    <cellStyle name="Normal 2 6 5" xfId="11335" xr:uid="{FAB37FD2-308F-4B4F-B742-F805A1D4F817}"/>
    <cellStyle name="Normal 2 6 6" xfId="11336" xr:uid="{B733ADC7-F913-401B-A096-0B54977EF589}"/>
    <cellStyle name="Normal 2 6 7" xfId="11337" xr:uid="{C99DF1C4-4910-4D59-8693-F91A725F6DAD}"/>
    <cellStyle name="Normal 2 6 8" xfId="11338" xr:uid="{7165DDBF-3B77-4FC3-AB73-00DC3DADD8CE}"/>
    <cellStyle name="Normal 2 6 9" xfId="11339" xr:uid="{C66651FD-B8B8-4F44-9DF7-19313D999EE7}"/>
    <cellStyle name="Normal 2 7" xfId="11340" xr:uid="{26CB620A-50EB-4B6F-A58D-B05496E365B8}"/>
    <cellStyle name="Normal 2 7 10" xfId="11341" xr:uid="{60D16075-70B4-4505-9ACA-4E9623E24ADF}"/>
    <cellStyle name="Normal 2 7 11" xfId="11342" xr:uid="{A6F7ABFF-7945-4A5F-A14C-6250565888DD}"/>
    <cellStyle name="Normal 2 7 12" xfId="11343" xr:uid="{BF0FBB9A-F941-46B7-8DB2-EB7679CEC120}"/>
    <cellStyle name="Normal 2 7 13" xfId="11344" xr:uid="{63CB84CE-3FD5-42A8-9826-49C5C6BB2B9A}"/>
    <cellStyle name="Normal 2 7 14" xfId="11345" xr:uid="{1970DE59-4CA0-4A25-A2BF-4FD1A8FD13C1}"/>
    <cellStyle name="Normal 2 7 15" xfId="11346" xr:uid="{B7DC83AB-9408-4C23-A30C-FF5A71ABCE7B}"/>
    <cellStyle name="Normal 2 7 16" xfId="11347" xr:uid="{53774370-2C77-48BF-80F1-B444B4FB36E5}"/>
    <cellStyle name="Normal 2 7 17" xfId="11348" xr:uid="{67E9ACE8-87AB-46E9-B4E8-57148BC4BCBC}"/>
    <cellStyle name="Normal 2 7 18" xfId="11349" xr:uid="{F7B22D14-38C0-45BC-AB1F-3E0781EA1B8E}"/>
    <cellStyle name="Normal 2 7 19" xfId="11350" xr:uid="{10B99465-C606-4920-BE82-7D43613F29E3}"/>
    <cellStyle name="Normal 2 7 2" xfId="11351" xr:uid="{9FCA2EC6-14ED-48BE-A94A-BC8745D8AA69}"/>
    <cellStyle name="Normal 2 7 2 10" xfId="11352" xr:uid="{0724F6BC-2FC0-47C1-9512-213947D1EDB2}"/>
    <cellStyle name="Normal 2 7 2 11" xfId="11353" xr:uid="{79CDF4B9-BFF7-44EB-AAC2-C24F34539662}"/>
    <cellStyle name="Normal 2 7 2 12" xfId="11354" xr:uid="{BE1DADB9-F186-4F16-A10F-8B5BE798193C}"/>
    <cellStyle name="Normal 2 7 2 13" xfId="11355" xr:uid="{2A349769-A201-42E1-BBE7-76C09D54476C}"/>
    <cellStyle name="Normal 2 7 2 14" xfId="11356" xr:uid="{6649B3ED-FDA6-4EF9-BDD8-10C9ADF0B2B3}"/>
    <cellStyle name="Normal 2 7 2 15" xfId="11357" xr:uid="{DB18B781-2C00-40A4-8797-5359869D5484}"/>
    <cellStyle name="Normal 2 7 2 16" xfId="11358" xr:uid="{69C5F824-EDA3-42DC-88AC-9737B730A641}"/>
    <cellStyle name="Normal 2 7 2 17" xfId="11359" xr:uid="{0E7133B8-8C92-425D-BC45-114C904E9074}"/>
    <cellStyle name="Normal 2 7 2 18" xfId="11360" xr:uid="{F78D6E75-F332-4463-8AB4-D5D6D035DC32}"/>
    <cellStyle name="Normal 2 7 2 19" xfId="11361" xr:uid="{5F5B7157-EA59-4E79-A98D-686F2A9CD543}"/>
    <cellStyle name="Normal 2 7 2 2" xfId="11362" xr:uid="{ED7379C5-9AB8-49C9-B151-9BAEE1852435}"/>
    <cellStyle name="Normal 2 7 2 2 10" xfId="11363" xr:uid="{58561363-9EA6-4A4E-BFAB-19E19CBABAA9}"/>
    <cellStyle name="Normal 2 7 2 2 11" xfId="11364" xr:uid="{A2FBC9E8-7A43-4A6B-8487-D36BFC437F22}"/>
    <cellStyle name="Normal 2 7 2 2 12" xfId="11365" xr:uid="{028CE028-E047-4171-9E55-FA54EF1A17DA}"/>
    <cellStyle name="Normal 2 7 2 2 13" xfId="11366" xr:uid="{ADDCEBAD-D2C7-4D02-95D3-422FDA8416E4}"/>
    <cellStyle name="Normal 2 7 2 2 14" xfId="11367" xr:uid="{2478877B-0850-4FBB-A61D-C9841F7DD05A}"/>
    <cellStyle name="Normal 2 7 2 2 15" xfId="11368" xr:uid="{29588B64-39F1-4505-A1F6-845BB5279151}"/>
    <cellStyle name="Normal 2 7 2 2 16" xfId="11369" xr:uid="{D69BB68A-B90C-402C-9955-1DBEACEE7B5B}"/>
    <cellStyle name="Normal 2 7 2 2 17" xfId="11370" xr:uid="{762C5FED-4C00-4D6D-A100-6EBE58A16172}"/>
    <cellStyle name="Normal 2 7 2 2 18" xfId="11371" xr:uid="{17E948B1-A00E-40AF-81E7-34F35D3CD97F}"/>
    <cellStyle name="Normal 2 7 2 2 19" xfId="11372" xr:uid="{2DE0383C-398A-44A6-9BD5-21CA67FEC353}"/>
    <cellStyle name="Normal 2 7 2 2 2" xfId="11373" xr:uid="{3199ED00-5136-44DD-973F-768255FA6DBA}"/>
    <cellStyle name="Normal 2 7 2 2 2 10" xfId="11374" xr:uid="{181BAD5C-2A8B-4EE9-A8B0-7C29E1F275E4}"/>
    <cellStyle name="Normal 2 7 2 2 2 11" xfId="11375" xr:uid="{82D51EE4-20E9-436E-8108-13F3AB89C470}"/>
    <cellStyle name="Normal 2 7 2 2 2 12" xfId="11376" xr:uid="{6A678BCB-69FF-4A9B-ABDE-083C6520358A}"/>
    <cellStyle name="Normal 2 7 2 2 2 13" xfId="11377" xr:uid="{C35DA4F8-D5B5-424D-99C8-C15C45A5400D}"/>
    <cellStyle name="Normal 2 7 2 2 2 14" xfId="11378" xr:uid="{73CD1EBA-7DFA-4F78-84AB-D358E073F0E4}"/>
    <cellStyle name="Normal 2 7 2 2 2 15" xfId="11379" xr:uid="{12744ACA-BDBD-41ED-B402-623992C1AA3B}"/>
    <cellStyle name="Normal 2 7 2 2 2 16" xfId="11380" xr:uid="{9B6B3B73-F07A-4108-AE4F-A9E6FB2C2553}"/>
    <cellStyle name="Normal 2 7 2 2 2 17" xfId="11381" xr:uid="{D68A67BF-EA63-4EB4-8FD4-4E49FC15A4C9}"/>
    <cellStyle name="Normal 2 7 2 2 2 18" xfId="11382" xr:uid="{7F11120D-B965-4906-9216-70B47ECABE82}"/>
    <cellStyle name="Normal 2 7 2 2 2 19" xfId="11383" xr:uid="{9C30BAB3-B827-41C3-B4BE-7B7751118893}"/>
    <cellStyle name="Normal 2 7 2 2 2 2" xfId="11384" xr:uid="{5A099F72-8E7F-4553-ADF8-4322551C3A1C}"/>
    <cellStyle name="Normal 2 7 2 2 2 20" xfId="11385" xr:uid="{D72A2562-E34B-4E0C-B372-2C01D449360C}"/>
    <cellStyle name="Normal 2 7 2 2 2 21" xfId="11386" xr:uid="{259D485E-BD70-41F7-A69E-E6F268E07E1D}"/>
    <cellStyle name="Normal 2 7 2 2 2 22" xfId="11387" xr:uid="{45FD904B-3325-406C-9631-AD517F752FF7}"/>
    <cellStyle name="Normal 2 7 2 2 2 23" xfId="11388" xr:uid="{EB05975A-C10C-41B6-8C8D-C810FC4186E2}"/>
    <cellStyle name="Normal 2 7 2 2 2 24" xfId="11389" xr:uid="{28DE6F20-FD4C-4703-B00F-59FC3140E720}"/>
    <cellStyle name="Normal 2 7 2 2 2 25" xfId="11390" xr:uid="{231E51A3-A10D-4FAD-80AC-F2607FD05561}"/>
    <cellStyle name="Normal 2 7 2 2 2 26" xfId="11391" xr:uid="{6EDCCD97-FEC2-45D0-BBB9-A85474BDE172}"/>
    <cellStyle name="Normal 2 7 2 2 2 27" xfId="11392" xr:uid="{F4C40864-0EB6-4828-A18D-C90F63B99B2C}"/>
    <cellStyle name="Normal 2 7 2 2 2 28" xfId="11393" xr:uid="{BC0056B6-2A3D-4E0D-A281-8696CBFAC488}"/>
    <cellStyle name="Normal 2 7 2 2 2 29" xfId="11394" xr:uid="{24377E97-CC49-4AD6-BDF6-E98F6473DA4C}"/>
    <cellStyle name="Normal 2 7 2 2 2 3" xfId="11395" xr:uid="{4C0BC9F5-6735-47B6-B71F-8B87112AAF96}"/>
    <cellStyle name="Normal 2 7 2 2 2 30" xfId="11396" xr:uid="{04DE534F-4D71-4646-842F-BDCE71CBA757}"/>
    <cellStyle name="Normal 2 7 2 2 2 31" xfId="11397" xr:uid="{EDAD2F1A-C08E-4F3E-A3E8-CB0AAF06F351}"/>
    <cellStyle name="Normal 2 7 2 2 2 32" xfId="11398" xr:uid="{B0843084-AEC3-48B2-B5E4-73247724D5BA}"/>
    <cellStyle name="Normal 2 7 2 2 2 33" xfId="11399" xr:uid="{C2BA9E3F-64E4-4DE0-A2CC-1B7CDBA0DE03}"/>
    <cellStyle name="Normal 2 7 2 2 2 34" xfId="11400" xr:uid="{7FD80E26-8C9D-4249-97F9-6A9A8EB3F0F4}"/>
    <cellStyle name="Normal 2 7 2 2 2 35" xfId="11401" xr:uid="{607F7BF9-C28A-46EE-B838-9412E9BBAE35}"/>
    <cellStyle name="Normal 2 7 2 2 2 36" xfId="11402" xr:uid="{D23FBA34-099E-4280-A353-A029638E58AA}"/>
    <cellStyle name="Normal 2 7 2 2 2 37" xfId="11403" xr:uid="{D172EDC2-A5A9-40B4-A681-EC5B2EE3BE47}"/>
    <cellStyle name="Normal 2 7 2 2 2 38" xfId="11404" xr:uid="{73C5318C-908A-4BA3-B04F-D915C0BBAF55}"/>
    <cellStyle name="Normal 2 7 2 2 2 4" xfId="11405" xr:uid="{E5626D07-30D6-46F6-81C4-A609F6260FDC}"/>
    <cellStyle name="Normal 2 7 2 2 2 5" xfId="11406" xr:uid="{ADF9D4CE-35B1-4155-8D14-E6A29A359562}"/>
    <cellStyle name="Normal 2 7 2 2 2 6" xfId="11407" xr:uid="{6143B37D-EA80-459D-9BA6-029BBB8FCE90}"/>
    <cellStyle name="Normal 2 7 2 2 2 7" xfId="11408" xr:uid="{914F3601-898A-41B5-B759-F2DF57F963AC}"/>
    <cellStyle name="Normal 2 7 2 2 2 8" xfId="11409" xr:uid="{3ED0F6F4-9586-4B4E-9DC3-17B521C699F9}"/>
    <cellStyle name="Normal 2 7 2 2 2 9" xfId="11410" xr:uid="{2BBE7E1D-051D-48C2-A10A-38843DE53538}"/>
    <cellStyle name="Normal 2 7 2 2 20" xfId="11411" xr:uid="{990049BB-B806-4B6F-A0D5-D4922A48E5EE}"/>
    <cellStyle name="Normal 2 7 2 2 21" xfId="11412" xr:uid="{F9797663-EB30-4392-8FE8-5C28214BBAC9}"/>
    <cellStyle name="Normal 2 7 2 2 22" xfId="11413" xr:uid="{37FDCD07-AE56-4E5C-91D8-CB9DC9B2CA9D}"/>
    <cellStyle name="Normal 2 7 2 2 23" xfId="11414" xr:uid="{D09A7B83-A336-4917-87C3-78D45D87C1FC}"/>
    <cellStyle name="Normal 2 7 2 2 24" xfId="11415" xr:uid="{2D480474-0DA0-4BEE-BDC1-BFF6D2C7B7A2}"/>
    <cellStyle name="Normal 2 7 2 2 25" xfId="11416" xr:uid="{AADDE895-AF35-42A3-939D-027324659693}"/>
    <cellStyle name="Normal 2 7 2 2 26" xfId="11417" xr:uid="{23682BA1-00D9-4212-BB0A-A21A5D44167A}"/>
    <cellStyle name="Normal 2 7 2 2 27" xfId="11418" xr:uid="{FE2D9267-E936-417B-9C3A-25004E7E1850}"/>
    <cellStyle name="Normal 2 7 2 2 28" xfId="11419" xr:uid="{FD5B3E40-8C0D-47DD-94D5-7D4A267C7C39}"/>
    <cellStyle name="Normal 2 7 2 2 29" xfId="11420" xr:uid="{AD5F79E9-9081-48C5-BF24-6A6F6D51A4F4}"/>
    <cellStyle name="Normal 2 7 2 2 3" xfId="11421" xr:uid="{F979CFED-5FDD-48F4-92BB-607F5500FF0E}"/>
    <cellStyle name="Normal 2 7 2 2 30" xfId="11422" xr:uid="{6FC18281-FAE8-4086-A836-FE9770272AD0}"/>
    <cellStyle name="Normal 2 7 2 2 31" xfId="11423" xr:uid="{6F7D9A62-ABF9-4698-AA21-C7E0A8AC5C27}"/>
    <cellStyle name="Normal 2 7 2 2 32" xfId="11424" xr:uid="{6DB889BA-B5E4-4812-945B-D47E77F81EC4}"/>
    <cellStyle name="Normal 2 7 2 2 33" xfId="11425" xr:uid="{8594049E-CEA8-44CB-A076-0BFC3A215802}"/>
    <cellStyle name="Normal 2 7 2 2 34" xfId="11426" xr:uid="{ADFDB846-6C30-4AD2-BC58-0218E57F082F}"/>
    <cellStyle name="Normal 2 7 2 2 35" xfId="11427" xr:uid="{124687D3-65A8-4985-B6E4-294A2F2EFE7D}"/>
    <cellStyle name="Normal 2 7 2 2 36" xfId="11428" xr:uid="{EDC80750-2679-4B2B-8852-6257FD018D3A}"/>
    <cellStyle name="Normal 2 7 2 2 37" xfId="11429" xr:uid="{5855566B-849E-4DD3-B3DF-D5379D009B95}"/>
    <cellStyle name="Normal 2 7 2 2 38" xfId="11430" xr:uid="{090A315D-1804-4329-9B6C-0E86EC22EAC4}"/>
    <cellStyle name="Normal 2 7 2 2 4" xfId="11431" xr:uid="{DA0AEE56-61A4-48A7-BC6F-69A4FF40DE81}"/>
    <cellStyle name="Normal 2 7 2 2 5" xfId="11432" xr:uid="{3F678BB7-B228-41C1-A97B-8CCCFB4200D3}"/>
    <cellStyle name="Normal 2 7 2 2 6" xfId="11433" xr:uid="{2FB095F5-FB79-45F1-83F4-8A99B727138E}"/>
    <cellStyle name="Normal 2 7 2 2 7" xfId="11434" xr:uid="{DB160A7D-5129-48AA-A506-1A3CEAD3AAEA}"/>
    <cellStyle name="Normal 2 7 2 2 8" xfId="11435" xr:uid="{12DB0F05-FEE2-43D5-A5BE-F024E1CB24ED}"/>
    <cellStyle name="Normal 2 7 2 2 9" xfId="11436" xr:uid="{7FCF180A-E7D2-4035-9956-77AD416C13C8}"/>
    <cellStyle name="Normal 2 7 2 20" xfId="11437" xr:uid="{DB199C22-685D-4AC0-BBC7-1B941086678B}"/>
    <cellStyle name="Normal 2 7 2 21" xfId="11438" xr:uid="{042364FA-5ADA-4530-8F01-4E631AB57A64}"/>
    <cellStyle name="Normal 2 7 2 22" xfId="11439" xr:uid="{D1C387D7-5F03-4817-AA95-10D43D6DA2C7}"/>
    <cellStyle name="Normal 2 7 2 23" xfId="11440" xr:uid="{295DB1A4-7CF1-44F3-A073-FFF0A2A396C5}"/>
    <cellStyle name="Normal 2 7 2 24" xfId="11441" xr:uid="{87D42270-63BF-4E5F-8304-4C1DA841F70D}"/>
    <cellStyle name="Normal 2 7 2 25" xfId="11442" xr:uid="{8824CA8E-A35D-4ACE-A2AE-81A2FBE1FEB4}"/>
    <cellStyle name="Normal 2 7 2 26" xfId="11443" xr:uid="{60D12EB3-B3C5-40F7-9436-CB0FC5363102}"/>
    <cellStyle name="Normal 2 7 2 27" xfId="11444" xr:uid="{D6C18954-A324-4466-BF20-AB8A088208AE}"/>
    <cellStyle name="Normal 2 7 2 28" xfId="11445" xr:uid="{56DAA6E9-54DD-49AD-92D2-60E9F86FA16C}"/>
    <cellStyle name="Normal 2 7 2 29" xfId="11446" xr:uid="{5CC17532-371A-408E-80B9-A875290D6C07}"/>
    <cellStyle name="Normal 2 7 2 3" xfId="11447" xr:uid="{6499A470-0842-4A13-8BB9-BDAC7ABDEE62}"/>
    <cellStyle name="Normal 2 7 2 30" xfId="11448" xr:uid="{1325C7EB-A3D5-414A-867B-253694749BFE}"/>
    <cellStyle name="Normal 2 7 2 31" xfId="11449" xr:uid="{E2A6C0E2-1EF9-4AC7-82CC-96D8F2BEC502}"/>
    <cellStyle name="Normal 2 7 2 32" xfId="11450" xr:uid="{4D4630F5-FDC0-45D8-AF5E-E6085879EA31}"/>
    <cellStyle name="Normal 2 7 2 33" xfId="11451" xr:uid="{A7D5E6F2-662E-4E0C-8F8F-4A3A7002ABA6}"/>
    <cellStyle name="Normal 2 7 2 34" xfId="11452" xr:uid="{F1554397-E88D-4052-8722-AE7333A8FE33}"/>
    <cellStyle name="Normal 2 7 2 35" xfId="11453" xr:uid="{65DBE6E1-5BA0-43BD-BA97-6278F2D37259}"/>
    <cellStyle name="Normal 2 7 2 36" xfId="11454" xr:uid="{1F8F430E-0A15-4102-9FE4-88C77F590C5E}"/>
    <cellStyle name="Normal 2 7 2 37" xfId="11455" xr:uid="{2D4E4ECF-E0B0-4E67-943B-DF49B6E82B40}"/>
    <cellStyle name="Normal 2 7 2 38" xfId="11456" xr:uid="{B8D4010D-20AE-41FC-8864-A26C506A3DFB}"/>
    <cellStyle name="Normal 2 7 2 39" xfId="11457" xr:uid="{B79D9BA8-6536-4A25-8B5C-448E917D8EFB}"/>
    <cellStyle name="Normal 2 7 2 4" xfId="11458" xr:uid="{66BDC91C-13E2-40EC-A663-E872B15D326F}"/>
    <cellStyle name="Normal 2 7 2 40" xfId="11459" xr:uid="{926D6839-287B-449B-9D57-3A54B6B4BCC3}"/>
    <cellStyle name="Normal 2 7 2 5" xfId="11460" xr:uid="{83D937DE-41D1-46F3-886A-00C945EDE46B}"/>
    <cellStyle name="Normal 2 7 2 6" xfId="11461" xr:uid="{44367DE3-1C72-473C-BAE3-38BA06E0B8F6}"/>
    <cellStyle name="Normal 2 7 2 7" xfId="11462" xr:uid="{A8DE2E72-D70F-4E64-AD5F-6EF93CB3FE23}"/>
    <cellStyle name="Normal 2 7 2 8" xfId="11463" xr:uid="{7A0F3B0E-3802-425B-932A-AEFDDAC7CA3E}"/>
    <cellStyle name="Normal 2 7 2 9" xfId="11464" xr:uid="{89AFB09E-D7FB-41F0-8282-D4F283291DEE}"/>
    <cellStyle name="Normal 2 7 20" xfId="11465" xr:uid="{8B8DA8FF-01DD-44D0-BFF8-4AA9D9687D0E}"/>
    <cellStyle name="Normal 2 7 21" xfId="11466" xr:uid="{7005E170-102F-4289-8468-53454DFE0A9A}"/>
    <cellStyle name="Normal 2 7 22" xfId="11467" xr:uid="{D8A448A0-A491-40E4-B289-BEE8F25B386A}"/>
    <cellStyle name="Normal 2 7 23" xfId="11468" xr:uid="{FAB0A7CF-568F-444A-A884-751F44007178}"/>
    <cellStyle name="Normal 2 7 24" xfId="11469" xr:uid="{6FB3651F-9AE5-40BE-9ECA-8B76C6FD6C4F}"/>
    <cellStyle name="Normal 2 7 25" xfId="11470" xr:uid="{7285E812-D1C9-447B-A9B9-FB0A4AB75A83}"/>
    <cellStyle name="Normal 2 7 26" xfId="11471" xr:uid="{10DB7BC6-7389-4FFC-ADA5-AC592651D590}"/>
    <cellStyle name="Normal 2 7 27" xfId="11472" xr:uid="{A8DCE494-7FD6-4157-A3B5-4D51909DB429}"/>
    <cellStyle name="Normal 2 7 28" xfId="11473" xr:uid="{6AB28731-F837-42A4-9ACC-6ADA57B18F5D}"/>
    <cellStyle name="Normal 2 7 29" xfId="11474" xr:uid="{0311004C-7FFF-4544-BCA2-AF439DA03C6A}"/>
    <cellStyle name="Normal 2 7 3" xfId="11475" xr:uid="{11F0EE81-D4C6-4D06-9254-D0D437D2C912}"/>
    <cellStyle name="Normal 2 7 3 10" xfId="11476" xr:uid="{BADC045B-371E-40EB-81CA-4BCD6C8AC24F}"/>
    <cellStyle name="Normal 2 7 3 11" xfId="11477" xr:uid="{97477067-0ACC-4405-B334-3A35C7055FA9}"/>
    <cellStyle name="Normal 2 7 3 12" xfId="11478" xr:uid="{BFF6CB68-2F08-4350-B9D5-B50C1F35D72D}"/>
    <cellStyle name="Normal 2 7 3 13" xfId="11479" xr:uid="{B408EA1B-0004-4519-9340-D740ADDD3BFC}"/>
    <cellStyle name="Normal 2 7 3 14" xfId="11480" xr:uid="{D25D2977-98F9-415C-A1DD-2224DACD0825}"/>
    <cellStyle name="Normal 2 7 3 15" xfId="11481" xr:uid="{743309E7-5934-4CFE-BF8B-0F42AC710721}"/>
    <cellStyle name="Normal 2 7 3 16" xfId="11482" xr:uid="{6B66F426-4E76-47A6-8CD8-5E4DD75D888C}"/>
    <cellStyle name="Normal 2 7 3 17" xfId="11483" xr:uid="{4A2F8B3F-1DDD-4D4E-A966-BCB9B447343A}"/>
    <cellStyle name="Normal 2 7 3 18" xfId="11484" xr:uid="{F7ACF9DB-7431-45DA-9D65-FBB279B6AFD3}"/>
    <cellStyle name="Normal 2 7 3 19" xfId="11485" xr:uid="{0053F9E5-AFFD-4582-AF99-354B5A95429F}"/>
    <cellStyle name="Normal 2 7 3 2" xfId="11486" xr:uid="{0B5D8FDA-7EF9-41C5-B387-A7B6B3755069}"/>
    <cellStyle name="Normal 2 7 3 2 10" xfId="11487" xr:uid="{A32A8309-0478-4EFA-8909-2C45A0EBEB23}"/>
    <cellStyle name="Normal 2 7 3 2 11" xfId="11488" xr:uid="{FFBCFBB0-BE64-41E5-BC11-97D064060794}"/>
    <cellStyle name="Normal 2 7 3 2 12" xfId="11489" xr:uid="{26BFC20E-C9E6-41F4-9547-A32151AF68AA}"/>
    <cellStyle name="Normal 2 7 3 2 13" xfId="11490" xr:uid="{F6FB5012-1490-436A-9C36-38C495709D65}"/>
    <cellStyle name="Normal 2 7 3 2 14" xfId="11491" xr:uid="{FA96ACF4-8A35-43E5-AD64-7FC8F375486E}"/>
    <cellStyle name="Normal 2 7 3 2 15" xfId="11492" xr:uid="{FC56A338-09AC-41A4-8987-74A5DB1C7E40}"/>
    <cellStyle name="Normal 2 7 3 2 16" xfId="11493" xr:uid="{487D4B67-E7E3-4436-99B2-4BD32FFC9B3F}"/>
    <cellStyle name="Normal 2 7 3 2 17" xfId="11494" xr:uid="{B8E97E9D-A4AB-4C64-87DE-0164E73A1B2D}"/>
    <cellStyle name="Normal 2 7 3 2 18" xfId="11495" xr:uid="{19D26ED2-DBAA-43BE-B86D-216A0EB80975}"/>
    <cellStyle name="Normal 2 7 3 2 19" xfId="11496" xr:uid="{1FC15C60-289C-4D14-84A4-AED3C887BF3A}"/>
    <cellStyle name="Normal 2 7 3 2 2" xfId="11497" xr:uid="{FE918151-80E3-4010-9404-15D5702D6B58}"/>
    <cellStyle name="Normal 2 7 3 2 20" xfId="11498" xr:uid="{C2B5C8FB-0B5C-4588-83DC-69E18F89CC21}"/>
    <cellStyle name="Normal 2 7 3 2 21" xfId="11499" xr:uid="{702C0447-F180-4EFB-B861-A85BFD5FB814}"/>
    <cellStyle name="Normal 2 7 3 2 22" xfId="11500" xr:uid="{F4542ABE-8BBE-4B46-BB42-1FC17F84611B}"/>
    <cellStyle name="Normal 2 7 3 2 23" xfId="11501" xr:uid="{C3C6B866-A7C6-491F-B7FB-DD73E9C9D6CA}"/>
    <cellStyle name="Normal 2 7 3 2 24" xfId="11502" xr:uid="{45D812DF-6820-4F1E-A40B-57E5D301F986}"/>
    <cellStyle name="Normal 2 7 3 2 25" xfId="11503" xr:uid="{17123588-63CE-45FC-9D23-48F9BA009C99}"/>
    <cellStyle name="Normal 2 7 3 2 26" xfId="11504" xr:uid="{256C0629-E2CC-42C1-AD6B-3FCDCA9A5A8B}"/>
    <cellStyle name="Normal 2 7 3 2 27" xfId="11505" xr:uid="{7C57410A-03A8-40F2-A993-03D8658B0922}"/>
    <cellStyle name="Normal 2 7 3 2 28" xfId="11506" xr:uid="{059DDC7B-58F5-4019-A35B-AFAA76BDE36D}"/>
    <cellStyle name="Normal 2 7 3 2 29" xfId="11507" xr:uid="{3B138EB1-2200-4147-BB6B-9A47A133B39D}"/>
    <cellStyle name="Normal 2 7 3 2 3" xfId="11508" xr:uid="{CF07B275-D1D7-47D8-8C8C-8760B5AF091B}"/>
    <cellStyle name="Normal 2 7 3 2 30" xfId="11509" xr:uid="{37A6BD87-299B-4C6A-8257-542F29614D4B}"/>
    <cellStyle name="Normal 2 7 3 2 31" xfId="11510" xr:uid="{992FF7D4-6A49-4C19-B720-98EA4223F26D}"/>
    <cellStyle name="Normal 2 7 3 2 32" xfId="11511" xr:uid="{47CB498D-96C6-40F7-94CF-3D7ED0E973B7}"/>
    <cellStyle name="Normal 2 7 3 2 33" xfId="11512" xr:uid="{DE8CECD1-25D6-4B55-92E8-8F7B28C882C5}"/>
    <cellStyle name="Normal 2 7 3 2 34" xfId="11513" xr:uid="{169A1283-4D09-4DD9-9C7E-4CD7F3A5E320}"/>
    <cellStyle name="Normal 2 7 3 2 35" xfId="11514" xr:uid="{2020D702-5114-494A-AD94-52F710ECD106}"/>
    <cellStyle name="Normal 2 7 3 2 36" xfId="11515" xr:uid="{C1E90E8A-2CEA-4B77-8E39-02FFD2D804B9}"/>
    <cellStyle name="Normal 2 7 3 2 37" xfId="11516" xr:uid="{D467AD80-6D43-4189-BF22-6FCADC86CDA0}"/>
    <cellStyle name="Normal 2 7 3 2 38" xfId="11517" xr:uid="{AEC66DC6-3E34-4853-A22A-B3AE09D81E8B}"/>
    <cellStyle name="Normal 2 7 3 2 4" xfId="11518" xr:uid="{D245F348-C4CD-48E7-9E81-75F23C70BAF5}"/>
    <cellStyle name="Normal 2 7 3 2 5" xfId="11519" xr:uid="{18991E2F-6339-4692-9442-D2438F23D53E}"/>
    <cellStyle name="Normal 2 7 3 2 6" xfId="11520" xr:uid="{4D0F2636-22BC-40B6-8530-35C908D972DE}"/>
    <cellStyle name="Normal 2 7 3 2 7" xfId="11521" xr:uid="{4F786CE1-DA18-49BC-86E5-CCA123BA40C8}"/>
    <cellStyle name="Normal 2 7 3 2 8" xfId="11522" xr:uid="{D18F51C6-8E45-4402-9EDB-85FCC0C63B1B}"/>
    <cellStyle name="Normal 2 7 3 2 9" xfId="11523" xr:uid="{595958C0-C92D-4E0B-8971-D2D1B10E0B4E}"/>
    <cellStyle name="Normal 2 7 3 20" xfId="11524" xr:uid="{28160CE2-C395-4706-9654-231BC0EB88E2}"/>
    <cellStyle name="Normal 2 7 3 21" xfId="11525" xr:uid="{A94DA1C8-5AE2-4783-A518-ECBD3FBE9CC2}"/>
    <cellStyle name="Normal 2 7 3 22" xfId="11526" xr:uid="{B3E60BEE-D39E-4F6C-8570-9E21EE6A4323}"/>
    <cellStyle name="Normal 2 7 3 23" xfId="11527" xr:uid="{3F67742F-469E-4C9B-A9E5-A00156AE8567}"/>
    <cellStyle name="Normal 2 7 3 24" xfId="11528" xr:uid="{53CD432A-F2CE-47A7-8D5E-EF7AAA6F7279}"/>
    <cellStyle name="Normal 2 7 3 25" xfId="11529" xr:uid="{8EA7BEFA-B7BE-45EF-87D1-ACFDF5A33C65}"/>
    <cellStyle name="Normal 2 7 3 26" xfId="11530" xr:uid="{0C635E8E-2A1E-4C39-8C3E-7A87DAD00DC0}"/>
    <cellStyle name="Normal 2 7 3 27" xfId="11531" xr:uid="{2AE3C39E-833C-40FC-A54C-F028E7E74C19}"/>
    <cellStyle name="Normal 2 7 3 28" xfId="11532" xr:uid="{9771C34B-6AA6-437B-BD02-2ED900D928AD}"/>
    <cellStyle name="Normal 2 7 3 29" xfId="11533" xr:uid="{3EC3E3BE-F73A-4427-863A-49F18185B5C0}"/>
    <cellStyle name="Normal 2 7 3 3" xfId="11534" xr:uid="{41C10C1E-D908-4022-B9BB-DA91DF2A245C}"/>
    <cellStyle name="Normal 2 7 3 30" xfId="11535" xr:uid="{2D7A9A6B-7727-4CBB-9929-55575EDD0F14}"/>
    <cellStyle name="Normal 2 7 3 31" xfId="11536" xr:uid="{2F76AA42-644D-41B1-A5C5-E50D3D8EA57E}"/>
    <cellStyle name="Normal 2 7 3 32" xfId="11537" xr:uid="{E842F266-2078-427E-96DE-C0C6213D06A0}"/>
    <cellStyle name="Normal 2 7 3 33" xfId="11538" xr:uid="{E19614CE-E4F9-4181-ABC6-600C8A9713EB}"/>
    <cellStyle name="Normal 2 7 3 34" xfId="11539" xr:uid="{C810B55D-EFDD-4756-AD37-5740B9F2DE7E}"/>
    <cellStyle name="Normal 2 7 3 35" xfId="11540" xr:uid="{13148CC2-0F2F-40C5-B1E1-8A68BADC39A1}"/>
    <cellStyle name="Normal 2 7 3 36" xfId="11541" xr:uid="{4E2039BA-61B4-4EB8-B445-050EC03E9E01}"/>
    <cellStyle name="Normal 2 7 3 37" xfId="11542" xr:uid="{56755C8E-710A-4E84-A576-4F944F82DD41}"/>
    <cellStyle name="Normal 2 7 3 38" xfId="11543" xr:uid="{D56E29CF-FCCE-473E-BBC3-7E633B53BDAA}"/>
    <cellStyle name="Normal 2 7 3 4" xfId="11544" xr:uid="{A39D8F20-7E66-4553-A15C-4895072C64C6}"/>
    <cellStyle name="Normal 2 7 3 5" xfId="11545" xr:uid="{51175823-71C8-496C-87CF-675B0CF2D78D}"/>
    <cellStyle name="Normal 2 7 3 6" xfId="11546" xr:uid="{52038EED-4062-4F68-9FDA-5C4BD5932D34}"/>
    <cellStyle name="Normal 2 7 3 7" xfId="11547" xr:uid="{176A2A38-6FE7-44C4-97FF-DCA0A3273CB5}"/>
    <cellStyle name="Normal 2 7 3 8" xfId="11548" xr:uid="{4273DA85-2279-4A30-8989-D79EB084D7D6}"/>
    <cellStyle name="Normal 2 7 3 9" xfId="11549" xr:uid="{542D1E5A-861C-4FB3-A8E1-E2801413BAEF}"/>
    <cellStyle name="Normal 2 7 30" xfId="11550" xr:uid="{A16B1CC9-4969-4A12-B796-F21B65BD131E}"/>
    <cellStyle name="Normal 2 7 31" xfId="11551" xr:uid="{21D70ABC-5C1B-4DFB-BC3F-5AF8FE6959E9}"/>
    <cellStyle name="Normal 2 7 32" xfId="11552" xr:uid="{43821822-25E1-4212-BBD8-6B68CD4F00F4}"/>
    <cellStyle name="Normal 2 7 33" xfId="11553" xr:uid="{45EC82A0-0CDA-435F-A344-1400267A9889}"/>
    <cellStyle name="Normal 2 7 34" xfId="11554" xr:uid="{E2265E7C-9C7C-4D9B-A989-DB89C1529ABD}"/>
    <cellStyle name="Normal 2 7 35" xfId="11555" xr:uid="{773C1472-1271-43A9-A329-64C763ABF264}"/>
    <cellStyle name="Normal 2 7 36" xfId="11556" xr:uid="{E304BC75-20F6-4701-A8E2-BE37F43D6BB7}"/>
    <cellStyle name="Normal 2 7 37" xfId="11557" xr:uid="{4B15888C-8C31-40EE-A58B-3C46EDCA9065}"/>
    <cellStyle name="Normal 2 7 38" xfId="11558" xr:uid="{80D23CE9-27F6-4D98-893C-ED675C1B5C71}"/>
    <cellStyle name="Normal 2 7 39" xfId="11559" xr:uid="{E8498259-5926-4912-B8CF-A855E44EB2D3}"/>
    <cellStyle name="Normal 2 7 4" xfId="11560" xr:uid="{9A0637D2-05F6-48E9-979E-B88748478798}"/>
    <cellStyle name="Normal 2 7 40" xfId="11561" xr:uid="{7C84727F-31E9-400D-AD67-A2B2FE33DDFA}"/>
    <cellStyle name="Normal 2 7 5" xfId="11562" xr:uid="{6D9EDC43-EEB2-448C-924C-E909FE473638}"/>
    <cellStyle name="Normal 2 7 6" xfId="11563" xr:uid="{854ECFB0-E80F-4308-A814-8F4D8B52548F}"/>
    <cellStyle name="Normal 2 7 7" xfId="11564" xr:uid="{371D4F66-6684-4984-A2E5-1CE93D4128BF}"/>
    <cellStyle name="Normal 2 7 8" xfId="11565" xr:uid="{E481C07A-921D-4259-B2EE-7FDA3E567013}"/>
    <cellStyle name="Normal 2 7 9" xfId="11566" xr:uid="{C9C1F5F1-6ED9-486A-B7F4-2FF94E065801}"/>
    <cellStyle name="Normal 2 8" xfId="11567" xr:uid="{EAB5E8C5-DC8F-4373-BFE1-2BA4001C14A3}"/>
    <cellStyle name="Normal 2 8 10" xfId="11568" xr:uid="{D7465DA2-470B-4FAF-98FC-D50FE5B540A3}"/>
    <cellStyle name="Normal 2 8 11" xfId="11569" xr:uid="{4E432B66-7CED-430F-AA1A-B498F56AD5DD}"/>
    <cellStyle name="Normal 2 8 12" xfId="11570" xr:uid="{595A38A8-20A4-41BB-AF7C-B0B3F8CEC9DD}"/>
    <cellStyle name="Normal 2 8 13" xfId="11571" xr:uid="{2CA29A53-C1BF-4DAF-8029-98239237634A}"/>
    <cellStyle name="Normal 2 8 14" xfId="11572" xr:uid="{23314099-B2AD-4180-95AD-4FF793FA429D}"/>
    <cellStyle name="Normal 2 8 15" xfId="11573" xr:uid="{13E5F40F-E066-4075-8EA7-7F28D6E65EED}"/>
    <cellStyle name="Normal 2 8 16" xfId="11574" xr:uid="{4B24487E-4336-495A-A39E-882751C46C5F}"/>
    <cellStyle name="Normal 2 8 17" xfId="11575" xr:uid="{3712DB61-DF3B-4EB8-984C-6C70FF1BC42B}"/>
    <cellStyle name="Normal 2 8 18" xfId="11576" xr:uid="{ACA5DED9-67E0-450A-9D7B-2187FD9AF8CF}"/>
    <cellStyle name="Normal 2 8 19" xfId="11577" xr:uid="{6FB54CCC-4C6F-48D4-9B40-7198DF536E9F}"/>
    <cellStyle name="Normal 2 8 2" xfId="11578" xr:uid="{484E4BF2-E4F8-412C-9DEB-B6B6F5560BF3}"/>
    <cellStyle name="Normal 2 8 2 10" xfId="11579" xr:uid="{7974F7D4-BE14-4850-8ED3-F1EA6D8930A2}"/>
    <cellStyle name="Normal 2 8 2 11" xfId="11580" xr:uid="{C0999117-EC4F-43F3-A765-F90CB5B07DE1}"/>
    <cellStyle name="Normal 2 8 2 12" xfId="11581" xr:uid="{3E5B512D-6DA3-421B-BDDF-AB4124490919}"/>
    <cellStyle name="Normal 2 8 2 13" xfId="11582" xr:uid="{71B595C7-50B5-4D22-BDC0-A62AC5762409}"/>
    <cellStyle name="Normal 2 8 2 14" xfId="11583" xr:uid="{E06DEFBB-C9B0-4C42-8EFD-CE6B291D1322}"/>
    <cellStyle name="Normal 2 8 2 15" xfId="11584" xr:uid="{C073ECE3-1C75-480E-B24A-2CAFF2F67A95}"/>
    <cellStyle name="Normal 2 8 2 16" xfId="11585" xr:uid="{BB020D70-B1D2-4EA8-93DA-8147C0ACC424}"/>
    <cellStyle name="Normal 2 8 2 17" xfId="11586" xr:uid="{E4F59382-7100-48F7-B38B-31F97C31B583}"/>
    <cellStyle name="Normal 2 8 2 18" xfId="11587" xr:uid="{C5A415B7-58F3-4DEF-91DD-71D9DC0069F7}"/>
    <cellStyle name="Normal 2 8 2 19" xfId="11588" xr:uid="{BDFD8BDD-B00F-4543-ADF1-DD90CB5BE083}"/>
    <cellStyle name="Normal 2 8 2 2" xfId="11589" xr:uid="{5421635F-307D-4EB4-80DD-5ED50D99186A}"/>
    <cellStyle name="Normal 2 8 2 2 10" xfId="11590" xr:uid="{D116146D-E280-4A20-96DB-76F1B66BBD02}"/>
    <cellStyle name="Normal 2 8 2 2 11" xfId="11591" xr:uid="{74033240-6810-417F-B585-0DD90E2D156C}"/>
    <cellStyle name="Normal 2 8 2 2 12" xfId="11592" xr:uid="{B07C3F3C-BE22-4324-A311-7071D6F3DA6B}"/>
    <cellStyle name="Normal 2 8 2 2 13" xfId="11593" xr:uid="{61BCB580-13E8-4B83-BBDF-36FA1777ED91}"/>
    <cellStyle name="Normal 2 8 2 2 14" xfId="11594" xr:uid="{80F85CDB-BE0A-404C-AE13-C18FF51F6D9C}"/>
    <cellStyle name="Normal 2 8 2 2 15" xfId="11595" xr:uid="{2E9998EB-BE61-47B1-BEE7-65031CA988A1}"/>
    <cellStyle name="Normal 2 8 2 2 16" xfId="11596" xr:uid="{039198FF-B31A-467C-9CDC-563614DBBB6E}"/>
    <cellStyle name="Normal 2 8 2 2 17" xfId="11597" xr:uid="{16ABC59B-D5C1-4CCC-982E-B5173F3B7C0C}"/>
    <cellStyle name="Normal 2 8 2 2 18" xfId="11598" xr:uid="{1C62F749-1290-4B54-B53F-87353A843C83}"/>
    <cellStyle name="Normal 2 8 2 2 19" xfId="11599" xr:uid="{76E8C9EE-40BE-4451-9E3C-F85FB33E8F74}"/>
    <cellStyle name="Normal 2 8 2 2 2" xfId="11600" xr:uid="{8EA43ADE-BDEE-4986-9E2B-D843D5D02FF8}"/>
    <cellStyle name="Normal 2 8 2 2 2 10" xfId="11601" xr:uid="{D88810CE-2A1B-4EB8-AC47-BF1BADB1E710}"/>
    <cellStyle name="Normal 2 8 2 2 2 11" xfId="11602" xr:uid="{899426AF-F310-45AE-AC96-38CFAB4CB433}"/>
    <cellStyle name="Normal 2 8 2 2 2 12" xfId="11603" xr:uid="{EDA5F281-B66A-491A-A68B-EE23700B3009}"/>
    <cellStyle name="Normal 2 8 2 2 2 13" xfId="11604" xr:uid="{8D3FF42F-F9C2-43EC-A32B-76FD88F8E001}"/>
    <cellStyle name="Normal 2 8 2 2 2 14" xfId="11605" xr:uid="{CBC784C5-FC98-4429-8A60-D505A9C53FE0}"/>
    <cellStyle name="Normal 2 8 2 2 2 15" xfId="11606" xr:uid="{3E3961F9-427B-40D5-BFD7-1AE73F6AE456}"/>
    <cellStyle name="Normal 2 8 2 2 2 16" xfId="11607" xr:uid="{50B36415-20B6-47F8-AB84-36AD1FB42236}"/>
    <cellStyle name="Normal 2 8 2 2 2 17" xfId="11608" xr:uid="{C7CB580C-3417-46D9-9200-78010A4A6631}"/>
    <cellStyle name="Normal 2 8 2 2 2 18" xfId="11609" xr:uid="{58776BFF-2F3B-4CA2-AA86-B5C19DD66630}"/>
    <cellStyle name="Normal 2 8 2 2 2 19" xfId="11610" xr:uid="{40D9EE13-1A0B-4D3D-B6EE-A9D6D4DB5CEF}"/>
    <cellStyle name="Normal 2 8 2 2 2 2" xfId="11611" xr:uid="{77E18307-95F6-4F4F-8676-A6EF58C7613C}"/>
    <cellStyle name="Normal 2 8 2 2 2 20" xfId="11612" xr:uid="{512BF62D-1676-47B6-BF72-8339BC12BA71}"/>
    <cellStyle name="Normal 2 8 2 2 2 21" xfId="11613" xr:uid="{27804B82-4095-4CF7-A6EB-8EA40FAC27A8}"/>
    <cellStyle name="Normal 2 8 2 2 2 22" xfId="11614" xr:uid="{A943A716-C797-4771-9E4D-805079ACC81F}"/>
    <cellStyle name="Normal 2 8 2 2 2 23" xfId="11615" xr:uid="{E2B31B6C-3F78-4D95-AC4A-757B09E25441}"/>
    <cellStyle name="Normal 2 8 2 2 2 24" xfId="11616" xr:uid="{1B63B1BC-EF3D-4626-88B3-D1AF526CED4D}"/>
    <cellStyle name="Normal 2 8 2 2 2 25" xfId="11617" xr:uid="{2D2E0F25-CB99-43B5-A3C5-FEC1700E18DD}"/>
    <cellStyle name="Normal 2 8 2 2 2 26" xfId="11618" xr:uid="{CBDAAE0D-0725-4159-A7D2-D53D2070E382}"/>
    <cellStyle name="Normal 2 8 2 2 2 27" xfId="11619" xr:uid="{FC0DD559-CE34-4208-95B6-E2B4DA4B66D1}"/>
    <cellStyle name="Normal 2 8 2 2 2 28" xfId="11620" xr:uid="{DDF7993D-B73A-4AC2-B5A8-EED6653FB413}"/>
    <cellStyle name="Normal 2 8 2 2 2 29" xfId="11621" xr:uid="{40298B90-237C-478E-B359-A2618B9A91FD}"/>
    <cellStyle name="Normal 2 8 2 2 2 3" xfId="11622" xr:uid="{CB15FC24-89A4-449D-BE64-5D0AAC0019B5}"/>
    <cellStyle name="Normal 2 8 2 2 2 30" xfId="11623" xr:uid="{80ED4A03-FBA6-4F97-B253-C344733EFA08}"/>
    <cellStyle name="Normal 2 8 2 2 2 31" xfId="11624" xr:uid="{F8F0DD4C-E482-40B1-B1AF-9187B85F6817}"/>
    <cellStyle name="Normal 2 8 2 2 2 32" xfId="11625" xr:uid="{3D81665B-2BD7-451C-AE86-266EC6217C66}"/>
    <cellStyle name="Normal 2 8 2 2 2 33" xfId="11626" xr:uid="{5EEEEE78-1C58-4080-8703-EB13A4077E7B}"/>
    <cellStyle name="Normal 2 8 2 2 2 34" xfId="11627" xr:uid="{EB39C01C-A4DF-4EB5-9543-941959E56393}"/>
    <cellStyle name="Normal 2 8 2 2 2 35" xfId="11628" xr:uid="{99261790-6B0E-4D1E-B194-A33D5F5F308E}"/>
    <cellStyle name="Normal 2 8 2 2 2 36" xfId="11629" xr:uid="{684DBDD8-E631-4B67-9AD5-481F16968138}"/>
    <cellStyle name="Normal 2 8 2 2 2 37" xfId="11630" xr:uid="{C1E09155-F0D7-4D12-AB3E-309006E305CF}"/>
    <cellStyle name="Normal 2 8 2 2 2 38" xfId="11631" xr:uid="{D837A0AF-4A0E-41E6-A117-589AAEAB3F91}"/>
    <cellStyle name="Normal 2 8 2 2 2 4" xfId="11632" xr:uid="{AC44018E-BBEC-42D2-942A-D0BC0DFCBA1D}"/>
    <cellStyle name="Normal 2 8 2 2 2 5" xfId="11633" xr:uid="{131D09FE-9798-474A-9052-EEF22B41EDAF}"/>
    <cellStyle name="Normal 2 8 2 2 2 6" xfId="11634" xr:uid="{7C809291-1FAA-4F1B-8D80-F4D2FB1AADC2}"/>
    <cellStyle name="Normal 2 8 2 2 2 7" xfId="11635" xr:uid="{A793D3B4-DF9E-4E96-8C33-B6BA1293C1C3}"/>
    <cellStyle name="Normal 2 8 2 2 2 8" xfId="11636" xr:uid="{1537C122-904F-4097-A9BD-D77478675D34}"/>
    <cellStyle name="Normal 2 8 2 2 2 9" xfId="11637" xr:uid="{35B70B9F-5923-40B3-900B-838B1C92B641}"/>
    <cellStyle name="Normal 2 8 2 2 20" xfId="11638" xr:uid="{9E428D08-2776-4C49-9E6B-DD1A4A50FA73}"/>
    <cellStyle name="Normal 2 8 2 2 21" xfId="11639" xr:uid="{01E0A076-E303-44DE-89AC-CF4551E0CAD8}"/>
    <cellStyle name="Normal 2 8 2 2 22" xfId="11640" xr:uid="{59ADA2AC-7C48-4054-BFC7-9CB63A036E35}"/>
    <cellStyle name="Normal 2 8 2 2 23" xfId="11641" xr:uid="{0A33CA70-F5B4-4F8D-8ED6-847C4B042F27}"/>
    <cellStyle name="Normal 2 8 2 2 24" xfId="11642" xr:uid="{14CA1ABE-8D99-40BC-B5CB-2060A9B8153F}"/>
    <cellStyle name="Normal 2 8 2 2 25" xfId="11643" xr:uid="{30DDC1C5-FA37-4C34-9651-9735A11DC44C}"/>
    <cellStyle name="Normal 2 8 2 2 26" xfId="11644" xr:uid="{532AE1FB-BC3E-4DBF-9C0E-484E1528E812}"/>
    <cellStyle name="Normal 2 8 2 2 27" xfId="11645" xr:uid="{6D15A4C6-3A38-41BC-9394-F50CB4BA695E}"/>
    <cellStyle name="Normal 2 8 2 2 28" xfId="11646" xr:uid="{7ED398BE-59E0-4082-A2A9-F66FBCEFBB0D}"/>
    <cellStyle name="Normal 2 8 2 2 29" xfId="11647" xr:uid="{DE14652D-96DA-4ECD-BD90-40FF9EF495CA}"/>
    <cellStyle name="Normal 2 8 2 2 3" xfId="11648" xr:uid="{F4B17ECF-327C-491D-916E-C31CFDE48BE0}"/>
    <cellStyle name="Normal 2 8 2 2 30" xfId="11649" xr:uid="{A6A48CD0-6DC1-4AA8-B872-41CEFE8E2572}"/>
    <cellStyle name="Normal 2 8 2 2 31" xfId="11650" xr:uid="{F77F779E-DFA0-4F25-9CD8-73E9E354454D}"/>
    <cellStyle name="Normal 2 8 2 2 32" xfId="11651" xr:uid="{8C1AA5F3-BF0A-4B72-82B8-BE14C640F698}"/>
    <cellStyle name="Normal 2 8 2 2 33" xfId="11652" xr:uid="{F8322C36-94EF-4E46-8372-00E526314679}"/>
    <cellStyle name="Normal 2 8 2 2 34" xfId="11653" xr:uid="{7F869AB6-5501-41A1-8252-E881A64F50B3}"/>
    <cellStyle name="Normal 2 8 2 2 35" xfId="11654" xr:uid="{DF15B5BD-7356-4671-8087-91F8A6A11E0F}"/>
    <cellStyle name="Normal 2 8 2 2 36" xfId="11655" xr:uid="{C4F705AF-3C3F-42C1-9F32-DB5C29179815}"/>
    <cellStyle name="Normal 2 8 2 2 37" xfId="11656" xr:uid="{C176265B-9876-4BAD-A920-98347087A83C}"/>
    <cellStyle name="Normal 2 8 2 2 38" xfId="11657" xr:uid="{B64290EF-9A57-4B80-9CE8-ABBA07411570}"/>
    <cellStyle name="Normal 2 8 2 2 4" xfId="11658" xr:uid="{6B68221B-5A6A-40C6-BE41-7F6C00C723E9}"/>
    <cellStyle name="Normal 2 8 2 2 5" xfId="11659" xr:uid="{3152576C-4414-4027-AA0C-8451722A9735}"/>
    <cellStyle name="Normal 2 8 2 2 6" xfId="11660" xr:uid="{E9A7BAB0-F7FA-4D06-BF96-50616CF4E323}"/>
    <cellStyle name="Normal 2 8 2 2 7" xfId="11661" xr:uid="{75180F9C-7C7D-42F3-8A53-9C32C6A96458}"/>
    <cellStyle name="Normal 2 8 2 2 8" xfId="11662" xr:uid="{6B6591BE-3DF0-4E62-8DFA-2F39B428095D}"/>
    <cellStyle name="Normal 2 8 2 2 9" xfId="11663" xr:uid="{09A5261E-1427-4A17-9747-A2FC28B1CFD0}"/>
    <cellStyle name="Normal 2 8 2 20" xfId="11664" xr:uid="{4F130D23-9926-418A-8B32-44316EA81E63}"/>
    <cellStyle name="Normal 2 8 2 21" xfId="11665" xr:uid="{2BE379E8-784E-4AA1-8B36-1D78CD105C5A}"/>
    <cellStyle name="Normal 2 8 2 22" xfId="11666" xr:uid="{E3D2AEBC-4035-4EAD-BF82-6D75FDBF1C50}"/>
    <cellStyle name="Normal 2 8 2 23" xfId="11667" xr:uid="{255DC325-E352-4242-8FAA-0FDC0BC3386F}"/>
    <cellStyle name="Normal 2 8 2 24" xfId="11668" xr:uid="{E1F97F75-5939-4AA5-94FF-ADB28BB9F165}"/>
    <cellStyle name="Normal 2 8 2 25" xfId="11669" xr:uid="{FF630440-AAE6-4E8B-892B-D8200B203DD8}"/>
    <cellStyle name="Normal 2 8 2 26" xfId="11670" xr:uid="{59055619-4533-498C-BEF4-56961FAFAE74}"/>
    <cellStyle name="Normal 2 8 2 27" xfId="11671" xr:uid="{F046DBCF-4A4B-46C9-B14B-69B71F54FB96}"/>
    <cellStyle name="Normal 2 8 2 28" xfId="11672" xr:uid="{FF13B9FD-DFFD-4DF9-AE7D-F67E70603F06}"/>
    <cellStyle name="Normal 2 8 2 29" xfId="11673" xr:uid="{9F9C2448-2D45-4FD8-9535-3C4DB231372F}"/>
    <cellStyle name="Normal 2 8 2 3" xfId="11674" xr:uid="{F6892BFF-7425-4B16-9D9C-46A02B81EF35}"/>
    <cellStyle name="Normal 2 8 2 30" xfId="11675" xr:uid="{C7877564-7C0C-4D43-9297-F50C9A180916}"/>
    <cellStyle name="Normal 2 8 2 31" xfId="11676" xr:uid="{F9BB830C-1753-40AB-ABDD-8CEE103B8C73}"/>
    <cellStyle name="Normal 2 8 2 32" xfId="11677" xr:uid="{81092327-98DE-427A-BA6E-1CB2137EC025}"/>
    <cellStyle name="Normal 2 8 2 33" xfId="11678" xr:uid="{1F639BCF-3113-4D4E-A394-9D44E7792394}"/>
    <cellStyle name="Normal 2 8 2 34" xfId="11679" xr:uid="{06D909E0-E051-4B36-A07E-522035244B24}"/>
    <cellStyle name="Normal 2 8 2 35" xfId="11680" xr:uid="{4FD8C8B5-E4AF-48D4-B6FC-C7D248DEACB0}"/>
    <cellStyle name="Normal 2 8 2 36" xfId="11681" xr:uid="{6CF0274C-035E-4EE5-89C6-385DA72CDBE5}"/>
    <cellStyle name="Normal 2 8 2 37" xfId="11682" xr:uid="{0A11BD2F-9D3C-4A7C-9B95-AED3BA8E4426}"/>
    <cellStyle name="Normal 2 8 2 38" xfId="11683" xr:uid="{AE66E590-8F69-4D46-BB6A-FED99B1B7361}"/>
    <cellStyle name="Normal 2 8 2 39" xfId="11684" xr:uid="{EB42DB6D-0428-4084-B01B-D9E16A7D284B}"/>
    <cellStyle name="Normal 2 8 2 4" xfId="11685" xr:uid="{0A9CE780-2384-4E9B-A43D-3FA2E61C649A}"/>
    <cellStyle name="Normal 2 8 2 40" xfId="11686" xr:uid="{3B994628-E295-41A1-BA18-53D97CEC9435}"/>
    <cellStyle name="Normal 2 8 2 5" xfId="11687" xr:uid="{0127863A-019A-46D0-BB5D-528492E9357B}"/>
    <cellStyle name="Normal 2 8 2 6" xfId="11688" xr:uid="{507C245F-652A-4FFB-AADB-81B8B3DCBFB6}"/>
    <cellStyle name="Normal 2 8 2 7" xfId="11689" xr:uid="{678C8605-0129-49D9-944B-51E93644F970}"/>
    <cellStyle name="Normal 2 8 2 8" xfId="11690" xr:uid="{9C0C7C12-481F-48CA-87EF-3875EDDF4B44}"/>
    <cellStyle name="Normal 2 8 2 9" xfId="11691" xr:uid="{701B7C52-7B97-4D50-A2A5-55869D5D397A}"/>
    <cellStyle name="Normal 2 8 20" xfId="11692" xr:uid="{D571C9D4-925E-4F3F-926E-0084DAC3F635}"/>
    <cellStyle name="Normal 2 8 21" xfId="11693" xr:uid="{82C1CECF-CA2F-46E0-AFF0-CFDB8AA956EF}"/>
    <cellStyle name="Normal 2 8 22" xfId="11694" xr:uid="{E13CC707-DC39-4E99-86CF-1EFD8DCDFB0E}"/>
    <cellStyle name="Normal 2 8 23" xfId="11695" xr:uid="{1DF8ECDD-19FA-4E35-A3FF-B36D3978E6D4}"/>
    <cellStyle name="Normal 2 8 24" xfId="11696" xr:uid="{B8034D97-C0FE-4E0A-B317-E1F4A7F07652}"/>
    <cellStyle name="Normal 2 8 25" xfId="11697" xr:uid="{FA1724B5-CE09-47C7-8A4E-2F2070B7D844}"/>
    <cellStyle name="Normal 2 8 26" xfId="11698" xr:uid="{80782D05-5012-4FB8-A613-CC3EAC1425A3}"/>
    <cellStyle name="Normal 2 8 27" xfId="11699" xr:uid="{33B78E95-EDE0-4325-8106-B3101E9A6454}"/>
    <cellStyle name="Normal 2 8 28" xfId="11700" xr:uid="{490AE03C-4AC7-478F-8A34-1023064371D9}"/>
    <cellStyle name="Normal 2 8 29" xfId="11701" xr:uid="{25058453-0998-4DF7-88C9-A95BB8EC8EA0}"/>
    <cellStyle name="Normal 2 8 3" xfId="11702" xr:uid="{CA288CD3-794B-44EC-A7FD-65283937843C}"/>
    <cellStyle name="Normal 2 8 3 10" xfId="11703" xr:uid="{61204CD3-3937-4A7C-9FA4-84412FDB2A76}"/>
    <cellStyle name="Normal 2 8 3 11" xfId="11704" xr:uid="{893833BE-7C98-4550-AACC-51A4465E0B7B}"/>
    <cellStyle name="Normal 2 8 3 12" xfId="11705" xr:uid="{87611BC3-D38B-4061-848D-48A7EE34B9BB}"/>
    <cellStyle name="Normal 2 8 3 13" xfId="11706" xr:uid="{9FA7C6B9-FAFC-4CDE-B85B-E12995E66A15}"/>
    <cellStyle name="Normal 2 8 3 14" xfId="11707" xr:uid="{61DC439D-9992-4D44-A1B3-16051550CF23}"/>
    <cellStyle name="Normal 2 8 3 15" xfId="11708" xr:uid="{1B8AF29B-1DFC-430F-BDF9-EE6BE4EB2518}"/>
    <cellStyle name="Normal 2 8 3 16" xfId="11709" xr:uid="{83FAD823-EBF2-4B9E-B52E-AA6172E65C49}"/>
    <cellStyle name="Normal 2 8 3 17" xfId="11710" xr:uid="{CFF1291B-64A7-4D73-9BB0-9E3047159A66}"/>
    <cellStyle name="Normal 2 8 3 18" xfId="11711" xr:uid="{C53C4879-351C-4616-A43A-E08D2C92DF86}"/>
    <cellStyle name="Normal 2 8 3 19" xfId="11712" xr:uid="{8F52B2D4-4CEB-4679-AB70-F9A25F5E5B43}"/>
    <cellStyle name="Normal 2 8 3 2" xfId="11713" xr:uid="{71282845-C163-4DF8-9305-FF22C9AE4286}"/>
    <cellStyle name="Normal 2 8 3 2 10" xfId="11714" xr:uid="{3A88F1E8-2B42-4E96-8D31-ACD8B833DD30}"/>
    <cellStyle name="Normal 2 8 3 2 11" xfId="11715" xr:uid="{CC83F405-52F5-40F9-B905-1FC4EC4E9AF0}"/>
    <cellStyle name="Normal 2 8 3 2 12" xfId="11716" xr:uid="{6A726743-35E1-4490-AA14-236A92235053}"/>
    <cellStyle name="Normal 2 8 3 2 13" xfId="11717" xr:uid="{BC6A48E8-31FA-47B5-9059-D0D4EF24F1A4}"/>
    <cellStyle name="Normal 2 8 3 2 14" xfId="11718" xr:uid="{2A330B47-E11D-4BA4-9821-A86BEB12D189}"/>
    <cellStyle name="Normal 2 8 3 2 15" xfId="11719" xr:uid="{86F135EF-0B97-4E02-AB61-7F7ED1003D64}"/>
    <cellStyle name="Normal 2 8 3 2 16" xfId="11720" xr:uid="{EF2B604E-9C90-4AED-9DA4-C8ADE4BC8D1C}"/>
    <cellStyle name="Normal 2 8 3 2 17" xfId="11721" xr:uid="{D5773055-06A8-4E73-86D9-115AC783939A}"/>
    <cellStyle name="Normal 2 8 3 2 18" xfId="11722" xr:uid="{02C0A6E3-D72E-4795-8AF8-DAD4217F4A8C}"/>
    <cellStyle name="Normal 2 8 3 2 19" xfId="11723" xr:uid="{9F7D7DB7-E402-464C-ACEB-CAEBB69B9AF3}"/>
    <cellStyle name="Normal 2 8 3 2 2" xfId="11724" xr:uid="{84475117-071B-45A3-ACAF-46A315E371C8}"/>
    <cellStyle name="Normal 2 8 3 2 20" xfId="11725" xr:uid="{ECFC77F7-71FA-4A0E-842A-7588F9E96B79}"/>
    <cellStyle name="Normal 2 8 3 2 21" xfId="11726" xr:uid="{F3BEFC8A-D6A8-418E-8735-67B5736C4058}"/>
    <cellStyle name="Normal 2 8 3 2 22" xfId="11727" xr:uid="{5D724E99-9591-4CCE-B07E-A74CAFAE6E0D}"/>
    <cellStyle name="Normal 2 8 3 2 23" xfId="11728" xr:uid="{32928551-DEC2-4B32-9DCC-20E728F13F9C}"/>
    <cellStyle name="Normal 2 8 3 2 24" xfId="11729" xr:uid="{50D82989-C9A3-4B37-89E0-75037CD7299D}"/>
    <cellStyle name="Normal 2 8 3 2 25" xfId="11730" xr:uid="{9AAA363A-2B1C-4CF3-BF84-C7409455E17C}"/>
    <cellStyle name="Normal 2 8 3 2 26" xfId="11731" xr:uid="{55C437D5-44A9-46A1-96CD-E4DC4B2F68BE}"/>
    <cellStyle name="Normal 2 8 3 2 27" xfId="11732" xr:uid="{A986C185-D27A-4D7B-9B49-22A1F8935621}"/>
    <cellStyle name="Normal 2 8 3 2 28" xfId="11733" xr:uid="{1E59D203-4483-483E-AAB0-6D5219D95EB3}"/>
    <cellStyle name="Normal 2 8 3 2 29" xfId="11734" xr:uid="{BD2DC580-19B8-4F3D-A7C4-D1210253FE41}"/>
    <cellStyle name="Normal 2 8 3 2 3" xfId="11735" xr:uid="{44AE53ED-95B6-4713-A78C-48D6CB7E367F}"/>
    <cellStyle name="Normal 2 8 3 2 30" xfId="11736" xr:uid="{3A44E9C9-DFE8-41F9-9B91-F8BC30D7C312}"/>
    <cellStyle name="Normal 2 8 3 2 31" xfId="11737" xr:uid="{F2F945C0-AD81-4E35-B9DE-F416E5B89989}"/>
    <cellStyle name="Normal 2 8 3 2 32" xfId="11738" xr:uid="{458AE3F8-C80E-41E0-BEDE-8B10D1F00677}"/>
    <cellStyle name="Normal 2 8 3 2 33" xfId="11739" xr:uid="{D2B14ADD-E033-4F09-8D4A-23412A8DC57C}"/>
    <cellStyle name="Normal 2 8 3 2 34" xfId="11740" xr:uid="{29C6CC58-C684-4418-8ED2-ED6FA4FA60B1}"/>
    <cellStyle name="Normal 2 8 3 2 35" xfId="11741" xr:uid="{2589B8DB-972F-448E-84E4-C11305DD476B}"/>
    <cellStyle name="Normal 2 8 3 2 36" xfId="11742" xr:uid="{A9D7E2D3-1086-4FB6-A01A-0F8643AD8584}"/>
    <cellStyle name="Normal 2 8 3 2 37" xfId="11743" xr:uid="{CA68ECC2-12F5-4667-9361-D07020536079}"/>
    <cellStyle name="Normal 2 8 3 2 38" xfId="11744" xr:uid="{7F44A488-DE06-4143-BEC5-F4D8B8F929E9}"/>
    <cellStyle name="Normal 2 8 3 2 4" xfId="11745" xr:uid="{8814A44A-1545-47A1-BF47-A0A3EF0E35F3}"/>
    <cellStyle name="Normal 2 8 3 2 5" xfId="11746" xr:uid="{8FDA7875-B4D2-49BA-8448-7FE15FDADCDB}"/>
    <cellStyle name="Normal 2 8 3 2 6" xfId="11747" xr:uid="{928FF2E8-59F5-47EA-89FA-5A9FB88086A4}"/>
    <cellStyle name="Normal 2 8 3 2 7" xfId="11748" xr:uid="{969CEBE8-6061-44D6-BB45-B3C76710BB08}"/>
    <cellStyle name="Normal 2 8 3 2 8" xfId="11749" xr:uid="{2790F076-5DB5-4D71-BE45-101D15381BE9}"/>
    <cellStyle name="Normal 2 8 3 2 9" xfId="11750" xr:uid="{301399B0-329C-430F-AF6E-550591846C31}"/>
    <cellStyle name="Normal 2 8 3 20" xfId="11751" xr:uid="{361AE729-AA9B-4245-83D2-73DBCFBEC482}"/>
    <cellStyle name="Normal 2 8 3 21" xfId="11752" xr:uid="{FFBFD33F-6789-40A3-82F1-358AB8C0EAF0}"/>
    <cellStyle name="Normal 2 8 3 22" xfId="11753" xr:uid="{E9DBD22B-6299-44C5-B810-4A8C5973DF98}"/>
    <cellStyle name="Normal 2 8 3 23" xfId="11754" xr:uid="{47BE88B6-EAAA-4794-B9CE-6CC943E14C8E}"/>
    <cellStyle name="Normal 2 8 3 24" xfId="11755" xr:uid="{CBC5EE97-9BF9-4A05-AF1C-E746228ED79D}"/>
    <cellStyle name="Normal 2 8 3 25" xfId="11756" xr:uid="{405FF5A2-0515-4753-9935-B5CFDA0B1998}"/>
    <cellStyle name="Normal 2 8 3 26" xfId="11757" xr:uid="{A8BB1F3E-4C68-4122-8E8D-816559FD72B3}"/>
    <cellStyle name="Normal 2 8 3 27" xfId="11758" xr:uid="{9789ECDE-2A6F-487B-AFD9-5F78B8CDB76D}"/>
    <cellStyle name="Normal 2 8 3 28" xfId="11759" xr:uid="{D4216571-A638-406A-9167-D878CEA1965B}"/>
    <cellStyle name="Normal 2 8 3 29" xfId="11760" xr:uid="{914FA364-1EBB-432A-B643-4C7EA5060AB7}"/>
    <cellStyle name="Normal 2 8 3 3" xfId="11761" xr:uid="{08104131-56C4-43FF-91DA-E8B06D2431A6}"/>
    <cellStyle name="Normal 2 8 3 30" xfId="11762" xr:uid="{A7122A3B-1300-463E-BA88-DC0E46AF71C3}"/>
    <cellStyle name="Normal 2 8 3 31" xfId="11763" xr:uid="{7890B55B-9677-4580-9D87-54A3D71AA79A}"/>
    <cellStyle name="Normal 2 8 3 32" xfId="11764" xr:uid="{1CED3332-9DB1-4897-AD46-36769A048527}"/>
    <cellStyle name="Normal 2 8 3 33" xfId="11765" xr:uid="{AFCAB31C-4304-446E-B0F2-DF39AF80CDDE}"/>
    <cellStyle name="Normal 2 8 3 34" xfId="11766" xr:uid="{0F11EE95-FFD1-4DE6-AC08-A7A3FCE65E15}"/>
    <cellStyle name="Normal 2 8 3 35" xfId="11767" xr:uid="{36E2229B-A7FE-4B3F-94DE-AFF8D1B844E9}"/>
    <cellStyle name="Normal 2 8 3 36" xfId="11768" xr:uid="{296CBC9E-7E1F-4CDD-B675-0B00E6BA4C70}"/>
    <cellStyle name="Normal 2 8 3 37" xfId="11769" xr:uid="{1E561A3C-5E17-44EB-BDC8-2BE5DB2EA10B}"/>
    <cellStyle name="Normal 2 8 3 38" xfId="11770" xr:uid="{4A171D18-2FDE-4A51-9D5A-1968FAA585C7}"/>
    <cellStyle name="Normal 2 8 3 4" xfId="11771" xr:uid="{1D9A9EBE-AC19-4C08-AB7E-266DA259AF21}"/>
    <cellStyle name="Normal 2 8 3 5" xfId="11772" xr:uid="{1CD6698B-D786-4DE4-BA74-ADD9ACBA335B}"/>
    <cellStyle name="Normal 2 8 3 6" xfId="11773" xr:uid="{405E596E-CE97-4FE6-BBAB-6C2B321C7333}"/>
    <cellStyle name="Normal 2 8 3 7" xfId="11774" xr:uid="{C829A9E6-7AC9-4BAB-8E69-BB8C5EFB8316}"/>
    <cellStyle name="Normal 2 8 3 8" xfId="11775" xr:uid="{6EE04E2C-9562-4966-A572-F76B3852804C}"/>
    <cellStyle name="Normal 2 8 3 9" xfId="11776" xr:uid="{EF3E1511-10E7-445E-89DD-A5A4A729C72E}"/>
    <cellStyle name="Normal 2 8 30" xfId="11777" xr:uid="{18E312CA-C6E2-411E-9B7A-F2A847E2D093}"/>
    <cellStyle name="Normal 2 8 31" xfId="11778" xr:uid="{17FC14AE-6C3D-485E-916B-2483E485B127}"/>
    <cellStyle name="Normal 2 8 32" xfId="11779" xr:uid="{E51FBB4C-56A6-4E6F-AEC4-10D4383413C7}"/>
    <cellStyle name="Normal 2 8 33" xfId="11780" xr:uid="{E58E3B17-1BA6-43CD-B7A7-6595FB1E94FB}"/>
    <cellStyle name="Normal 2 8 34" xfId="11781" xr:uid="{92C07510-1AF0-4414-979C-74822D0314D7}"/>
    <cellStyle name="Normal 2 8 35" xfId="11782" xr:uid="{AF34A860-C60E-47BF-96A3-942AD241E85A}"/>
    <cellStyle name="Normal 2 8 36" xfId="11783" xr:uid="{B8DD9B45-BEE1-4B75-9675-20AFF71B10AD}"/>
    <cellStyle name="Normal 2 8 37" xfId="11784" xr:uid="{26E70C95-1C3D-48DA-98DD-D76D1A1DF3B5}"/>
    <cellStyle name="Normal 2 8 38" xfId="11785" xr:uid="{13FE3B25-01AD-4495-9518-26920E18CE96}"/>
    <cellStyle name="Normal 2 8 39" xfId="11786" xr:uid="{9AE9DE45-7E01-405E-A732-0034374BCDF6}"/>
    <cellStyle name="Normal 2 8 4" xfId="11787" xr:uid="{17AF7C0C-319A-4165-A98A-123A3CEA6B00}"/>
    <cellStyle name="Normal 2 8 40" xfId="11788" xr:uid="{C9F1E162-F8E4-4764-966B-46C0C4F1A995}"/>
    <cellStyle name="Normal 2 8 5" xfId="11789" xr:uid="{BB99072B-B3A0-40DE-BD84-A5536130EBB8}"/>
    <cellStyle name="Normal 2 8 6" xfId="11790" xr:uid="{7438718B-8899-4392-A4EB-0CBE23CEBE64}"/>
    <cellStyle name="Normal 2 8 7" xfId="11791" xr:uid="{3683A838-CACF-452F-A3E4-DCEEBF13A516}"/>
    <cellStyle name="Normal 2 8 8" xfId="11792" xr:uid="{DC792C47-709C-4B82-B41F-E51F34A832C4}"/>
    <cellStyle name="Normal 2 8 9" xfId="11793" xr:uid="{DCE2EF52-B3AC-42FE-BAB5-68B4772D9231}"/>
    <cellStyle name="Normal 2 9" xfId="11794" xr:uid="{1094AB10-B493-4174-8BEA-8BC38EFCE72D}"/>
    <cellStyle name="Normal 2 9 10" xfId="11795" xr:uid="{29F97037-1299-438B-A461-7B731098A254}"/>
    <cellStyle name="Normal 2 9 11" xfId="11796" xr:uid="{1E37D0DB-F0B6-4FDA-98EF-EBB177DC4424}"/>
    <cellStyle name="Normal 2 9 12" xfId="11797" xr:uid="{3226D32B-44C6-4C71-BBD5-5C5DEADED693}"/>
    <cellStyle name="Normal 2 9 13" xfId="11798" xr:uid="{F1CFF089-BF38-43BB-9A61-CA1FE92F8FE4}"/>
    <cellStyle name="Normal 2 9 14" xfId="11799" xr:uid="{D3635DFB-1183-41A8-B47E-84B40183F725}"/>
    <cellStyle name="Normal 2 9 15" xfId="11800" xr:uid="{E2E928E1-85AB-461C-A617-7A2C1135FAF9}"/>
    <cellStyle name="Normal 2 9 16" xfId="11801" xr:uid="{16325A44-C5AA-42C2-A27A-C303AA173C78}"/>
    <cellStyle name="Normal 2 9 17" xfId="11802" xr:uid="{983C5124-718E-4847-9B1D-F29168F1DD96}"/>
    <cellStyle name="Normal 2 9 18" xfId="11803" xr:uid="{F612B627-DC53-405B-A687-B23B5C35A30A}"/>
    <cellStyle name="Normal 2 9 19" xfId="11804" xr:uid="{41AB0D87-173E-454B-8C48-A82A839C7F06}"/>
    <cellStyle name="Normal 2 9 2" xfId="11805" xr:uid="{E28922B4-E576-48BC-93A6-33F693CB3E03}"/>
    <cellStyle name="Normal 2 9 2 10" xfId="11806" xr:uid="{E8D13726-7B02-43E6-A968-FC29964BAB6F}"/>
    <cellStyle name="Normal 2 9 2 11" xfId="11807" xr:uid="{6FCA8D99-99B5-47C7-A3C5-BD9A8AADD839}"/>
    <cellStyle name="Normal 2 9 2 12" xfId="11808" xr:uid="{EE3515D1-AC2E-4E29-91A0-CE34C8DF36EB}"/>
    <cellStyle name="Normal 2 9 2 13" xfId="11809" xr:uid="{6D047575-FBBC-468C-BAC0-7B8BBA369531}"/>
    <cellStyle name="Normal 2 9 2 14" xfId="11810" xr:uid="{CA2C4C57-26D2-44EC-BF98-C8FD27AE9BC7}"/>
    <cellStyle name="Normal 2 9 2 15" xfId="11811" xr:uid="{6E38437A-9DC0-4FA3-B5B2-0894E71686EB}"/>
    <cellStyle name="Normal 2 9 2 16" xfId="11812" xr:uid="{80DC083F-C107-47D9-9CAB-C651F48AA298}"/>
    <cellStyle name="Normal 2 9 2 17" xfId="11813" xr:uid="{16D751B7-F476-481A-86A9-F9D76E5A5D50}"/>
    <cellStyle name="Normal 2 9 2 18" xfId="11814" xr:uid="{27A94B80-63E2-4DC1-95A7-532D8DF29065}"/>
    <cellStyle name="Normal 2 9 2 19" xfId="11815" xr:uid="{0006D2B8-3FF4-46AD-97A4-4CB4D90A131C}"/>
    <cellStyle name="Normal 2 9 2 2" xfId="11816" xr:uid="{6EAC7EED-AD8A-40AD-963A-9D804A8569F5}"/>
    <cellStyle name="Normal 2 9 2 2 10" xfId="11817" xr:uid="{28C5C3CA-6C7F-4F10-AFEE-6CD3B6822300}"/>
    <cellStyle name="Normal 2 9 2 2 11" xfId="11818" xr:uid="{D672D1D7-502C-439D-951A-9D5D2B62FADD}"/>
    <cellStyle name="Normal 2 9 2 2 12" xfId="11819" xr:uid="{51E2CC11-2C98-4619-8987-6EF99677BE0F}"/>
    <cellStyle name="Normal 2 9 2 2 13" xfId="11820" xr:uid="{0C66E591-DB20-4E5D-84EA-61ADCEE57C62}"/>
    <cellStyle name="Normal 2 9 2 2 14" xfId="11821" xr:uid="{A6EE0798-F0FF-4905-BBDD-8B25D350838C}"/>
    <cellStyle name="Normal 2 9 2 2 15" xfId="11822" xr:uid="{E072A7DB-A0FE-403A-AACF-EF57831BD2AA}"/>
    <cellStyle name="Normal 2 9 2 2 16" xfId="11823" xr:uid="{1A9A7A37-92B9-4D5A-9ACB-0C5FCB0B6B26}"/>
    <cellStyle name="Normal 2 9 2 2 17" xfId="11824" xr:uid="{39C0ECFE-D2D9-4B05-A159-F0BA4D44A905}"/>
    <cellStyle name="Normal 2 9 2 2 18" xfId="11825" xr:uid="{00A3D06A-975B-40BB-95DC-35A7D0F0B6DF}"/>
    <cellStyle name="Normal 2 9 2 2 19" xfId="11826" xr:uid="{761356FD-27B7-4162-BF12-B9328E00D87A}"/>
    <cellStyle name="Normal 2 9 2 2 2" xfId="11827" xr:uid="{28EF3210-AD01-49D1-83DF-BDDB191848A4}"/>
    <cellStyle name="Normal 2 9 2 2 2 10" xfId="11828" xr:uid="{BFE93A7D-7C2D-4F53-8376-6E4B6920FD20}"/>
    <cellStyle name="Normal 2 9 2 2 2 11" xfId="11829" xr:uid="{A7B49BCA-9E0C-466A-A67D-5A3B58353BF0}"/>
    <cellStyle name="Normal 2 9 2 2 2 12" xfId="11830" xr:uid="{580E1A04-EA70-48C1-9119-D80BE30B3FEE}"/>
    <cellStyle name="Normal 2 9 2 2 2 13" xfId="11831" xr:uid="{9F4A03E5-2D8B-42EC-9D3B-6E936BA698FD}"/>
    <cellStyle name="Normal 2 9 2 2 2 14" xfId="11832" xr:uid="{C42C341D-C59E-46BF-9D8B-DD0D92ABC1B0}"/>
    <cellStyle name="Normal 2 9 2 2 2 15" xfId="11833" xr:uid="{54F0C539-7B68-4CCA-B5CF-8D85D37A4504}"/>
    <cellStyle name="Normal 2 9 2 2 2 16" xfId="11834" xr:uid="{D47331D7-7F23-47F3-9A47-10328005406C}"/>
    <cellStyle name="Normal 2 9 2 2 2 17" xfId="11835" xr:uid="{E48C81B7-F5A2-4FBE-9204-BFD4F23C6D1B}"/>
    <cellStyle name="Normal 2 9 2 2 2 18" xfId="11836" xr:uid="{AD0B98C4-1383-487E-8344-93423D395257}"/>
    <cellStyle name="Normal 2 9 2 2 2 19" xfId="11837" xr:uid="{82D7CD2E-1365-4462-9CDB-F835F4ED14D2}"/>
    <cellStyle name="Normal 2 9 2 2 2 2" xfId="11838" xr:uid="{A5FBD1C9-7CE2-45E8-B577-4684740835CB}"/>
    <cellStyle name="Normal 2 9 2 2 2 20" xfId="11839" xr:uid="{CF5A326A-35B0-4870-B9E9-9141074704F6}"/>
    <cellStyle name="Normal 2 9 2 2 2 21" xfId="11840" xr:uid="{7B98969C-E014-481D-A409-BA4B0FF83A21}"/>
    <cellStyle name="Normal 2 9 2 2 2 22" xfId="11841" xr:uid="{A98EC1BE-A788-4BBE-960E-F1856BF6D555}"/>
    <cellStyle name="Normal 2 9 2 2 2 23" xfId="11842" xr:uid="{8696340E-DC33-44C0-9719-2DEE9ADDA116}"/>
    <cellStyle name="Normal 2 9 2 2 2 24" xfId="11843" xr:uid="{E7CA0DAA-A580-42C1-90E6-71B50C793FFB}"/>
    <cellStyle name="Normal 2 9 2 2 2 25" xfId="11844" xr:uid="{FFCEEDFB-0AC9-4E6E-9D8A-0B66FA89A9E0}"/>
    <cellStyle name="Normal 2 9 2 2 2 26" xfId="11845" xr:uid="{D05C4CEC-8E21-4F7A-A03A-7ED1C4A50802}"/>
    <cellStyle name="Normal 2 9 2 2 2 27" xfId="11846" xr:uid="{6A1C4910-0A9D-4D0D-9E6E-96F8BEB7BA50}"/>
    <cellStyle name="Normal 2 9 2 2 2 28" xfId="11847" xr:uid="{A59C4861-0FFD-468D-B457-6714FAF54846}"/>
    <cellStyle name="Normal 2 9 2 2 2 29" xfId="11848" xr:uid="{1C3D3746-27A5-4559-99F5-757B0E779577}"/>
    <cellStyle name="Normal 2 9 2 2 2 3" xfId="11849" xr:uid="{8B68D3DC-DA78-4996-B196-48A1E93649EF}"/>
    <cellStyle name="Normal 2 9 2 2 2 30" xfId="11850" xr:uid="{B2BEF89B-DD38-4F04-A7F1-75FBD4C09ED0}"/>
    <cellStyle name="Normal 2 9 2 2 2 31" xfId="11851" xr:uid="{C71A22D4-C21F-44FC-8B54-1197450364E9}"/>
    <cellStyle name="Normal 2 9 2 2 2 32" xfId="11852" xr:uid="{21ED1D04-764B-49CB-812E-1B59FA23AA4D}"/>
    <cellStyle name="Normal 2 9 2 2 2 33" xfId="11853" xr:uid="{DBE7223F-5F0C-40FD-87A8-643357E8F11B}"/>
    <cellStyle name="Normal 2 9 2 2 2 34" xfId="11854" xr:uid="{BEA331A3-A74B-4E24-804C-86417C748306}"/>
    <cellStyle name="Normal 2 9 2 2 2 35" xfId="11855" xr:uid="{3B3E2004-2012-49AC-86FB-6ED2915F8F04}"/>
    <cellStyle name="Normal 2 9 2 2 2 36" xfId="11856" xr:uid="{D60702F7-3097-42D9-AE95-A8D623491E5B}"/>
    <cellStyle name="Normal 2 9 2 2 2 37" xfId="11857" xr:uid="{9AE1602C-2986-4C24-BE99-4F639B4EF74A}"/>
    <cellStyle name="Normal 2 9 2 2 2 38" xfId="11858" xr:uid="{88882708-52F8-4B1A-B696-4BCA92DF4235}"/>
    <cellStyle name="Normal 2 9 2 2 2 4" xfId="11859" xr:uid="{B76627A6-B658-45B0-AD25-C4CC11EC47F5}"/>
    <cellStyle name="Normal 2 9 2 2 2 5" xfId="11860" xr:uid="{54EBB4E1-CF89-483F-84C7-6CD0E116EAD2}"/>
    <cellStyle name="Normal 2 9 2 2 2 6" xfId="11861" xr:uid="{F581C290-37D6-4902-90CF-360859E23C3E}"/>
    <cellStyle name="Normal 2 9 2 2 2 7" xfId="11862" xr:uid="{3C2D7CBA-E38F-457D-8E67-D79AEDCAF209}"/>
    <cellStyle name="Normal 2 9 2 2 2 8" xfId="11863" xr:uid="{2117ABFE-3ED7-48AC-BEF5-72B994AAD348}"/>
    <cellStyle name="Normal 2 9 2 2 2 9" xfId="11864" xr:uid="{E979B027-A949-478D-95F3-2DDCD3E45703}"/>
    <cellStyle name="Normal 2 9 2 2 20" xfId="11865" xr:uid="{710E9DAF-1612-4572-9C7C-E08F56BD4F67}"/>
    <cellStyle name="Normal 2 9 2 2 21" xfId="11866" xr:uid="{0C83F7C3-EA68-47EE-B7BD-51F6D8B1F8B8}"/>
    <cellStyle name="Normal 2 9 2 2 22" xfId="11867" xr:uid="{626AC794-3686-4066-B650-5FA46D782592}"/>
    <cellStyle name="Normal 2 9 2 2 23" xfId="11868" xr:uid="{4BCFCD10-72B2-4E60-BC62-AE1849742540}"/>
    <cellStyle name="Normal 2 9 2 2 24" xfId="11869" xr:uid="{BC252A48-081B-4321-9FD5-713EDB80A8A5}"/>
    <cellStyle name="Normal 2 9 2 2 25" xfId="11870" xr:uid="{912CFBED-D7DD-454E-A072-8F99C2256F0C}"/>
    <cellStyle name="Normal 2 9 2 2 26" xfId="11871" xr:uid="{C051ED35-88EB-47D5-BC4B-77433C620FCF}"/>
    <cellStyle name="Normal 2 9 2 2 27" xfId="11872" xr:uid="{7FC81318-467A-4827-A131-E575D627712C}"/>
    <cellStyle name="Normal 2 9 2 2 28" xfId="11873" xr:uid="{988AD847-148F-47E4-95A4-F37FA707989A}"/>
    <cellStyle name="Normal 2 9 2 2 29" xfId="11874" xr:uid="{15D3F387-B0D7-40F5-9591-8EEDCD53DD39}"/>
    <cellStyle name="Normal 2 9 2 2 3" xfId="11875" xr:uid="{BD83782B-A073-4F57-AEAA-CDE77A20141A}"/>
    <cellStyle name="Normal 2 9 2 2 30" xfId="11876" xr:uid="{0EA59822-FF99-491B-A106-7130538D6088}"/>
    <cellStyle name="Normal 2 9 2 2 31" xfId="11877" xr:uid="{3A228DAD-D64A-466F-8337-BF9B1F5919A1}"/>
    <cellStyle name="Normal 2 9 2 2 32" xfId="11878" xr:uid="{1975F19A-8C62-4C4C-B9EF-0752E22FEF08}"/>
    <cellStyle name="Normal 2 9 2 2 33" xfId="11879" xr:uid="{DDCB4D5C-2056-4873-A7CD-98FAD6A32CCE}"/>
    <cellStyle name="Normal 2 9 2 2 34" xfId="11880" xr:uid="{D804EA74-2BEF-4A4E-B343-B935BF0B97C4}"/>
    <cellStyle name="Normal 2 9 2 2 35" xfId="11881" xr:uid="{2E5C3A13-02F0-403E-8AD7-544547580EE9}"/>
    <cellStyle name="Normal 2 9 2 2 36" xfId="11882" xr:uid="{66824F39-894B-4BD5-A8CA-F8CBE72002B4}"/>
    <cellStyle name="Normal 2 9 2 2 37" xfId="11883" xr:uid="{C85CD7CB-71F0-4E96-814F-312AD816C64E}"/>
    <cellStyle name="Normal 2 9 2 2 38" xfId="11884" xr:uid="{883A10C5-7B0F-4A1F-8001-492FC0F5176D}"/>
    <cellStyle name="Normal 2 9 2 2 4" xfId="11885" xr:uid="{A4421F06-DB79-4C5E-8BE5-9B95D6309000}"/>
    <cellStyle name="Normal 2 9 2 2 5" xfId="11886" xr:uid="{AD7E4C36-AFA0-4120-9D8A-EE3BD31BE137}"/>
    <cellStyle name="Normal 2 9 2 2 6" xfId="11887" xr:uid="{CA277BDF-3460-45D4-8346-1FE215052198}"/>
    <cellStyle name="Normal 2 9 2 2 7" xfId="11888" xr:uid="{591A1773-1446-4B6A-88EB-90031A054127}"/>
    <cellStyle name="Normal 2 9 2 2 8" xfId="11889" xr:uid="{DC671813-9C91-4DC2-8576-C3EFB9DA453D}"/>
    <cellStyle name="Normal 2 9 2 2 9" xfId="11890" xr:uid="{A3E44386-11EB-4AA6-95D4-441BD3C34109}"/>
    <cellStyle name="Normal 2 9 2 20" xfId="11891" xr:uid="{19F0F032-9563-473B-8833-69F4E6B330C6}"/>
    <cellStyle name="Normal 2 9 2 21" xfId="11892" xr:uid="{ABC65C76-464D-45B6-804D-E0D4F3CE550C}"/>
    <cellStyle name="Normal 2 9 2 22" xfId="11893" xr:uid="{92AE39A9-EF35-444A-BFA7-55A5D8B9F99A}"/>
    <cellStyle name="Normal 2 9 2 23" xfId="11894" xr:uid="{395D95A1-E8F8-4029-BF2B-FB0815ACB767}"/>
    <cellStyle name="Normal 2 9 2 24" xfId="11895" xr:uid="{E9A822BE-7E3A-4F45-AAA7-EA0A803D0639}"/>
    <cellStyle name="Normal 2 9 2 25" xfId="11896" xr:uid="{79B1A3E0-41C9-4E4C-8A99-A0F4DFC98462}"/>
    <cellStyle name="Normal 2 9 2 26" xfId="11897" xr:uid="{A125F4A7-F7C0-4F44-A6B6-A7AB67EED9FA}"/>
    <cellStyle name="Normal 2 9 2 27" xfId="11898" xr:uid="{56CFE9B7-38C0-4CCE-83DF-AFE5CBF8C966}"/>
    <cellStyle name="Normal 2 9 2 28" xfId="11899" xr:uid="{360402D1-3A56-43B7-A4A3-D04AFFD18F16}"/>
    <cellStyle name="Normal 2 9 2 29" xfId="11900" xr:uid="{B9172C0A-26D4-4163-9ED0-45C16593C56F}"/>
    <cellStyle name="Normal 2 9 2 3" xfId="11901" xr:uid="{B8684683-C585-4E0F-BDBC-6A1D30A641DE}"/>
    <cellStyle name="Normal 2 9 2 30" xfId="11902" xr:uid="{A78AA2B6-7AD1-462A-BB17-170DC35BA102}"/>
    <cellStyle name="Normal 2 9 2 31" xfId="11903" xr:uid="{344FDA55-FE44-4EB0-B03A-BCD3222C0E09}"/>
    <cellStyle name="Normal 2 9 2 32" xfId="11904" xr:uid="{84BC781D-385F-41F7-9BE5-786BF4BF2CFD}"/>
    <cellStyle name="Normal 2 9 2 33" xfId="11905" xr:uid="{49942833-ABF3-4E9B-8BA1-575EB1BE97D9}"/>
    <cellStyle name="Normal 2 9 2 34" xfId="11906" xr:uid="{FFD61AEA-8BFB-457B-98FF-1D9A93CD9491}"/>
    <cellStyle name="Normal 2 9 2 35" xfId="11907" xr:uid="{A838BF0E-C501-49A9-876C-140A3C633E3F}"/>
    <cellStyle name="Normal 2 9 2 36" xfId="11908" xr:uid="{DA5A7FB9-595D-4787-8024-AC0C48E366EB}"/>
    <cellStyle name="Normal 2 9 2 37" xfId="11909" xr:uid="{F06D5F45-6681-4A9C-9DF2-888CD8522970}"/>
    <cellStyle name="Normal 2 9 2 38" xfId="11910" xr:uid="{1BCF7AEA-61B7-475A-9962-21141C37229D}"/>
    <cellStyle name="Normal 2 9 2 39" xfId="11911" xr:uid="{E1705081-26A1-4A86-82D6-CAC54932027E}"/>
    <cellStyle name="Normal 2 9 2 4" xfId="11912" xr:uid="{DF3F65FD-D1D7-4838-9DCC-6FDE3D96A9DC}"/>
    <cellStyle name="Normal 2 9 2 40" xfId="11913" xr:uid="{55A85692-4C2F-4E3C-B775-7661B94DC511}"/>
    <cellStyle name="Normal 2 9 2 5" xfId="11914" xr:uid="{A5C3E371-4BDF-4737-B460-BED5460A71C6}"/>
    <cellStyle name="Normal 2 9 2 6" xfId="11915" xr:uid="{DE28B32C-E7BF-4D6B-B969-2D5FF104D4B5}"/>
    <cellStyle name="Normal 2 9 2 7" xfId="11916" xr:uid="{A224B9D8-A2E7-40B4-AC05-3FDB34452346}"/>
    <cellStyle name="Normal 2 9 2 8" xfId="11917" xr:uid="{07A65866-004E-4102-A0E6-81361A77269D}"/>
    <cellStyle name="Normal 2 9 2 9" xfId="11918" xr:uid="{F49DE5D0-F118-4738-8A74-D2053230558E}"/>
    <cellStyle name="Normal 2 9 20" xfId="11919" xr:uid="{EFCF0E80-8844-4BA9-8FB6-597EA6C7ADE5}"/>
    <cellStyle name="Normal 2 9 21" xfId="11920" xr:uid="{9C7A2DB3-0071-45B7-8CD4-DAE714F5BBAF}"/>
    <cellStyle name="Normal 2 9 22" xfId="11921" xr:uid="{E462B767-C66D-4989-83CB-CD2CC2691C0B}"/>
    <cellStyle name="Normal 2 9 23" xfId="11922" xr:uid="{84A0FDB9-9795-4E13-AA4F-53960F71D8C9}"/>
    <cellStyle name="Normal 2 9 24" xfId="11923" xr:uid="{B96D6D29-BED8-472B-9813-6E78B14A39A1}"/>
    <cellStyle name="Normal 2 9 25" xfId="11924" xr:uid="{5DD64218-8E18-4347-813A-7A58ADA84FC8}"/>
    <cellStyle name="Normal 2 9 26" xfId="11925" xr:uid="{3CDB2821-211F-404B-8E66-13359139819C}"/>
    <cellStyle name="Normal 2 9 27" xfId="11926" xr:uid="{EB3EFAB0-D147-49BD-BC81-09FC2FAE8CBD}"/>
    <cellStyle name="Normal 2 9 28" xfId="11927" xr:uid="{CCB95F18-34BA-4E37-BEC7-355D170A33CD}"/>
    <cellStyle name="Normal 2 9 29" xfId="11928" xr:uid="{7CBF9E26-621F-4F49-ABF1-1249A7077081}"/>
    <cellStyle name="Normal 2 9 3" xfId="11929" xr:uid="{53F6929C-932E-4D7F-8961-2ED03DFB34F8}"/>
    <cellStyle name="Normal 2 9 3 10" xfId="11930" xr:uid="{8D96D123-5B7C-491F-B024-81EEBC3EEE94}"/>
    <cellStyle name="Normal 2 9 3 11" xfId="11931" xr:uid="{2131B2FF-6F84-4144-8E7F-D2949F726751}"/>
    <cellStyle name="Normal 2 9 3 12" xfId="11932" xr:uid="{856371C9-8D73-4412-854C-75F2C29849DB}"/>
    <cellStyle name="Normal 2 9 3 13" xfId="11933" xr:uid="{20E334DE-7403-48B9-A810-1E0BD6F4195B}"/>
    <cellStyle name="Normal 2 9 3 14" xfId="11934" xr:uid="{BF3B15F3-9D6C-473A-9D4B-520BF79C541D}"/>
    <cellStyle name="Normal 2 9 3 15" xfId="11935" xr:uid="{75E02624-3AFA-473A-864F-2F9FD010E583}"/>
    <cellStyle name="Normal 2 9 3 16" xfId="11936" xr:uid="{CE02F342-60F0-4760-82F3-3A733F2FFAFC}"/>
    <cellStyle name="Normal 2 9 3 17" xfId="11937" xr:uid="{218A69E0-DE3B-4CA6-AA84-0B10D9919571}"/>
    <cellStyle name="Normal 2 9 3 18" xfId="11938" xr:uid="{58EE0BA2-A643-473B-A44A-1992AECF58FD}"/>
    <cellStyle name="Normal 2 9 3 19" xfId="11939" xr:uid="{7751FAF0-C3D3-4C42-A7BD-E55C13312476}"/>
    <cellStyle name="Normal 2 9 3 2" xfId="11940" xr:uid="{F8110439-344F-4C0E-AAA4-F991706ED4CB}"/>
    <cellStyle name="Normal 2 9 3 2 10" xfId="11941" xr:uid="{44C72B8C-CD6D-4791-9713-B395B6191927}"/>
    <cellStyle name="Normal 2 9 3 2 11" xfId="11942" xr:uid="{48A9A61E-6FE2-4505-A206-C48A61E42DD3}"/>
    <cellStyle name="Normal 2 9 3 2 12" xfId="11943" xr:uid="{70FAE8B8-EBCB-4120-A9DE-DBF01B19E3DA}"/>
    <cellStyle name="Normal 2 9 3 2 13" xfId="11944" xr:uid="{9E638C13-9E63-4F6D-B3F2-1F2829F7B276}"/>
    <cellStyle name="Normal 2 9 3 2 14" xfId="11945" xr:uid="{14D78AF2-2A0C-4278-B547-4F7F9441F37C}"/>
    <cellStyle name="Normal 2 9 3 2 15" xfId="11946" xr:uid="{B77A8EF5-508D-4A2C-A282-FB63C9FA3DB3}"/>
    <cellStyle name="Normal 2 9 3 2 16" xfId="11947" xr:uid="{62E39012-0FE1-437A-9BED-4347086B8A63}"/>
    <cellStyle name="Normal 2 9 3 2 17" xfId="11948" xr:uid="{E2CDD8DE-D69C-4129-9280-B0C45AFFBD76}"/>
    <cellStyle name="Normal 2 9 3 2 18" xfId="11949" xr:uid="{FF5C7F97-BD42-43AA-8E38-D8B791D07B37}"/>
    <cellStyle name="Normal 2 9 3 2 19" xfId="11950" xr:uid="{4EB1F3AC-C1A0-4B22-8A7D-8A7E99651880}"/>
    <cellStyle name="Normal 2 9 3 2 2" xfId="11951" xr:uid="{F5A8B115-AABF-40FA-A600-A0FD12FECCD1}"/>
    <cellStyle name="Normal 2 9 3 2 20" xfId="11952" xr:uid="{72A7B746-8FC1-4B9F-A0A4-93B3CAFF66F9}"/>
    <cellStyle name="Normal 2 9 3 2 21" xfId="11953" xr:uid="{2A206039-F41F-4B3E-9EDF-6C26E68799DC}"/>
    <cellStyle name="Normal 2 9 3 2 22" xfId="11954" xr:uid="{ACF2DDC8-23A7-4DD0-8737-B29DCFA9861E}"/>
    <cellStyle name="Normal 2 9 3 2 23" xfId="11955" xr:uid="{D063E7A0-86A4-474E-A399-1111BBFB8B9D}"/>
    <cellStyle name="Normal 2 9 3 2 24" xfId="11956" xr:uid="{A4DB7396-99EF-4446-A948-3275673E56DF}"/>
    <cellStyle name="Normal 2 9 3 2 25" xfId="11957" xr:uid="{DDD8887D-94D3-4E59-A9DD-DA05A9905036}"/>
    <cellStyle name="Normal 2 9 3 2 26" xfId="11958" xr:uid="{F44E1242-A93F-4869-93BF-146CC58133B1}"/>
    <cellStyle name="Normal 2 9 3 2 27" xfId="11959" xr:uid="{608F4CCB-C930-4CEF-A6CC-41BE5F28875D}"/>
    <cellStyle name="Normal 2 9 3 2 28" xfId="11960" xr:uid="{13EB5FB5-A7A6-42F0-8829-486FE61312F0}"/>
    <cellStyle name="Normal 2 9 3 2 29" xfId="11961" xr:uid="{7DE07D6D-BF09-4BDD-AED6-EF5745A941C3}"/>
    <cellStyle name="Normal 2 9 3 2 3" xfId="11962" xr:uid="{3C0093A6-928B-4D48-B4D9-894947146E37}"/>
    <cellStyle name="Normal 2 9 3 2 30" xfId="11963" xr:uid="{77BECB5B-27BB-415B-BB72-A7B1D807A2F8}"/>
    <cellStyle name="Normal 2 9 3 2 31" xfId="11964" xr:uid="{D114111C-5A4F-450F-8AF5-8636DD43DF3D}"/>
    <cellStyle name="Normal 2 9 3 2 32" xfId="11965" xr:uid="{F3EB1627-4FF5-431B-A8A3-6ADBEBAE62E6}"/>
    <cellStyle name="Normal 2 9 3 2 33" xfId="11966" xr:uid="{0397BF85-8894-4E11-A1AB-3C5793FAC8B3}"/>
    <cellStyle name="Normal 2 9 3 2 34" xfId="11967" xr:uid="{833721B8-7A98-48DC-AB80-8D1B78D45E37}"/>
    <cellStyle name="Normal 2 9 3 2 35" xfId="11968" xr:uid="{5EEF0A91-AA2E-4F5D-92F0-2006591134DE}"/>
    <cellStyle name="Normal 2 9 3 2 36" xfId="11969" xr:uid="{185A01B1-1208-4D7E-A388-C09E556B088D}"/>
    <cellStyle name="Normal 2 9 3 2 37" xfId="11970" xr:uid="{4E98F11B-EC6E-434C-99D1-7470EA248A6B}"/>
    <cellStyle name="Normal 2 9 3 2 38" xfId="11971" xr:uid="{B63ABAD8-074D-4982-AFFF-1C8FD4D53711}"/>
    <cellStyle name="Normal 2 9 3 2 4" xfId="11972" xr:uid="{E281B6DA-D427-4260-B4C9-B648350AF1B1}"/>
    <cellStyle name="Normal 2 9 3 2 5" xfId="11973" xr:uid="{01B10058-09DD-4725-961F-FDD65DDB5988}"/>
    <cellStyle name="Normal 2 9 3 2 6" xfId="11974" xr:uid="{AA496E5F-2AA1-49C7-A6D3-42D172C8DE68}"/>
    <cellStyle name="Normal 2 9 3 2 7" xfId="11975" xr:uid="{EFCB6C65-3183-4859-BFBA-BEF5DA82DDCE}"/>
    <cellStyle name="Normal 2 9 3 2 8" xfId="11976" xr:uid="{9855E2DA-FFA8-4DF9-A139-D7AE5894A9D4}"/>
    <cellStyle name="Normal 2 9 3 2 9" xfId="11977" xr:uid="{5D860D05-EFBE-46A8-BE0C-3D818ABD9525}"/>
    <cellStyle name="Normal 2 9 3 20" xfId="11978" xr:uid="{60AA9B30-EAE0-477C-A0A2-634A4E17674A}"/>
    <cellStyle name="Normal 2 9 3 21" xfId="11979" xr:uid="{7E782A57-C22C-4F6F-A6DA-5154BB5C8BAF}"/>
    <cellStyle name="Normal 2 9 3 22" xfId="11980" xr:uid="{7C7DF78B-F48D-4A5E-833E-4797962398F6}"/>
    <cellStyle name="Normal 2 9 3 23" xfId="11981" xr:uid="{9E12FE4D-9E76-478C-9EDD-3135C363299E}"/>
    <cellStyle name="Normal 2 9 3 24" xfId="11982" xr:uid="{104AF1DD-7D94-4044-B83F-489469187458}"/>
    <cellStyle name="Normal 2 9 3 25" xfId="11983" xr:uid="{A3528F79-4845-458B-AF74-2E6EBA5287E9}"/>
    <cellStyle name="Normal 2 9 3 26" xfId="11984" xr:uid="{19EA05BF-9048-4BA6-9CB0-A5FF921B3BF4}"/>
    <cellStyle name="Normal 2 9 3 27" xfId="11985" xr:uid="{92420DB1-8005-4CC2-919E-8D2046A36F43}"/>
    <cellStyle name="Normal 2 9 3 28" xfId="11986" xr:uid="{3F78DAF2-A72F-4E65-B2BE-BEAB63DC42BF}"/>
    <cellStyle name="Normal 2 9 3 29" xfId="11987" xr:uid="{66823C71-754F-4F76-BAAE-69CD4BBD935F}"/>
    <cellStyle name="Normal 2 9 3 3" xfId="11988" xr:uid="{9F4F16E3-1550-4BB8-B9A3-2B914530BDBB}"/>
    <cellStyle name="Normal 2 9 3 30" xfId="11989" xr:uid="{04DA8D21-822D-4D11-952F-013BB56DC1A1}"/>
    <cellStyle name="Normal 2 9 3 31" xfId="11990" xr:uid="{C110DB80-BCC7-4FDE-BB23-D293E2DEEE61}"/>
    <cellStyle name="Normal 2 9 3 32" xfId="11991" xr:uid="{457E1185-9311-44DD-A8CC-F507C3F50ED7}"/>
    <cellStyle name="Normal 2 9 3 33" xfId="11992" xr:uid="{F91B2A82-427D-4AAE-BF0C-2AD15DEF726E}"/>
    <cellStyle name="Normal 2 9 3 34" xfId="11993" xr:uid="{84BDB95E-1DB6-4367-ABD7-2B6E7490DFAB}"/>
    <cellStyle name="Normal 2 9 3 35" xfId="11994" xr:uid="{C4CD70BE-B726-48B5-8616-F20D57CE9801}"/>
    <cellStyle name="Normal 2 9 3 36" xfId="11995" xr:uid="{28E8B537-DD13-4106-A6BC-F31C5760A0E0}"/>
    <cellStyle name="Normal 2 9 3 37" xfId="11996" xr:uid="{E936D7E2-99B1-4463-93A1-9F42775A22B5}"/>
    <cellStyle name="Normal 2 9 3 38" xfId="11997" xr:uid="{4FB2E251-30A8-4778-A233-2D6A9755EBE5}"/>
    <cellStyle name="Normal 2 9 3 4" xfId="11998" xr:uid="{0938ECCB-9DF4-46F2-9673-71FBC53DB6FE}"/>
    <cellStyle name="Normal 2 9 3 5" xfId="11999" xr:uid="{F31BB090-CF9D-4627-B95E-F6A0C2570529}"/>
    <cellStyle name="Normal 2 9 3 6" xfId="12000" xr:uid="{D0BA2633-0B75-4FD5-9E0E-D8D4F300F4A5}"/>
    <cellStyle name="Normal 2 9 3 7" xfId="12001" xr:uid="{B9DC3429-D036-4381-B8EE-68DB64C097F1}"/>
    <cellStyle name="Normal 2 9 3 8" xfId="12002" xr:uid="{4BDB28F0-498F-457B-B2ED-2DB31B6FF1F3}"/>
    <cellStyle name="Normal 2 9 3 9" xfId="12003" xr:uid="{0C17FAF8-8576-4338-A31D-6885BFE2E2FC}"/>
    <cellStyle name="Normal 2 9 30" xfId="12004" xr:uid="{C8CBF07D-238C-483C-AF57-461A52EC7562}"/>
    <cellStyle name="Normal 2 9 31" xfId="12005" xr:uid="{7B2CBB25-F40E-40C9-A3DA-642B7038C971}"/>
    <cellStyle name="Normal 2 9 32" xfId="12006" xr:uid="{48E4ABB4-3FA7-4E7F-8CFD-71F797F706FC}"/>
    <cellStyle name="Normal 2 9 33" xfId="12007" xr:uid="{A03A5E90-773A-4B4B-B5D9-4A6D4A2EC311}"/>
    <cellStyle name="Normal 2 9 34" xfId="12008" xr:uid="{60CEB6CB-30C4-4BE2-8EA9-06091FBD4D5E}"/>
    <cellStyle name="Normal 2 9 35" xfId="12009" xr:uid="{78CB11AC-6434-465C-9AF3-78991CD61ED1}"/>
    <cellStyle name="Normal 2 9 36" xfId="12010" xr:uid="{15DD13C8-0BA3-4EC0-91AD-4186C3B7F5A9}"/>
    <cellStyle name="Normal 2 9 37" xfId="12011" xr:uid="{AD43A0A5-FA87-4243-AB75-1B8F46423DB4}"/>
    <cellStyle name="Normal 2 9 38" xfId="12012" xr:uid="{3D3E883F-83B6-4547-9D44-C139F9FFA182}"/>
    <cellStyle name="Normal 2 9 39" xfId="12013" xr:uid="{49D1B8B6-0827-4AA4-B7C2-CEE2F81F43B7}"/>
    <cellStyle name="Normal 2 9 4" xfId="12014" xr:uid="{CF45BA8C-EB9C-4D91-86F2-0450D46794DF}"/>
    <cellStyle name="Normal 2 9 40" xfId="12015" xr:uid="{1162F902-36E6-4415-BC2F-49A237ECBC74}"/>
    <cellStyle name="Normal 2 9 5" xfId="12016" xr:uid="{A72BB5FB-1EEC-4CA9-862D-CDBA5C7F5696}"/>
    <cellStyle name="Normal 2 9 6" xfId="12017" xr:uid="{4032F15A-A4D3-4924-840B-4E3BE772E070}"/>
    <cellStyle name="Normal 2 9 7" xfId="12018" xr:uid="{1E9B487D-C6C1-4429-B08B-7C4C00C4EB2E}"/>
    <cellStyle name="Normal 2 9 8" xfId="12019" xr:uid="{1FA38D77-3DC5-4339-808D-CE7F4D1E9317}"/>
    <cellStyle name="Normal 2 9 9" xfId="12020" xr:uid="{7F6691ED-67AC-4D2A-ACAD-CA76822BA96F}"/>
    <cellStyle name="Normal 20" xfId="12021" xr:uid="{0A2F31EE-084B-44C6-835B-AAB497560EE2}"/>
    <cellStyle name="Normal 21" xfId="12022" xr:uid="{1C2E66BE-48FA-4687-89C5-2DF692175C9E}"/>
    <cellStyle name="Normal 21 10" xfId="12023" xr:uid="{B0FB0835-9810-4219-A834-341CF8C734B2}"/>
    <cellStyle name="Normal 21 11" xfId="12024" xr:uid="{F42BB3FA-F02C-4ED8-BA33-56E320C26454}"/>
    <cellStyle name="Normal 21 12" xfId="12025" xr:uid="{60104FC1-2711-428E-BEA8-1888D7755FE9}"/>
    <cellStyle name="Normal 21 13" xfId="12026" xr:uid="{FA93F073-586A-47EC-8CFE-6474DB1F94F5}"/>
    <cellStyle name="Normal 21 14" xfId="12027" xr:uid="{16774A60-246E-453A-8288-AD6C928E6C92}"/>
    <cellStyle name="Normal 21 15" xfId="12028" xr:uid="{FF528EB1-F245-4574-8DC9-72E3D5134C33}"/>
    <cellStyle name="Normal 21 16" xfId="12029" xr:uid="{4D3C81EC-1EEB-400A-AF25-DA4ACC1D78E6}"/>
    <cellStyle name="Normal 21 17" xfId="12030" xr:uid="{C98A53BB-2132-42E0-BCC8-F81BD8211C47}"/>
    <cellStyle name="Normal 21 18" xfId="12031" xr:uid="{4725A93A-0402-4F38-AF65-7AE201190195}"/>
    <cellStyle name="Normal 21 19" xfId="12032" xr:uid="{84411617-6C01-4E8C-AA07-8C89F0686A2A}"/>
    <cellStyle name="Normal 21 2" xfId="12033" xr:uid="{F98A87C2-E112-4862-822F-3278F3254E27}"/>
    <cellStyle name="Normal 21 20" xfId="12034" xr:uid="{3E7CD66E-9534-44F3-921E-6BDA00E8B1F4}"/>
    <cellStyle name="Normal 21 21" xfId="12035" xr:uid="{9C0F202B-5F81-4541-A5C3-A3AE405D23AD}"/>
    <cellStyle name="Normal 21 22" xfId="12036" xr:uid="{DCE5E316-9AD8-43DD-8F99-7B7C0D5A46C9}"/>
    <cellStyle name="Normal 21 23" xfId="12037" xr:uid="{7A1CCDC8-44AF-4AEB-99A7-99244D8C6771}"/>
    <cellStyle name="Normal 21 24" xfId="12038" xr:uid="{C6F56B59-38FF-4105-B558-DD0BDC4FD35D}"/>
    <cellStyle name="Normal 21 25" xfId="12039" xr:uid="{A99DB246-D77B-4273-B10E-4D31361C28BD}"/>
    <cellStyle name="Normal 21 26" xfId="12040" xr:uid="{CBAF737C-371A-4789-AA90-5342FA79A093}"/>
    <cellStyle name="Normal 21 27" xfId="12041" xr:uid="{A8F489BD-824E-4875-BA9B-8A7C48D4D890}"/>
    <cellStyle name="Normal 21 28" xfId="12042" xr:uid="{4594DCCB-EA3D-47E2-90B1-19313C4C305F}"/>
    <cellStyle name="Normal 21 29" xfId="12043" xr:uid="{EF97C90C-1AC8-45BC-A6E8-592E71898D32}"/>
    <cellStyle name="Normal 21 3" xfId="12044" xr:uid="{6EE0C2CE-F534-4A59-B411-ED31BB642761}"/>
    <cellStyle name="Normal 21 30" xfId="12045" xr:uid="{FA9EF837-6FFF-463C-98FD-E4A66C856D68}"/>
    <cellStyle name="Normal 21 31" xfId="12046" xr:uid="{4C022147-BD6D-4C80-88C0-545BEAE96794}"/>
    <cellStyle name="Normal 21 32" xfId="12047" xr:uid="{32744042-D230-456A-8931-36FCD3679622}"/>
    <cellStyle name="Normal 21 33" xfId="12048" xr:uid="{C00346CE-4BFB-4B2C-BBCB-663F410C4511}"/>
    <cellStyle name="Normal 21 34" xfId="12049" xr:uid="{EC0DF8E6-286C-434B-AE5B-5AFB342003C4}"/>
    <cellStyle name="Normal 21 35" xfId="12050" xr:uid="{D5FC6134-50F1-4D6C-941F-A89D33D5C2DE}"/>
    <cellStyle name="Normal 21 36" xfId="12051" xr:uid="{3720346C-5A2D-4922-B000-573FAD3D79AD}"/>
    <cellStyle name="Normal 21 37" xfId="12052" xr:uid="{60A9B719-5668-4A34-A9C8-F9E082111FD1}"/>
    <cellStyle name="Normal 21 38" xfId="12053" xr:uid="{EF27BADC-408B-4CCD-A208-5B2AFE5664D9}"/>
    <cellStyle name="Normal 21 39" xfId="12054" xr:uid="{B228ABC8-514C-485F-AEA5-ADD8D608F470}"/>
    <cellStyle name="Normal 21 4" xfId="12055" xr:uid="{AB08C2F6-D82B-4F78-BDF5-249BD01366E5}"/>
    <cellStyle name="Normal 21 40" xfId="12056" xr:uid="{3E1CEBA7-7854-408D-B9D0-26F99168492C}"/>
    <cellStyle name="Normal 21 41" xfId="12057" xr:uid="{585F8172-91FB-4576-B212-2771EB39DE8B}"/>
    <cellStyle name="Normal 21 42" xfId="12058" xr:uid="{8A21BCA5-8B49-4BD6-9CF8-8D1E1B1BD0B4}"/>
    <cellStyle name="Normal 21 43" xfId="12059" xr:uid="{0241B523-EA0E-4B68-B05D-4415041D688F}"/>
    <cellStyle name="Normal 21 44" xfId="12060" xr:uid="{C5C3707B-B320-497A-A615-DD949AC348E9}"/>
    <cellStyle name="Normal 21 45" xfId="12061" xr:uid="{7B79945E-B36A-4C5B-9CDD-BF141B8B87F2}"/>
    <cellStyle name="Normal 21 46" xfId="12062" xr:uid="{DAD25616-83C0-4F76-91FD-3C0C7EC53FD2}"/>
    <cellStyle name="Normal 21 47" xfId="12063" xr:uid="{01B16F22-A86D-4F09-931A-AFB84D8274FA}"/>
    <cellStyle name="Normal 21 48" xfId="12064" xr:uid="{ECE448AE-2EE2-4460-8100-E144736DEF59}"/>
    <cellStyle name="Normal 21 49" xfId="12065" xr:uid="{F7584326-9F6F-48FC-9FD9-19B3A686FDF4}"/>
    <cellStyle name="Normal 21 5" xfId="12066" xr:uid="{CDB5679C-3FCA-4263-9C54-0EAC3B69E099}"/>
    <cellStyle name="Normal 21 50" xfId="12067" xr:uid="{D8F69512-1796-4F66-A464-1000D88F2B15}"/>
    <cellStyle name="Normal 21 51" xfId="12068" xr:uid="{75E65C3E-4FF0-4E26-9C8D-12BA48C118EE}"/>
    <cellStyle name="Normal 21 52" xfId="12069" xr:uid="{134DF0E0-0874-47C6-A534-B1B82E9CD9DB}"/>
    <cellStyle name="Normal 21 53" xfId="12070" xr:uid="{7ED2DF43-8875-45DD-8BAC-79C69F6CFCBE}"/>
    <cellStyle name="Normal 21 54" xfId="12071" xr:uid="{96DFEAA6-853B-46F5-9AD1-A72CA865BB8B}"/>
    <cellStyle name="Normal 21 55" xfId="12072" xr:uid="{8C97D98F-419B-4B59-9F27-D51EA4346795}"/>
    <cellStyle name="Normal 21 56" xfId="12073" xr:uid="{45822C1B-A830-4FAE-BC95-9FD29EEAAD5D}"/>
    <cellStyle name="Normal 21 57" xfId="12074" xr:uid="{41425D20-A149-4E68-A920-DE0F82B17E53}"/>
    <cellStyle name="Normal 21 58" xfId="12075" xr:uid="{BC7BFF51-9561-4195-A70E-395DCF7389B5}"/>
    <cellStyle name="Normal 21 59" xfId="12076" xr:uid="{3A3D07A7-5276-4BC7-B40E-D3B69ABFB257}"/>
    <cellStyle name="Normal 21 6" xfId="12077" xr:uid="{9AB5E8E8-4ECD-40DA-AD96-B22F3EBAB39C}"/>
    <cellStyle name="Normal 21 60" xfId="12078" xr:uid="{13390917-B361-42CB-B7BC-43ACCC39E33D}"/>
    <cellStyle name="Normal 21 61" xfId="12079" xr:uid="{985F5823-07F6-4D86-823F-2388F93AF3A7}"/>
    <cellStyle name="Normal 21 62" xfId="12080" xr:uid="{A950B993-98A4-4769-B02B-0843E10B2495}"/>
    <cellStyle name="Normal 21 63" xfId="12081" xr:uid="{82BCE8EE-0BC3-4063-8AB6-A24C9D6E0DD8}"/>
    <cellStyle name="Normal 21 64" xfId="12082" xr:uid="{50E7F6F8-569A-4ED3-AA00-00B0C7D9809F}"/>
    <cellStyle name="Normal 21 65" xfId="12083" xr:uid="{6DE04DB7-BE54-4D71-84E4-54AD5DD48540}"/>
    <cellStyle name="Normal 21 66" xfId="12084" xr:uid="{B4B2CC99-5B6A-42B7-B7D2-0241FACB7F9F}"/>
    <cellStyle name="Normal 21 67" xfId="12085" xr:uid="{A803E4CA-3753-4487-824B-8868C542985B}"/>
    <cellStyle name="Normal 21 68" xfId="12086" xr:uid="{D1B7F3A4-B81E-460D-B9C0-563624F55BE0}"/>
    <cellStyle name="Normal 21 7" xfId="12087" xr:uid="{7FB01FA6-A6C8-4D2D-82C2-BEA49D4BA064}"/>
    <cellStyle name="Normal 21 8" xfId="12088" xr:uid="{A355BD63-FC46-4E51-AB5C-8523F5086A7D}"/>
    <cellStyle name="Normal 21 9" xfId="12089" xr:uid="{371C5661-2769-4795-8A8B-496627D43287}"/>
    <cellStyle name="Normal 22" xfId="16761" xr:uid="{5F6A2D64-716D-4537-95AE-359FF033BA99}"/>
    <cellStyle name="Normal 23" xfId="16763" xr:uid="{4492A3AD-91C1-4149-A5BC-FED3DED1AE51}"/>
    <cellStyle name="Normal 3" xfId="6" xr:uid="{00000000-0005-0000-0000-000006000000}"/>
    <cellStyle name="Normal 3 10" xfId="12091" xr:uid="{737264E7-32D3-4C61-8B41-60E8B7A1F21B}"/>
    <cellStyle name="Normal 3 10 10" xfId="12092" xr:uid="{D19811F9-5ADB-47E1-BD70-38FB3FFBE2C7}"/>
    <cellStyle name="Normal 3 10 11" xfId="12093" xr:uid="{746CC272-D470-47CA-892F-A8827320AEDF}"/>
    <cellStyle name="Normal 3 10 12" xfId="12094" xr:uid="{FD2B91AD-B2EB-4EEA-AF76-7391A3039189}"/>
    <cellStyle name="Normal 3 10 13" xfId="12095" xr:uid="{601C1BCE-D761-41C6-AD43-D1D593C374F4}"/>
    <cellStyle name="Normal 3 10 14" xfId="12096" xr:uid="{A279FB06-7931-48ED-9DD1-14A740869D7F}"/>
    <cellStyle name="Normal 3 10 15" xfId="12097" xr:uid="{02D27143-7393-4A92-A4A3-C7570537A864}"/>
    <cellStyle name="Normal 3 10 16" xfId="12098" xr:uid="{A1590EC2-8BE4-41D1-8CAE-0EA574B5F3F8}"/>
    <cellStyle name="Normal 3 10 17" xfId="12099" xr:uid="{39D3B6CC-51BD-4626-9190-C310181AFF62}"/>
    <cellStyle name="Normal 3 10 18" xfId="12100" xr:uid="{6036D3E9-8295-411C-9FFD-7E6B2F9CD166}"/>
    <cellStyle name="Normal 3 10 19" xfId="12101" xr:uid="{FD100D92-E1F9-4457-82BE-25B4DB3A16AD}"/>
    <cellStyle name="Normal 3 10 2" xfId="12102" xr:uid="{C5B66B5D-21E9-490A-B406-5FED7E6F4FC0}"/>
    <cellStyle name="Normal 3 10 2 10" xfId="12103" xr:uid="{2B1C5AEA-E4CD-4D18-84BE-66ED1280578F}"/>
    <cellStyle name="Normal 3 10 2 11" xfId="12104" xr:uid="{D3D561E3-F5EC-4BAE-B53B-4EB4FD870304}"/>
    <cellStyle name="Normal 3 10 2 12" xfId="12105" xr:uid="{B53D1560-86F9-4F85-B166-B4B3A7E2AAC4}"/>
    <cellStyle name="Normal 3 10 2 13" xfId="12106" xr:uid="{8139F91F-FC79-4BB3-AEDC-4EDCCD7DCB30}"/>
    <cellStyle name="Normal 3 10 2 14" xfId="12107" xr:uid="{7E7D088A-A9BF-4170-87DA-F10D2D624C91}"/>
    <cellStyle name="Normal 3 10 2 15" xfId="12108" xr:uid="{6E9BE896-5589-43B3-A009-EAA436DDCE20}"/>
    <cellStyle name="Normal 3 10 2 16" xfId="12109" xr:uid="{419A5EF3-2553-4D81-84BF-C142E761B7E1}"/>
    <cellStyle name="Normal 3 10 2 17" xfId="12110" xr:uid="{BF0BEA93-CB12-4E00-BB39-9FEBCB9F75D2}"/>
    <cellStyle name="Normal 3 10 2 18" xfId="12111" xr:uid="{71CB0E4E-95C0-4460-835A-9835AE1D5E37}"/>
    <cellStyle name="Normal 3 10 2 19" xfId="12112" xr:uid="{E5B52B82-E406-4A39-8748-48B3D8A58941}"/>
    <cellStyle name="Normal 3 10 2 2" xfId="12113" xr:uid="{FFB0B281-BF29-4097-81AA-F69D4FF1F5C1}"/>
    <cellStyle name="Normal 3 10 2 20" xfId="12114" xr:uid="{9A5F7F08-6167-457C-93BE-AABD6DC6EF74}"/>
    <cellStyle name="Normal 3 10 2 21" xfId="12115" xr:uid="{392297C8-D4B6-4D38-9EA2-5DB9F3B4D4C8}"/>
    <cellStyle name="Normal 3 10 2 22" xfId="12116" xr:uid="{35C1502A-7A0E-4FAE-B7B0-4DF9BDF86222}"/>
    <cellStyle name="Normal 3 10 2 23" xfId="12117" xr:uid="{34474298-D7AB-4875-A180-0A97CC3E2AA9}"/>
    <cellStyle name="Normal 3 10 2 24" xfId="12118" xr:uid="{E20B3CD1-586C-4ADC-A904-B8898D8E9463}"/>
    <cellStyle name="Normal 3 10 2 25" xfId="12119" xr:uid="{8E559BA3-A1C4-421C-8070-05774A7C42B2}"/>
    <cellStyle name="Normal 3 10 2 26" xfId="12120" xr:uid="{DEB52EC3-6F85-4F5A-93B6-E22A53970F32}"/>
    <cellStyle name="Normal 3 10 2 27" xfId="12121" xr:uid="{8D4D6820-11CF-4B3F-B89C-4337BEDE73F1}"/>
    <cellStyle name="Normal 3 10 2 28" xfId="12122" xr:uid="{4C369826-2F4B-4780-800D-933AD4517F8A}"/>
    <cellStyle name="Normal 3 10 2 29" xfId="12123" xr:uid="{B0BD949A-48FA-4D10-9598-4C827D6E8CA4}"/>
    <cellStyle name="Normal 3 10 2 3" xfId="12124" xr:uid="{F8D33A4C-B9A4-49CA-9F47-1AB7F028B55F}"/>
    <cellStyle name="Normal 3 10 2 30" xfId="12125" xr:uid="{B91E8981-D752-4F2F-90F4-B0EC0E1732AF}"/>
    <cellStyle name="Normal 3 10 2 31" xfId="12126" xr:uid="{EA99C54D-385C-4997-A240-254A3A2B658B}"/>
    <cellStyle name="Normal 3 10 2 32" xfId="12127" xr:uid="{FAB4D25C-0AC8-480D-B474-F9C9FD14D76D}"/>
    <cellStyle name="Normal 3 10 2 4" xfId="12128" xr:uid="{01F493B4-DA37-47B7-9EC1-238ADCEC6DC2}"/>
    <cellStyle name="Normal 3 10 2 5" xfId="12129" xr:uid="{072C50AF-E644-4E1F-9EB0-42D7677CCE5F}"/>
    <cellStyle name="Normal 3 10 2 6" xfId="12130" xr:uid="{B026E2DE-3CC9-4054-BD7F-BCC810EC1E21}"/>
    <cellStyle name="Normal 3 10 2 7" xfId="12131" xr:uid="{2E9B32E2-A12A-4EE3-B24E-0027FF0F3163}"/>
    <cellStyle name="Normal 3 10 2 8" xfId="12132" xr:uid="{CF155B82-7A5B-46DB-A310-0266F1CD2663}"/>
    <cellStyle name="Normal 3 10 2 9" xfId="12133" xr:uid="{FC031C5F-DC28-493D-AB61-A4A6DC111680}"/>
    <cellStyle name="Normal 3 10 20" xfId="12134" xr:uid="{EC524378-3D88-4E29-8170-8BA0212C08A7}"/>
    <cellStyle name="Normal 3 10 21" xfId="12135" xr:uid="{0F39510E-C223-4E63-95CF-A7836D4FE390}"/>
    <cellStyle name="Normal 3 10 22" xfId="12136" xr:uid="{793E90FD-A925-4E38-85FB-2C8AB4BCA672}"/>
    <cellStyle name="Normal 3 10 23" xfId="12137" xr:uid="{311BD517-4203-46CD-9754-80EFE69E22C9}"/>
    <cellStyle name="Normal 3 10 24" xfId="12138" xr:uid="{ACF95571-C4C7-4EDB-8C86-B048C1F6088C}"/>
    <cellStyle name="Normal 3 10 25" xfId="12139" xr:uid="{F07A211C-6E76-4DC0-95F8-BE33360730C6}"/>
    <cellStyle name="Normal 3 10 26" xfId="12140" xr:uid="{2939E5FF-AF7F-4745-9A97-2519F2F66AB1}"/>
    <cellStyle name="Normal 3 10 27" xfId="12141" xr:uid="{74B44CCC-4611-436B-9E7F-B18F1679AB66}"/>
    <cellStyle name="Normal 3 10 28" xfId="12142" xr:uid="{738E2BB2-F136-4B7A-8BD6-BCA4FBEF250B}"/>
    <cellStyle name="Normal 3 10 29" xfId="12143" xr:uid="{D1B7FBAB-DB9F-48D5-84A9-572575D7FB29}"/>
    <cellStyle name="Normal 3 10 3" xfId="12144" xr:uid="{51DC2820-7173-4D6F-A554-43FD1EDEBCF0}"/>
    <cellStyle name="Normal 3 10 30" xfId="12145" xr:uid="{CA496F4A-06E2-43C7-A5CA-621112625945}"/>
    <cellStyle name="Normal 3 10 31" xfId="12146" xr:uid="{FDDC4000-0A57-4368-96AB-952E8451F06A}"/>
    <cellStyle name="Normal 3 10 32" xfId="12147" xr:uid="{7AAE0F4E-30D3-45A5-9F7B-C7860C9433ED}"/>
    <cellStyle name="Normal 3 10 33" xfId="12148" xr:uid="{1890D49D-5108-4B33-9FC8-E182A886E26B}"/>
    <cellStyle name="Normal 3 10 34" xfId="12149" xr:uid="{A405E8B4-D48B-4370-A82E-953780BBA471}"/>
    <cellStyle name="Normal 3 10 4" xfId="12150" xr:uid="{B01909C1-2413-4999-AB80-CF547CFC800E}"/>
    <cellStyle name="Normal 3 10 5" xfId="12151" xr:uid="{AA92B006-1E85-4DEF-8F4A-47A86D07B7B7}"/>
    <cellStyle name="Normal 3 10 6" xfId="12152" xr:uid="{759F5B59-AC39-4036-825F-6E169926C309}"/>
    <cellStyle name="Normal 3 10 7" xfId="12153" xr:uid="{B0DC93EB-CA7D-4F30-90BA-5680B456A297}"/>
    <cellStyle name="Normal 3 10 8" xfId="12154" xr:uid="{B6412B8C-5337-4EF5-9194-CE9AAC623C17}"/>
    <cellStyle name="Normal 3 10 9" xfId="12155" xr:uid="{B9C5E272-C14F-4303-BBAF-87001B54AA80}"/>
    <cellStyle name="Normal 3 11" xfId="12156" xr:uid="{487AAB9C-9073-45FB-BA91-73AA25FF10F1}"/>
    <cellStyle name="Normal 3 11 10" xfId="12157" xr:uid="{26501D2A-D2B3-498D-9B5B-D54A3EC45562}"/>
    <cellStyle name="Normal 3 11 11" xfId="12158" xr:uid="{39D94563-D522-455B-9A42-AC8ECC117AAE}"/>
    <cellStyle name="Normal 3 11 12" xfId="12159" xr:uid="{B0AB5C07-9A87-43C2-BF34-FD0753CB0F0F}"/>
    <cellStyle name="Normal 3 11 13" xfId="12160" xr:uid="{25D59504-5680-4D3C-9694-6A7CA23611C4}"/>
    <cellStyle name="Normal 3 11 14" xfId="12161" xr:uid="{21CD3682-1A32-42D5-AEAB-7DD2067528E1}"/>
    <cellStyle name="Normal 3 11 15" xfId="12162" xr:uid="{04712BEA-BE72-496B-B10B-10A8881B70C3}"/>
    <cellStyle name="Normal 3 11 16" xfId="12163" xr:uid="{015B12E1-5957-47E6-96C3-33E68B2DC748}"/>
    <cellStyle name="Normal 3 11 17" xfId="12164" xr:uid="{36A73F6D-5D8F-4E4B-BC87-A74E2871CD7F}"/>
    <cellStyle name="Normal 3 11 18" xfId="12165" xr:uid="{18EF32EB-122C-4102-8F47-151A0045377B}"/>
    <cellStyle name="Normal 3 11 19" xfId="12166" xr:uid="{584B2904-4C3B-4100-B7B9-4E0118FCA202}"/>
    <cellStyle name="Normal 3 11 2" xfId="12167" xr:uid="{8A512614-1729-432B-A338-49501B57F39D}"/>
    <cellStyle name="Normal 3 11 2 10" xfId="12168" xr:uid="{E2FFBE4D-8BAB-4A2C-998B-8276FA9DF533}"/>
    <cellStyle name="Normal 3 11 2 11" xfId="12169" xr:uid="{B7B0FEA7-6A30-469B-A209-424D40CD6A90}"/>
    <cellStyle name="Normal 3 11 2 12" xfId="12170" xr:uid="{62475AC2-6A77-47AC-9B14-E1A677C3B3B0}"/>
    <cellStyle name="Normal 3 11 2 13" xfId="12171" xr:uid="{9784E8DA-9866-4964-B357-EE9D9B45E1E9}"/>
    <cellStyle name="Normal 3 11 2 14" xfId="12172" xr:uid="{0FCEFC7F-4A05-4D7C-8B9D-BF0903ACE82F}"/>
    <cellStyle name="Normal 3 11 2 15" xfId="12173" xr:uid="{E77E6B91-4117-4105-8730-2796EEA6BBAC}"/>
    <cellStyle name="Normal 3 11 2 16" xfId="12174" xr:uid="{E0EF15CD-4070-41C6-8164-63C0025A5D83}"/>
    <cellStyle name="Normal 3 11 2 17" xfId="12175" xr:uid="{1DC83D3A-3697-4102-B8F0-AFD43ED886A4}"/>
    <cellStyle name="Normal 3 11 2 18" xfId="12176" xr:uid="{CD9D4EE4-21D7-48F7-BC8F-2D15B6BAAE73}"/>
    <cellStyle name="Normal 3 11 2 19" xfId="12177" xr:uid="{88D1786C-6DD7-46C9-8FDF-26D45DDF0714}"/>
    <cellStyle name="Normal 3 11 2 2" xfId="12178" xr:uid="{4C16AE5A-C277-4EA4-A314-0EF5DBC600B5}"/>
    <cellStyle name="Normal 3 11 2 20" xfId="12179" xr:uid="{FAB9FC52-88FE-47BE-866C-268BFB92566A}"/>
    <cellStyle name="Normal 3 11 2 21" xfId="12180" xr:uid="{CAF9CF37-1857-4DD0-9739-79EEB49035AE}"/>
    <cellStyle name="Normal 3 11 2 22" xfId="12181" xr:uid="{B85611E9-E1F8-4AA9-BD1C-2F053D16F4E8}"/>
    <cellStyle name="Normal 3 11 2 23" xfId="12182" xr:uid="{8727A907-8179-4FFC-A6A7-7F43AAB95F38}"/>
    <cellStyle name="Normal 3 11 2 24" xfId="12183" xr:uid="{DD201FE0-9D5E-47CD-A326-3B2B724D6329}"/>
    <cellStyle name="Normal 3 11 2 25" xfId="12184" xr:uid="{B1B78C0E-B276-4E1E-A861-8D2963D4E861}"/>
    <cellStyle name="Normal 3 11 2 26" xfId="12185" xr:uid="{1FB70356-9CA9-411F-9DDE-60A4203739C7}"/>
    <cellStyle name="Normal 3 11 2 27" xfId="12186" xr:uid="{9EC45511-F82B-4DC4-93EF-D1BFDEA8C767}"/>
    <cellStyle name="Normal 3 11 2 28" xfId="12187" xr:uid="{33B41068-7833-4F92-90BB-089D4E882174}"/>
    <cellStyle name="Normal 3 11 2 29" xfId="12188" xr:uid="{394116BC-0983-4102-B6BF-6D202E42253D}"/>
    <cellStyle name="Normal 3 11 2 3" xfId="12189" xr:uid="{0B18072D-F31C-4EEB-999E-B1854091E697}"/>
    <cellStyle name="Normal 3 11 2 30" xfId="12190" xr:uid="{7D254027-BF32-40B6-9841-EC967DA3700B}"/>
    <cellStyle name="Normal 3 11 2 31" xfId="12191" xr:uid="{FA320839-E938-493D-B8EF-2E1F1AA0407E}"/>
    <cellStyle name="Normal 3 11 2 32" xfId="12192" xr:uid="{945482C4-54D3-44A6-A82D-709AD08AE0E1}"/>
    <cellStyle name="Normal 3 11 2 4" xfId="12193" xr:uid="{89C516CB-EF8D-428E-B555-03F601D622F1}"/>
    <cellStyle name="Normal 3 11 2 5" xfId="12194" xr:uid="{BF35E523-A5DC-413A-870D-89B31DB1D91A}"/>
    <cellStyle name="Normal 3 11 2 6" xfId="12195" xr:uid="{F5AADD2D-9FA5-4231-893D-79375FD9BC77}"/>
    <cellStyle name="Normal 3 11 2 7" xfId="12196" xr:uid="{31F9E55E-4A50-4799-836E-08121CA09622}"/>
    <cellStyle name="Normal 3 11 2 8" xfId="12197" xr:uid="{7DD0444E-CF38-4B8C-BA2B-C8D4495B7B8A}"/>
    <cellStyle name="Normal 3 11 2 9" xfId="12198" xr:uid="{0E6A1364-99E4-4530-870D-281405F16F00}"/>
    <cellStyle name="Normal 3 11 20" xfId="12199" xr:uid="{4D485DD5-E4FC-4E2B-BCD3-08087230A055}"/>
    <cellStyle name="Normal 3 11 21" xfId="12200" xr:uid="{D44F5C34-374B-4B66-B815-D8EE921333E6}"/>
    <cellStyle name="Normal 3 11 22" xfId="12201" xr:uid="{2A5E0349-8B1E-442D-A8ED-1F2B89C3223C}"/>
    <cellStyle name="Normal 3 11 23" xfId="12202" xr:uid="{978A9348-B8B9-4109-8807-0BE4E76C00F8}"/>
    <cellStyle name="Normal 3 11 24" xfId="12203" xr:uid="{B4B73C3A-3B62-48A4-98A9-ECF79CC6088B}"/>
    <cellStyle name="Normal 3 11 25" xfId="12204" xr:uid="{502A43C3-A3E9-4BAD-A487-106E09F42B38}"/>
    <cellStyle name="Normal 3 11 26" xfId="12205" xr:uid="{577DC869-33E6-468C-A9E2-D9520986F0E0}"/>
    <cellStyle name="Normal 3 11 27" xfId="12206" xr:uid="{89E4AF4A-C2DD-471D-946C-27422D3651B2}"/>
    <cellStyle name="Normal 3 11 28" xfId="12207" xr:uid="{6DC3CE7B-613C-47ED-9141-B23470687C3B}"/>
    <cellStyle name="Normal 3 11 29" xfId="12208" xr:uid="{A46C09B3-466E-49D3-9965-75E5C6B1E4B5}"/>
    <cellStyle name="Normal 3 11 3" xfId="12209" xr:uid="{126306E7-786E-4DDE-BD65-8E2FE25FD853}"/>
    <cellStyle name="Normal 3 11 30" xfId="12210" xr:uid="{5B760C92-CC02-4F74-9DCE-639FD3EA20B1}"/>
    <cellStyle name="Normal 3 11 31" xfId="12211" xr:uid="{AAD58A58-A258-45FF-AB84-37CD176BCDD8}"/>
    <cellStyle name="Normal 3 11 32" xfId="12212" xr:uid="{5C88AC6E-83BC-4259-B255-C3CF53EAE3B9}"/>
    <cellStyle name="Normal 3 11 33" xfId="12213" xr:uid="{60EACC7D-13B1-4EA9-A079-02C986F1A4A3}"/>
    <cellStyle name="Normal 3 11 34" xfId="12214" xr:uid="{768B6F55-CD3F-4D09-9B43-D649BC0BB2F1}"/>
    <cellStyle name="Normal 3 11 4" xfId="12215" xr:uid="{015FA85B-C7CF-4E13-9503-E26030E42226}"/>
    <cellStyle name="Normal 3 11 5" xfId="12216" xr:uid="{03E9288B-C9CB-4F78-9BA8-E9AAA23C8F94}"/>
    <cellStyle name="Normal 3 11 6" xfId="12217" xr:uid="{5F8FCDD6-3F57-475C-9484-3FCE7022DEDD}"/>
    <cellStyle name="Normal 3 11 7" xfId="12218" xr:uid="{DCFA27FF-F713-4172-88E6-E9CAAE9F502B}"/>
    <cellStyle name="Normal 3 11 8" xfId="12219" xr:uid="{24B977BF-FECA-418C-BF9B-10DBB4E87D7C}"/>
    <cellStyle name="Normal 3 11 9" xfId="12220" xr:uid="{8B146AE1-CF81-4E10-90B9-7EC53A2563D6}"/>
    <cellStyle name="Normal 3 12" xfId="12221" xr:uid="{7AFC0A9B-4C47-4640-A472-7540DD2582AD}"/>
    <cellStyle name="Normal 3 12 10" xfId="12222" xr:uid="{8A1A6587-BE5A-41BC-A899-966D8EEAFEDF}"/>
    <cellStyle name="Normal 3 12 11" xfId="12223" xr:uid="{74CE342E-724C-4105-B3B4-112C1B3DA74D}"/>
    <cellStyle name="Normal 3 12 12" xfId="12224" xr:uid="{96CCCF66-959A-42FF-A0A4-65335D4A6688}"/>
    <cellStyle name="Normal 3 12 13" xfId="12225" xr:uid="{1698F39B-B8EB-406A-AB0C-3F72977315C3}"/>
    <cellStyle name="Normal 3 12 14" xfId="12226" xr:uid="{25B34673-E5C7-4F0F-8E33-4C1559ECC2CA}"/>
    <cellStyle name="Normal 3 12 15" xfId="12227" xr:uid="{8051BE48-20D1-4DDF-8FBF-F70A7E5AF0E4}"/>
    <cellStyle name="Normal 3 12 16" xfId="12228" xr:uid="{41B11A97-DD4D-4077-AEF5-A4FB5AF26CFB}"/>
    <cellStyle name="Normal 3 12 17" xfId="12229" xr:uid="{5D101932-A8BB-4F93-9C2C-6C9B834EBF0E}"/>
    <cellStyle name="Normal 3 12 18" xfId="12230" xr:uid="{02E2E094-5B65-4E41-98AB-9EE9062C2DFA}"/>
    <cellStyle name="Normal 3 12 19" xfId="12231" xr:uid="{F2F06B0A-9418-4866-9574-1E56EF3D33C9}"/>
    <cellStyle name="Normal 3 12 2" xfId="12232" xr:uid="{3138D431-7BD0-4A10-8FFD-1D1EC6E77F71}"/>
    <cellStyle name="Normal 3 12 2 10" xfId="12233" xr:uid="{86CB7B3C-D1B1-4824-982E-BB90EDBE8CFA}"/>
    <cellStyle name="Normal 3 12 2 11" xfId="12234" xr:uid="{9F8848CA-6CC1-480D-9933-6036529328A0}"/>
    <cellStyle name="Normal 3 12 2 12" xfId="12235" xr:uid="{A810494F-392E-4A68-93D7-21665C16C61D}"/>
    <cellStyle name="Normal 3 12 2 13" xfId="12236" xr:uid="{12D8EC88-0123-488A-B816-4223E8511D01}"/>
    <cellStyle name="Normal 3 12 2 14" xfId="12237" xr:uid="{0A41C069-C134-47B3-ABB0-D4FD682FC101}"/>
    <cellStyle name="Normal 3 12 2 15" xfId="12238" xr:uid="{FB72FB3D-D69E-4420-BC70-0973B5CA03C3}"/>
    <cellStyle name="Normal 3 12 2 16" xfId="12239" xr:uid="{A05213C6-025C-4D0B-90FC-6D58768ECDF9}"/>
    <cellStyle name="Normal 3 12 2 17" xfId="12240" xr:uid="{6C3773E3-BB2E-47C5-B587-62E9A96C94A8}"/>
    <cellStyle name="Normal 3 12 2 18" xfId="12241" xr:uid="{49DE0CAD-EA88-43EB-A098-5B8B3C381CF8}"/>
    <cellStyle name="Normal 3 12 2 19" xfId="12242" xr:uid="{A5EBD0E9-FA29-49A0-BF73-CCB0098FB65A}"/>
    <cellStyle name="Normal 3 12 2 2" xfId="12243" xr:uid="{575A1043-27A0-44EB-940F-B0F02DE4A028}"/>
    <cellStyle name="Normal 3 12 2 20" xfId="12244" xr:uid="{5EE0C523-44FB-4D21-A30A-7862FE19A447}"/>
    <cellStyle name="Normal 3 12 2 21" xfId="12245" xr:uid="{77A5BFDA-7F96-4A34-BF5C-668C612BD93E}"/>
    <cellStyle name="Normal 3 12 2 22" xfId="12246" xr:uid="{5F9D327A-08DA-4D4D-86B7-316F8425A1A1}"/>
    <cellStyle name="Normal 3 12 2 23" xfId="12247" xr:uid="{B3875709-A1A9-4ADC-A301-3C876EB6AD61}"/>
    <cellStyle name="Normal 3 12 2 24" xfId="12248" xr:uid="{4C6CA468-5706-4A47-8374-1CC26C15EC5C}"/>
    <cellStyle name="Normal 3 12 2 25" xfId="12249" xr:uid="{EB3793CD-D502-466F-9B01-2D21A13B1083}"/>
    <cellStyle name="Normal 3 12 2 26" xfId="12250" xr:uid="{9463A45D-37E0-4864-B126-B7CAB646A996}"/>
    <cellStyle name="Normal 3 12 2 27" xfId="12251" xr:uid="{8BE67FA8-4133-484C-BCE0-2D74AC6584CE}"/>
    <cellStyle name="Normal 3 12 2 28" xfId="12252" xr:uid="{FF8A4597-73CF-4ACC-9960-F3B57450FD7E}"/>
    <cellStyle name="Normal 3 12 2 29" xfId="12253" xr:uid="{44C488BC-C29C-4E7C-B155-967BF22992A8}"/>
    <cellStyle name="Normal 3 12 2 3" xfId="12254" xr:uid="{3DF0560A-AB93-4C11-B4AC-DB6AEE1D77A6}"/>
    <cellStyle name="Normal 3 12 2 30" xfId="12255" xr:uid="{FC9E9C12-EFC8-4423-AB13-09D387C2168C}"/>
    <cellStyle name="Normal 3 12 2 31" xfId="12256" xr:uid="{1C00BAD6-6B0D-4ED4-8121-04A5408DB3C2}"/>
    <cellStyle name="Normal 3 12 2 32" xfId="12257" xr:uid="{0A23D7FF-2A17-44F6-B0E4-9040E37C57E4}"/>
    <cellStyle name="Normal 3 12 2 4" xfId="12258" xr:uid="{AF030191-F8E3-418C-90E2-D29B0B61EFD1}"/>
    <cellStyle name="Normal 3 12 2 5" xfId="12259" xr:uid="{15B94B43-492C-4C22-8312-190EA44D3678}"/>
    <cellStyle name="Normal 3 12 2 6" xfId="12260" xr:uid="{2838929A-18B9-41F2-B3AB-9437DB533F50}"/>
    <cellStyle name="Normal 3 12 2 7" xfId="12261" xr:uid="{590FD87E-A166-4642-81FC-E546F8C2F66F}"/>
    <cellStyle name="Normal 3 12 2 8" xfId="12262" xr:uid="{948C5381-B2EB-4CF9-AA78-A2A025D126B0}"/>
    <cellStyle name="Normal 3 12 2 9" xfId="12263" xr:uid="{65F1DEF5-894B-4DF6-A322-E18E3D8B7C78}"/>
    <cellStyle name="Normal 3 12 20" xfId="12264" xr:uid="{99186C07-4CE1-4B29-9944-FB463EF4CC42}"/>
    <cellStyle name="Normal 3 12 21" xfId="12265" xr:uid="{C83AB861-C29E-40BD-815B-EB0E11CB1F3C}"/>
    <cellStyle name="Normal 3 12 22" xfId="12266" xr:uid="{9461FCB8-2E4E-4FF4-A3DA-60FF6FDC0FFD}"/>
    <cellStyle name="Normal 3 12 23" xfId="12267" xr:uid="{D998062F-CA2C-4144-9E04-D539112055CB}"/>
    <cellStyle name="Normal 3 12 24" xfId="12268" xr:uid="{5E948042-7765-416C-8D29-93D2FE8650AF}"/>
    <cellStyle name="Normal 3 12 25" xfId="12269" xr:uid="{B2225BD8-195A-4806-B3C6-10F21F5B679B}"/>
    <cellStyle name="Normal 3 12 26" xfId="12270" xr:uid="{B7BF474E-84D0-49C5-93E1-A2222540DA8F}"/>
    <cellStyle name="Normal 3 12 27" xfId="12271" xr:uid="{AA8BA327-8D17-4E29-B48B-A32F858CB776}"/>
    <cellStyle name="Normal 3 12 28" xfId="12272" xr:uid="{99ECA466-4E47-4711-B42A-03F31828D54A}"/>
    <cellStyle name="Normal 3 12 29" xfId="12273" xr:uid="{5D1BA33D-45CF-4836-B984-BA58F79332B4}"/>
    <cellStyle name="Normal 3 12 3" xfId="12274" xr:uid="{88EA27F4-2443-4C94-9034-A2987C7B3CCA}"/>
    <cellStyle name="Normal 3 12 30" xfId="12275" xr:uid="{16EB906C-1387-4128-981B-FA24C793F0D1}"/>
    <cellStyle name="Normal 3 12 31" xfId="12276" xr:uid="{4488642C-9957-4C8E-B7DE-D64C30D9DA09}"/>
    <cellStyle name="Normal 3 12 32" xfId="12277" xr:uid="{E8115B27-D9A6-41DD-A1EE-104A5BDE226B}"/>
    <cellStyle name="Normal 3 12 33" xfId="12278" xr:uid="{8B654563-E09C-4638-BED0-9740A531FD5B}"/>
    <cellStyle name="Normal 3 12 34" xfId="12279" xr:uid="{A6A378BD-F189-4B24-9272-9909746715D4}"/>
    <cellStyle name="Normal 3 12 4" xfId="12280" xr:uid="{F3A6E5BB-FA2C-4141-B6EF-2577F7FE46D0}"/>
    <cellStyle name="Normal 3 12 5" xfId="12281" xr:uid="{A18654BA-1C1B-40F9-A4B2-079A42070E3E}"/>
    <cellStyle name="Normal 3 12 6" xfId="12282" xr:uid="{EEB0F2B9-0915-44C9-B899-BB2083C8A492}"/>
    <cellStyle name="Normal 3 12 7" xfId="12283" xr:uid="{A70A55A1-3446-4ED7-B4D3-B127F3B7297E}"/>
    <cellStyle name="Normal 3 12 8" xfId="12284" xr:uid="{FCB7DD86-C8F2-411C-993B-D8E581770C5F}"/>
    <cellStyle name="Normal 3 12 9" xfId="12285" xr:uid="{F8C19496-C5F2-4968-BFFF-03A3A53C3CBD}"/>
    <cellStyle name="Normal 3 13" xfId="12286" xr:uid="{C9193541-C9F2-47BB-9EDA-A45F8DD3D9D3}"/>
    <cellStyle name="Normal 3 13 10" xfId="12287" xr:uid="{2A00DD13-D90E-4D35-8BA5-15148F1B2377}"/>
    <cellStyle name="Normal 3 13 11" xfId="12288" xr:uid="{9CAACC5D-9461-4D70-B8B8-6A743CAFEC7F}"/>
    <cellStyle name="Normal 3 13 12" xfId="12289" xr:uid="{C3044C87-1692-4A94-A927-83B085EBBEA9}"/>
    <cellStyle name="Normal 3 13 13" xfId="12290" xr:uid="{9FC27ADC-DDEB-4112-9D50-C1B887892179}"/>
    <cellStyle name="Normal 3 13 14" xfId="12291" xr:uid="{68EC4907-80EA-4DD2-BE2A-C4B734C0E180}"/>
    <cellStyle name="Normal 3 13 15" xfId="12292" xr:uid="{0BD4E1F4-3831-4C1E-87BD-BDB0E71D3A74}"/>
    <cellStyle name="Normal 3 13 16" xfId="12293" xr:uid="{98B2961A-0B51-4454-BBD8-084E1753E17D}"/>
    <cellStyle name="Normal 3 13 17" xfId="12294" xr:uid="{F1678DD3-B48B-46CB-A08D-A27963D0A510}"/>
    <cellStyle name="Normal 3 13 18" xfId="12295" xr:uid="{028EBB80-2804-487C-A444-D02CE4DF948B}"/>
    <cellStyle name="Normal 3 13 19" xfId="12296" xr:uid="{6E5FE582-BF61-42FF-83EC-EF4FDBD950B8}"/>
    <cellStyle name="Normal 3 13 2" xfId="12297" xr:uid="{822B97D7-6771-420A-B2C5-88D22360D51C}"/>
    <cellStyle name="Normal 3 13 2 10" xfId="12298" xr:uid="{D93E4E7F-24F2-4A45-A2B3-D634ECD29FC2}"/>
    <cellStyle name="Normal 3 13 2 11" xfId="12299" xr:uid="{36D565E3-E503-49E5-8FAF-71C89A0C461B}"/>
    <cellStyle name="Normal 3 13 2 12" xfId="12300" xr:uid="{9DF4A770-8C7B-4DC1-B16F-8C8A955F7A9F}"/>
    <cellStyle name="Normal 3 13 2 13" xfId="12301" xr:uid="{40FBC903-D6C9-465A-84F8-401AF4ECBDD8}"/>
    <cellStyle name="Normal 3 13 2 14" xfId="12302" xr:uid="{8CE1DA0E-5D7D-475D-B60B-825C15C989A5}"/>
    <cellStyle name="Normal 3 13 2 15" xfId="12303" xr:uid="{7997052D-3D57-4B96-A86F-B5CCF2A91273}"/>
    <cellStyle name="Normal 3 13 2 16" xfId="12304" xr:uid="{82FA2AE6-54C8-47C2-9750-4A647CE8B87B}"/>
    <cellStyle name="Normal 3 13 2 17" xfId="12305" xr:uid="{AABEA02D-3349-403B-ABF8-66FD45B64F16}"/>
    <cellStyle name="Normal 3 13 2 18" xfId="12306" xr:uid="{A0B7A8EA-DD4A-440F-866A-DB58FF363268}"/>
    <cellStyle name="Normal 3 13 2 19" xfId="12307" xr:uid="{3A0F70A6-48B0-417E-9F91-E31098FB2336}"/>
    <cellStyle name="Normal 3 13 2 2" xfId="12308" xr:uid="{30988BC8-8A52-4D61-B08E-52D6849E8CAB}"/>
    <cellStyle name="Normal 3 13 2 20" xfId="12309" xr:uid="{082563C3-7485-406F-8884-19867AA156E9}"/>
    <cellStyle name="Normal 3 13 2 21" xfId="12310" xr:uid="{D3D96F51-6FC0-4412-9DE2-02C7763F95A7}"/>
    <cellStyle name="Normal 3 13 2 22" xfId="12311" xr:uid="{2D0C726B-27B1-4DC7-9B08-F08CE04EF1CD}"/>
    <cellStyle name="Normal 3 13 2 23" xfId="12312" xr:uid="{62B47932-7782-43E0-875B-9B914089AA3C}"/>
    <cellStyle name="Normal 3 13 2 24" xfId="12313" xr:uid="{97F0FE38-B952-44DA-ADCF-F431D0D9941B}"/>
    <cellStyle name="Normal 3 13 2 25" xfId="12314" xr:uid="{46BE9015-FBF3-4046-935F-8D2BD91C8B9E}"/>
    <cellStyle name="Normal 3 13 2 26" xfId="12315" xr:uid="{DE605CC1-8922-4024-9998-A4E7E4198012}"/>
    <cellStyle name="Normal 3 13 2 27" xfId="12316" xr:uid="{5BEEA2A8-822C-4E44-A8AB-9558F729BD36}"/>
    <cellStyle name="Normal 3 13 2 28" xfId="12317" xr:uid="{4E06CC7F-F063-4F20-8F88-8BD00B071FE4}"/>
    <cellStyle name="Normal 3 13 2 29" xfId="12318" xr:uid="{174AD3DE-646E-4DA4-8A88-2D1861625ADD}"/>
    <cellStyle name="Normal 3 13 2 3" xfId="12319" xr:uid="{B31542D1-F73D-45DA-A215-EE87DA26EDB2}"/>
    <cellStyle name="Normal 3 13 2 30" xfId="12320" xr:uid="{0B66914E-AE2E-40DD-B98C-7CD4D1A1AA9F}"/>
    <cellStyle name="Normal 3 13 2 31" xfId="12321" xr:uid="{86265660-E763-472F-8081-0993768DEF5D}"/>
    <cellStyle name="Normal 3 13 2 32" xfId="12322" xr:uid="{6B538917-8D20-4AA0-965E-274CD87FBDC7}"/>
    <cellStyle name="Normal 3 13 2 4" xfId="12323" xr:uid="{00D78ACA-D34F-4FB4-AB5D-A280D9302E48}"/>
    <cellStyle name="Normal 3 13 2 5" xfId="12324" xr:uid="{6BD86886-5498-4767-AF6F-F60B44F4C485}"/>
    <cellStyle name="Normal 3 13 2 6" xfId="12325" xr:uid="{D1B59040-585E-4F2B-8F09-E60CA722137B}"/>
    <cellStyle name="Normal 3 13 2 7" xfId="12326" xr:uid="{76DACE26-2E65-45E6-9C37-FEBFFF2A08FE}"/>
    <cellStyle name="Normal 3 13 2 8" xfId="12327" xr:uid="{AE20EC01-3FFB-436C-9CC2-291F252C710B}"/>
    <cellStyle name="Normal 3 13 2 9" xfId="12328" xr:uid="{B7124358-AB2A-4516-A912-37089494AB8D}"/>
    <cellStyle name="Normal 3 13 20" xfId="12329" xr:uid="{189DCAC2-AF1A-4858-8CC6-B52677693D58}"/>
    <cellStyle name="Normal 3 13 21" xfId="12330" xr:uid="{9D0A0A88-80E2-416C-8FFA-DDB75F98A1F3}"/>
    <cellStyle name="Normal 3 13 22" xfId="12331" xr:uid="{C3CE343C-2434-436B-A551-E3387F9EAB66}"/>
    <cellStyle name="Normal 3 13 23" xfId="12332" xr:uid="{4988D6DC-8D20-4548-AF54-6BC899E8E0DC}"/>
    <cellStyle name="Normal 3 13 24" xfId="12333" xr:uid="{6DA56EDB-8D33-4A68-9FA8-9802CD3B416A}"/>
    <cellStyle name="Normal 3 13 25" xfId="12334" xr:uid="{0F48CBAF-9A52-49D1-8653-A886D14DCA21}"/>
    <cellStyle name="Normal 3 13 26" xfId="12335" xr:uid="{744FD608-19E7-4255-8FA3-1721B595B45E}"/>
    <cellStyle name="Normal 3 13 27" xfId="12336" xr:uid="{616E6075-53B6-4131-88B5-A2B79498D5E5}"/>
    <cellStyle name="Normal 3 13 28" xfId="12337" xr:uid="{54A68567-711E-44AE-94AA-DDE4FC3A7886}"/>
    <cellStyle name="Normal 3 13 29" xfId="12338" xr:uid="{82A015BC-72C7-4166-A6A3-F173D90E6B48}"/>
    <cellStyle name="Normal 3 13 3" xfId="12339" xr:uid="{50AF7004-63FD-47CC-9BED-9BE644A4006C}"/>
    <cellStyle name="Normal 3 13 30" xfId="12340" xr:uid="{A4B933F4-11EE-469D-8DF9-AD2100ADB98D}"/>
    <cellStyle name="Normal 3 13 31" xfId="12341" xr:uid="{9309C9C2-2873-4681-BE34-77A7E05A9E62}"/>
    <cellStyle name="Normal 3 13 32" xfId="12342" xr:uid="{C1FF29FF-DF2A-41E0-8AA2-86F3FDD3F90A}"/>
    <cellStyle name="Normal 3 13 33" xfId="12343" xr:uid="{D8176379-E649-4AC0-ABDD-8F4AEB33BB0E}"/>
    <cellStyle name="Normal 3 13 34" xfId="12344" xr:uid="{8184E318-5003-4A9D-8710-3E4F9D54537C}"/>
    <cellStyle name="Normal 3 13 4" xfId="12345" xr:uid="{5A7B0476-6963-4FAB-A6AA-B7E78C224889}"/>
    <cellStyle name="Normal 3 13 5" xfId="12346" xr:uid="{611B9F26-9751-47A3-8C9E-2BF9405800DA}"/>
    <cellStyle name="Normal 3 13 6" xfId="12347" xr:uid="{764E98ED-9CA0-4801-A5B1-83858672EE13}"/>
    <cellStyle name="Normal 3 13 7" xfId="12348" xr:uid="{0FD039E3-E96C-453C-9C67-2431C8843689}"/>
    <cellStyle name="Normal 3 13 8" xfId="12349" xr:uid="{9C5A2FCD-00F3-49E6-8E3A-8EC30CA6DC8C}"/>
    <cellStyle name="Normal 3 13 9" xfId="12350" xr:uid="{62348690-0C7B-4EAE-833B-1BC2EF1C4F52}"/>
    <cellStyle name="Normal 3 14" xfId="12351" xr:uid="{1EF55968-FE6E-4E9E-9F0E-0ED7A6197825}"/>
    <cellStyle name="Normal 3 14 10" xfId="12352" xr:uid="{8D02CE36-6112-48C2-8EAF-87D59222A9F9}"/>
    <cellStyle name="Normal 3 14 11" xfId="12353" xr:uid="{9B4705A9-E0D4-49C3-897A-D2958FA36CC1}"/>
    <cellStyle name="Normal 3 14 12" xfId="12354" xr:uid="{A329E10F-AB41-4E4C-8D8B-2EAB311A364B}"/>
    <cellStyle name="Normal 3 14 13" xfId="12355" xr:uid="{84EACFC1-E1EA-4875-87BF-9C39CAC42D1F}"/>
    <cellStyle name="Normal 3 14 14" xfId="12356" xr:uid="{7715F909-D839-4A8C-8417-F11EA69CF3A4}"/>
    <cellStyle name="Normal 3 14 15" xfId="12357" xr:uid="{5C7A6837-2BA2-47AD-917E-19A2FAC113DD}"/>
    <cellStyle name="Normal 3 14 16" xfId="12358" xr:uid="{0A1B6A3A-5C60-4F0E-BA9D-D63B7A75AF18}"/>
    <cellStyle name="Normal 3 14 17" xfId="12359" xr:uid="{067C899B-56B1-43E6-B861-10B5651C5936}"/>
    <cellStyle name="Normal 3 14 18" xfId="12360" xr:uid="{A57E9F59-D6A4-4DFD-909D-F409BD0D13CD}"/>
    <cellStyle name="Normal 3 14 19" xfId="12361" xr:uid="{98795858-00DE-4868-B0F6-C57B28C9E438}"/>
    <cellStyle name="Normal 3 14 2" xfId="12362" xr:uid="{1F79A2E6-47FB-4197-92FC-8DAB65122019}"/>
    <cellStyle name="Normal 3 14 2 10" xfId="12363" xr:uid="{D9D1D3AF-CD9D-4172-AC4A-C7EAEAB95DC8}"/>
    <cellStyle name="Normal 3 14 2 11" xfId="12364" xr:uid="{261D379B-4EC8-46E4-9209-F5899ADDF1F7}"/>
    <cellStyle name="Normal 3 14 2 12" xfId="12365" xr:uid="{180A9EEC-7470-4773-924C-18A51EAADF79}"/>
    <cellStyle name="Normal 3 14 2 13" xfId="12366" xr:uid="{A0E0C218-16FF-4D5D-A842-BEB992C4E462}"/>
    <cellStyle name="Normal 3 14 2 14" xfId="12367" xr:uid="{6856F05A-AFFE-4DE5-9195-3D92F1C6866C}"/>
    <cellStyle name="Normal 3 14 2 15" xfId="12368" xr:uid="{9E6D326A-BB25-46F8-A68D-33ECEAC9CD6B}"/>
    <cellStyle name="Normal 3 14 2 16" xfId="12369" xr:uid="{5EB7DD0F-5B52-4FA9-9129-536CF15EAAE5}"/>
    <cellStyle name="Normal 3 14 2 17" xfId="12370" xr:uid="{35FBF0DF-67E1-4984-937C-89D10C790979}"/>
    <cellStyle name="Normal 3 14 2 18" xfId="12371" xr:uid="{95F641C4-D7B4-4387-A27C-DCF5A1C8FC2C}"/>
    <cellStyle name="Normal 3 14 2 19" xfId="12372" xr:uid="{F08C76A8-3BD6-47A3-92D0-B4F8CB216E94}"/>
    <cellStyle name="Normal 3 14 2 2" xfId="12373" xr:uid="{6371B29C-E942-41CD-9357-517DBCDC981C}"/>
    <cellStyle name="Normal 3 14 2 20" xfId="12374" xr:uid="{71A386A1-D79A-454E-AB0A-52D4CBE2212B}"/>
    <cellStyle name="Normal 3 14 2 21" xfId="12375" xr:uid="{80FAC431-0265-45DF-89D9-7C1A150FC150}"/>
    <cellStyle name="Normal 3 14 2 22" xfId="12376" xr:uid="{8701A2E2-E356-4FEB-B5D2-F094549B4442}"/>
    <cellStyle name="Normal 3 14 2 23" xfId="12377" xr:uid="{FADFFAE0-7CAD-4007-84CC-8359AAE5D998}"/>
    <cellStyle name="Normal 3 14 2 24" xfId="12378" xr:uid="{C2995D5E-9556-4A0F-B0AF-9B31EF1EB1FD}"/>
    <cellStyle name="Normal 3 14 2 25" xfId="12379" xr:uid="{AE41A84E-A3BD-42F9-9CDA-5CC9EB2B08C4}"/>
    <cellStyle name="Normal 3 14 2 26" xfId="12380" xr:uid="{C2B82F8F-D4EE-4082-9FC3-8F364A0006A5}"/>
    <cellStyle name="Normal 3 14 2 27" xfId="12381" xr:uid="{36210B99-1AAE-4A4C-8CF7-31CABCFD1E80}"/>
    <cellStyle name="Normal 3 14 2 28" xfId="12382" xr:uid="{095B3B94-D47A-4952-A46A-F400D7EAE5D2}"/>
    <cellStyle name="Normal 3 14 2 29" xfId="12383" xr:uid="{9D88D42E-0BB0-40D3-B999-1A9F1D0A03BA}"/>
    <cellStyle name="Normal 3 14 2 3" xfId="12384" xr:uid="{CD39864E-A4A0-4208-84CC-525A4A4C32E2}"/>
    <cellStyle name="Normal 3 14 2 30" xfId="12385" xr:uid="{41127DCF-C677-41D5-AE7E-E6CD08709672}"/>
    <cellStyle name="Normal 3 14 2 31" xfId="12386" xr:uid="{15498280-FB8B-427E-9E09-5082F5679495}"/>
    <cellStyle name="Normal 3 14 2 32" xfId="12387" xr:uid="{7821D100-F180-42C4-A868-CE6CE0B919C9}"/>
    <cellStyle name="Normal 3 14 2 4" xfId="12388" xr:uid="{2EF13027-1373-4BCA-903B-91272F400F88}"/>
    <cellStyle name="Normal 3 14 2 5" xfId="12389" xr:uid="{626A4B4E-DE2C-4945-91E2-6873A6B2F5AD}"/>
    <cellStyle name="Normal 3 14 2 6" xfId="12390" xr:uid="{8BD51A20-1C93-4750-AFA4-F535D35BF44B}"/>
    <cellStyle name="Normal 3 14 2 7" xfId="12391" xr:uid="{F2C1CFFC-2C1A-4114-A589-FD464A4A9709}"/>
    <cellStyle name="Normal 3 14 2 8" xfId="12392" xr:uid="{5C7A4026-63FF-4F26-912C-2154C4B17D35}"/>
    <cellStyle name="Normal 3 14 2 9" xfId="12393" xr:uid="{B13950CA-0A37-47B5-ABEA-87017284FBCE}"/>
    <cellStyle name="Normal 3 14 20" xfId="12394" xr:uid="{02942CA5-2510-4DF4-ACDA-82EA5B597CD3}"/>
    <cellStyle name="Normal 3 14 21" xfId="12395" xr:uid="{AD584657-C0B9-4D5A-B315-07A24A953D39}"/>
    <cellStyle name="Normal 3 14 22" xfId="12396" xr:uid="{7B71E209-A7ED-4B90-91FF-891722CC4DC7}"/>
    <cellStyle name="Normal 3 14 23" xfId="12397" xr:uid="{2D9D75F9-9A20-42C2-BD43-A77973725301}"/>
    <cellStyle name="Normal 3 14 24" xfId="12398" xr:uid="{C13A1A43-8527-4E51-BA9E-52035B2F791C}"/>
    <cellStyle name="Normal 3 14 25" xfId="12399" xr:uid="{B330F5C2-E4C8-4C1D-BF0F-A39B88B06E4F}"/>
    <cellStyle name="Normal 3 14 26" xfId="12400" xr:uid="{71D9E4A6-8ED5-46C9-9422-808E86DC484A}"/>
    <cellStyle name="Normal 3 14 27" xfId="12401" xr:uid="{C564BBF5-A0B3-493C-BC3B-CC2556232502}"/>
    <cellStyle name="Normal 3 14 28" xfId="12402" xr:uid="{9EB6C7C9-C885-405B-ABF5-08D5CA8FCA88}"/>
    <cellStyle name="Normal 3 14 29" xfId="12403" xr:uid="{AFC79792-2434-47E9-B745-706542F8FD80}"/>
    <cellStyle name="Normal 3 14 3" xfId="12404" xr:uid="{F7F6A24E-243C-4020-A27F-15BC201A81B7}"/>
    <cellStyle name="Normal 3 14 30" xfId="12405" xr:uid="{8A76596D-0CB3-447D-9378-AD67D3C5952D}"/>
    <cellStyle name="Normal 3 14 31" xfId="12406" xr:uid="{D0B28E22-8FAE-4336-B087-CB61EE406011}"/>
    <cellStyle name="Normal 3 14 32" xfId="12407" xr:uid="{88E43432-06BA-467C-8465-D3B30BC7C542}"/>
    <cellStyle name="Normal 3 14 33" xfId="12408" xr:uid="{D13739D0-63B0-4453-94AB-F72908D37475}"/>
    <cellStyle name="Normal 3 14 34" xfId="12409" xr:uid="{E5501D64-7BC2-464C-A09D-536D54D6CFD7}"/>
    <cellStyle name="Normal 3 14 4" xfId="12410" xr:uid="{93C88338-990E-419C-BA4A-44601F834DEA}"/>
    <cellStyle name="Normal 3 14 5" xfId="12411" xr:uid="{8D372DD6-301C-4439-BA61-06CE49046E05}"/>
    <cellStyle name="Normal 3 14 6" xfId="12412" xr:uid="{1701BE71-16BD-4B0F-9615-A49DBF324C22}"/>
    <cellStyle name="Normal 3 14 7" xfId="12413" xr:uid="{0EFF4791-442C-4A9F-ABD4-718979DA24B4}"/>
    <cellStyle name="Normal 3 14 8" xfId="12414" xr:uid="{93FF9B7C-D5F3-4B1E-8DED-2BF169450DFA}"/>
    <cellStyle name="Normal 3 14 9" xfId="12415" xr:uid="{0AC9FE30-DC62-4C71-B7D3-9CB5D893EEA3}"/>
    <cellStyle name="Normal 3 15" xfId="12416" xr:uid="{10BD8F85-0D2F-4E33-88E2-32A2A6C1254A}"/>
    <cellStyle name="Normal 3 15 10" xfId="12417" xr:uid="{599E935B-C2E7-4970-B309-D06928FE8E3A}"/>
    <cellStyle name="Normal 3 15 11" xfId="12418" xr:uid="{CFB95E5E-DF23-4A42-945E-628C5DD4450F}"/>
    <cellStyle name="Normal 3 15 12" xfId="12419" xr:uid="{D161D78D-DAA1-4E84-B103-3EDC29F6FD19}"/>
    <cellStyle name="Normal 3 15 13" xfId="12420" xr:uid="{ADBAA490-747C-4E44-AD9A-4879E33B49EE}"/>
    <cellStyle name="Normal 3 15 14" xfId="12421" xr:uid="{C06809F9-9478-48F9-878A-2181C217F262}"/>
    <cellStyle name="Normal 3 15 15" xfId="12422" xr:uid="{D5126C80-146E-4B46-9B87-206D994A766C}"/>
    <cellStyle name="Normal 3 15 16" xfId="12423" xr:uid="{E07DD4C8-D4E2-41FE-BEF6-766D88A8FEC7}"/>
    <cellStyle name="Normal 3 15 17" xfId="12424" xr:uid="{64746EE7-F079-4989-A90D-37CCC31A3BAC}"/>
    <cellStyle name="Normal 3 15 18" xfId="12425" xr:uid="{50E960A7-B5D0-4E07-816B-2A7068038F2A}"/>
    <cellStyle name="Normal 3 15 19" xfId="12426" xr:uid="{531BD0DE-8EB1-414E-B96D-E8C24A800A4E}"/>
    <cellStyle name="Normal 3 15 2" xfId="12427" xr:uid="{3448F675-51A1-4D83-9249-12C522E116FE}"/>
    <cellStyle name="Normal 3 15 20" xfId="12428" xr:uid="{B9CCEC5E-B8E8-4F48-B190-AAB5B3811782}"/>
    <cellStyle name="Normal 3 15 21" xfId="12429" xr:uid="{D74BF495-1ABA-4D63-A4CF-55101DE8709B}"/>
    <cellStyle name="Normal 3 15 22" xfId="12430" xr:uid="{8A08C93A-82E0-45F0-876E-CEAD1F04A673}"/>
    <cellStyle name="Normal 3 15 23" xfId="12431" xr:uid="{C158D3E8-9337-4C64-9499-00120713E84E}"/>
    <cellStyle name="Normal 3 15 24" xfId="12432" xr:uid="{ADFEC9D9-22EA-4DE7-BD95-B0D9D446AFB7}"/>
    <cellStyle name="Normal 3 15 25" xfId="12433" xr:uid="{EBFD05CD-7402-4874-BB05-48EEAAAABF06}"/>
    <cellStyle name="Normal 3 15 26" xfId="12434" xr:uid="{82D8E58E-44A5-441E-821A-7A0643005113}"/>
    <cellStyle name="Normal 3 15 27" xfId="12435" xr:uid="{3545CFBB-6D73-400B-9DF1-1AA24DF6CD51}"/>
    <cellStyle name="Normal 3 15 28" xfId="12436" xr:uid="{8F54B25A-ED57-431D-A60A-AB87A07B3142}"/>
    <cellStyle name="Normal 3 15 29" xfId="12437" xr:uid="{F171CBEC-B665-4EDF-88B5-4759649D94D9}"/>
    <cellStyle name="Normal 3 15 3" xfId="12438" xr:uid="{D9B537A4-AFFE-43F8-BD3D-3C8AA3BF11EE}"/>
    <cellStyle name="Normal 3 15 30" xfId="12439" xr:uid="{619977E5-0CD0-4FAB-9F5D-7DC5BD872BF3}"/>
    <cellStyle name="Normal 3 15 31" xfId="12440" xr:uid="{9E41EE14-A8E1-4C02-AA8D-003B12383025}"/>
    <cellStyle name="Normal 3 15 32" xfId="12441" xr:uid="{AB3E93E9-9272-417B-97F2-6D94A5F42A63}"/>
    <cellStyle name="Normal 3 15 4" xfId="12442" xr:uid="{1B4453FC-0362-4BD0-93CF-27A92E93CD1C}"/>
    <cellStyle name="Normal 3 15 5" xfId="12443" xr:uid="{03A729B1-2431-4B53-BC78-F7F2DA62A9D4}"/>
    <cellStyle name="Normal 3 15 6" xfId="12444" xr:uid="{54592D24-45AC-42D0-9758-D77814E5610F}"/>
    <cellStyle name="Normal 3 15 7" xfId="12445" xr:uid="{F2B018DB-81C5-45DF-A971-193B0DA0058F}"/>
    <cellStyle name="Normal 3 15 8" xfId="12446" xr:uid="{284B82BD-5D5E-4698-92DE-DE45C76F48F5}"/>
    <cellStyle name="Normal 3 15 9" xfId="12447" xr:uid="{DD54786F-314F-4038-9414-440459CCBEBF}"/>
    <cellStyle name="Normal 3 16" xfId="12448" xr:uid="{FA0C3659-324B-4FE9-805C-99C2134469EC}"/>
    <cellStyle name="Normal 3 16 10" xfId="12449" xr:uid="{2E18F109-AF53-4198-B5B9-7D6AD1E260C0}"/>
    <cellStyle name="Normal 3 16 11" xfId="12450" xr:uid="{72FA0A96-A214-40AB-A07F-515A24E081DF}"/>
    <cellStyle name="Normal 3 16 12" xfId="12451" xr:uid="{893E3923-C3F2-4588-BEDF-679BB6B437E6}"/>
    <cellStyle name="Normal 3 16 13" xfId="12452" xr:uid="{F97713AF-9434-44A0-A27E-018E74C24FE4}"/>
    <cellStyle name="Normal 3 16 14" xfId="12453" xr:uid="{FFCC2EF8-EEA9-43A3-8AC4-88441A0404C3}"/>
    <cellStyle name="Normal 3 16 15" xfId="12454" xr:uid="{60C65622-757A-4904-B891-8A8FE16970F6}"/>
    <cellStyle name="Normal 3 16 16" xfId="12455" xr:uid="{486A7747-6444-466A-A561-9AA9937819A0}"/>
    <cellStyle name="Normal 3 16 17" xfId="12456" xr:uid="{BC65D067-7434-48B5-9E4B-8FD8CA1A1047}"/>
    <cellStyle name="Normal 3 16 18" xfId="12457" xr:uid="{862C6AC1-E28B-4632-B9D7-8D8AF25F8314}"/>
    <cellStyle name="Normal 3 16 19" xfId="12458" xr:uid="{B2271A8A-C0F5-430C-8139-2F28A10A511F}"/>
    <cellStyle name="Normal 3 16 2" xfId="12459" xr:uid="{E468486A-C1B6-4B55-8A43-0AAD2E5C62F8}"/>
    <cellStyle name="Normal 3 16 20" xfId="12460" xr:uid="{3E9C4435-38B1-4E57-A2B2-80E675E2B961}"/>
    <cellStyle name="Normal 3 16 21" xfId="12461" xr:uid="{B75437C5-0A8D-4EEF-91D2-3E3CB1C6271F}"/>
    <cellStyle name="Normal 3 16 22" xfId="12462" xr:uid="{2EC02E8F-A28A-452D-B154-510FF9C16C39}"/>
    <cellStyle name="Normal 3 16 23" xfId="12463" xr:uid="{3C11A7C0-738A-42A3-BC87-C5430C848267}"/>
    <cellStyle name="Normal 3 16 24" xfId="12464" xr:uid="{442C46AE-2075-4DA6-8F9C-A124CA9431FF}"/>
    <cellStyle name="Normal 3 16 25" xfId="12465" xr:uid="{F49C866A-DE85-4130-90AA-F0C2F173450C}"/>
    <cellStyle name="Normal 3 16 26" xfId="12466" xr:uid="{47681B6A-711C-4EE0-8B49-ACD0470F77D7}"/>
    <cellStyle name="Normal 3 16 27" xfId="12467" xr:uid="{2B09C465-E6A1-4C0A-B4A7-AFA1886078D0}"/>
    <cellStyle name="Normal 3 16 28" xfId="12468" xr:uid="{26019193-F854-4C90-B476-224C21BF51E0}"/>
    <cellStyle name="Normal 3 16 29" xfId="12469" xr:uid="{A72FD798-D14D-4EA1-8FE3-1DB8693DB4C1}"/>
    <cellStyle name="Normal 3 16 3" xfId="12470" xr:uid="{4A55038E-5FAC-432D-9E2D-8A69A171B983}"/>
    <cellStyle name="Normal 3 16 30" xfId="12471" xr:uid="{D54DFA2A-1679-41C2-9099-3D8157B9B959}"/>
    <cellStyle name="Normal 3 16 31" xfId="12472" xr:uid="{6D84A000-FF39-4910-A603-0D4D6DB9A439}"/>
    <cellStyle name="Normal 3 16 32" xfId="12473" xr:uid="{DCB0D150-0107-44E0-A236-AF42E06E4EE9}"/>
    <cellStyle name="Normal 3 16 4" xfId="12474" xr:uid="{03B9F112-D7B8-41C4-8C83-A63448A96441}"/>
    <cellStyle name="Normal 3 16 5" xfId="12475" xr:uid="{6B44F0F2-0A19-4EB7-A425-439C27AD1FCB}"/>
    <cellStyle name="Normal 3 16 6" xfId="12476" xr:uid="{B6D2F90B-0970-4561-869D-D4AECF1BF1D6}"/>
    <cellStyle name="Normal 3 16 7" xfId="12477" xr:uid="{8AF04C06-EEF1-4E9E-B49B-459352E0D56C}"/>
    <cellStyle name="Normal 3 16 8" xfId="12478" xr:uid="{B012C7FF-E400-4F99-9F0C-9C76231E94E5}"/>
    <cellStyle name="Normal 3 16 9" xfId="12479" xr:uid="{B22F0799-4136-48BC-85F0-568EA88EEBD1}"/>
    <cellStyle name="Normal 3 17" xfId="12480" xr:uid="{716ECFCA-66EA-439A-8E7F-EAB0E7DB9239}"/>
    <cellStyle name="Normal 3 17 2" xfId="12481" xr:uid="{BAEDE093-1DF8-4FEC-8656-2C2522495482}"/>
    <cellStyle name="Normal 3 17 3" xfId="12482" xr:uid="{E6256527-C2E5-497A-B502-EA663D9D8B0F}"/>
    <cellStyle name="Normal 3 17 4" xfId="12483" xr:uid="{1EF9B835-AA75-488A-8545-2A021D513B0B}"/>
    <cellStyle name="Normal 3 17 5" xfId="12484" xr:uid="{4AAAFC81-97ED-4DF7-96D8-3F9EF1F6FA78}"/>
    <cellStyle name="Normal 3 17 6" xfId="12485" xr:uid="{8ABB9110-5506-4501-8FA7-3628EE8C40A5}"/>
    <cellStyle name="Normal 3 18" xfId="12486" xr:uid="{A979F798-20EB-4446-AE0A-226AC90E77CE}"/>
    <cellStyle name="Normal 3 18 2" xfId="12487" xr:uid="{F97771D8-084D-4302-A3D9-7F3BCE76C568}"/>
    <cellStyle name="Normal 3 18 3" xfId="12488" xr:uid="{B7000A4E-49CE-4BA2-855B-6187B602C09A}"/>
    <cellStyle name="Normal 3 18 4" xfId="12489" xr:uid="{DFFE1C10-2AA7-4033-9F10-53CA459437AB}"/>
    <cellStyle name="Normal 3 18 5" xfId="12490" xr:uid="{9AFA95EB-4224-4C23-A745-B4CCCAD9248F}"/>
    <cellStyle name="Normal 3 18 6" xfId="12491" xr:uid="{8F1593A7-2B71-454A-B58B-7C0AF02E5598}"/>
    <cellStyle name="Normal 3 19" xfId="12492" xr:uid="{60AF0667-8868-477C-82B5-9832CB5D0F99}"/>
    <cellStyle name="Normal 3 19 2" xfId="12493" xr:uid="{049871D3-9EDE-4255-8213-C7C97431B288}"/>
    <cellStyle name="Normal 3 19 3" xfId="12494" xr:uid="{CC694950-27E1-4727-B8F8-6C840E356D31}"/>
    <cellStyle name="Normal 3 19 4" xfId="12495" xr:uid="{D1557E21-BD03-4633-9351-E9A6133A201B}"/>
    <cellStyle name="Normal 3 19 5" xfId="12496" xr:uid="{CACF06C5-E186-42BA-B3C0-82FD703FD3EF}"/>
    <cellStyle name="Normal 3 19 6" xfId="12497" xr:uid="{C5E5A564-FCEA-4F20-AB77-DA5BD4A364E3}"/>
    <cellStyle name="Normal 3 2" xfId="12498" xr:uid="{72C92ADB-AB58-4220-BF87-B81986A79B2E}"/>
    <cellStyle name="Normal 3 2 10" xfId="12499" xr:uid="{07965991-4A8E-4A42-9620-C8962F071620}"/>
    <cellStyle name="Normal 3 2 11" xfId="12500" xr:uid="{0755B722-A1BB-411E-9121-78489F677F22}"/>
    <cellStyle name="Normal 3 2 12" xfId="12501" xr:uid="{4300F7F8-014A-466D-9503-9F96B6CE99DC}"/>
    <cellStyle name="Normal 3 2 13" xfId="12502" xr:uid="{90FF4F4C-5EF4-4905-AE60-9E09ADCD5662}"/>
    <cellStyle name="Normal 3 2 14" xfId="12503" xr:uid="{954BC4B4-1802-40FF-8577-3048333E46F7}"/>
    <cellStyle name="Normal 3 2 15" xfId="12504" xr:uid="{457CB46C-1EF4-4F5B-B3F3-DD73D7574DAF}"/>
    <cellStyle name="Normal 3 2 16" xfId="12505" xr:uid="{8B5A317A-C043-4F8F-8CC4-827356D72169}"/>
    <cellStyle name="Normal 3 2 17" xfId="12506" xr:uid="{2DF1E150-4996-4E19-88B8-A58082849BCD}"/>
    <cellStyle name="Normal 3 2 18" xfId="12507" xr:uid="{D31C9A0B-297B-4317-ABD4-B63FC4226194}"/>
    <cellStyle name="Normal 3 2 19" xfId="12508" xr:uid="{6F28A08D-C225-4701-ADC5-01749A132789}"/>
    <cellStyle name="Normal 3 2 2" xfId="12509" xr:uid="{5CCAC09E-5863-4C9F-9B00-AEFA152D422F}"/>
    <cellStyle name="Normal 3 2 2 10" xfId="12510" xr:uid="{57416FD3-A86E-4E7C-A5A1-A00697B750D3}"/>
    <cellStyle name="Normal 3 2 2 11" xfId="12511" xr:uid="{D6AAF428-4579-423C-900B-9ED082472DD9}"/>
    <cellStyle name="Normal 3 2 2 12" xfId="12512" xr:uid="{3AFFF59D-7F01-482C-BAEA-4605EE9C6D14}"/>
    <cellStyle name="Normal 3 2 2 13" xfId="12513" xr:uid="{FE899C85-3579-4DFB-A476-6F4B6D0B440A}"/>
    <cellStyle name="Normal 3 2 2 14" xfId="12514" xr:uid="{22F63A8D-E7D1-45DA-85B0-426A28AAD283}"/>
    <cellStyle name="Normal 3 2 2 15" xfId="12515" xr:uid="{48C9148B-9B10-47A7-AA17-21E5AA5BCF3F}"/>
    <cellStyle name="Normal 3 2 2 16" xfId="12516" xr:uid="{049D5DFD-6490-443D-B252-2FA10861C0ED}"/>
    <cellStyle name="Normal 3 2 2 17" xfId="12517" xr:uid="{6F0D1274-B460-4AA9-8343-C191DFCAD06F}"/>
    <cellStyle name="Normal 3 2 2 18" xfId="12518" xr:uid="{EBE2FAD3-CCFA-487E-983C-E81E535417EB}"/>
    <cellStyle name="Normal 3 2 2 19" xfId="12519" xr:uid="{54E35599-50CF-40D5-A7D0-F27BA98A0568}"/>
    <cellStyle name="Normal 3 2 2 2" xfId="12520" xr:uid="{064A7FCF-3F0D-42E3-8110-0E0B59184C29}"/>
    <cellStyle name="Normal 3 2 2 2 10" xfId="12521" xr:uid="{34DBE422-949D-44F7-8419-131F37C18927}"/>
    <cellStyle name="Normal 3 2 2 2 11" xfId="12522" xr:uid="{383B03BC-792B-4BC8-B08D-C6D61D81CC37}"/>
    <cellStyle name="Normal 3 2 2 2 12" xfId="12523" xr:uid="{D077911D-F1B0-445B-8016-2188BB3CBA92}"/>
    <cellStyle name="Normal 3 2 2 2 13" xfId="12524" xr:uid="{A64AA31E-A676-4728-99FB-E006B8701D4A}"/>
    <cellStyle name="Normal 3 2 2 2 14" xfId="12525" xr:uid="{8D8A0D4A-92E3-4450-AF54-229B7265F63E}"/>
    <cellStyle name="Normal 3 2 2 2 15" xfId="12526" xr:uid="{6A4414B8-2222-4D3B-BD9C-D40CF5DB351B}"/>
    <cellStyle name="Normal 3 2 2 2 16" xfId="12527" xr:uid="{E077C84F-503B-44B5-965D-0D811E9AD8F7}"/>
    <cellStyle name="Normal 3 2 2 2 17" xfId="12528" xr:uid="{360BD96A-FE30-4B4D-A07A-4760AF907A41}"/>
    <cellStyle name="Normal 3 2 2 2 18" xfId="12529" xr:uid="{9420AFB5-1B7E-4904-A26F-FA27EBEEA366}"/>
    <cellStyle name="Normal 3 2 2 2 19" xfId="12530" xr:uid="{7786ADC9-FB14-40C1-9C9A-9E6AAED84616}"/>
    <cellStyle name="Normal 3 2 2 2 2" xfId="12531" xr:uid="{1C9DAACA-8FCC-4575-A54D-D5374B8A7608}"/>
    <cellStyle name="Normal 3 2 2 2 2 10" xfId="12532" xr:uid="{9FC25D5C-D416-4755-B23F-452F6B80F876}"/>
    <cellStyle name="Normal 3 2 2 2 2 11" xfId="12533" xr:uid="{578D25A1-5400-45B8-8902-18280D868893}"/>
    <cellStyle name="Normal 3 2 2 2 2 12" xfId="12534" xr:uid="{BD40D011-32CE-4AEF-88D9-B2B39033DB40}"/>
    <cellStyle name="Normal 3 2 2 2 2 13" xfId="12535" xr:uid="{887AC683-E56C-423C-8D62-20484B4220E8}"/>
    <cellStyle name="Normal 3 2 2 2 2 14" xfId="12536" xr:uid="{D93204CE-1246-4AD7-B3FE-696765017571}"/>
    <cellStyle name="Normal 3 2 2 2 2 15" xfId="12537" xr:uid="{AC990D1C-FEBE-4ED5-8D8E-311445067461}"/>
    <cellStyle name="Normal 3 2 2 2 2 16" xfId="12538" xr:uid="{143B9066-AD95-49A3-BF1F-8A8A45268CAD}"/>
    <cellStyle name="Normal 3 2 2 2 2 17" xfId="12539" xr:uid="{F4AFB2C5-98E5-4633-BA29-C95BAAB2BE8F}"/>
    <cellStyle name="Normal 3 2 2 2 2 18" xfId="12540" xr:uid="{D6072882-D762-4883-BF10-05E6D8836FEF}"/>
    <cellStyle name="Normal 3 2 2 2 2 19" xfId="12541" xr:uid="{B647B0FA-4C55-46E1-B93E-8CBF00AFFCB7}"/>
    <cellStyle name="Normal 3 2 2 2 2 2" xfId="12542" xr:uid="{64C978D1-3EE3-4522-93EB-E7F4DDBE2D9D}"/>
    <cellStyle name="Normal 3 2 2 2 2 2 10" xfId="12543" xr:uid="{C741BCD3-F8E6-4EA4-95EC-9DE090AA1B6F}"/>
    <cellStyle name="Normal 3 2 2 2 2 2 11" xfId="12544" xr:uid="{B9C7B5EE-6B73-43EB-8F14-E5FBEE95FCA1}"/>
    <cellStyle name="Normal 3 2 2 2 2 2 12" xfId="12545" xr:uid="{3A3A79B2-8860-4513-AC2D-59A19CE82C4E}"/>
    <cellStyle name="Normal 3 2 2 2 2 2 13" xfId="12546" xr:uid="{93EFBC73-077A-4986-A23E-3EFFC28B66E1}"/>
    <cellStyle name="Normal 3 2 2 2 2 2 14" xfId="12547" xr:uid="{6DBEC43B-6C18-41EA-B293-2748E00C4AEB}"/>
    <cellStyle name="Normal 3 2 2 2 2 2 15" xfId="12548" xr:uid="{775F864D-4428-440E-91A1-61F2DEA5C4F6}"/>
    <cellStyle name="Normal 3 2 2 2 2 2 16" xfId="12549" xr:uid="{1A60A26A-8418-4942-B746-DB730F54883D}"/>
    <cellStyle name="Normal 3 2 2 2 2 2 17" xfId="12550" xr:uid="{B9D42E70-E628-415F-801F-565BE878698F}"/>
    <cellStyle name="Normal 3 2 2 2 2 2 18" xfId="12551" xr:uid="{5CF5AE1A-B6A6-461C-BAB3-E42CAED225A0}"/>
    <cellStyle name="Normal 3 2 2 2 2 2 19" xfId="12552" xr:uid="{B4F9B42C-E314-4140-91A1-E96BADB47622}"/>
    <cellStyle name="Normal 3 2 2 2 2 2 2" xfId="12553" xr:uid="{163B7B99-5212-4120-9922-8F408342A660}"/>
    <cellStyle name="Normal 3 2 2 2 2 2 20" xfId="12554" xr:uid="{802A040C-A74E-45FC-8A61-37AAE303A945}"/>
    <cellStyle name="Normal 3 2 2 2 2 2 21" xfId="12555" xr:uid="{F4074A22-619B-45CC-A6D4-F7D2361892A1}"/>
    <cellStyle name="Normal 3 2 2 2 2 2 22" xfId="12556" xr:uid="{6DF39D8D-7ABE-4B38-9601-C8DA4478E91E}"/>
    <cellStyle name="Normal 3 2 2 2 2 2 23" xfId="12557" xr:uid="{99D50EF3-800A-4580-AFED-9EAFD793DCC8}"/>
    <cellStyle name="Normal 3 2 2 2 2 2 24" xfId="12558" xr:uid="{BB545018-C013-4AA8-9011-F9E5624ED490}"/>
    <cellStyle name="Normal 3 2 2 2 2 2 25" xfId="12559" xr:uid="{F564522B-660E-4A77-8578-7F9EBFCC285E}"/>
    <cellStyle name="Normal 3 2 2 2 2 2 26" xfId="12560" xr:uid="{F7E3EBCA-C23B-4197-9C95-0E557AC641D7}"/>
    <cellStyle name="Normal 3 2 2 2 2 2 27" xfId="12561" xr:uid="{8E89CA7D-D8AA-413B-8F50-D18EA9DEBE04}"/>
    <cellStyle name="Normal 3 2 2 2 2 2 28" xfId="12562" xr:uid="{AD8F958C-749A-4211-9EEE-32C0A8234E6D}"/>
    <cellStyle name="Normal 3 2 2 2 2 2 29" xfId="12563" xr:uid="{12DCA337-8FC0-4999-9A98-11C83BAED694}"/>
    <cellStyle name="Normal 3 2 2 2 2 2 3" xfId="12564" xr:uid="{182C3C98-6012-47CC-9181-798C587D4FAF}"/>
    <cellStyle name="Normal 3 2 2 2 2 2 30" xfId="12565" xr:uid="{3FC4746D-33BA-4198-8D5E-16DD98825B41}"/>
    <cellStyle name="Normal 3 2 2 2 2 2 31" xfId="12566" xr:uid="{932A1B48-6434-4CA4-84B6-1AF0FF948D14}"/>
    <cellStyle name="Normal 3 2 2 2 2 2 32" xfId="12567" xr:uid="{AC2976E9-CBF3-450D-B0B0-04033D8D3DEB}"/>
    <cellStyle name="Normal 3 2 2 2 2 2 33" xfId="12568" xr:uid="{E157B8CF-7A0B-416D-B6C3-AD38837E8317}"/>
    <cellStyle name="Normal 3 2 2 2 2 2 34" xfId="12569" xr:uid="{BB4CB3E3-A6D0-44E4-8DE3-4B993DF984D0}"/>
    <cellStyle name="Normal 3 2 2 2 2 2 35" xfId="12570" xr:uid="{81ECBCCD-5DCC-48CD-A82F-D5632225A959}"/>
    <cellStyle name="Normal 3 2 2 2 2 2 36" xfId="12571" xr:uid="{00BBBD5A-23EE-4E58-B9BF-272C286A9C06}"/>
    <cellStyle name="Normal 3 2 2 2 2 2 37" xfId="12572" xr:uid="{868A3ED6-1970-47B9-B47F-BBF27751EF83}"/>
    <cellStyle name="Normal 3 2 2 2 2 2 38" xfId="12573" xr:uid="{CA1E0BAA-257C-4D55-A5D9-C069F020E6C9}"/>
    <cellStyle name="Normal 3 2 2 2 2 2 39" xfId="12574" xr:uid="{ECE6DD43-58B3-41D1-BC92-B14FF68F526C}"/>
    <cellStyle name="Normal 3 2 2 2 2 2 4" xfId="12575" xr:uid="{65401F20-9C6C-4A7A-8FC5-3EB91FD4C746}"/>
    <cellStyle name="Normal 3 2 2 2 2 2 40" xfId="12576" xr:uid="{4C74E9D0-307C-4DD2-94BD-4B4526041611}"/>
    <cellStyle name="Normal 3 2 2 2 2 2 41" xfId="12577" xr:uid="{55F80E02-3644-422C-A33E-D49639A613A0}"/>
    <cellStyle name="Normal 3 2 2 2 2 2 42" xfId="12578" xr:uid="{D6C87E13-4E4D-4A2A-9D68-F099C971E62D}"/>
    <cellStyle name="Normal 3 2 2 2 2 2 43" xfId="12579" xr:uid="{885D047C-9212-4C9C-A5B3-527F72C0D070}"/>
    <cellStyle name="Normal 3 2 2 2 2 2 44" xfId="12580" xr:uid="{AF6FF4E6-99A3-4B93-8FAA-082F93E23C95}"/>
    <cellStyle name="Normal 3 2 2 2 2 2 45" xfId="12581" xr:uid="{4D331823-A418-4D76-9C4F-1E37CA46E2FF}"/>
    <cellStyle name="Normal 3 2 2 2 2 2 46" xfId="12582" xr:uid="{FADC13DE-6E09-442A-BB4C-44742C575B2E}"/>
    <cellStyle name="Normal 3 2 2 2 2 2 47" xfId="12583" xr:uid="{605AA409-8818-487F-BB1B-72609376376A}"/>
    <cellStyle name="Normal 3 2 2 2 2 2 5" xfId="12584" xr:uid="{699F3AE6-ABD9-4560-85BA-DB1D417E9FDD}"/>
    <cellStyle name="Normal 3 2 2 2 2 2 6" xfId="12585" xr:uid="{67F4187C-8EBA-4725-8ECC-C5DE52E459DE}"/>
    <cellStyle name="Normal 3 2 2 2 2 2 7" xfId="12586" xr:uid="{08B3040F-235C-4BA3-9415-B04659190DE9}"/>
    <cellStyle name="Normal 3 2 2 2 2 2 8" xfId="12587" xr:uid="{EDD5EAC0-4EA7-4512-9AF6-20F602535E88}"/>
    <cellStyle name="Normal 3 2 2 2 2 2 9" xfId="12588" xr:uid="{36F22C87-9AE5-40BB-83CD-4A40C155AD60}"/>
    <cellStyle name="Normal 3 2 2 2 2 20" xfId="12589" xr:uid="{52B2B8F8-5757-4995-83BE-1E5DAC7119E1}"/>
    <cellStyle name="Normal 3 2 2 2 2 21" xfId="12590" xr:uid="{A9F91F16-57C5-456A-B3F5-7F445C42DA5E}"/>
    <cellStyle name="Normal 3 2 2 2 2 22" xfId="12591" xr:uid="{DFEBE5B1-E0B1-4D93-95AC-D173D1C69168}"/>
    <cellStyle name="Normal 3 2 2 2 2 23" xfId="12592" xr:uid="{8CB4AAD9-F456-45EE-A9D5-7394369FCD62}"/>
    <cellStyle name="Normal 3 2 2 2 2 24" xfId="12593" xr:uid="{CF4DD6EA-F2A9-44DD-850E-1DB114EBE5CB}"/>
    <cellStyle name="Normal 3 2 2 2 2 25" xfId="12594" xr:uid="{CE917AED-118B-4716-B600-5BB3861129C3}"/>
    <cellStyle name="Normal 3 2 2 2 2 26" xfId="12595" xr:uid="{C626CA6A-EB91-47C4-9B49-221D7660B860}"/>
    <cellStyle name="Normal 3 2 2 2 2 27" xfId="12596" xr:uid="{E3C21AAD-5CF8-4675-95B0-0372DC58CB7A}"/>
    <cellStyle name="Normal 3 2 2 2 2 28" xfId="12597" xr:uid="{FBD94439-F675-421A-A7E8-C9BA13B956DE}"/>
    <cellStyle name="Normal 3 2 2 2 2 29" xfId="12598" xr:uid="{BBED4B36-3FA4-4707-82EE-2F673305AA6A}"/>
    <cellStyle name="Normal 3 2 2 2 2 3" xfId="12599" xr:uid="{8C0EF1D5-92F6-45F9-BDC7-0DC304E8F347}"/>
    <cellStyle name="Normal 3 2 2 2 2 30" xfId="12600" xr:uid="{95699301-3555-4B76-8CD2-7EE5ED68D60E}"/>
    <cellStyle name="Normal 3 2 2 2 2 31" xfId="12601" xr:uid="{534F5ED8-1482-4994-9387-57A2AAB4B7FC}"/>
    <cellStyle name="Normal 3 2 2 2 2 32" xfId="12602" xr:uid="{CF97D8F2-89CB-45D1-B5C8-68BDAC1065F0}"/>
    <cellStyle name="Normal 3 2 2 2 2 33" xfId="12603" xr:uid="{58E4E48B-2927-4AEF-9F1E-4332ECF12CA2}"/>
    <cellStyle name="Normal 3 2 2 2 2 34" xfId="12604" xr:uid="{8F213672-AF87-4256-AA1C-2470E9BC551D}"/>
    <cellStyle name="Normal 3 2 2 2 2 35" xfId="12605" xr:uid="{FE1E5C46-7307-4385-9063-9E07797E5389}"/>
    <cellStyle name="Normal 3 2 2 2 2 36" xfId="12606" xr:uid="{7629C916-81A2-4B0A-A47B-2B63BEA5E159}"/>
    <cellStyle name="Normal 3 2 2 2 2 37" xfId="12607" xr:uid="{C803D91C-4DAB-45C6-A4F6-90016B7E1CE6}"/>
    <cellStyle name="Normal 3 2 2 2 2 38" xfId="12608" xr:uid="{F42A1B49-2178-4CB8-A065-A741B09580E2}"/>
    <cellStyle name="Normal 3 2 2 2 2 39" xfId="12609" xr:uid="{5FD905A6-5B41-4511-97D5-4940EF84512A}"/>
    <cellStyle name="Normal 3 2 2 2 2 4" xfId="12610" xr:uid="{9B82995D-C4EF-4EC7-8E65-E71E1B8101DE}"/>
    <cellStyle name="Normal 3 2 2 2 2 40" xfId="12611" xr:uid="{68DA0F21-ACA1-4AB2-B8BF-837AE3FC58D8}"/>
    <cellStyle name="Normal 3 2 2 2 2 41" xfId="12612" xr:uid="{179ED364-DBF2-423D-B10B-A6BA679D6D0E}"/>
    <cellStyle name="Normal 3 2 2 2 2 42" xfId="12613" xr:uid="{406DA8B5-313A-48F9-A56D-71CFFACBFD1A}"/>
    <cellStyle name="Normal 3 2 2 2 2 43" xfId="12614" xr:uid="{3E5835FF-6934-4FA5-9B55-C34A077472E6}"/>
    <cellStyle name="Normal 3 2 2 2 2 44" xfId="12615" xr:uid="{AC5CC236-8F24-4625-BEC5-551559846B0B}"/>
    <cellStyle name="Normal 3 2 2 2 2 45" xfId="12616" xr:uid="{6BC6D043-47D9-4E8C-8C09-F63B1040604C}"/>
    <cellStyle name="Normal 3 2 2 2 2 46" xfId="12617" xr:uid="{7973C494-B555-4075-ADB8-773889FE9EF0}"/>
    <cellStyle name="Normal 3 2 2 2 2 47" xfId="12618" xr:uid="{59380582-4E4F-408C-AB8A-A766DD3370FA}"/>
    <cellStyle name="Normal 3 2 2 2 2 5" xfId="12619" xr:uid="{74D3730A-5B59-411C-9736-5565AA951ED1}"/>
    <cellStyle name="Normal 3 2 2 2 2 6" xfId="12620" xr:uid="{A47A59F2-E734-406A-B215-9BC0C0825C6D}"/>
    <cellStyle name="Normal 3 2 2 2 2 7" xfId="12621" xr:uid="{E3267EDF-8C87-4DB1-B217-C517EB4725FD}"/>
    <cellStyle name="Normal 3 2 2 2 2 8" xfId="12622" xr:uid="{FFD237CF-F3CD-4606-8C3E-40B08022144F}"/>
    <cellStyle name="Normal 3 2 2 2 2 9" xfId="12623" xr:uid="{710B8BBD-D933-487B-88A9-7301B5FD5BDF}"/>
    <cellStyle name="Normal 3 2 2 2 20" xfId="12624" xr:uid="{49B052AE-F3DE-4C2B-840B-1DB4F5DED6BA}"/>
    <cellStyle name="Normal 3 2 2 2 21" xfId="12625" xr:uid="{444025B3-6214-47B1-975F-9A01C8EFB484}"/>
    <cellStyle name="Normal 3 2 2 2 22" xfId="12626" xr:uid="{B14E0EA7-D06D-421D-89A2-B56FD762C9DD}"/>
    <cellStyle name="Normal 3 2 2 2 23" xfId="12627" xr:uid="{AA0F2F81-9248-4657-B5FD-6FDAB31AF64F}"/>
    <cellStyle name="Normal 3 2 2 2 24" xfId="12628" xr:uid="{32C6B905-BC9E-468A-A99A-1920CA898934}"/>
    <cellStyle name="Normal 3 2 2 2 25" xfId="12629" xr:uid="{47995ADC-6B2D-4CD1-9960-45E40A74E892}"/>
    <cellStyle name="Normal 3 2 2 2 26" xfId="12630" xr:uid="{1861B66D-1963-4DBB-BCAB-7A715FCCFC7D}"/>
    <cellStyle name="Normal 3 2 2 2 27" xfId="12631" xr:uid="{C59ED1F6-CC16-4039-AAE4-BFC62DDFF842}"/>
    <cellStyle name="Normal 3 2 2 2 28" xfId="12632" xr:uid="{837C003A-7FAB-45C8-B873-73EFF342292D}"/>
    <cellStyle name="Normal 3 2 2 2 29" xfId="12633" xr:uid="{44B51552-F6CB-400C-8AE9-BBCD6B27CF4B}"/>
    <cellStyle name="Normal 3 2 2 2 3" xfId="12634" xr:uid="{840C28B1-DFA0-4F78-9FC2-D4DC50E4F84E}"/>
    <cellStyle name="Normal 3 2 2 2 30" xfId="12635" xr:uid="{0365FFBE-A5C5-4D9C-909C-073F76D61544}"/>
    <cellStyle name="Normal 3 2 2 2 31" xfId="12636" xr:uid="{C3BD2D17-3639-40D0-8A54-C59F2DF80ED8}"/>
    <cellStyle name="Normal 3 2 2 2 32" xfId="12637" xr:uid="{5A8262F5-EC9B-4EFC-9189-3FC87D283678}"/>
    <cellStyle name="Normal 3 2 2 2 33" xfId="12638" xr:uid="{AA40FFA6-070C-4AED-A157-0DF914FC15CF}"/>
    <cellStyle name="Normal 3 2 2 2 34" xfId="12639" xr:uid="{298D9AC9-A9FD-48A5-A9D9-5095DA2A95E4}"/>
    <cellStyle name="Normal 3 2 2 2 35" xfId="12640" xr:uid="{6B853C49-55D0-495A-AE19-70FD6F6A6CB1}"/>
    <cellStyle name="Normal 3 2 2 2 36" xfId="12641" xr:uid="{03590C4C-DA41-4D72-955D-3EF30E801FD1}"/>
    <cellStyle name="Normal 3 2 2 2 37" xfId="12642" xr:uid="{177F5BAB-3D6D-41AD-B418-0E981F8A42ED}"/>
    <cellStyle name="Normal 3 2 2 2 38" xfId="12643" xr:uid="{A9C21E0F-E869-4839-9D45-C4D3A1620701}"/>
    <cellStyle name="Normal 3 2 2 2 39" xfId="12644" xr:uid="{C09367B2-BCB4-47C6-ABA2-5BB03E341764}"/>
    <cellStyle name="Normal 3 2 2 2 4" xfId="12645" xr:uid="{8D089D4A-1930-4BC1-856B-5EF12BF43C9E}"/>
    <cellStyle name="Normal 3 2 2 2 40" xfId="12646" xr:uid="{6B72F490-479E-43B8-84CC-5E005447BAD4}"/>
    <cellStyle name="Normal 3 2 2 2 41" xfId="12647" xr:uid="{9632D6C3-AD9E-4513-9DDC-5CD1E39154B5}"/>
    <cellStyle name="Normal 3 2 2 2 42" xfId="12648" xr:uid="{1D0A1F8A-9AEF-4390-ABA8-7A7D45B159FE}"/>
    <cellStyle name="Normal 3 2 2 2 43" xfId="12649" xr:uid="{D160C09B-6C1C-4880-AD54-0CCF1857115F}"/>
    <cellStyle name="Normal 3 2 2 2 44" xfId="12650" xr:uid="{21834052-9E63-4316-819F-120D5F5FB8D7}"/>
    <cellStyle name="Normal 3 2 2 2 45" xfId="12651" xr:uid="{3334C258-F631-4AE6-8F27-5ADB66D6948C}"/>
    <cellStyle name="Normal 3 2 2 2 46" xfId="12652" xr:uid="{BC42B31E-E708-4E4A-BF30-982886384560}"/>
    <cellStyle name="Normal 3 2 2 2 47" xfId="12653" xr:uid="{936028FD-3E64-4D0B-B402-05841D35D63A}"/>
    <cellStyle name="Normal 3 2 2 2 48" xfId="12654" xr:uid="{ECCFFD9C-5A95-4249-8272-8A58D3FF8FDC}"/>
    <cellStyle name="Normal 3 2 2 2 5" xfId="12655" xr:uid="{9F420384-4977-4A81-818A-6883C4356C24}"/>
    <cellStyle name="Normal 3 2 2 2 6" xfId="12656" xr:uid="{CFD9B4C0-2670-452F-A316-62ED086EDB20}"/>
    <cellStyle name="Normal 3 2 2 2 7" xfId="12657" xr:uid="{D4D9F445-2246-4DBB-B4D7-FCC00F8DA32C}"/>
    <cellStyle name="Normal 3 2 2 2 8" xfId="12658" xr:uid="{24160A4E-41B9-4E8F-A74B-4790F75E3DD2}"/>
    <cellStyle name="Normal 3 2 2 2 9" xfId="12659" xr:uid="{AC21E9C4-1999-49BA-BB9D-D00B3935A2E4}"/>
    <cellStyle name="Normal 3 2 2 20" xfId="12660" xr:uid="{4CA840BC-2C01-43D4-8F0C-23F14E6DBC76}"/>
    <cellStyle name="Normal 3 2 2 21" xfId="12661" xr:uid="{5454C2E0-6000-49A4-81AC-D96C5B1B7B47}"/>
    <cellStyle name="Normal 3 2 2 22" xfId="12662" xr:uid="{A51666D4-BA02-4843-977E-71A5FDA2D111}"/>
    <cellStyle name="Normal 3 2 2 23" xfId="12663" xr:uid="{AEA516A3-F2E5-48A9-9C26-0FFACA317814}"/>
    <cellStyle name="Normal 3 2 2 24" xfId="12664" xr:uid="{72A1CB30-973E-446D-8CA8-681B55BE9740}"/>
    <cellStyle name="Normal 3 2 2 25" xfId="12665" xr:uid="{8DCD4DC6-280E-4831-8A21-6494E007352C}"/>
    <cellStyle name="Normal 3 2 2 26" xfId="12666" xr:uid="{1223F2A6-CD89-4440-A709-9E73CB31575C}"/>
    <cellStyle name="Normal 3 2 2 27" xfId="12667" xr:uid="{AFCC4475-46CF-4E05-8803-5CD89B2A7803}"/>
    <cellStyle name="Normal 3 2 2 28" xfId="12668" xr:uid="{FA5807A7-9982-4178-AE0E-D30119CEA4F4}"/>
    <cellStyle name="Normal 3 2 2 29" xfId="12669" xr:uid="{43C53112-A9E9-4016-888F-7A480DC29A03}"/>
    <cellStyle name="Normal 3 2 2 3" xfId="12670" xr:uid="{6EF00637-EF3E-4150-B3B5-31E373929739}"/>
    <cellStyle name="Normal 3 2 2 3 10" xfId="12671" xr:uid="{98A8AB7C-8098-4E8E-9BDD-BE326BF286F8}"/>
    <cellStyle name="Normal 3 2 2 3 11" xfId="12672" xr:uid="{EEADF80F-CC90-49F7-AA92-87449A37B411}"/>
    <cellStyle name="Normal 3 2 2 3 12" xfId="12673" xr:uid="{9F50E4D3-29F0-42B3-AFD7-8738FD7F69C2}"/>
    <cellStyle name="Normal 3 2 2 3 13" xfId="12674" xr:uid="{27DE6089-BB75-4D6B-8536-0A8818BD7AC1}"/>
    <cellStyle name="Normal 3 2 2 3 14" xfId="12675" xr:uid="{EE17659F-E972-4E06-8E4A-F62BD53DF958}"/>
    <cellStyle name="Normal 3 2 2 3 15" xfId="12676" xr:uid="{930EE17F-DB20-49FB-964D-6815DB0536B0}"/>
    <cellStyle name="Normal 3 2 2 3 16" xfId="12677" xr:uid="{5CDC3A6E-5022-42E7-9A82-49FF5A070EBF}"/>
    <cellStyle name="Normal 3 2 2 3 17" xfId="12678" xr:uid="{197D23A3-D14A-462F-87DD-250EDC7C25CE}"/>
    <cellStyle name="Normal 3 2 2 3 18" xfId="12679" xr:uid="{0B2379F1-B081-43E4-81A9-F8CB9E7E299B}"/>
    <cellStyle name="Normal 3 2 2 3 19" xfId="12680" xr:uid="{CA428F60-E290-4496-9F1A-F46736D2C222}"/>
    <cellStyle name="Normal 3 2 2 3 2" xfId="12681" xr:uid="{61A11105-A385-479A-A374-82C7F5B416C0}"/>
    <cellStyle name="Normal 3 2 2 3 20" xfId="12682" xr:uid="{4899BEB7-3D16-47BD-8D8E-2A51B7A47C95}"/>
    <cellStyle name="Normal 3 2 2 3 21" xfId="12683" xr:uid="{8806DCC0-48C8-4371-9F11-1D56CDEB66D7}"/>
    <cellStyle name="Normal 3 2 2 3 22" xfId="12684" xr:uid="{0C9690E1-990B-458E-A2B9-B62F13158FA9}"/>
    <cellStyle name="Normal 3 2 2 3 23" xfId="12685" xr:uid="{2380F39F-0B6B-4872-9263-2BCDB8600A8E}"/>
    <cellStyle name="Normal 3 2 2 3 24" xfId="12686" xr:uid="{A49E25CC-FD89-4A56-BA92-D9E707C646EC}"/>
    <cellStyle name="Normal 3 2 2 3 25" xfId="12687" xr:uid="{59C8C911-7AE4-4958-A683-5C406696E482}"/>
    <cellStyle name="Normal 3 2 2 3 26" xfId="12688" xr:uid="{597DFB08-C106-486E-AB8D-0CDA09C8FD03}"/>
    <cellStyle name="Normal 3 2 2 3 27" xfId="12689" xr:uid="{60E9E333-450A-47D0-A246-AA837D2072B7}"/>
    <cellStyle name="Normal 3 2 2 3 28" xfId="12690" xr:uid="{C51DC68F-969D-4F85-893A-0ECBE56A1BA3}"/>
    <cellStyle name="Normal 3 2 2 3 29" xfId="12691" xr:uid="{0A5AC637-79FD-44DA-BA8D-A467CDBA092F}"/>
    <cellStyle name="Normal 3 2 2 3 3" xfId="12692" xr:uid="{2E1DAECC-C6D5-4F66-A5D2-7301C193A489}"/>
    <cellStyle name="Normal 3 2 2 3 30" xfId="12693" xr:uid="{0D215BAC-3635-4601-9F6C-416C223D80B9}"/>
    <cellStyle name="Normal 3 2 2 3 31" xfId="12694" xr:uid="{72767132-0FBD-4A60-B46A-E4A11197F1F0}"/>
    <cellStyle name="Normal 3 2 2 3 32" xfId="12695" xr:uid="{F4BD7269-6054-470C-9F00-0D9322B1369D}"/>
    <cellStyle name="Normal 3 2 2 3 33" xfId="12696" xr:uid="{1B2CCA89-AD13-4640-8F28-325701D06D34}"/>
    <cellStyle name="Normal 3 2 2 3 34" xfId="12697" xr:uid="{29C5B82A-7410-4081-8D7A-422E4AD22956}"/>
    <cellStyle name="Normal 3 2 2 3 35" xfId="12698" xr:uid="{93637EF9-C19C-4375-8F30-FD60577BA0AD}"/>
    <cellStyle name="Normal 3 2 2 3 36" xfId="12699" xr:uid="{D2BB6DD8-614C-4B22-89FB-D13C0BEE00B2}"/>
    <cellStyle name="Normal 3 2 2 3 37" xfId="12700" xr:uid="{17BB08E7-E4D4-4C43-9230-B0BA3DA0DE60}"/>
    <cellStyle name="Normal 3 2 2 3 38" xfId="12701" xr:uid="{8715DE49-DFD2-466A-B512-7C642DFCAC4D}"/>
    <cellStyle name="Normal 3 2 2 3 39" xfId="12702" xr:uid="{8A236DC0-42EB-4177-89D4-9E3C10CE9911}"/>
    <cellStyle name="Normal 3 2 2 3 4" xfId="12703" xr:uid="{ECCDC560-770A-4698-B66E-08515E1E1DDC}"/>
    <cellStyle name="Normal 3 2 2 3 40" xfId="12704" xr:uid="{F2E82D4C-AA6E-4708-BF3C-471FBC204FF0}"/>
    <cellStyle name="Normal 3 2 2 3 41" xfId="12705" xr:uid="{263D551F-91BA-4B5C-B3A5-CEACBB2ABFE4}"/>
    <cellStyle name="Normal 3 2 2 3 42" xfId="12706" xr:uid="{E41194F5-97C1-4B21-8333-1A60E7AF8DEF}"/>
    <cellStyle name="Normal 3 2 2 3 43" xfId="12707" xr:uid="{5B9F7A24-9860-4A6E-BD40-84CD5B648505}"/>
    <cellStyle name="Normal 3 2 2 3 44" xfId="12708" xr:uid="{4C9C3C1B-1548-438F-B42C-AEE877D56D11}"/>
    <cellStyle name="Normal 3 2 2 3 45" xfId="12709" xr:uid="{AFD3F2D6-7974-4928-8684-DB78514260D9}"/>
    <cellStyle name="Normal 3 2 2 3 46" xfId="12710" xr:uid="{191775DD-CE5B-413F-BD60-FCFF50B9D42B}"/>
    <cellStyle name="Normal 3 2 2 3 47" xfId="12711" xr:uid="{806B097C-83C8-4D2E-8124-3AA110FA1899}"/>
    <cellStyle name="Normal 3 2 2 3 5" xfId="12712" xr:uid="{A3A7FD9C-8C9C-45FD-AB44-6E86DD2D1D48}"/>
    <cellStyle name="Normal 3 2 2 3 6" xfId="12713" xr:uid="{B083361C-1479-40EA-8C34-0D5312F4F345}"/>
    <cellStyle name="Normal 3 2 2 3 7" xfId="12714" xr:uid="{482ED7BB-678C-47DA-8FCE-00A8AEBC17EC}"/>
    <cellStyle name="Normal 3 2 2 3 8" xfId="12715" xr:uid="{A6F53099-8370-4545-8C49-32F6E3E9954E}"/>
    <cellStyle name="Normal 3 2 2 3 9" xfId="12716" xr:uid="{95EE624F-3C5C-43EF-B9E8-4A5DE46911DD}"/>
    <cellStyle name="Normal 3 2 2 30" xfId="12717" xr:uid="{AF0F37C1-0B11-4F08-AC4D-C3D9D7C3B039}"/>
    <cellStyle name="Normal 3 2 2 31" xfId="12718" xr:uid="{923EE1B3-2288-43EC-8585-E7EA4286EDBE}"/>
    <cellStyle name="Normal 3 2 2 32" xfId="12719" xr:uid="{369615CF-04BB-4A5C-A007-1BF13F7DE570}"/>
    <cellStyle name="Normal 3 2 2 33" xfId="12720" xr:uid="{84F6B5ED-D70F-4955-8F19-4AB09BF9BBD1}"/>
    <cellStyle name="Normal 3 2 2 34" xfId="12721" xr:uid="{F854DC42-C062-4683-A5D7-296863F93427}"/>
    <cellStyle name="Normal 3 2 2 35" xfId="12722" xr:uid="{B5FE67CD-E3E0-4995-85BE-EB1056DB7BDC}"/>
    <cellStyle name="Normal 3 2 2 36" xfId="12723" xr:uid="{331182C5-6F8C-4355-9E52-453D652C74D8}"/>
    <cellStyle name="Normal 3 2 2 37" xfId="12724" xr:uid="{2BCC8941-9C45-4B2E-94D5-A11D905DEF7A}"/>
    <cellStyle name="Normal 3 2 2 38" xfId="12725" xr:uid="{885DCFAA-0FFC-4F72-9FCA-4AC3DE0D430D}"/>
    <cellStyle name="Normal 3 2 2 39" xfId="12726" xr:uid="{619E1916-A34E-4103-9B15-D59D017EBC01}"/>
    <cellStyle name="Normal 3 2 2 4" xfId="12727" xr:uid="{178D7A4B-8751-4791-9A5A-ABF883F2F435}"/>
    <cellStyle name="Normal 3 2 2 40" xfId="12728" xr:uid="{F8E08883-834C-450E-AE31-607F29E2051F}"/>
    <cellStyle name="Normal 3 2 2 41" xfId="12729" xr:uid="{2E19FC6C-5129-481D-8896-891B7267C826}"/>
    <cellStyle name="Normal 3 2 2 42" xfId="12730" xr:uid="{5705D5A4-4FEE-4DF2-B1F4-17CECD5F4654}"/>
    <cellStyle name="Normal 3 2 2 43" xfId="12731" xr:uid="{7C763EEE-CA4E-4479-A8E7-C47D62248641}"/>
    <cellStyle name="Normal 3 2 2 44" xfId="12732" xr:uid="{F4576662-0FEA-419D-A91B-729F5EA34D9D}"/>
    <cellStyle name="Normal 3 2 2 45" xfId="12733" xr:uid="{A922013B-4A3B-4BD3-99AE-42A65B2FC132}"/>
    <cellStyle name="Normal 3 2 2 46" xfId="12734" xr:uid="{39B57471-93B6-4400-A12F-0212E1CF427B}"/>
    <cellStyle name="Normal 3 2 2 47" xfId="12735" xr:uid="{E2EBA12F-EBF3-4BA4-AC38-7D2B035B61E5}"/>
    <cellStyle name="Normal 3 2 2 48" xfId="12736" xr:uid="{0B37B089-7E24-4B10-8BFC-490E965BFA80}"/>
    <cellStyle name="Normal 3 2 2 49" xfId="12737" xr:uid="{05E0A12E-F446-4CD8-AE2C-C8EF56A60850}"/>
    <cellStyle name="Normal 3 2 2 5" xfId="12738" xr:uid="{8AF8C0E4-03E2-4CB6-B611-07DB68CA1690}"/>
    <cellStyle name="Normal 3 2 2 50" xfId="12739" xr:uid="{8D032D42-8E65-4D8A-B154-C6E30DD8BCE2}"/>
    <cellStyle name="Normal 3 2 2 51" xfId="12740" xr:uid="{9AA2590E-D3B6-47CC-845B-3AA62FA744C0}"/>
    <cellStyle name="Normal 3 2 2 52" xfId="12741" xr:uid="{5C22154C-D339-4BB2-BFA1-1D87A2BFCBAC}"/>
    <cellStyle name="Normal 3 2 2 53" xfId="12742" xr:uid="{6BD2385F-F82F-444D-B494-783713CD4711}"/>
    <cellStyle name="Normal 3 2 2 6" xfId="12743" xr:uid="{7608B80F-1669-4305-AFB4-01D2C8F93130}"/>
    <cellStyle name="Normal 3 2 2 7" xfId="12744" xr:uid="{D22E0306-64C0-4B40-9763-3544CD7273C1}"/>
    <cellStyle name="Normal 3 2 2 8" xfId="12745" xr:uid="{48C20207-0847-426B-9298-068F32339218}"/>
    <cellStyle name="Normal 3 2 2 9" xfId="12746" xr:uid="{A24D5990-9CA9-40BE-AAD8-7E2EAD322899}"/>
    <cellStyle name="Normal 3 2 20" xfId="12747" xr:uid="{8D83EA60-EA56-43DA-BD92-C56AC59B2B47}"/>
    <cellStyle name="Normal 3 2 21" xfId="12748" xr:uid="{8BBCF426-3ABF-436B-9EB1-369FEF1476FB}"/>
    <cellStyle name="Normal 3 2 22" xfId="12749" xr:uid="{620523C6-D500-4A20-BDA7-EC636FDCDE47}"/>
    <cellStyle name="Normal 3 2 23" xfId="12750" xr:uid="{8492D599-E86D-469F-A14D-3E034DE2FD09}"/>
    <cellStyle name="Normal 3 2 24" xfId="12751" xr:uid="{FE478627-FB0B-4077-BE90-7EFEC068EAE7}"/>
    <cellStyle name="Normal 3 2 25" xfId="12752" xr:uid="{73C65462-109D-446C-B22A-96C4814B6E99}"/>
    <cellStyle name="Normal 3 2 26" xfId="12753" xr:uid="{0901D4F4-8F09-44FF-8B18-8F99AAEFD5C5}"/>
    <cellStyle name="Normal 3 2 27" xfId="12754" xr:uid="{BB70015E-FC9E-41C9-95A7-CBD040182847}"/>
    <cellStyle name="Normal 3 2 28" xfId="12755" xr:uid="{6CA7A2F8-6FB1-494C-BA84-5B0761B8CCC5}"/>
    <cellStyle name="Normal 3 2 29" xfId="12756" xr:uid="{027A1CCE-1060-4D48-A407-39D20D8646F3}"/>
    <cellStyle name="Normal 3 2 3" xfId="12757" xr:uid="{02489157-3720-479D-816D-28ECADE83CC7}"/>
    <cellStyle name="Normal 3 2 3 10" xfId="12758" xr:uid="{66A5C291-7D41-4EDE-A520-22EABE2A5926}"/>
    <cellStyle name="Normal 3 2 3 11" xfId="12759" xr:uid="{9BFC056C-FEE4-4582-BF62-9A25E3DF776A}"/>
    <cellStyle name="Normal 3 2 3 12" xfId="12760" xr:uid="{1879A44B-DA30-42E8-BA3B-6A9D2FE374EB}"/>
    <cellStyle name="Normal 3 2 3 13" xfId="12761" xr:uid="{353BC681-51CA-4972-8D65-2508DDD13421}"/>
    <cellStyle name="Normal 3 2 3 14" xfId="12762" xr:uid="{4C68805E-DCFA-4222-890A-88344BA21E18}"/>
    <cellStyle name="Normal 3 2 3 15" xfId="12763" xr:uid="{980FEA91-F63C-49E9-9DAB-498F7202AA59}"/>
    <cellStyle name="Normal 3 2 3 16" xfId="12764" xr:uid="{148BD4C2-F970-482E-9D63-1CDEA6E59E6D}"/>
    <cellStyle name="Normal 3 2 3 17" xfId="12765" xr:uid="{9BACA643-B627-4BAF-8090-E6968EEE7F04}"/>
    <cellStyle name="Normal 3 2 3 18" xfId="12766" xr:uid="{278DA70A-105F-4521-BEF2-A4B844503C0C}"/>
    <cellStyle name="Normal 3 2 3 19" xfId="12767" xr:uid="{FFBCA668-86AA-46F4-8412-5335DC52F217}"/>
    <cellStyle name="Normal 3 2 3 2" xfId="12768" xr:uid="{3A7F9F47-A337-4064-9FD0-F2CCC17470C0}"/>
    <cellStyle name="Normal 3 2 3 2 10" xfId="12769" xr:uid="{92C12935-62BD-4DCB-813F-8BF722A02755}"/>
    <cellStyle name="Normal 3 2 3 2 11" xfId="12770" xr:uid="{0DFFE1C0-1239-484C-BF26-AEE6DFFA9F52}"/>
    <cellStyle name="Normal 3 2 3 2 12" xfId="12771" xr:uid="{1F66DF35-325D-4956-AFB4-F11BF64FDABA}"/>
    <cellStyle name="Normal 3 2 3 2 13" xfId="12772" xr:uid="{E675AC5D-ACE9-4455-ABC9-011E3E899672}"/>
    <cellStyle name="Normal 3 2 3 2 14" xfId="12773" xr:uid="{CFFBEB78-B3B7-4857-8778-1D6208B63FFD}"/>
    <cellStyle name="Normal 3 2 3 2 15" xfId="12774" xr:uid="{7C0A9649-826B-4A5B-880B-87BF428B2DF2}"/>
    <cellStyle name="Normal 3 2 3 2 16" xfId="12775" xr:uid="{A4DCF9FF-F9F3-4647-A2F6-5B3F2B1FECD8}"/>
    <cellStyle name="Normal 3 2 3 2 17" xfId="12776" xr:uid="{14546FB4-21E5-4000-86B0-9454AA997E9A}"/>
    <cellStyle name="Normal 3 2 3 2 18" xfId="12777" xr:uid="{297C51A2-7156-4E17-B970-EB64B37D2413}"/>
    <cellStyle name="Normal 3 2 3 2 19" xfId="12778" xr:uid="{9B9B7E76-569B-4B98-BE70-FDE5E0F4EDDA}"/>
    <cellStyle name="Normal 3 2 3 2 2" xfId="12779" xr:uid="{C35DFF2F-EBE5-4D90-86A1-1126E3CC8553}"/>
    <cellStyle name="Normal 3 2 3 2 20" xfId="12780" xr:uid="{6575F509-6B33-467C-8616-48ABB32C75C3}"/>
    <cellStyle name="Normal 3 2 3 2 21" xfId="12781" xr:uid="{E3057872-1367-4E52-9CC1-4B7B51FE5D66}"/>
    <cellStyle name="Normal 3 2 3 2 22" xfId="12782" xr:uid="{3AA68564-52C7-439E-A9CF-13DC5BEED66C}"/>
    <cellStyle name="Normal 3 2 3 2 23" xfId="12783" xr:uid="{6F06257E-1411-406C-A51A-8EB14C0930B9}"/>
    <cellStyle name="Normal 3 2 3 2 24" xfId="12784" xr:uid="{A99178F0-69D3-4F84-A12A-6BC5950A1CDD}"/>
    <cellStyle name="Normal 3 2 3 2 25" xfId="12785" xr:uid="{C9F2C891-371D-453B-AD20-8C4D02C4E238}"/>
    <cellStyle name="Normal 3 2 3 2 26" xfId="12786" xr:uid="{F8B3268B-E5BB-4A39-9CC6-C3915AFF95AC}"/>
    <cellStyle name="Normal 3 2 3 2 27" xfId="12787" xr:uid="{96C9E847-97FB-4FD9-BF73-DFD8E4FB0DA6}"/>
    <cellStyle name="Normal 3 2 3 2 28" xfId="12788" xr:uid="{07D5B6FA-EE78-4F64-B003-9354487A530C}"/>
    <cellStyle name="Normal 3 2 3 2 29" xfId="12789" xr:uid="{F351690C-A0F5-4963-97B9-95AB5B7F50BE}"/>
    <cellStyle name="Normal 3 2 3 2 3" xfId="12790" xr:uid="{68280D76-F2D2-42DC-BFB4-3B3D389161FF}"/>
    <cellStyle name="Normal 3 2 3 2 30" xfId="12791" xr:uid="{04FC88CC-0334-4ECA-A4E1-1FFD82853175}"/>
    <cellStyle name="Normal 3 2 3 2 31" xfId="12792" xr:uid="{CDCC47A4-672D-4F8E-A382-48B27A8BCFD0}"/>
    <cellStyle name="Normal 3 2 3 2 32" xfId="12793" xr:uid="{19055038-49D4-4C8E-A61C-E4217FF79F01}"/>
    <cellStyle name="Normal 3 2 3 2 33" xfId="12794" xr:uid="{60593B22-DA76-4DDD-B146-B8885403B500}"/>
    <cellStyle name="Normal 3 2 3 2 34" xfId="12795" xr:uid="{EB6CA89E-FD89-4B47-9DF0-ADB7B78C7EEE}"/>
    <cellStyle name="Normal 3 2 3 2 35" xfId="12796" xr:uid="{2185C2FB-D34A-4679-B60B-3A40A1C32BDD}"/>
    <cellStyle name="Normal 3 2 3 2 36" xfId="12797" xr:uid="{DEF00729-A2DC-4E2D-BD89-FFCF9C190CCD}"/>
    <cellStyle name="Normal 3 2 3 2 37" xfId="12798" xr:uid="{A1210133-C89B-4CE0-BFEA-9538D0E8CBF0}"/>
    <cellStyle name="Normal 3 2 3 2 38" xfId="12799" xr:uid="{60426B92-FC30-45B0-BCBE-1E7BFDEA786A}"/>
    <cellStyle name="Normal 3 2 3 2 39" xfId="12800" xr:uid="{F93ABF49-6B73-4F47-A63C-2FFEB1266FFD}"/>
    <cellStyle name="Normal 3 2 3 2 4" xfId="12801" xr:uid="{CA8B2FEB-1F89-4BBF-9877-16CAE4790A1B}"/>
    <cellStyle name="Normal 3 2 3 2 40" xfId="12802" xr:uid="{02152E28-14A4-44CF-B764-E46FC610CD17}"/>
    <cellStyle name="Normal 3 2 3 2 41" xfId="12803" xr:uid="{7AF02384-20A3-4747-9978-0D66880511CF}"/>
    <cellStyle name="Normal 3 2 3 2 42" xfId="12804" xr:uid="{55CCB286-E526-4F51-80D7-4E915D6CCA0F}"/>
    <cellStyle name="Normal 3 2 3 2 43" xfId="12805" xr:uid="{FFC405CD-FC1C-4A8E-AEB4-CC332A5D4B85}"/>
    <cellStyle name="Normal 3 2 3 2 44" xfId="12806" xr:uid="{49895942-7F9D-4D13-B439-27D9687906B2}"/>
    <cellStyle name="Normal 3 2 3 2 45" xfId="12807" xr:uid="{33828210-A181-43C2-A3DC-F7F1CD2BDAEC}"/>
    <cellStyle name="Normal 3 2 3 2 46" xfId="12808" xr:uid="{A96E4897-973F-453C-89E5-59DFA8FBED9B}"/>
    <cellStyle name="Normal 3 2 3 2 47" xfId="12809" xr:uid="{ADBA03E2-EC70-4AB4-9BA0-8C4E7EF6884E}"/>
    <cellStyle name="Normal 3 2 3 2 5" xfId="12810" xr:uid="{C3756DCA-E4BE-493E-A1F4-B9B46C59AAF8}"/>
    <cellStyle name="Normal 3 2 3 2 6" xfId="12811" xr:uid="{A18E4818-3AF3-48B5-8F2F-0E97BA6BB01A}"/>
    <cellStyle name="Normal 3 2 3 2 7" xfId="12812" xr:uid="{09644A16-9B5B-42BE-81AA-EB5F74BBA310}"/>
    <cellStyle name="Normal 3 2 3 2 8" xfId="12813" xr:uid="{0B48E230-CB46-4FD1-9859-324597C45482}"/>
    <cellStyle name="Normal 3 2 3 2 9" xfId="12814" xr:uid="{8BC79DE2-AC37-4F58-8A8A-E38C5893602A}"/>
    <cellStyle name="Normal 3 2 3 20" xfId="12815" xr:uid="{7D13E06C-516B-4E83-A4DE-6BF2FBB63869}"/>
    <cellStyle name="Normal 3 2 3 21" xfId="12816" xr:uid="{07E01969-FD73-47D4-A001-9767A3276336}"/>
    <cellStyle name="Normal 3 2 3 22" xfId="12817" xr:uid="{DAF6A910-D0CE-40EA-8F89-3CC504485309}"/>
    <cellStyle name="Normal 3 2 3 23" xfId="12818" xr:uid="{A13D51CF-79B3-4A55-A761-D50BA09CA8C1}"/>
    <cellStyle name="Normal 3 2 3 24" xfId="12819" xr:uid="{89F98B12-02CE-405B-B0C9-51C194DCFEA3}"/>
    <cellStyle name="Normal 3 2 3 25" xfId="12820" xr:uid="{ED617B34-FDB0-4BEA-85F2-B6E3D2C38CCE}"/>
    <cellStyle name="Normal 3 2 3 26" xfId="12821" xr:uid="{E3FC301A-5B04-4AA5-9C09-8FFFF13AC417}"/>
    <cellStyle name="Normal 3 2 3 27" xfId="12822" xr:uid="{1703E6ED-8CA4-4885-93CB-E1A792B9A69D}"/>
    <cellStyle name="Normal 3 2 3 28" xfId="12823" xr:uid="{CCA6A34F-CC5F-47D8-A564-37DD4AD878C1}"/>
    <cellStyle name="Normal 3 2 3 29" xfId="12824" xr:uid="{F811599C-D297-4216-8831-627146D1EFE1}"/>
    <cellStyle name="Normal 3 2 3 3" xfId="12825" xr:uid="{579C206A-3927-4F9D-9CF4-BE760022C178}"/>
    <cellStyle name="Normal 3 2 3 30" xfId="12826" xr:uid="{63E8FEC5-AD4B-434E-A29C-3708FE24CAFC}"/>
    <cellStyle name="Normal 3 2 3 31" xfId="12827" xr:uid="{982ED7CC-D505-41C4-A4E8-893897A5D531}"/>
    <cellStyle name="Normal 3 2 3 32" xfId="12828" xr:uid="{4A41D103-4F1F-4FFA-BFC3-F2749960E6D9}"/>
    <cellStyle name="Normal 3 2 3 33" xfId="12829" xr:uid="{5E3AD8E2-2210-430A-B84A-814249BFA59A}"/>
    <cellStyle name="Normal 3 2 3 34" xfId="12830" xr:uid="{122B4A46-461A-45EC-A24F-3B8AE365F993}"/>
    <cellStyle name="Normal 3 2 3 35" xfId="12831" xr:uid="{F7E7E4FA-F90B-498F-AE36-232833E10E85}"/>
    <cellStyle name="Normal 3 2 3 36" xfId="12832" xr:uid="{76438D41-AB94-43C5-9C4F-9B186B0CD80C}"/>
    <cellStyle name="Normal 3 2 3 37" xfId="12833" xr:uid="{52BC18D0-C5EC-4A4E-85A1-AE6ED7BED328}"/>
    <cellStyle name="Normal 3 2 3 38" xfId="12834" xr:uid="{2809AB2C-6DE2-4987-A5C0-FEF2494AAE0C}"/>
    <cellStyle name="Normal 3 2 3 39" xfId="12835" xr:uid="{643B8C65-CDA3-439A-BC8D-6EA5CDA8021E}"/>
    <cellStyle name="Normal 3 2 3 4" xfId="12836" xr:uid="{85776776-92C0-436C-A21E-BA745B2C57C2}"/>
    <cellStyle name="Normal 3 2 3 40" xfId="12837" xr:uid="{BB43E272-9079-4984-9E72-C8B44A9A6641}"/>
    <cellStyle name="Normal 3 2 3 41" xfId="12838" xr:uid="{7F5656C5-39A8-4ABD-9E02-D03BC5B2CDA6}"/>
    <cellStyle name="Normal 3 2 3 42" xfId="12839" xr:uid="{3CC7F9C2-F4DB-4E95-B4B5-1C422DF1E74D}"/>
    <cellStyle name="Normal 3 2 3 43" xfId="12840" xr:uid="{3091B494-95C6-42A0-BA5B-DA81F4EAEC02}"/>
    <cellStyle name="Normal 3 2 3 44" xfId="12841" xr:uid="{99774B88-FC83-4BF1-B86F-82FF380CDA2C}"/>
    <cellStyle name="Normal 3 2 3 45" xfId="12842" xr:uid="{438ECC18-3A4D-483A-B83D-19D18E3AE8F0}"/>
    <cellStyle name="Normal 3 2 3 46" xfId="12843" xr:uid="{AA971090-7A7E-4979-8A09-237B56D988B7}"/>
    <cellStyle name="Normal 3 2 3 47" xfId="12844" xr:uid="{FF22E6C6-9C39-4591-B7B0-C7FAB52EE757}"/>
    <cellStyle name="Normal 3 2 3 48" xfId="12845" xr:uid="{A37E248A-E63F-4686-AE63-BEFD4D1D0880}"/>
    <cellStyle name="Normal 3 2 3 49" xfId="12846" xr:uid="{42908F7C-F69D-49AA-A554-D4829A4B47F6}"/>
    <cellStyle name="Normal 3 2 3 5" xfId="12847" xr:uid="{BCDF6A20-4F7F-4701-9B75-14DEEBFD5E2E}"/>
    <cellStyle name="Normal 3 2 3 50" xfId="12848" xr:uid="{6224D541-6EF8-4B75-BE5A-AB1BDF1EE3A7}"/>
    <cellStyle name="Normal 3 2 3 51" xfId="12849" xr:uid="{CEE2BDD0-F315-42EA-BF7D-3831B542BB2D}"/>
    <cellStyle name="Normal 3 2 3 52" xfId="12850" xr:uid="{A5E75F36-F05D-428F-BD43-BB19CAD4DC79}"/>
    <cellStyle name="Normal 3 2 3 6" xfId="12851" xr:uid="{8D01A1C7-71BE-40C3-AFC4-C011DD8B1A02}"/>
    <cellStyle name="Normal 3 2 3 7" xfId="12852" xr:uid="{0D89BBB8-C5FB-47CA-990D-4739C547E9C9}"/>
    <cellStyle name="Normal 3 2 3 8" xfId="12853" xr:uid="{735728F6-054C-4A55-85A4-1EF818E77423}"/>
    <cellStyle name="Normal 3 2 3 9" xfId="12854" xr:uid="{4A31C3A1-CA23-47CE-B2C9-47D1393370DE}"/>
    <cellStyle name="Normal 3 2 30" xfId="12855" xr:uid="{F56A0C73-5DA9-432E-88E3-5F35B1C760EA}"/>
    <cellStyle name="Normal 3 2 31" xfId="12856" xr:uid="{02FE1E48-43E6-4929-9B57-F15055A1D66B}"/>
    <cellStyle name="Normal 3 2 32" xfId="12857" xr:uid="{3909109F-6118-4A93-AFD5-B1F86E24E6F7}"/>
    <cellStyle name="Normal 3 2 33" xfId="12858" xr:uid="{2BA72292-825D-404A-AAB2-826C2878513A}"/>
    <cellStyle name="Normal 3 2 34" xfId="12859" xr:uid="{C3F4D7FF-D055-4C53-A16F-7B4E52644288}"/>
    <cellStyle name="Normal 3 2 35" xfId="12860" xr:uid="{AE219F54-D397-4425-A898-06BD6DEC3A3E}"/>
    <cellStyle name="Normal 3 2 36" xfId="12861" xr:uid="{930830F3-74BB-4F60-8806-39D70D6E8149}"/>
    <cellStyle name="Normal 3 2 37" xfId="12862" xr:uid="{D4FBCF33-848A-4523-9E59-61154BF955F9}"/>
    <cellStyle name="Normal 3 2 38" xfId="12863" xr:uid="{D2A9E2A6-D6A7-4A32-B73B-E05A15D60A40}"/>
    <cellStyle name="Normal 3 2 39" xfId="12864" xr:uid="{4147C53E-FCA1-4504-9177-8C4BA1D93CD2}"/>
    <cellStyle name="Normal 3 2 4" xfId="12865" xr:uid="{E6EE8844-C7D4-4C7E-B6AF-584975A258A2}"/>
    <cellStyle name="Normal 3 2 4 2" xfId="12866" xr:uid="{C195816A-222D-442D-B835-FB5B522396B0}"/>
    <cellStyle name="Normal 3 2 4 3" xfId="12867" xr:uid="{4EC20C4B-5C70-41C0-83ED-1737AA12B19D}"/>
    <cellStyle name="Normal 3 2 4 4" xfId="12868" xr:uid="{391DCE3D-36E5-4B42-93B1-AD97D00EB35D}"/>
    <cellStyle name="Normal 3 2 4 5" xfId="12869" xr:uid="{DC876295-3DF2-484E-A89B-362A6D7C710B}"/>
    <cellStyle name="Normal 3 2 4 6" xfId="12870" xr:uid="{E8F98759-340E-4234-8FFB-47E8B3A184F1}"/>
    <cellStyle name="Normal 3 2 40" xfId="12871" xr:uid="{62BC76BD-B2FA-46E0-B45E-E4BA332855CF}"/>
    <cellStyle name="Normal 3 2 41" xfId="12872" xr:uid="{A0BD935B-283C-4498-84A5-E3ABAF2500EA}"/>
    <cellStyle name="Normal 3 2 42" xfId="12873" xr:uid="{39763995-15BF-4B1F-A940-7CCC7E99581E}"/>
    <cellStyle name="Normal 3 2 43" xfId="12874" xr:uid="{83914B43-7FC8-4F32-82AF-24FF3D87BEE2}"/>
    <cellStyle name="Normal 3 2 44" xfId="12875" xr:uid="{14ED3E8C-ED8A-485E-BD16-91F47E4A88D4}"/>
    <cellStyle name="Normal 3 2 45" xfId="12876" xr:uid="{0EC0FBAF-6A98-4073-9475-51F91892D01C}"/>
    <cellStyle name="Normal 3 2 46" xfId="12877" xr:uid="{701FF7DE-57DE-4C21-A344-B5FECF0E65DC}"/>
    <cellStyle name="Normal 3 2 47" xfId="12878" xr:uid="{33231CF1-672F-4893-B5EB-FB73CD7B2B6B}"/>
    <cellStyle name="Normal 3 2 48" xfId="12879" xr:uid="{CEA85E01-91D1-4DFD-9362-89914B67A4D5}"/>
    <cellStyle name="Normal 3 2 49" xfId="12880" xr:uid="{EBA7A367-E1F7-462E-B26F-2F60AEB58512}"/>
    <cellStyle name="Normal 3 2 5" xfId="12881" xr:uid="{0AC45A48-0D77-438D-BB0B-51442CC8F94B}"/>
    <cellStyle name="Normal 3 2 5 2" xfId="12882" xr:uid="{0844E692-D12E-49FF-9D20-6D3F285DA225}"/>
    <cellStyle name="Normal 3 2 5 3" xfId="12883" xr:uid="{9BC6F327-49E4-462F-996D-99871203EF82}"/>
    <cellStyle name="Normal 3 2 5 4" xfId="12884" xr:uid="{8CE79D04-CCE6-41AA-A7B4-E7DCDA7973C4}"/>
    <cellStyle name="Normal 3 2 5 5" xfId="12885" xr:uid="{64248371-D173-4C96-80C3-2F58A741A6E8}"/>
    <cellStyle name="Normal 3 2 5 6" xfId="12886" xr:uid="{DE67BC04-A0F9-414C-B44B-1CB1ED040EBA}"/>
    <cellStyle name="Normal 3 2 6" xfId="12887" xr:uid="{B0D91459-1409-43E8-AF2E-C925A0A539FA}"/>
    <cellStyle name="Normal 3 2 7" xfId="12888" xr:uid="{F122C1CF-2FD2-45D9-A325-5128BB5C5831}"/>
    <cellStyle name="Normal 3 2 8" xfId="12889" xr:uid="{2997D75C-196D-4B3C-947C-AB859F3840B0}"/>
    <cellStyle name="Normal 3 2 9" xfId="12890" xr:uid="{4AA8B433-485C-491C-BFF6-F90A79D6B8C0}"/>
    <cellStyle name="Normal 3 20" xfId="12891" xr:uid="{02F0D2B7-F8DD-44AB-80F5-C7D6E28C955D}"/>
    <cellStyle name="Normal 3 20 2" xfId="12892" xr:uid="{4E400824-25A5-4A04-8BD8-EAF9419FF0EB}"/>
    <cellStyle name="Normal 3 20 3" xfId="12893" xr:uid="{D4A2C97D-030B-421C-AE0E-ED8C8BCCB21D}"/>
    <cellStyle name="Normal 3 20 4" xfId="12894" xr:uid="{C4AC24E7-7EB1-4BB4-9F8B-AE94E2664448}"/>
    <cellStyle name="Normal 3 20 5" xfId="12895" xr:uid="{B130532B-61D7-4349-864A-93DBD911A2B8}"/>
    <cellStyle name="Normal 3 20 6" xfId="12896" xr:uid="{29AF6CC7-7CD0-47D1-B7CA-B42FBFA62F68}"/>
    <cellStyle name="Normal 3 21" xfId="12897" xr:uid="{ED0B8F72-E202-4917-85B7-A7214385925D}"/>
    <cellStyle name="Normal 3 21 2" xfId="12898" xr:uid="{02A8F8FC-0E93-4633-9C25-719C0C7DBED0}"/>
    <cellStyle name="Normal 3 21 3" xfId="12899" xr:uid="{81B27D5A-29CA-4622-BF44-4539655EBF63}"/>
    <cellStyle name="Normal 3 21 4" xfId="12900" xr:uid="{7752055D-CA94-4B52-AA94-E74C80E887A9}"/>
    <cellStyle name="Normal 3 21 5" xfId="12901" xr:uid="{7F50A8A6-9B21-4A2C-B587-5F08D8A33C04}"/>
    <cellStyle name="Normal 3 21 6" xfId="12902" xr:uid="{69D46F37-A4CF-414B-A27C-C6326CA04926}"/>
    <cellStyle name="Normal 3 22" xfId="12903" xr:uid="{34C75032-EEBA-41BE-A3B2-38EE40CE12CE}"/>
    <cellStyle name="Normal 3 22 2" xfId="12904" xr:uid="{22D57349-E0EA-40CB-AE49-811B832F0B0C}"/>
    <cellStyle name="Normal 3 22 3" xfId="12905" xr:uid="{727276C6-02B2-4974-B843-F4617D823EB1}"/>
    <cellStyle name="Normal 3 22 4" xfId="12906" xr:uid="{956C86AB-8284-4277-B101-D132AB6F3FFA}"/>
    <cellStyle name="Normal 3 22 5" xfId="12907" xr:uid="{45EC45EF-BA61-4BAF-83B3-61E1D07A778A}"/>
    <cellStyle name="Normal 3 22 6" xfId="12908" xr:uid="{980B0689-6789-461F-BA9C-24AC901BC588}"/>
    <cellStyle name="Normal 3 23" xfId="12909" xr:uid="{02B69725-9823-48E2-B9F5-95573A4A48F2}"/>
    <cellStyle name="Normal 3 23 2" xfId="12910" xr:uid="{06BB3528-9E49-4CB8-AB15-7F29A04900E7}"/>
    <cellStyle name="Normal 3 23 3" xfId="12911" xr:uid="{4899D01A-7718-4239-8111-C30984744A73}"/>
    <cellStyle name="Normal 3 23 4" xfId="12912" xr:uid="{44DA5010-12F9-4D0F-815A-C9D7F81307D2}"/>
    <cellStyle name="Normal 3 23 5" xfId="12913" xr:uid="{EE3D6A64-1E0F-42E8-83E2-EB41181F6E12}"/>
    <cellStyle name="Normal 3 23 6" xfId="12914" xr:uid="{BCD8DD99-9921-4A29-A2AB-B408A7A52A63}"/>
    <cellStyle name="Normal 3 24" xfId="12915" xr:uid="{6792E072-3066-48DA-840A-2533FB097E05}"/>
    <cellStyle name="Normal 3 24 2" xfId="12916" xr:uid="{34CC2A62-1E45-44E8-A4F5-D5F32B221950}"/>
    <cellStyle name="Normal 3 24 3" xfId="12917" xr:uid="{E5FB227C-2EA2-4EC6-8E1D-90BBF6FC6FBC}"/>
    <cellStyle name="Normal 3 24 4" xfId="12918" xr:uid="{F8365D1B-A647-44F5-A194-7801642C70D9}"/>
    <cellStyle name="Normal 3 24 5" xfId="12919" xr:uid="{36E7A361-EC3E-42C8-9A68-D5A071DB3C2C}"/>
    <cellStyle name="Normal 3 24 6" xfId="12920" xr:uid="{6F100187-D558-43B4-910E-A2E83C30DFEF}"/>
    <cellStyle name="Normal 3 25" xfId="12921" xr:uid="{72D23683-C3C1-4618-87F0-6D0B04BE97DB}"/>
    <cellStyle name="Normal 3 25 2" xfId="12922" xr:uid="{734AB376-FD5B-4DC7-B0FA-46387E1C5153}"/>
    <cellStyle name="Normal 3 25 3" xfId="12923" xr:uid="{BDCD05A6-2B06-49F5-BC56-5234AA5CE21D}"/>
    <cellStyle name="Normal 3 25 4" xfId="12924" xr:uid="{AA8DD8A4-6E79-4DA8-85B3-AE9A80C2C17D}"/>
    <cellStyle name="Normal 3 25 5" xfId="12925" xr:uid="{CA1DD4CE-8B30-4D3C-994F-C0CDF826E70F}"/>
    <cellStyle name="Normal 3 25 6" xfId="12926" xr:uid="{EF37C4B6-D976-43D6-A724-1771F9D9315C}"/>
    <cellStyle name="Normal 3 26" xfId="12927" xr:uid="{DFC29B41-E998-4CB5-A0AE-CDA3823C7629}"/>
    <cellStyle name="Normal 3 26 2" xfId="12928" xr:uid="{90B51950-724B-4143-8ACF-4F10285490A3}"/>
    <cellStyle name="Normal 3 26 3" xfId="12929" xr:uid="{2B2F9EAC-79D8-4CBD-85E7-9B64FADAADC6}"/>
    <cellStyle name="Normal 3 26 4" xfId="12930" xr:uid="{F7628A17-8ABC-4874-94CD-A55EF798D7EE}"/>
    <cellStyle name="Normal 3 26 5" xfId="12931" xr:uid="{803E2B7E-01C9-48FB-87C2-938EAB552DC8}"/>
    <cellStyle name="Normal 3 26 6" xfId="12932" xr:uid="{5894CB5A-F4D8-4F88-92C1-155495750BB0}"/>
    <cellStyle name="Normal 3 27" xfId="12933" xr:uid="{529BFA2B-003D-4223-B127-DEB9FC2FBFA3}"/>
    <cellStyle name="Normal 3 27 2" xfId="12934" xr:uid="{F245B9A4-9B76-4C80-809B-D1790AF0BD1B}"/>
    <cellStyle name="Normal 3 27 3" xfId="12935" xr:uid="{1C1481E8-D620-468E-B564-E363F4A8DE19}"/>
    <cellStyle name="Normal 3 27 4" xfId="12936" xr:uid="{B95A3961-8CF0-45DA-B585-42A038261F8B}"/>
    <cellStyle name="Normal 3 27 5" xfId="12937" xr:uid="{52E8BEBC-808C-4A0D-A3E6-06E16E3E6557}"/>
    <cellStyle name="Normal 3 27 6" xfId="12938" xr:uid="{062DFF9E-6566-4DE0-9C08-14182C8576D4}"/>
    <cellStyle name="Normal 3 28" xfId="12939" xr:uid="{AE4BB0C9-C1A1-41D6-AC5D-991CED8580EE}"/>
    <cellStyle name="Normal 3 28 2" xfId="12940" xr:uid="{5F3276FD-4F80-45DC-AACD-1471E1018C49}"/>
    <cellStyle name="Normal 3 28 3" xfId="12941" xr:uid="{4E0718C6-0676-43D2-AF15-A66DD2372C84}"/>
    <cellStyle name="Normal 3 28 4" xfId="12942" xr:uid="{05BFC32C-CCC1-46F2-9F79-06BE18CC8EEC}"/>
    <cellStyle name="Normal 3 28 5" xfId="12943" xr:uid="{4E9274D1-8EC0-41BB-B96B-52A953300AC0}"/>
    <cellStyle name="Normal 3 28 6" xfId="12944" xr:uid="{F419BFF5-94F8-46FA-A17E-2978DDFBBB71}"/>
    <cellStyle name="Normal 3 29" xfId="12945" xr:uid="{6A5B91CE-7811-4A7A-B23A-1CD19713CCF4}"/>
    <cellStyle name="Normal 3 29 2" xfId="12946" xr:uid="{41A25BAF-218E-4A40-A1A4-CD592BD73DFB}"/>
    <cellStyle name="Normal 3 29 3" xfId="12947" xr:uid="{42E8372D-AB64-4A6E-8147-C036E9091418}"/>
    <cellStyle name="Normal 3 29 4" xfId="12948" xr:uid="{B4F5C0ED-1DD9-4B66-8140-15B4EC172736}"/>
    <cellStyle name="Normal 3 29 5" xfId="12949" xr:uid="{096A11B8-E14C-495F-B6A9-74D2AEE07C7A}"/>
    <cellStyle name="Normal 3 29 6" xfId="12950" xr:uid="{CEB232C8-E502-4C1D-9377-8CCE0B730CF6}"/>
    <cellStyle name="Normal 3 3" xfId="12951" xr:uid="{95C60187-03AA-4754-83E5-17F19A101FB3}"/>
    <cellStyle name="Normal 3 3 2" xfId="12952" xr:uid="{CAB2A32A-422C-4498-ACEF-3A135A0F1106}"/>
    <cellStyle name="Normal 3 3 3" xfId="12953" xr:uid="{51A9DA6F-E937-408B-8492-A13DF6B44008}"/>
    <cellStyle name="Normal 3 3 4" xfId="12954" xr:uid="{6B23784A-57E1-4E88-A71E-1A728CBC7AE3}"/>
    <cellStyle name="Normal 3 3 5" xfId="12955" xr:uid="{ADCE02B6-D2AB-44C6-B3F2-65482421A152}"/>
    <cellStyle name="Normal 3 3 5 10" xfId="12956" xr:uid="{8FBCF112-C28C-4635-A233-59795BBBCD0A}"/>
    <cellStyle name="Normal 3 3 5 11" xfId="12957" xr:uid="{D51710A1-81D4-4578-86A3-7A605E598940}"/>
    <cellStyle name="Normal 3 3 5 12" xfId="12958" xr:uid="{8849BCB3-92C2-4044-8648-1760ECB5831E}"/>
    <cellStyle name="Normal 3 3 5 13" xfId="12959" xr:uid="{44B98FD5-FCAA-4183-9D99-E0C581824AF0}"/>
    <cellStyle name="Normal 3 3 5 14" xfId="12960" xr:uid="{A8DBCDC7-4E16-415A-BEEB-A93A2FA25768}"/>
    <cellStyle name="Normal 3 3 5 15" xfId="12961" xr:uid="{0D97AEC5-6688-4296-B6A0-946A7F8C92E8}"/>
    <cellStyle name="Normal 3 3 5 16" xfId="12962" xr:uid="{F703B58F-09F1-4048-92BF-075DA8D25D9A}"/>
    <cellStyle name="Normal 3 3 5 17" xfId="12963" xr:uid="{ED743018-C09A-416C-A182-824369D50D91}"/>
    <cellStyle name="Normal 3 3 5 18" xfId="12964" xr:uid="{01898D3A-E883-4C79-BB13-2A50570D6B6E}"/>
    <cellStyle name="Normal 3 3 5 19" xfId="12965" xr:uid="{863D5796-3A9A-4781-A6C3-9B34F63C35E0}"/>
    <cellStyle name="Normal 3 3 5 2" xfId="12966" xr:uid="{830BECEF-392C-4CD9-BCA5-229574CA0AB7}"/>
    <cellStyle name="Normal 3 3 5 20" xfId="12967" xr:uid="{86342EEA-17AB-4A88-9CF0-A20A38777FC4}"/>
    <cellStyle name="Normal 3 3 5 21" xfId="12968" xr:uid="{535D75EF-F482-4C2C-A3B8-A38B5090C1E3}"/>
    <cellStyle name="Normal 3 3 5 22" xfId="12969" xr:uid="{34B86EFE-878C-49A7-97B2-963938F511F4}"/>
    <cellStyle name="Normal 3 3 5 23" xfId="12970" xr:uid="{EB11C567-EAD6-41B8-A824-AEE40B01CDCF}"/>
    <cellStyle name="Normal 3 3 5 24" xfId="12971" xr:uid="{B26EB8AF-3D46-4643-8A3A-62F9EE274A5C}"/>
    <cellStyle name="Normal 3 3 5 25" xfId="12972" xr:uid="{9A778963-B067-4178-B188-74BD228EA0AF}"/>
    <cellStyle name="Normal 3 3 5 26" xfId="12973" xr:uid="{31C79780-83B8-4553-94EB-84616DE165F4}"/>
    <cellStyle name="Normal 3 3 5 27" xfId="12974" xr:uid="{C463CFEF-30BA-49B3-8DED-9799184C3474}"/>
    <cellStyle name="Normal 3 3 5 28" xfId="12975" xr:uid="{1502FBB9-7BB6-403C-8CAE-9A2E82C060DE}"/>
    <cellStyle name="Normal 3 3 5 29" xfId="12976" xr:uid="{FFC8A3F8-1BDD-4B6C-9531-930A308B4F2D}"/>
    <cellStyle name="Normal 3 3 5 3" xfId="12977" xr:uid="{55A200DA-904B-46A2-83AA-9FF7EE36FA9E}"/>
    <cellStyle name="Normal 3 3 5 30" xfId="12978" xr:uid="{242F2A6B-D3DB-4F8B-BAF5-23321B9B1CE8}"/>
    <cellStyle name="Normal 3 3 5 31" xfId="12979" xr:uid="{6967BE8A-B17E-4164-9EA9-444639741F59}"/>
    <cellStyle name="Normal 3 3 5 32" xfId="12980" xr:uid="{50868BBA-DCC7-481A-84B7-99F5EB55D164}"/>
    <cellStyle name="Normal 3 3 5 33" xfId="12981" xr:uid="{FC1D4BEE-73E6-48B5-A54E-4E1D73979FD3}"/>
    <cellStyle name="Normal 3 3 5 34" xfId="12982" xr:uid="{54A008C4-2E77-44E7-8AAA-2F5B78A7E750}"/>
    <cellStyle name="Normal 3 3 5 35" xfId="12983" xr:uid="{D4A37FF4-6C0E-447A-8AB3-40858679FE3E}"/>
    <cellStyle name="Normal 3 3 5 36" xfId="12984" xr:uid="{2E798BEC-5791-41EA-AAB8-9AF3FA55531D}"/>
    <cellStyle name="Normal 3 3 5 37" xfId="12985" xr:uid="{D311AD60-891D-409C-8971-213E65CE8DE2}"/>
    <cellStyle name="Normal 3 3 5 38" xfId="12986" xr:uid="{6591BD11-91C6-4E8C-AD2D-60FAB434E844}"/>
    <cellStyle name="Normal 3 3 5 39" xfId="12987" xr:uid="{C96A1056-D5BA-4CC4-8B0B-64C5BCE938A3}"/>
    <cellStyle name="Normal 3 3 5 4" xfId="12988" xr:uid="{30E6EC14-5D78-4D03-BA79-7C55B8F7D52D}"/>
    <cellStyle name="Normal 3 3 5 40" xfId="12989" xr:uid="{EECA3040-B618-4AEB-9336-EB114E65B6CD}"/>
    <cellStyle name="Normal 3 3 5 41" xfId="12990" xr:uid="{15DF673A-FB44-4AAB-AAF0-BDD312769490}"/>
    <cellStyle name="Normal 3 3 5 42" xfId="12991" xr:uid="{4DCA3FB7-C41E-47C1-B3F6-F7B2CAB0C096}"/>
    <cellStyle name="Normal 3 3 5 43" xfId="12992" xr:uid="{359E9EA8-3276-4975-9944-6DEE1D952876}"/>
    <cellStyle name="Normal 3 3 5 44" xfId="12993" xr:uid="{7EBB20EB-D39E-4139-A1E3-99BE0AB4AF95}"/>
    <cellStyle name="Normal 3 3 5 45" xfId="12994" xr:uid="{A33D44B1-B890-4768-821E-0953AA9B42F0}"/>
    <cellStyle name="Normal 3 3 5 46" xfId="12995" xr:uid="{99E96DE4-8778-4E5D-B008-774CFEBB3F7D}"/>
    <cellStyle name="Normal 3 3 5 47" xfId="12996" xr:uid="{A98E4A38-8BB9-4B70-AABB-69F0AAF98835}"/>
    <cellStyle name="Normal 3 3 5 5" xfId="12997" xr:uid="{C75712E8-49CD-44F2-9B33-7227EFEF2B81}"/>
    <cellStyle name="Normal 3 3 5 6" xfId="12998" xr:uid="{E3CA6671-729D-4077-89D7-0FBD3B78D17C}"/>
    <cellStyle name="Normal 3 3 5 7" xfId="12999" xr:uid="{62CF06C3-D012-4C44-B01C-0E74C26F5246}"/>
    <cellStyle name="Normal 3 3 5 8" xfId="13000" xr:uid="{3AA5984C-EE25-44E4-A576-296067C72CFA}"/>
    <cellStyle name="Normal 3 3 5 9" xfId="13001" xr:uid="{2C60FDD5-C133-4906-A679-42AF9A926AE5}"/>
    <cellStyle name="Normal 3 30" xfId="13002" xr:uid="{E531601B-E0CD-42A9-80C8-D11B9EF74CAD}"/>
    <cellStyle name="Normal 3 30 2" xfId="13003" xr:uid="{36BF6D65-F32E-4E1A-89A4-D7F2AA0E3944}"/>
    <cellStyle name="Normal 3 30 3" xfId="13004" xr:uid="{93D2EB41-A304-47C2-9E01-C0535C8418FE}"/>
    <cellStyle name="Normal 3 30 4" xfId="13005" xr:uid="{7EF929C5-FFEA-46B3-8EAB-E75DB2D82AF5}"/>
    <cellStyle name="Normal 3 30 5" xfId="13006" xr:uid="{B0CD0CFF-DC5C-4DE5-9C75-48ED6618FCD0}"/>
    <cellStyle name="Normal 3 30 6" xfId="13007" xr:uid="{610CC33F-5A22-4B46-A6CC-B15CE5530E52}"/>
    <cellStyle name="Normal 3 31" xfId="13008" xr:uid="{8C84E557-99C7-4B27-B887-E90B03EF7B36}"/>
    <cellStyle name="Normal 3 31 2" xfId="13009" xr:uid="{1F04BE27-46EF-4FF2-93C3-6E8E40FC434D}"/>
    <cellStyle name="Normal 3 31 3" xfId="13010" xr:uid="{874F4DBC-B629-4785-BDC4-AD785F7B39F4}"/>
    <cellStyle name="Normal 3 31 4" xfId="13011" xr:uid="{B46B22D1-393B-4D4F-A46E-5FE747C68AC8}"/>
    <cellStyle name="Normal 3 31 5" xfId="13012" xr:uid="{8099143D-D021-4311-9A79-959EF4BBE2EB}"/>
    <cellStyle name="Normal 3 31 6" xfId="13013" xr:uid="{E529FCF9-6BD0-46D9-B423-642F1108BA68}"/>
    <cellStyle name="Normal 3 32" xfId="13014" xr:uid="{018DB4FE-6901-4ED9-AB49-A0F7B65DD298}"/>
    <cellStyle name="Normal 3 32 2" xfId="13015" xr:uid="{CE6FA94D-248E-40CC-B08F-2E5E537D0B0F}"/>
    <cellStyle name="Normal 3 32 3" xfId="13016" xr:uid="{FCA5A98C-7B4C-400A-B960-3CA84D35277A}"/>
    <cellStyle name="Normal 3 32 4" xfId="13017" xr:uid="{289D4827-5333-46F7-BAA8-E5468134D960}"/>
    <cellStyle name="Normal 3 32 5" xfId="13018" xr:uid="{723FA88D-1AA2-4022-AF1A-F71185B0D1BA}"/>
    <cellStyle name="Normal 3 32 6" xfId="13019" xr:uid="{A3EF58BC-9803-4421-A15C-9B3C9B06C36C}"/>
    <cellStyle name="Normal 3 33" xfId="13020" xr:uid="{B4AF7F1E-0E17-488C-AE14-26D938E0461C}"/>
    <cellStyle name="Normal 3 33 2" xfId="13021" xr:uid="{1EDDD922-0C32-4E2C-A2F5-D64F67D2AF67}"/>
    <cellStyle name="Normal 3 33 3" xfId="13022" xr:uid="{1F0825CF-6D04-4959-8FCC-AAA7D2150EFE}"/>
    <cellStyle name="Normal 3 33 4" xfId="13023" xr:uid="{5C30F89F-83E5-48A4-B90A-F97AA5B84FC4}"/>
    <cellStyle name="Normal 3 33 5" xfId="13024" xr:uid="{F685CE85-7843-4642-82CE-1F0C5941FE70}"/>
    <cellStyle name="Normal 3 33 6" xfId="13025" xr:uid="{FE315913-C992-43A6-8C4A-A61673281261}"/>
    <cellStyle name="Normal 3 34" xfId="13026" xr:uid="{33810CA8-09AE-4018-A222-A0E06732F15A}"/>
    <cellStyle name="Normal 3 35" xfId="13027" xr:uid="{7301AC39-C0AF-42C7-8406-A8D08CF7C8C7}"/>
    <cellStyle name="Normal 3 36" xfId="13028" xr:uid="{D0558998-D8DA-455E-8D51-E089BDBF97AA}"/>
    <cellStyle name="Normal 3 37" xfId="13029" xr:uid="{F69D4178-6D3C-4626-96DD-314B81C767F4}"/>
    <cellStyle name="Normal 3 38" xfId="13030" xr:uid="{440A4EDB-ADCA-4BB5-A001-58120E852464}"/>
    <cellStyle name="Normal 3 39" xfId="13031" xr:uid="{7A0B5722-F401-4405-BE49-8CE55FCABEFD}"/>
    <cellStyle name="Normal 3 4" xfId="13032" xr:uid="{9BD2265A-6516-433C-AE40-8A65C2079B72}"/>
    <cellStyle name="Normal 3 4 2" xfId="13033" xr:uid="{72A20AB1-A8B8-4104-A459-FF141C615169}"/>
    <cellStyle name="Normal 3 4 3" xfId="13034" xr:uid="{D50270B3-88DE-4CA3-AC29-8635A3D15E2F}"/>
    <cellStyle name="Normal 3 4 4" xfId="13035" xr:uid="{F45516FA-6426-451C-BCD8-559DC1579976}"/>
    <cellStyle name="Normal 3 4 5" xfId="13036" xr:uid="{8FE6022C-B81C-45A6-8278-D499E51E9B79}"/>
    <cellStyle name="Normal 3 40" xfId="52" xr:uid="{35D84E04-F158-4658-B4F0-9678C702BD32}"/>
    <cellStyle name="Normal 3 41" xfId="13037" xr:uid="{89B61730-270B-4737-9BBC-7D33589FA080}"/>
    <cellStyle name="Normal 3 42" xfId="13038" xr:uid="{A34C199F-5E2B-4B8B-8DFE-8F45E64E75CA}"/>
    <cellStyle name="Normal 3 43" xfId="13039" xr:uid="{D3EE955D-FC6B-4C33-A425-E9983667AD54}"/>
    <cellStyle name="Normal 3 44" xfId="13040" xr:uid="{22C87CFC-1399-4307-9633-1A5BE17DBEEC}"/>
    <cellStyle name="Normal 3 45" xfId="13041" xr:uid="{FEF60D9B-19B9-4CCE-920B-896A014BF8F3}"/>
    <cellStyle name="Normal 3 46" xfId="13042" xr:uid="{CA014ACE-470D-4E9B-9FEC-355E094CE0C1}"/>
    <cellStyle name="Normal 3 47" xfId="13043" xr:uid="{0A7DCA2F-B6C8-4C6F-A168-38C395D09680}"/>
    <cellStyle name="Normal 3 48" xfId="13044" xr:uid="{3CDEB12A-7C3B-4EF4-8DD5-0F9179C18C63}"/>
    <cellStyle name="Normal 3 49" xfId="13045" xr:uid="{56440907-A0A8-4D1A-BAFA-AF83750BB736}"/>
    <cellStyle name="Normal 3 5" xfId="13046" xr:uid="{0A51FC01-D26E-4222-81C4-E4C763438A6C}"/>
    <cellStyle name="Normal 3 5 2" xfId="13047" xr:uid="{EFAEB617-B316-405F-ABC9-961EC213BE20}"/>
    <cellStyle name="Normal 3 5 3" xfId="13048" xr:uid="{28BC52AE-2904-4C40-8A87-D67B90EE95A9}"/>
    <cellStyle name="Normal 3 5 4" xfId="13049" xr:uid="{68732C32-4683-4915-9041-0A541020F0D1}"/>
    <cellStyle name="Normal 3 5 5" xfId="13050" xr:uid="{12751798-ED28-4785-B818-0E579B3F2E4D}"/>
    <cellStyle name="Normal 3 50" xfId="13051" xr:uid="{40EF78AD-10A9-49AE-8092-0716D146A35C}"/>
    <cellStyle name="Normal 3 51" xfId="13052" xr:uid="{4A307796-E649-47B9-9D5A-E912C25B19CD}"/>
    <cellStyle name="Normal 3 52" xfId="13053" xr:uid="{11DA18C8-1ED7-45A4-899C-9508A48FB41C}"/>
    <cellStyle name="Normal 3 53" xfId="13054" xr:uid="{D80B43F9-A9F1-4C44-96FE-2F86F9CC618E}"/>
    <cellStyle name="Normal 3 54" xfId="13055" xr:uid="{B7870C2D-7BE4-4AE4-BA1F-D54209D7FFF8}"/>
    <cellStyle name="Normal 3 55" xfId="13056" xr:uid="{AE1DC7F4-35CC-4946-9F7B-14EDD3482DBD}"/>
    <cellStyle name="Normal 3 56" xfId="13057" xr:uid="{D8B085CF-72C1-4BCB-8975-A6809148D15A}"/>
    <cellStyle name="Normal 3 57" xfId="13058" xr:uid="{EBDE982C-C826-4FFB-9CA4-5BB494B58118}"/>
    <cellStyle name="Normal 3 58" xfId="13059" xr:uid="{76EAF945-26F8-4003-A178-FF9CDC482620}"/>
    <cellStyle name="Normal 3 59" xfId="13060" xr:uid="{3FFDC0CC-1424-4A49-8D84-3100D344BE45}"/>
    <cellStyle name="Normal 3 6" xfId="13061" xr:uid="{8D894E19-1B0C-4CCB-AC34-1469DFBC74D3}"/>
    <cellStyle name="Normal 3 6 2" xfId="13062" xr:uid="{4D11814D-1EFD-428E-8554-6EFA701FC3A9}"/>
    <cellStyle name="Normal 3 6 3" xfId="13063" xr:uid="{22998803-1AC8-442A-99C6-C411B28D4E48}"/>
    <cellStyle name="Normal 3 6 4" xfId="13064" xr:uid="{6AD66C13-03D2-47D0-85CD-B5AA28822431}"/>
    <cellStyle name="Normal 3 6 5" xfId="13065" xr:uid="{DEFB7637-9BCF-48B4-AA74-EF903F0B25EE}"/>
    <cellStyle name="Normal 3 60" xfId="13066" xr:uid="{E3DCFA45-417B-44EF-901D-5B1B46E981E1}"/>
    <cellStyle name="Normal 3 61" xfId="13067" xr:uid="{315F44A9-D81D-4C25-9C13-ABE8DDCACF9B}"/>
    <cellStyle name="Normal 3 62" xfId="13068" xr:uid="{D944D739-43B8-4FBB-9F66-3F885C532485}"/>
    <cellStyle name="Normal 3 63" xfId="13069" xr:uid="{368C3A58-E35D-4960-926B-F2330C717294}"/>
    <cellStyle name="Normal 3 64" xfId="13070" xr:uid="{6785CEDD-49A9-4E40-A090-51B87E171086}"/>
    <cellStyle name="Normal 3 65" xfId="12090" xr:uid="{66D4246D-7401-48C3-A187-B96D1B78B251}"/>
    <cellStyle name="Normal 3 7" xfId="13071" xr:uid="{C641D9E6-A0B9-42BC-B2A8-420639392BDC}"/>
    <cellStyle name="Normal 3 7 10" xfId="13072" xr:uid="{868500F1-3EE7-44A2-A1C7-2EA0C2E5BD1D}"/>
    <cellStyle name="Normal 3 7 11" xfId="13073" xr:uid="{C7EAEC1E-DA0A-435B-A53C-C679F60448A6}"/>
    <cellStyle name="Normal 3 7 12" xfId="13074" xr:uid="{78D5D622-AA43-402A-89DF-FBE0F57881B8}"/>
    <cellStyle name="Normal 3 7 13" xfId="13075" xr:uid="{94AE79BD-4429-4936-ACE3-EB279EC8A57E}"/>
    <cellStyle name="Normal 3 7 14" xfId="13076" xr:uid="{AD70919C-99A7-4F4A-A6E8-3BAE498D60E0}"/>
    <cellStyle name="Normal 3 7 15" xfId="13077" xr:uid="{A9E25F73-E543-4ECD-ABD2-713D91743F53}"/>
    <cellStyle name="Normal 3 7 16" xfId="13078" xr:uid="{51238D5D-5953-4362-82BD-0F277BE200E3}"/>
    <cellStyle name="Normal 3 7 17" xfId="13079" xr:uid="{1AE8A9AA-8DC7-43B7-ACA1-495DB68EC90A}"/>
    <cellStyle name="Normal 3 7 18" xfId="13080" xr:uid="{32B96EBE-2927-4C02-9925-DECFDCE51208}"/>
    <cellStyle name="Normal 3 7 19" xfId="13081" xr:uid="{D5C42207-6F85-4B39-8717-C392A1E014C2}"/>
    <cellStyle name="Normal 3 7 2" xfId="13082" xr:uid="{717D6C80-32B3-437A-AEEC-9FF0A9638B71}"/>
    <cellStyle name="Normal 3 7 2 10" xfId="13083" xr:uid="{E9DFA908-74B2-4897-9983-C062E0924EA2}"/>
    <cellStyle name="Normal 3 7 2 11" xfId="13084" xr:uid="{B349B6DA-9D01-4093-95EF-28E2770E39D0}"/>
    <cellStyle name="Normal 3 7 2 12" xfId="13085" xr:uid="{EBA99EA1-4094-4F75-8194-756A110F647B}"/>
    <cellStyle name="Normal 3 7 2 13" xfId="13086" xr:uid="{A51A1008-3BC1-48D6-B4C5-04955D1EF9DB}"/>
    <cellStyle name="Normal 3 7 2 14" xfId="13087" xr:uid="{2F986F26-FA7B-45CA-92F7-A73ED67E66C2}"/>
    <cellStyle name="Normal 3 7 2 15" xfId="13088" xr:uid="{F2E4939F-761B-40E3-A63D-AAA2EDF27AE5}"/>
    <cellStyle name="Normal 3 7 2 16" xfId="13089" xr:uid="{E076551A-A10F-4143-AE17-96DE8FFDF693}"/>
    <cellStyle name="Normal 3 7 2 17" xfId="13090" xr:uid="{34E44F77-A27C-46EE-9A5C-9716DEED0112}"/>
    <cellStyle name="Normal 3 7 2 18" xfId="13091" xr:uid="{9AD78627-6BAE-4F47-B1FD-66FD0804A403}"/>
    <cellStyle name="Normal 3 7 2 19" xfId="13092" xr:uid="{E85248BA-255F-47BD-8266-14A85B076D6A}"/>
    <cellStyle name="Normal 3 7 2 2" xfId="13093" xr:uid="{8C39ADE6-F848-4ED4-8B63-8E796015C318}"/>
    <cellStyle name="Normal 3 7 2 20" xfId="13094" xr:uid="{A8266C2E-16BC-4CFF-A83A-5367B8EA0291}"/>
    <cellStyle name="Normal 3 7 2 21" xfId="13095" xr:uid="{B462D155-2E9E-4A2E-A0FF-6812954D33B5}"/>
    <cellStyle name="Normal 3 7 2 22" xfId="13096" xr:uid="{08C7D433-F5B5-46A3-9FA4-0EE9E200988F}"/>
    <cellStyle name="Normal 3 7 2 23" xfId="13097" xr:uid="{966B2FB5-5A6D-4EDE-8278-5E6FBBDC5CB5}"/>
    <cellStyle name="Normal 3 7 2 24" xfId="13098" xr:uid="{1E89FB7D-555F-470D-8B99-7FCB0EB553B7}"/>
    <cellStyle name="Normal 3 7 2 25" xfId="13099" xr:uid="{DDB5DD2C-6EBD-4BE6-AC4B-A4E021CD2A47}"/>
    <cellStyle name="Normal 3 7 2 26" xfId="13100" xr:uid="{3ABEBA1F-B099-4E5E-BB36-6CF784B8B3B6}"/>
    <cellStyle name="Normal 3 7 2 27" xfId="13101" xr:uid="{BE9D8483-9036-43C8-8D97-D44946B18496}"/>
    <cellStyle name="Normal 3 7 2 28" xfId="13102" xr:uid="{022E48E3-EB0C-4902-A95F-2F56D61D44C2}"/>
    <cellStyle name="Normal 3 7 2 29" xfId="13103" xr:uid="{587CCC8B-F982-4630-889B-14DBF9C9090E}"/>
    <cellStyle name="Normal 3 7 2 3" xfId="13104" xr:uid="{3E78DDDB-3424-4DA1-85B1-29202AA38101}"/>
    <cellStyle name="Normal 3 7 2 30" xfId="13105" xr:uid="{9F6FA1ED-F489-443D-B1C5-E4E6483CD827}"/>
    <cellStyle name="Normal 3 7 2 31" xfId="13106" xr:uid="{8F17D8D2-3021-461C-B66B-307585D3859A}"/>
    <cellStyle name="Normal 3 7 2 32" xfId="13107" xr:uid="{55624D5A-6BF0-4507-834E-FB9487FBC4FF}"/>
    <cellStyle name="Normal 3 7 2 4" xfId="13108" xr:uid="{A373C98C-091F-4481-802B-74A1EF767C2C}"/>
    <cellStyle name="Normal 3 7 2 5" xfId="13109" xr:uid="{A6A2BA0A-CCC5-4C43-ADBF-884FFB5C3294}"/>
    <cellStyle name="Normal 3 7 2 6" xfId="13110" xr:uid="{BFD17522-5270-44F0-9DDB-96959B8E25BF}"/>
    <cellStyle name="Normal 3 7 2 7" xfId="13111" xr:uid="{E4BFFEE7-36C5-4997-9C2A-4ABB31877A5E}"/>
    <cellStyle name="Normal 3 7 2 8" xfId="13112" xr:uid="{93ED551A-BB84-4924-A8BD-61BD08A3FFF5}"/>
    <cellStyle name="Normal 3 7 2 9" xfId="13113" xr:uid="{9E095790-7F69-4566-BB07-17838E926543}"/>
    <cellStyle name="Normal 3 7 20" xfId="13114" xr:uid="{78737C40-5AED-40E1-AF32-48AFA6B2FECC}"/>
    <cellStyle name="Normal 3 7 21" xfId="13115" xr:uid="{C9D5E313-186C-4580-93C2-9C9560BF5FAF}"/>
    <cellStyle name="Normal 3 7 22" xfId="13116" xr:uid="{DA9268E4-AA7B-47F0-909B-875562C087BE}"/>
    <cellStyle name="Normal 3 7 23" xfId="13117" xr:uid="{7D6B2692-8437-498C-B60D-9BBCF888F878}"/>
    <cellStyle name="Normal 3 7 24" xfId="13118" xr:uid="{20DB4335-84D3-4D83-AD95-012C5E876E60}"/>
    <cellStyle name="Normal 3 7 25" xfId="13119" xr:uid="{52D3B0C6-2B03-4C34-9F7C-824E94C68DFA}"/>
    <cellStyle name="Normal 3 7 26" xfId="13120" xr:uid="{5CF1EE2D-4BA8-4002-8B6C-358674B27265}"/>
    <cellStyle name="Normal 3 7 27" xfId="13121" xr:uid="{038C27E2-3A49-4FCC-86F8-41AF21FA23B2}"/>
    <cellStyle name="Normal 3 7 28" xfId="13122" xr:uid="{6DFCC895-EC4A-4532-ABB3-624ECF56294C}"/>
    <cellStyle name="Normal 3 7 29" xfId="13123" xr:uid="{6A8D4749-3D46-4453-867F-3A0D77FF839C}"/>
    <cellStyle name="Normal 3 7 3" xfId="13124" xr:uid="{9D279601-26A7-4E06-A0CF-C3ABEFE0030B}"/>
    <cellStyle name="Normal 3 7 30" xfId="13125" xr:uid="{987D205B-B0C9-4564-812D-048594775845}"/>
    <cellStyle name="Normal 3 7 31" xfId="13126" xr:uid="{09A4C789-CDBC-46BA-AF49-FDAD372F976C}"/>
    <cellStyle name="Normal 3 7 32" xfId="13127" xr:uid="{489B9348-94B0-461D-B438-B55D490D80EB}"/>
    <cellStyle name="Normal 3 7 33" xfId="13128" xr:uid="{FAE7FC56-0AF1-4C64-A77D-7CBA8BC76D3C}"/>
    <cellStyle name="Normal 3 7 34" xfId="13129" xr:uid="{7A8F187B-7CA2-491E-BD3A-16CB3BDB463C}"/>
    <cellStyle name="Normal 3 7 35" xfId="13130" xr:uid="{2183C815-254A-49D5-8E2D-1567D74D2787}"/>
    <cellStyle name="Normal 3 7 4" xfId="13131" xr:uid="{F32FA6D0-0F7C-4A50-8443-643B480E645F}"/>
    <cellStyle name="Normal 3 7 5" xfId="13132" xr:uid="{2515EE52-7C3F-4803-ACE2-5A979CE161E6}"/>
    <cellStyle name="Normal 3 7 6" xfId="13133" xr:uid="{135C19AA-0EE8-4BC0-99A9-E00619486EC1}"/>
    <cellStyle name="Normal 3 7 7" xfId="13134" xr:uid="{BCEFBB53-13F2-4A22-BEC2-0C9DB032F748}"/>
    <cellStyle name="Normal 3 7 8" xfId="13135" xr:uid="{F22A3A7E-F1E5-4244-9573-20EE518133BB}"/>
    <cellStyle name="Normal 3 7 9" xfId="13136" xr:uid="{35BAB298-82D1-462C-833F-6353347854B3}"/>
    <cellStyle name="Normal 3 8" xfId="13137" xr:uid="{15326C33-DB93-4829-81AA-52BB2678310D}"/>
    <cellStyle name="Normal 3 8 10" xfId="13138" xr:uid="{20E76D40-D534-43F2-BB0A-0B604C11D01A}"/>
    <cellStyle name="Normal 3 8 11" xfId="13139" xr:uid="{1898107C-C577-4576-8EF0-0E97AA960A56}"/>
    <cellStyle name="Normal 3 8 12" xfId="13140" xr:uid="{98CE44D5-8DE9-486C-8ECB-17908FACC624}"/>
    <cellStyle name="Normal 3 8 13" xfId="13141" xr:uid="{905EF103-F493-44C3-A9AD-50DAD651465F}"/>
    <cellStyle name="Normal 3 8 14" xfId="13142" xr:uid="{F019413F-3EF6-4DED-BE4E-5D8F8FF634BB}"/>
    <cellStyle name="Normal 3 8 15" xfId="13143" xr:uid="{C426B2FB-B418-4D05-BDCB-429C36E051CF}"/>
    <cellStyle name="Normal 3 8 16" xfId="13144" xr:uid="{FE69B5DA-7305-496D-9FBC-835D8061D412}"/>
    <cellStyle name="Normal 3 8 17" xfId="13145" xr:uid="{644833DB-ACCE-4C62-A709-5C50B4196532}"/>
    <cellStyle name="Normal 3 8 18" xfId="13146" xr:uid="{D066A3EA-30F7-48CD-A01D-179998A92B24}"/>
    <cellStyle name="Normal 3 8 19" xfId="13147" xr:uid="{A79371C1-B64B-4CB0-82D1-77FB109B5405}"/>
    <cellStyle name="Normal 3 8 2" xfId="13148" xr:uid="{86FC1DDB-2EE1-4314-9803-F7C04A333E87}"/>
    <cellStyle name="Normal 3 8 2 10" xfId="13149" xr:uid="{83E5579A-E5B0-405B-B5D0-9B80CBB0BF70}"/>
    <cellStyle name="Normal 3 8 2 11" xfId="13150" xr:uid="{308E3CA6-9324-4F11-A264-1A878FAAB580}"/>
    <cellStyle name="Normal 3 8 2 12" xfId="13151" xr:uid="{6E5E8C87-E3D4-428B-8661-57A08641D09B}"/>
    <cellStyle name="Normal 3 8 2 13" xfId="13152" xr:uid="{61C0AA4E-8A54-4306-87CE-7B3B06F9D4A5}"/>
    <cellStyle name="Normal 3 8 2 14" xfId="13153" xr:uid="{3B5176B8-5305-4FF2-B82D-D052542B56EF}"/>
    <cellStyle name="Normal 3 8 2 15" xfId="13154" xr:uid="{B77DCCE3-DCF8-437D-8247-CED402F0C797}"/>
    <cellStyle name="Normal 3 8 2 16" xfId="13155" xr:uid="{19EB2853-5491-455C-8608-7D732233D47E}"/>
    <cellStyle name="Normal 3 8 2 17" xfId="13156" xr:uid="{22F53384-9CC7-48E6-A329-4D1CA4426DE3}"/>
    <cellStyle name="Normal 3 8 2 18" xfId="13157" xr:uid="{2D018F04-F409-447F-9028-1083205E804D}"/>
    <cellStyle name="Normal 3 8 2 19" xfId="13158" xr:uid="{5EB6D49B-CF18-4F14-87C2-6F3A29A7D4B7}"/>
    <cellStyle name="Normal 3 8 2 2" xfId="13159" xr:uid="{89751F75-02C3-4153-BED9-5B974889B378}"/>
    <cellStyle name="Normal 3 8 2 20" xfId="13160" xr:uid="{D368881D-5C7D-4960-B2BA-4C67A9B2F71B}"/>
    <cellStyle name="Normal 3 8 2 21" xfId="13161" xr:uid="{6B9B69E6-D47B-44D2-936A-103886A1392D}"/>
    <cellStyle name="Normal 3 8 2 22" xfId="13162" xr:uid="{9FD85094-A51D-4313-AF1D-6E770E43EDC9}"/>
    <cellStyle name="Normal 3 8 2 23" xfId="13163" xr:uid="{2F7FF112-0C46-4CC7-B910-7BD51B041AF8}"/>
    <cellStyle name="Normal 3 8 2 24" xfId="13164" xr:uid="{D1531048-211C-4976-B940-577F5D8ECC74}"/>
    <cellStyle name="Normal 3 8 2 25" xfId="13165" xr:uid="{402F1083-DEB9-4FC2-9DF3-54DE59A0BD91}"/>
    <cellStyle name="Normal 3 8 2 26" xfId="13166" xr:uid="{E8A7B0BB-6688-48D6-AE4A-5527DE0615C9}"/>
    <cellStyle name="Normal 3 8 2 27" xfId="13167" xr:uid="{CD4BFD5F-198C-48A2-A599-0E1F5218AA2A}"/>
    <cellStyle name="Normal 3 8 2 28" xfId="13168" xr:uid="{D07890F2-543D-4728-A14E-0BB7E1DFC5F1}"/>
    <cellStyle name="Normal 3 8 2 29" xfId="13169" xr:uid="{687799E2-821F-46F3-B0D2-354265ADE33E}"/>
    <cellStyle name="Normal 3 8 2 3" xfId="13170" xr:uid="{7B945B7E-E4E5-4118-B002-BEE8A66BCDE3}"/>
    <cellStyle name="Normal 3 8 2 30" xfId="13171" xr:uid="{D25106D5-5363-47BA-8BA0-A26B97FB2F05}"/>
    <cellStyle name="Normal 3 8 2 31" xfId="13172" xr:uid="{93E4E8AC-A97E-43B7-B938-5BCF6D98F6D5}"/>
    <cellStyle name="Normal 3 8 2 32" xfId="13173" xr:uid="{10F57458-1F3E-479E-8F50-87BBF61805E6}"/>
    <cellStyle name="Normal 3 8 2 4" xfId="13174" xr:uid="{DB75AD2C-D4C7-4EC0-BC2F-4B8EDD0DA68B}"/>
    <cellStyle name="Normal 3 8 2 5" xfId="13175" xr:uid="{76B60A3E-232C-433B-9269-8EE589987FE7}"/>
    <cellStyle name="Normal 3 8 2 6" xfId="13176" xr:uid="{4891B79B-4A53-423A-A0EF-F984F14ED7D0}"/>
    <cellStyle name="Normal 3 8 2 7" xfId="13177" xr:uid="{997FB940-F263-4A4E-80A3-7C1A6C57994F}"/>
    <cellStyle name="Normal 3 8 2 8" xfId="13178" xr:uid="{4B72DE64-403F-4164-8C1F-495AFFB6CF6A}"/>
    <cellStyle name="Normal 3 8 2 9" xfId="13179" xr:uid="{4633BE7D-7ACE-4FC4-874A-2B5C43911263}"/>
    <cellStyle name="Normal 3 8 20" xfId="13180" xr:uid="{3887BA23-EFF3-4EEF-9E3D-2B808CF0008F}"/>
    <cellStyle name="Normal 3 8 21" xfId="13181" xr:uid="{B01FAED0-60DB-45F4-917A-DD00AFF23A2F}"/>
    <cellStyle name="Normal 3 8 22" xfId="13182" xr:uid="{363AF701-8EC6-42AA-B28E-01586F6AC63A}"/>
    <cellStyle name="Normal 3 8 23" xfId="13183" xr:uid="{529EC037-A4F6-4927-AF2D-65F47CBB8911}"/>
    <cellStyle name="Normal 3 8 24" xfId="13184" xr:uid="{B6A7C749-5DD5-4263-BEB6-C3283D7CCAD0}"/>
    <cellStyle name="Normal 3 8 25" xfId="13185" xr:uid="{1832097A-48C1-4800-9DE0-37B2999879DD}"/>
    <cellStyle name="Normal 3 8 26" xfId="13186" xr:uid="{B030DD50-33D4-499F-A6E1-2EB46F78169C}"/>
    <cellStyle name="Normal 3 8 27" xfId="13187" xr:uid="{A773FFAB-116A-42B7-978D-FEB8E650983F}"/>
    <cellStyle name="Normal 3 8 28" xfId="13188" xr:uid="{A7426F2B-930C-4D4E-9239-F44BA29F0AE4}"/>
    <cellStyle name="Normal 3 8 29" xfId="13189" xr:uid="{DA6AF4EA-D31E-4B57-A2D7-ABEC55E09392}"/>
    <cellStyle name="Normal 3 8 3" xfId="13190" xr:uid="{30ECC60F-153F-49D2-B873-F4297B34D811}"/>
    <cellStyle name="Normal 3 8 30" xfId="13191" xr:uid="{1E754747-7836-4F63-9BB1-B668D5EA7DF2}"/>
    <cellStyle name="Normal 3 8 31" xfId="13192" xr:uid="{86076AC3-632E-4BAD-821E-5E58BCEDB845}"/>
    <cellStyle name="Normal 3 8 32" xfId="13193" xr:uid="{66A81853-8E3B-495B-8860-8812F897922A}"/>
    <cellStyle name="Normal 3 8 33" xfId="13194" xr:uid="{C7B9A073-E19C-453E-A50B-FDAD0F91743D}"/>
    <cellStyle name="Normal 3 8 34" xfId="13195" xr:uid="{15B5FD0E-9BCA-439E-9309-8341ADF4E395}"/>
    <cellStyle name="Normal 3 8 4" xfId="13196" xr:uid="{A04F792A-5272-4DCF-9EA8-A1803E5D4557}"/>
    <cellStyle name="Normal 3 8 5" xfId="13197" xr:uid="{D08F2054-B939-4F00-97AB-16F9E33E0979}"/>
    <cellStyle name="Normal 3 8 6" xfId="13198" xr:uid="{F52EBB8F-917C-4872-8139-A6DD8F25C8B1}"/>
    <cellStyle name="Normal 3 8 7" xfId="13199" xr:uid="{3B604471-6C80-4A0F-9631-85A57E93BC75}"/>
    <cellStyle name="Normal 3 8 8" xfId="13200" xr:uid="{41DD4F3A-E6A3-42D7-B65B-5CFC8598017C}"/>
    <cellStyle name="Normal 3 8 9" xfId="13201" xr:uid="{F1E314F4-053A-43E1-9918-A09F521ED94D}"/>
    <cellStyle name="Normal 3 9" xfId="13202" xr:uid="{F2612FB5-3740-4C6F-93C2-5C5BE79A5448}"/>
    <cellStyle name="Normal 3 9 10" xfId="13203" xr:uid="{5593467B-25F8-419E-A5CE-D46F2FEFF9C3}"/>
    <cellStyle name="Normal 3 9 11" xfId="13204" xr:uid="{BE4C34C2-D4E6-4451-989A-E7E395BE7A6A}"/>
    <cellStyle name="Normal 3 9 12" xfId="13205" xr:uid="{29AFBE67-C5C3-4E67-8540-527C68E2178F}"/>
    <cellStyle name="Normal 3 9 13" xfId="13206" xr:uid="{16E63C08-7A36-42AE-9142-A4530A102B32}"/>
    <cellStyle name="Normal 3 9 14" xfId="13207" xr:uid="{FEE565C0-E354-49A0-87CB-210E3AE36A77}"/>
    <cellStyle name="Normal 3 9 15" xfId="13208" xr:uid="{2AF42E4A-DE87-47B8-BCAA-CF72B22E673A}"/>
    <cellStyle name="Normal 3 9 16" xfId="13209" xr:uid="{51429FFB-0C3C-4F8B-A4A3-B890A534776D}"/>
    <cellStyle name="Normal 3 9 17" xfId="13210" xr:uid="{61865251-647E-473D-B8A5-6E1F7F640979}"/>
    <cellStyle name="Normal 3 9 18" xfId="13211" xr:uid="{A4E74796-D3D2-4EEA-B7AA-20B4F6B07175}"/>
    <cellStyle name="Normal 3 9 19" xfId="13212" xr:uid="{E35AC72A-324A-47FD-BCEF-1E2BCE417FF0}"/>
    <cellStyle name="Normal 3 9 2" xfId="13213" xr:uid="{24297B16-10FF-45A9-B949-6478EF5B8CFE}"/>
    <cellStyle name="Normal 3 9 2 10" xfId="13214" xr:uid="{B4B4CA2E-2B4A-4541-9E1E-F704F86E416B}"/>
    <cellStyle name="Normal 3 9 2 11" xfId="13215" xr:uid="{3D2F384E-1043-4B39-A1C4-9015841AFD4C}"/>
    <cellStyle name="Normal 3 9 2 12" xfId="13216" xr:uid="{085EB92F-E6FA-45BA-8BAB-10B349E37D13}"/>
    <cellStyle name="Normal 3 9 2 13" xfId="13217" xr:uid="{BB80354A-6100-45EE-A10F-E2ACDA945F24}"/>
    <cellStyle name="Normal 3 9 2 14" xfId="13218" xr:uid="{4FD2B105-0830-4FBA-93E7-C5A541240D46}"/>
    <cellStyle name="Normal 3 9 2 15" xfId="13219" xr:uid="{C34DE88F-ED8B-4444-A22C-1519D4AA9F4A}"/>
    <cellStyle name="Normal 3 9 2 16" xfId="13220" xr:uid="{A72710B2-CD09-4E51-BD87-5DFE55736A27}"/>
    <cellStyle name="Normal 3 9 2 17" xfId="13221" xr:uid="{702A5240-5AC2-44FF-B360-91738CD28C8E}"/>
    <cellStyle name="Normal 3 9 2 18" xfId="13222" xr:uid="{3788CCED-E873-4593-856A-0625833515C0}"/>
    <cellStyle name="Normal 3 9 2 19" xfId="13223" xr:uid="{A9797544-09AF-43DC-9498-AB6EEDEC58C8}"/>
    <cellStyle name="Normal 3 9 2 2" xfId="13224" xr:uid="{9560A484-FFC3-4F5A-820C-02BF7AEC2EBF}"/>
    <cellStyle name="Normal 3 9 2 20" xfId="13225" xr:uid="{349198F4-5AB2-47B7-B4B9-FBD5FAD342FB}"/>
    <cellStyle name="Normal 3 9 2 21" xfId="13226" xr:uid="{3B7E0BCF-1536-49EE-ADED-314B154010F9}"/>
    <cellStyle name="Normal 3 9 2 22" xfId="13227" xr:uid="{E5FC3EED-1DCC-474D-A32E-C0A4CA79B6D7}"/>
    <cellStyle name="Normal 3 9 2 23" xfId="13228" xr:uid="{8EE3B96A-C236-4118-93F3-3E5817DAE4C4}"/>
    <cellStyle name="Normal 3 9 2 24" xfId="13229" xr:uid="{50179894-9912-4331-AF03-F5C00DB924F0}"/>
    <cellStyle name="Normal 3 9 2 25" xfId="13230" xr:uid="{BC3D68FA-A861-4157-86D5-7BD9AE053840}"/>
    <cellStyle name="Normal 3 9 2 26" xfId="13231" xr:uid="{DB916F1D-AC10-4A42-B1DA-AB8CF6D2B6D3}"/>
    <cellStyle name="Normal 3 9 2 27" xfId="13232" xr:uid="{092E5763-4C0A-4858-B1B2-8A717BDBD640}"/>
    <cellStyle name="Normal 3 9 2 28" xfId="13233" xr:uid="{B8B88863-86CC-4D3F-AE7F-AB8E8048B9C7}"/>
    <cellStyle name="Normal 3 9 2 29" xfId="13234" xr:uid="{63FEB003-3503-4F52-9B89-F344F91B5B91}"/>
    <cellStyle name="Normal 3 9 2 3" xfId="13235" xr:uid="{3362F78D-6C4A-49C4-90B7-9FB403ACDB2D}"/>
    <cellStyle name="Normal 3 9 2 30" xfId="13236" xr:uid="{B1DAEECA-BD9E-4729-BF6F-9ECD20AA5D82}"/>
    <cellStyle name="Normal 3 9 2 31" xfId="13237" xr:uid="{F89CDC2F-5064-40D6-8E55-C0F3EC638F7C}"/>
    <cellStyle name="Normal 3 9 2 32" xfId="13238" xr:uid="{5AB47EBD-6B6B-43AC-8FC4-1E6E82FE7C52}"/>
    <cellStyle name="Normal 3 9 2 4" xfId="13239" xr:uid="{725E52C8-EE23-404E-A9FC-50D7B9528792}"/>
    <cellStyle name="Normal 3 9 2 5" xfId="13240" xr:uid="{AEC0E13A-BFB0-4310-BE64-8391EAC9A503}"/>
    <cellStyle name="Normal 3 9 2 6" xfId="13241" xr:uid="{82EFD8FA-0D5F-4D7A-ABB4-77AC8BEF0047}"/>
    <cellStyle name="Normal 3 9 2 7" xfId="13242" xr:uid="{039566D0-2CF7-4DA1-A38E-4E70D0AF49F1}"/>
    <cellStyle name="Normal 3 9 2 8" xfId="13243" xr:uid="{896C78A4-01A9-4579-88A2-C6C47237DF06}"/>
    <cellStyle name="Normal 3 9 2 9" xfId="13244" xr:uid="{5C973767-7CA3-439D-9617-2BDF9424B561}"/>
    <cellStyle name="Normal 3 9 20" xfId="13245" xr:uid="{9D8EC4BC-1646-45A4-91E7-D850B059860C}"/>
    <cellStyle name="Normal 3 9 21" xfId="13246" xr:uid="{60BC71EA-2E8E-4ABA-98F7-DA3D36F3FB22}"/>
    <cellStyle name="Normal 3 9 22" xfId="13247" xr:uid="{35FB2DD9-E269-4B03-A10E-48B33681F931}"/>
    <cellStyle name="Normal 3 9 23" xfId="13248" xr:uid="{7396073A-107D-4C70-8644-B6626CD8FF6D}"/>
    <cellStyle name="Normal 3 9 24" xfId="13249" xr:uid="{7E00F7A2-CB1B-4E35-A2BA-9969ECE01E1D}"/>
    <cellStyle name="Normal 3 9 25" xfId="13250" xr:uid="{62B75BB4-1D21-4423-9F48-3A8FF449B5EF}"/>
    <cellStyle name="Normal 3 9 26" xfId="13251" xr:uid="{DB3D0C24-6F06-4D50-8781-CC72767535AA}"/>
    <cellStyle name="Normal 3 9 27" xfId="13252" xr:uid="{E021E5B7-4B0D-4352-A7F6-5A4A91C398A3}"/>
    <cellStyle name="Normal 3 9 28" xfId="13253" xr:uid="{CB86AE50-C19D-4956-8E00-72ABAF6BC781}"/>
    <cellStyle name="Normal 3 9 29" xfId="13254" xr:uid="{05CB4900-C3A6-490F-AF6F-27EADE1CAC23}"/>
    <cellStyle name="Normal 3 9 3" xfId="13255" xr:uid="{2356051F-346B-4FEE-847D-7EBB33C44858}"/>
    <cellStyle name="Normal 3 9 30" xfId="13256" xr:uid="{BCB87955-B0A1-45EE-A26C-D3C0EDF9347C}"/>
    <cellStyle name="Normal 3 9 31" xfId="13257" xr:uid="{A35E2C43-8EC5-4981-9423-1FF2042277BE}"/>
    <cellStyle name="Normal 3 9 32" xfId="13258" xr:uid="{0AB11B34-59BB-4B48-B349-80A9961967C4}"/>
    <cellStyle name="Normal 3 9 33" xfId="13259" xr:uid="{6D7B8420-56D6-4311-A0FF-3FFD4930E2DA}"/>
    <cellStyle name="Normal 3 9 34" xfId="13260" xr:uid="{DFBCC717-DBA5-43EA-93F3-C23175BF001C}"/>
    <cellStyle name="Normal 3 9 4" xfId="13261" xr:uid="{DB66016A-6AB3-4E9A-AE1C-ACFE5AACB64D}"/>
    <cellStyle name="Normal 3 9 5" xfId="13262" xr:uid="{1CEF6167-44DE-481D-8771-4D4125A6632B}"/>
    <cellStyle name="Normal 3 9 6" xfId="13263" xr:uid="{DAEB3BA1-9F5C-4F3E-B42E-DCAC2282C58D}"/>
    <cellStyle name="Normal 3 9 7" xfId="13264" xr:uid="{3D1D5142-A561-4617-9734-F4639AC2F340}"/>
    <cellStyle name="Normal 3 9 8" xfId="13265" xr:uid="{F5B97446-12EF-4359-BB7C-C05D93CE0AD8}"/>
    <cellStyle name="Normal 3 9 9" xfId="13266" xr:uid="{B966DACE-B06C-45BD-88E7-50BC89A0AC6A}"/>
    <cellStyle name="Normal 4" xfId="7" xr:uid="{00000000-0005-0000-0000-000007000000}"/>
    <cellStyle name="Normal 4 10" xfId="13268" xr:uid="{0748CD4F-04BA-4DF3-811B-68B4416945ED}"/>
    <cellStyle name="Normal 4 10 10" xfId="13269" xr:uid="{ACE5083F-83B7-4E58-88A0-3A98391819F3}"/>
    <cellStyle name="Normal 4 10 11" xfId="13270" xr:uid="{08FA414E-0E24-44EF-B5AD-5C2E70A45C7A}"/>
    <cellStyle name="Normal 4 10 12" xfId="13271" xr:uid="{9E180527-C6DA-46C3-87DC-F5FF16D17086}"/>
    <cellStyle name="Normal 4 10 13" xfId="13272" xr:uid="{A207D872-3A50-4A4B-8A60-1526368894FB}"/>
    <cellStyle name="Normal 4 10 14" xfId="13273" xr:uid="{08BFB12A-5792-482E-BFAA-38DD055BABF3}"/>
    <cellStyle name="Normal 4 10 15" xfId="13274" xr:uid="{781A5AA0-0217-4098-93D5-3A1A578274F4}"/>
    <cellStyle name="Normal 4 10 16" xfId="13275" xr:uid="{E2C79D7A-A7FF-47C2-B146-92DA49312289}"/>
    <cellStyle name="Normal 4 10 17" xfId="13276" xr:uid="{6E09B503-34F0-40CA-ABA7-D3246802D192}"/>
    <cellStyle name="Normal 4 10 18" xfId="13277" xr:uid="{81F4B6FC-63E0-4D0D-9420-9377603A4B11}"/>
    <cellStyle name="Normal 4 10 19" xfId="13278" xr:uid="{967034CB-551B-4EF5-B4F6-069CC7502A69}"/>
    <cellStyle name="Normal 4 10 2" xfId="13279" xr:uid="{F81770DE-F54C-4ADC-9FFB-199C85A5A0C1}"/>
    <cellStyle name="Normal 4 10 2 10" xfId="13280" xr:uid="{B0A9D52D-01A3-4BDC-B58C-5D9A94A3EB33}"/>
    <cellStyle name="Normal 4 10 2 11" xfId="13281" xr:uid="{C33A510A-E2FE-4D36-B55A-041909953F03}"/>
    <cellStyle name="Normal 4 10 2 12" xfId="13282" xr:uid="{ECA58514-6B4D-4EEA-8C55-D436F16DD27F}"/>
    <cellStyle name="Normal 4 10 2 13" xfId="13283" xr:uid="{6D73ED70-783C-4642-A56D-E3AB36706D99}"/>
    <cellStyle name="Normal 4 10 2 14" xfId="13284" xr:uid="{3A498575-2A69-4C92-BC9E-0F33DF0EC947}"/>
    <cellStyle name="Normal 4 10 2 15" xfId="13285" xr:uid="{01689D60-56CE-46EE-81D1-EC4CD05BEFB0}"/>
    <cellStyle name="Normal 4 10 2 16" xfId="13286" xr:uid="{3CB7ED9F-A221-4510-9E9E-3838E88AB498}"/>
    <cellStyle name="Normal 4 10 2 17" xfId="13287" xr:uid="{3D20D5F7-B4D5-410F-AFBB-0588A4CA5EF1}"/>
    <cellStyle name="Normal 4 10 2 18" xfId="13288" xr:uid="{A3D33435-E247-436E-BEDD-6C615EBFAD7C}"/>
    <cellStyle name="Normal 4 10 2 19" xfId="13289" xr:uid="{E039DB2E-C5EF-4E44-9D04-DD26CE722E6D}"/>
    <cellStyle name="Normal 4 10 2 2" xfId="13290" xr:uid="{915FD2AE-1FB2-40F5-879F-898CCA6ACF9B}"/>
    <cellStyle name="Normal 4 10 2 2 10" xfId="13291" xr:uid="{4E0E83A3-06E4-4FCB-9255-0E914E5A8441}"/>
    <cellStyle name="Normal 4 10 2 2 11" xfId="13292" xr:uid="{7DDE61F3-E19F-4605-9DDD-6364389679F7}"/>
    <cellStyle name="Normal 4 10 2 2 12" xfId="13293" xr:uid="{477C0720-D05B-46A1-9014-5829945439EA}"/>
    <cellStyle name="Normal 4 10 2 2 13" xfId="13294" xr:uid="{13668065-2A55-4322-B685-E843DF8B0928}"/>
    <cellStyle name="Normal 4 10 2 2 14" xfId="13295" xr:uid="{99EC94B0-0E17-4DC2-8D8A-EA472C136A77}"/>
    <cellStyle name="Normal 4 10 2 2 15" xfId="13296" xr:uid="{73EADBB8-094F-4C2A-86D1-9868EDFD840E}"/>
    <cellStyle name="Normal 4 10 2 2 16" xfId="13297" xr:uid="{6D7F57A8-E589-4324-9752-8F5FF140144A}"/>
    <cellStyle name="Normal 4 10 2 2 17" xfId="13298" xr:uid="{951BB559-A14E-454D-9FBB-41990C6B9676}"/>
    <cellStyle name="Normal 4 10 2 2 18" xfId="13299" xr:uid="{FFA9176F-F12E-4477-A10D-CCBF13ED25B9}"/>
    <cellStyle name="Normal 4 10 2 2 19" xfId="13300" xr:uid="{9BB85C15-50A9-49EC-A400-416F9B77E250}"/>
    <cellStyle name="Normal 4 10 2 2 2" xfId="13301" xr:uid="{DF91D8B6-D504-4827-8ACF-46CE88543F85}"/>
    <cellStyle name="Normal 4 10 2 2 2 10" xfId="13302" xr:uid="{DA1FC247-C4FE-4682-9668-D179E08B157D}"/>
    <cellStyle name="Normal 4 10 2 2 2 11" xfId="13303" xr:uid="{CCE99359-823A-469C-A7D4-20FD08918488}"/>
    <cellStyle name="Normal 4 10 2 2 2 12" xfId="13304" xr:uid="{7234BFF9-5EA9-40EC-B2DF-E9492886CBD4}"/>
    <cellStyle name="Normal 4 10 2 2 2 13" xfId="13305" xr:uid="{14FB91DF-2343-42A1-9969-388D78433644}"/>
    <cellStyle name="Normal 4 10 2 2 2 14" xfId="13306" xr:uid="{C39FE031-234F-4EE7-B8C7-6CC3B646D062}"/>
    <cellStyle name="Normal 4 10 2 2 2 15" xfId="13307" xr:uid="{DD3BCD12-6A20-49E3-B426-D0A51C914C75}"/>
    <cellStyle name="Normal 4 10 2 2 2 16" xfId="13308" xr:uid="{39E353D8-24FA-4EFF-B1B9-113BAAEC9BE1}"/>
    <cellStyle name="Normal 4 10 2 2 2 17" xfId="13309" xr:uid="{7E055784-D835-4A08-A3A2-6B1C4C83EE16}"/>
    <cellStyle name="Normal 4 10 2 2 2 18" xfId="13310" xr:uid="{D5F5B345-9BE2-4141-ACC5-6A3860FC4909}"/>
    <cellStyle name="Normal 4 10 2 2 2 19" xfId="13311" xr:uid="{E8F065A3-8A1C-41B0-8B02-0551117E6FAD}"/>
    <cellStyle name="Normal 4 10 2 2 2 2" xfId="13312" xr:uid="{C1DFF3D8-A343-4A3A-9530-CD54D713D304}"/>
    <cellStyle name="Normal 4 10 2 2 2 20" xfId="13313" xr:uid="{0F82FC5F-506E-48F2-8EEB-ECD09124187C}"/>
    <cellStyle name="Normal 4 10 2 2 2 21" xfId="13314" xr:uid="{A824E331-FF9A-44D8-9455-003DF4E64953}"/>
    <cellStyle name="Normal 4 10 2 2 2 22" xfId="13315" xr:uid="{AFD688E7-D894-48A4-853A-0EBD49E7AB62}"/>
    <cellStyle name="Normal 4 10 2 2 2 23" xfId="13316" xr:uid="{9BC35B6B-E5BD-49E5-B176-720055229EF7}"/>
    <cellStyle name="Normal 4 10 2 2 2 24" xfId="13317" xr:uid="{93E0773B-1425-4C37-9D3B-E78778DDAE6F}"/>
    <cellStyle name="Normal 4 10 2 2 2 25" xfId="13318" xr:uid="{3893D5CE-6CAE-4EE5-8364-0F08CF9C406A}"/>
    <cellStyle name="Normal 4 10 2 2 2 26" xfId="13319" xr:uid="{B31C0861-DF15-4D03-AC8D-242EEF71BF81}"/>
    <cellStyle name="Normal 4 10 2 2 2 27" xfId="13320" xr:uid="{51DCAAB2-5E52-41A6-89F9-330A45209CE6}"/>
    <cellStyle name="Normal 4 10 2 2 2 28" xfId="13321" xr:uid="{298B33EB-B208-4FC2-BF51-CB2FB275AFE3}"/>
    <cellStyle name="Normal 4 10 2 2 2 29" xfId="13322" xr:uid="{6B215ABD-974D-4369-8A32-48FA40EAF80A}"/>
    <cellStyle name="Normal 4 10 2 2 2 3" xfId="13323" xr:uid="{C5802EC9-C24E-4BCA-AF75-19053FF88609}"/>
    <cellStyle name="Normal 4 10 2 2 2 30" xfId="13324" xr:uid="{4BCC03E2-37E3-4AD0-A202-59548E637A38}"/>
    <cellStyle name="Normal 4 10 2 2 2 31" xfId="13325" xr:uid="{051B4A09-0552-4C73-88D3-5B148FD5906F}"/>
    <cellStyle name="Normal 4 10 2 2 2 32" xfId="13326" xr:uid="{52936009-9723-4D66-8F3F-91D42750C567}"/>
    <cellStyle name="Normal 4 10 2 2 2 33" xfId="13327" xr:uid="{79070BCC-5F56-4F7C-B3C1-DF0AAA00C8C3}"/>
    <cellStyle name="Normal 4 10 2 2 2 34" xfId="13328" xr:uid="{6F5108F8-DF86-4718-9987-B96851ED1027}"/>
    <cellStyle name="Normal 4 10 2 2 2 35" xfId="13329" xr:uid="{1CD79F64-1332-45DE-89FB-C929428FFB25}"/>
    <cellStyle name="Normal 4 10 2 2 2 36" xfId="13330" xr:uid="{BE6961AE-695F-4953-902C-BBD4961C8FDD}"/>
    <cellStyle name="Normal 4 10 2 2 2 37" xfId="13331" xr:uid="{55EEC17B-EB3D-40D2-8BB7-38E92042B445}"/>
    <cellStyle name="Normal 4 10 2 2 2 38" xfId="13332" xr:uid="{A0A577A2-2EF5-41C9-BE6C-5E5A34CBF94F}"/>
    <cellStyle name="Normal 4 10 2 2 2 4" xfId="13333" xr:uid="{68F1685D-3854-4A8C-A85B-002F69FCFADA}"/>
    <cellStyle name="Normal 4 10 2 2 2 5" xfId="13334" xr:uid="{008679A1-F3F0-4AE7-8B2B-41F4A32E0439}"/>
    <cellStyle name="Normal 4 10 2 2 2 6" xfId="13335" xr:uid="{7218D55D-B7D7-4DCF-BE50-D45CF9B85CAE}"/>
    <cellStyle name="Normal 4 10 2 2 2 7" xfId="13336" xr:uid="{FF5CAE77-30C6-4A97-A609-1435DE9F84BD}"/>
    <cellStyle name="Normal 4 10 2 2 2 8" xfId="13337" xr:uid="{B4474BDE-4044-4303-95B2-389123168214}"/>
    <cellStyle name="Normal 4 10 2 2 2 9" xfId="13338" xr:uid="{099F9218-9E60-45EA-836D-DD041E1E7788}"/>
    <cellStyle name="Normal 4 10 2 2 20" xfId="13339" xr:uid="{587501E8-5102-42B2-A0F4-315C24FDF944}"/>
    <cellStyle name="Normal 4 10 2 2 21" xfId="13340" xr:uid="{58DD07B6-7A9D-4486-8AAE-38D83BFF4E96}"/>
    <cellStyle name="Normal 4 10 2 2 22" xfId="13341" xr:uid="{1B0D7680-C961-4D7D-BF24-8DC263DEC929}"/>
    <cellStyle name="Normal 4 10 2 2 23" xfId="13342" xr:uid="{1EFD34DA-DF68-4819-AEBC-D8855851CD86}"/>
    <cellStyle name="Normal 4 10 2 2 24" xfId="13343" xr:uid="{9BD058DE-6821-46C2-ADCD-DEA831285FFF}"/>
    <cellStyle name="Normal 4 10 2 2 25" xfId="13344" xr:uid="{EFF928E5-DCBA-4157-B954-429B04A8EB83}"/>
    <cellStyle name="Normal 4 10 2 2 26" xfId="13345" xr:uid="{CC359DC4-0D8D-4ABA-9729-2BA1B16BA3C6}"/>
    <cellStyle name="Normal 4 10 2 2 27" xfId="13346" xr:uid="{641AEF2C-9877-4D89-9907-E015487A0331}"/>
    <cellStyle name="Normal 4 10 2 2 28" xfId="13347" xr:uid="{F6C9E719-C949-4A67-83B3-B43972D3B3A1}"/>
    <cellStyle name="Normal 4 10 2 2 29" xfId="13348" xr:uid="{35B4034D-DC48-47C0-A505-6B97332690D7}"/>
    <cellStyle name="Normal 4 10 2 2 3" xfId="13349" xr:uid="{0E3813D3-87DB-41F3-A3C1-977AB8F5E7A2}"/>
    <cellStyle name="Normal 4 10 2 2 30" xfId="13350" xr:uid="{89B62F5D-58CC-4AC7-8666-A3849B5960A9}"/>
    <cellStyle name="Normal 4 10 2 2 31" xfId="13351" xr:uid="{852DB678-B02D-4AF2-9F2E-3EB8EC9F2FA2}"/>
    <cellStyle name="Normal 4 10 2 2 32" xfId="13352" xr:uid="{E019FE40-1D71-4E3F-98AF-EE7551A9BA63}"/>
    <cellStyle name="Normal 4 10 2 2 33" xfId="13353" xr:uid="{DE7A5DAE-DA5F-4AAE-A26F-49C10B99ECBA}"/>
    <cellStyle name="Normal 4 10 2 2 34" xfId="13354" xr:uid="{E35CEDB8-07F7-4837-9830-BA2D463427CF}"/>
    <cellStyle name="Normal 4 10 2 2 35" xfId="13355" xr:uid="{D35B6EE1-7892-42F2-A272-193AE623E901}"/>
    <cellStyle name="Normal 4 10 2 2 36" xfId="13356" xr:uid="{E1410D74-1868-4F5B-AE1F-6B74C7C0BBAF}"/>
    <cellStyle name="Normal 4 10 2 2 37" xfId="13357" xr:uid="{0BA744D5-9B81-48B4-8F0F-AC7BF51C1356}"/>
    <cellStyle name="Normal 4 10 2 2 38" xfId="13358" xr:uid="{45CAE27F-FE0B-42FD-9C59-3CE05EFE0794}"/>
    <cellStyle name="Normal 4 10 2 2 4" xfId="13359" xr:uid="{DEA4AC73-7510-4F50-9C39-E496EAFCD0C7}"/>
    <cellStyle name="Normal 4 10 2 2 5" xfId="13360" xr:uid="{C00E7BD6-B5DC-4BE2-8850-A8BFF005A46F}"/>
    <cellStyle name="Normal 4 10 2 2 6" xfId="13361" xr:uid="{7A0D95EA-F262-455E-9205-9AD573B6DFF4}"/>
    <cellStyle name="Normal 4 10 2 2 7" xfId="13362" xr:uid="{CB00DBB0-6188-4095-A112-B4F2529EE7B3}"/>
    <cellStyle name="Normal 4 10 2 2 8" xfId="13363" xr:uid="{F2B2A177-B34C-4411-B225-2103398C6CC6}"/>
    <cellStyle name="Normal 4 10 2 2 9" xfId="13364" xr:uid="{C5948C29-5CC8-4DE2-A4BA-E854628D3D86}"/>
    <cellStyle name="Normal 4 10 2 20" xfId="13365" xr:uid="{9DE0AA17-B690-4AE1-B08C-986528289A2E}"/>
    <cellStyle name="Normal 4 10 2 21" xfId="13366" xr:uid="{1DE3345C-54F3-4926-AA88-F286381503D2}"/>
    <cellStyle name="Normal 4 10 2 22" xfId="13367" xr:uid="{7095DC06-2FD7-4BB8-B86A-08AB2721A176}"/>
    <cellStyle name="Normal 4 10 2 23" xfId="13368" xr:uid="{3B05E76E-0F57-4725-8CB2-C62C3470A658}"/>
    <cellStyle name="Normal 4 10 2 24" xfId="13369" xr:uid="{EF28E6D6-8FE4-4B9E-8183-CD7018614BF5}"/>
    <cellStyle name="Normal 4 10 2 25" xfId="13370" xr:uid="{B4D42D05-B739-4398-B98C-D16E67340169}"/>
    <cellStyle name="Normal 4 10 2 26" xfId="13371" xr:uid="{0DB0C1BF-CCC1-462E-9905-3FD590BD5F82}"/>
    <cellStyle name="Normal 4 10 2 27" xfId="13372" xr:uid="{0FC8439C-2F8E-44ED-8B9D-14134C41E1E5}"/>
    <cellStyle name="Normal 4 10 2 28" xfId="13373" xr:uid="{4C16C43C-BFB6-4ABC-A9C0-380E02C036E6}"/>
    <cellStyle name="Normal 4 10 2 29" xfId="13374" xr:uid="{5E391DC2-A462-491A-BB60-05E7E6F3EDF7}"/>
    <cellStyle name="Normal 4 10 2 3" xfId="13375" xr:uid="{DB327555-CC6B-4ECE-99FD-7531F2648A72}"/>
    <cellStyle name="Normal 4 10 2 30" xfId="13376" xr:uid="{69814172-D085-4807-9B07-06DBFAF123DB}"/>
    <cellStyle name="Normal 4 10 2 31" xfId="13377" xr:uid="{B02C3846-0112-4A6B-8649-63D01F11EAC1}"/>
    <cellStyle name="Normal 4 10 2 32" xfId="13378" xr:uid="{C43D96DA-2009-447B-ADC2-F4F94418E68C}"/>
    <cellStyle name="Normal 4 10 2 33" xfId="13379" xr:uid="{8E1AA9E7-8512-4903-A7CE-CD109C2A76FF}"/>
    <cellStyle name="Normal 4 10 2 34" xfId="13380" xr:uid="{C8861D07-2FAF-47EC-8D96-E69074748331}"/>
    <cellStyle name="Normal 4 10 2 35" xfId="13381" xr:uid="{EB2FBEB9-F32B-4A97-A380-4D547D2E8A2B}"/>
    <cellStyle name="Normal 4 10 2 36" xfId="13382" xr:uid="{77F8D616-3C53-4AAF-A9F3-CE00E4736E07}"/>
    <cellStyle name="Normal 4 10 2 37" xfId="13383" xr:uid="{5DDDA2CC-F9DF-408E-A34B-635B0C5B80D8}"/>
    <cellStyle name="Normal 4 10 2 38" xfId="13384" xr:uid="{2CD22481-7784-4195-B6E4-1E9C66104A92}"/>
    <cellStyle name="Normal 4 10 2 39" xfId="13385" xr:uid="{ABE72C19-CFCB-4F90-AD67-A2DF737974E9}"/>
    <cellStyle name="Normal 4 10 2 4" xfId="13386" xr:uid="{D54C52BD-0DC5-4E02-87C1-E51EF3AC61FB}"/>
    <cellStyle name="Normal 4 10 2 40" xfId="13387" xr:uid="{5055E631-BC10-4160-A592-E9B1B7CDFDA4}"/>
    <cellStyle name="Normal 4 10 2 5" xfId="13388" xr:uid="{02A86BD7-149D-4C5B-AB4F-4B29A3A797F2}"/>
    <cellStyle name="Normal 4 10 2 6" xfId="13389" xr:uid="{87CB19AF-399E-4F84-8786-1237F23B2115}"/>
    <cellStyle name="Normal 4 10 2 7" xfId="13390" xr:uid="{C9499DC1-8578-439E-9AE9-5CB3D62812FB}"/>
    <cellStyle name="Normal 4 10 2 8" xfId="13391" xr:uid="{8BD378E5-1703-4503-9763-E733C2E664F3}"/>
    <cellStyle name="Normal 4 10 2 9" xfId="13392" xr:uid="{C5EC629F-BBD0-4C3F-A205-C83ECAC62E8B}"/>
    <cellStyle name="Normal 4 10 20" xfId="13393" xr:uid="{A5F3714D-0E2A-44CA-AD60-838E036CD68F}"/>
    <cellStyle name="Normal 4 10 21" xfId="13394" xr:uid="{868A8D13-BF74-4919-8BCE-F9248024C861}"/>
    <cellStyle name="Normal 4 10 22" xfId="13395" xr:uid="{F3138C73-4FB3-4636-8304-1D8FCC6FCE05}"/>
    <cellStyle name="Normal 4 10 23" xfId="13396" xr:uid="{DA4C88FB-343A-4DA7-89AB-62E03FF52CE4}"/>
    <cellStyle name="Normal 4 10 24" xfId="13397" xr:uid="{2FE5C1B6-CF56-4623-BF8D-885807039E11}"/>
    <cellStyle name="Normal 4 10 25" xfId="13398" xr:uid="{72F804F7-3E99-454A-977D-EA7D0EB9B80D}"/>
    <cellStyle name="Normal 4 10 26" xfId="13399" xr:uid="{EE0075B6-6E57-43DB-B463-DC905BD35523}"/>
    <cellStyle name="Normal 4 10 27" xfId="13400" xr:uid="{825BDDEE-F347-4D9D-88D4-68904E5876C5}"/>
    <cellStyle name="Normal 4 10 28" xfId="13401" xr:uid="{C2687D88-42D7-45D3-AC1F-2430DAA48650}"/>
    <cellStyle name="Normal 4 10 29" xfId="13402" xr:uid="{4250F39A-40D2-4EF3-B342-30F1C980AB0B}"/>
    <cellStyle name="Normal 4 10 3" xfId="13403" xr:uid="{4DDE3037-33AD-45E5-BC9B-7D493345E216}"/>
    <cellStyle name="Normal 4 10 3 10" xfId="13404" xr:uid="{AD6A9325-D2EE-42A0-91C3-5EA0DADDCD58}"/>
    <cellStyle name="Normal 4 10 3 11" xfId="13405" xr:uid="{AE7AF1AD-9825-4210-ADC5-AC2A037741D9}"/>
    <cellStyle name="Normal 4 10 3 12" xfId="13406" xr:uid="{F406A765-6FBB-43DA-9B49-91C811066A59}"/>
    <cellStyle name="Normal 4 10 3 13" xfId="13407" xr:uid="{6332A003-DC20-420B-9169-C60B791864EF}"/>
    <cellStyle name="Normal 4 10 3 14" xfId="13408" xr:uid="{FC515964-7170-44E4-AD61-7C8C7FE3D21F}"/>
    <cellStyle name="Normal 4 10 3 15" xfId="13409" xr:uid="{C235DA6C-953B-4972-9F29-E1CABE8BC3A2}"/>
    <cellStyle name="Normal 4 10 3 16" xfId="13410" xr:uid="{4137CA9C-AE92-42E2-92A7-8660B47756ED}"/>
    <cellStyle name="Normal 4 10 3 17" xfId="13411" xr:uid="{8954F6D4-E408-44E8-AB6B-B3300E27899C}"/>
    <cellStyle name="Normal 4 10 3 18" xfId="13412" xr:uid="{33355217-80AC-42C5-8318-9AEE0ABB5177}"/>
    <cellStyle name="Normal 4 10 3 19" xfId="13413" xr:uid="{98924CCF-06BB-42EC-A2C7-F476A430D36F}"/>
    <cellStyle name="Normal 4 10 3 2" xfId="13414" xr:uid="{615716CC-5337-4FD9-AABB-B9562D517A3E}"/>
    <cellStyle name="Normal 4 10 3 2 10" xfId="13415" xr:uid="{1126B984-8F0F-4FE7-AE52-10805E594BD4}"/>
    <cellStyle name="Normal 4 10 3 2 11" xfId="13416" xr:uid="{77E02AAD-277D-4673-9057-2D96D4F09986}"/>
    <cellStyle name="Normal 4 10 3 2 12" xfId="13417" xr:uid="{32E8980D-1B71-4266-A6AD-509A7956E53B}"/>
    <cellStyle name="Normal 4 10 3 2 13" xfId="13418" xr:uid="{10535FB0-780C-43F4-9CEF-7FCB3C0DA348}"/>
    <cellStyle name="Normal 4 10 3 2 14" xfId="13419" xr:uid="{D9569A68-13AE-4D06-9AA3-4308CC23D426}"/>
    <cellStyle name="Normal 4 10 3 2 15" xfId="13420" xr:uid="{B43E72B3-0007-498B-BA52-B9DB769B3D31}"/>
    <cellStyle name="Normal 4 10 3 2 16" xfId="13421" xr:uid="{3FCACBA4-AF4A-4A7F-95FB-6FDECF0CEDE1}"/>
    <cellStyle name="Normal 4 10 3 2 17" xfId="13422" xr:uid="{35955037-A4EE-4F49-9C03-7354F4D31DC9}"/>
    <cellStyle name="Normal 4 10 3 2 18" xfId="13423" xr:uid="{C98F7C91-1859-4BB7-AF1F-59E5A2277DD9}"/>
    <cellStyle name="Normal 4 10 3 2 19" xfId="13424" xr:uid="{5555A598-9006-4B47-A1A8-B8FE2C4E663C}"/>
    <cellStyle name="Normal 4 10 3 2 2" xfId="13425" xr:uid="{8C34C86F-FADE-4112-A8F3-6F4C84748E50}"/>
    <cellStyle name="Normal 4 10 3 2 20" xfId="13426" xr:uid="{DEDE7EA6-5735-4F05-947B-52887061B826}"/>
    <cellStyle name="Normal 4 10 3 2 21" xfId="13427" xr:uid="{4982FA6B-33D7-4178-BB90-054FCB0D3D65}"/>
    <cellStyle name="Normal 4 10 3 2 22" xfId="13428" xr:uid="{1C64AC61-1DA6-490B-83C8-B99376291585}"/>
    <cellStyle name="Normal 4 10 3 2 23" xfId="13429" xr:uid="{CB2D194B-9A6A-44EE-88CC-152ABEEAC3C0}"/>
    <cellStyle name="Normal 4 10 3 2 24" xfId="13430" xr:uid="{74AD8CAA-AD4D-4730-A134-A16507B98C75}"/>
    <cellStyle name="Normal 4 10 3 2 25" xfId="13431" xr:uid="{9E783779-E2AB-43CD-8E7A-D2C87C8837BB}"/>
    <cellStyle name="Normal 4 10 3 2 26" xfId="13432" xr:uid="{B44B658E-66C1-46EA-8E76-6392212F44DD}"/>
    <cellStyle name="Normal 4 10 3 2 27" xfId="13433" xr:uid="{76B77897-6FE2-4F38-93B3-771A6125BAEC}"/>
    <cellStyle name="Normal 4 10 3 2 28" xfId="13434" xr:uid="{71BB9918-6A9A-4E36-92A6-BFE53BEE2EB5}"/>
    <cellStyle name="Normal 4 10 3 2 29" xfId="13435" xr:uid="{EDBEEA5D-0D09-4BB2-8A89-B839F31B14B5}"/>
    <cellStyle name="Normal 4 10 3 2 3" xfId="13436" xr:uid="{BF4DB7F8-D217-4715-9BA3-283941C66DF1}"/>
    <cellStyle name="Normal 4 10 3 2 30" xfId="13437" xr:uid="{10FA7B3D-32BF-46DC-951C-D6A02526D13B}"/>
    <cellStyle name="Normal 4 10 3 2 31" xfId="13438" xr:uid="{CCBB4455-CA97-4D26-B826-8D0FA54C07F4}"/>
    <cellStyle name="Normal 4 10 3 2 32" xfId="13439" xr:uid="{01E0F215-3ED3-41FB-AC0B-BCDCF9EF6916}"/>
    <cellStyle name="Normal 4 10 3 2 33" xfId="13440" xr:uid="{640817E1-EB08-4288-A129-3F654A8F4005}"/>
    <cellStyle name="Normal 4 10 3 2 34" xfId="13441" xr:uid="{F68081CA-8961-4351-B24C-F3818A19CDC9}"/>
    <cellStyle name="Normal 4 10 3 2 35" xfId="13442" xr:uid="{225FD1C4-425A-49D2-AFA6-B5AF238FA791}"/>
    <cellStyle name="Normal 4 10 3 2 36" xfId="13443" xr:uid="{C47A5091-E0ED-47FF-8E54-C626096EF6FC}"/>
    <cellStyle name="Normal 4 10 3 2 37" xfId="13444" xr:uid="{7FBC25BD-7134-4080-AE7C-FE2A36227C34}"/>
    <cellStyle name="Normal 4 10 3 2 38" xfId="13445" xr:uid="{8DFA0FC0-F470-49D3-A7EB-219AAF4C90F5}"/>
    <cellStyle name="Normal 4 10 3 2 4" xfId="13446" xr:uid="{3610F899-4A84-4C44-A518-908E221154FD}"/>
    <cellStyle name="Normal 4 10 3 2 5" xfId="13447" xr:uid="{E2028CB6-31E5-4377-A7A9-488016CAA789}"/>
    <cellStyle name="Normal 4 10 3 2 6" xfId="13448" xr:uid="{5E9D4429-485E-463C-9B77-2DA09FE5B291}"/>
    <cellStyle name="Normal 4 10 3 2 7" xfId="13449" xr:uid="{D388BF64-D460-4FF8-833C-122EA1691E4E}"/>
    <cellStyle name="Normal 4 10 3 2 8" xfId="13450" xr:uid="{0F9362D9-8EC2-4418-AA69-CD5407D13016}"/>
    <cellStyle name="Normal 4 10 3 2 9" xfId="13451" xr:uid="{D544A497-A393-4E95-A337-AE15D302C6C1}"/>
    <cellStyle name="Normal 4 10 3 20" xfId="13452" xr:uid="{D570883C-908A-4C3C-AFDF-878331E8458D}"/>
    <cellStyle name="Normal 4 10 3 21" xfId="13453" xr:uid="{A7EFEEBF-818C-4BF7-B201-F6B4ADA840A7}"/>
    <cellStyle name="Normal 4 10 3 22" xfId="13454" xr:uid="{0945C0E1-B6D4-45FB-92B0-F3FC150B9BD3}"/>
    <cellStyle name="Normal 4 10 3 23" xfId="13455" xr:uid="{F8D8CA9D-CF0C-45BC-AFB3-E8831B83A758}"/>
    <cellStyle name="Normal 4 10 3 24" xfId="13456" xr:uid="{6FB263C4-FE9C-4D3C-B5FC-A26DE100A5F9}"/>
    <cellStyle name="Normal 4 10 3 25" xfId="13457" xr:uid="{3F9A3422-26E4-4BEE-96FB-EE4063367882}"/>
    <cellStyle name="Normal 4 10 3 26" xfId="13458" xr:uid="{218560CB-D112-4FC1-A555-DE1FB06059B6}"/>
    <cellStyle name="Normal 4 10 3 27" xfId="13459" xr:uid="{DC62FBCD-EDF7-4B3A-8A03-9DD3E971192F}"/>
    <cellStyle name="Normal 4 10 3 28" xfId="13460" xr:uid="{77420B40-A406-43AD-8EB1-63C53881EE9B}"/>
    <cellStyle name="Normal 4 10 3 29" xfId="13461" xr:uid="{CE3E0884-1D45-4C61-9C6D-198F7857C788}"/>
    <cellStyle name="Normal 4 10 3 3" xfId="13462" xr:uid="{8B6276F3-3A00-4B2A-87C2-B0ADA7B92755}"/>
    <cellStyle name="Normal 4 10 3 30" xfId="13463" xr:uid="{26B2E833-4F51-4F3E-8E51-CBC2BFDAD08D}"/>
    <cellStyle name="Normal 4 10 3 31" xfId="13464" xr:uid="{D81B447E-B6D7-42D7-A5D6-BA767A3D1DE3}"/>
    <cellStyle name="Normal 4 10 3 32" xfId="13465" xr:uid="{1EEB5471-224F-439E-B7B2-F712F0D9223F}"/>
    <cellStyle name="Normal 4 10 3 33" xfId="13466" xr:uid="{E94A6CC8-8AD0-497E-AB86-B4D680E96EE3}"/>
    <cellStyle name="Normal 4 10 3 34" xfId="13467" xr:uid="{7E0E2A97-5D60-4CCF-AAF0-006F5C40A5A7}"/>
    <cellStyle name="Normal 4 10 3 35" xfId="13468" xr:uid="{A4011D13-F583-4E11-A242-8A6408635F59}"/>
    <cellStyle name="Normal 4 10 3 36" xfId="13469" xr:uid="{0CE253E5-05A8-4954-9E31-154B51ECBD74}"/>
    <cellStyle name="Normal 4 10 3 37" xfId="13470" xr:uid="{DB24E0AC-3EC5-4CCF-A3C0-2B991B015896}"/>
    <cellStyle name="Normal 4 10 3 38" xfId="13471" xr:uid="{215F2A16-4636-4884-9491-38722F275137}"/>
    <cellStyle name="Normal 4 10 3 4" xfId="13472" xr:uid="{789AD088-317E-4DE8-B4B1-D489AB0BAE6B}"/>
    <cellStyle name="Normal 4 10 3 5" xfId="13473" xr:uid="{DF50C8CD-3F3D-4E12-A936-DF926BDCD700}"/>
    <cellStyle name="Normal 4 10 3 6" xfId="13474" xr:uid="{C4D79F1D-AF93-4C16-B6D5-FF0A907E1541}"/>
    <cellStyle name="Normal 4 10 3 7" xfId="13475" xr:uid="{86814521-BA58-4635-B5BD-2D1779DFDE9C}"/>
    <cellStyle name="Normal 4 10 3 8" xfId="13476" xr:uid="{A62DDC5B-5F4E-4C19-A223-BE72C4227B10}"/>
    <cellStyle name="Normal 4 10 3 9" xfId="13477" xr:uid="{C0C33D22-8FD5-4F9B-8080-D5560652F8A6}"/>
    <cellStyle name="Normal 4 10 30" xfId="13478" xr:uid="{E2F8E00C-A53E-4233-9296-C610B97EA52C}"/>
    <cellStyle name="Normal 4 10 31" xfId="13479" xr:uid="{87E02700-9D77-464E-BF6D-A82527A4EB04}"/>
    <cellStyle name="Normal 4 10 32" xfId="13480" xr:uid="{39F6D8A8-1D6A-49FB-A49A-41E732971407}"/>
    <cellStyle name="Normal 4 10 33" xfId="13481" xr:uid="{87D2675B-EAB9-464E-A95D-B148979F99A3}"/>
    <cellStyle name="Normal 4 10 34" xfId="13482" xr:uid="{41D60615-8BB5-4BCD-9B27-6BF94E3FDEF2}"/>
    <cellStyle name="Normal 4 10 35" xfId="13483" xr:uid="{79D83F83-B6C7-4EA1-93C2-DF58545447B6}"/>
    <cellStyle name="Normal 4 10 36" xfId="13484" xr:uid="{EFE60786-4573-4E19-B012-6913551973ED}"/>
    <cellStyle name="Normal 4 10 37" xfId="13485" xr:uid="{8F73E612-60D6-45CE-9C9B-9D365FF5B1CF}"/>
    <cellStyle name="Normal 4 10 38" xfId="13486" xr:uid="{58CE5718-524C-4A62-A381-0072C77AB91E}"/>
    <cellStyle name="Normal 4 10 39" xfId="13487" xr:uid="{5D197D38-26CC-4B39-BE23-9AB7A6E70970}"/>
    <cellStyle name="Normal 4 10 4" xfId="13488" xr:uid="{ACDD2C03-9CD9-4C45-9337-AE6E95BC9E4E}"/>
    <cellStyle name="Normal 4 10 40" xfId="13489" xr:uid="{5529296B-980F-4E89-8B8B-F26992EB4419}"/>
    <cellStyle name="Normal 4 10 41" xfId="13490" xr:uid="{2C7BED0D-5CED-4F4D-93F2-BAB2114BB2B0}"/>
    <cellStyle name="Normal 4 10 42" xfId="13491" xr:uid="{1636304D-0C87-488C-99FA-235B6A7EDEF1}"/>
    <cellStyle name="Normal 4 10 43" xfId="13492" xr:uid="{E3C4664C-98C5-4971-8DE8-2FE21C6E3DBF}"/>
    <cellStyle name="Normal 4 10 44" xfId="13493" xr:uid="{684EBF38-029F-4F49-B241-39CE2DF5DF30}"/>
    <cellStyle name="Normal 4 10 45" xfId="13494" xr:uid="{4EA23FE5-0C1F-4D35-A44E-E2C6BCA1E3FB}"/>
    <cellStyle name="Normal 4 10 46" xfId="13495" xr:uid="{6C9BA4D1-BB38-47EC-9427-8027B0AF3CB1}"/>
    <cellStyle name="Normal 4 10 47" xfId="13496" xr:uid="{B8BCCBCE-FEAC-4472-AB1F-F80608D6F06D}"/>
    <cellStyle name="Normal 4 10 5" xfId="13497" xr:uid="{EFF78A16-E8B2-4922-88C9-5F7D2AD50478}"/>
    <cellStyle name="Normal 4 10 6" xfId="13498" xr:uid="{8A9589FE-8BA4-4C22-9DEB-A5DE6A1AE4B0}"/>
    <cellStyle name="Normal 4 10 7" xfId="13499" xr:uid="{80AFE2E5-3544-4B8A-9729-479A7D320010}"/>
    <cellStyle name="Normal 4 10 8" xfId="13500" xr:uid="{15A73CE2-2D3C-4592-B38D-72980E8BB94A}"/>
    <cellStyle name="Normal 4 10 9" xfId="13501" xr:uid="{720EA013-E8F5-47A1-B1B4-2C450D612A73}"/>
    <cellStyle name="Normal 4 11" xfId="13502" xr:uid="{FA2DA839-EE8D-4D04-B373-DA80FEDDF2B6}"/>
    <cellStyle name="Normal 4 11 10" xfId="13503" xr:uid="{0C6363C4-7A5F-40EB-A8AC-58A3052B7C29}"/>
    <cellStyle name="Normal 4 11 11" xfId="13504" xr:uid="{7E898757-CAF7-4675-9F57-4C2E68524BE4}"/>
    <cellStyle name="Normal 4 11 12" xfId="13505" xr:uid="{CA8C7601-CABC-4BB0-8AED-FD55C3C0CD4F}"/>
    <cellStyle name="Normal 4 11 13" xfId="13506" xr:uid="{92C08E72-0220-4C2D-8697-39174A39EA89}"/>
    <cellStyle name="Normal 4 11 14" xfId="13507" xr:uid="{14AD5EAF-4194-493C-AEBC-102CADEB5133}"/>
    <cellStyle name="Normal 4 11 15" xfId="13508" xr:uid="{D4F1C21C-4387-4657-8997-00CC269BA390}"/>
    <cellStyle name="Normal 4 11 16" xfId="13509" xr:uid="{A781F26B-7A8D-485F-ABE5-BED134330B0C}"/>
    <cellStyle name="Normal 4 11 17" xfId="13510" xr:uid="{02FEB762-1C62-45C2-88EE-2D2F5E745A57}"/>
    <cellStyle name="Normal 4 11 18" xfId="13511" xr:uid="{6FF3C9E7-0C8D-4E4A-990C-817AB54BEF13}"/>
    <cellStyle name="Normal 4 11 19" xfId="13512" xr:uid="{CB455124-6E85-4145-9E65-454D98589A0D}"/>
    <cellStyle name="Normal 4 11 2" xfId="13513" xr:uid="{A021A014-458B-44F0-933D-A4981B1F35C1}"/>
    <cellStyle name="Normal 4 11 2 10" xfId="13514" xr:uid="{9550D327-34C1-43DA-9C27-85EB7879FFB2}"/>
    <cellStyle name="Normal 4 11 2 11" xfId="13515" xr:uid="{E4B6BB08-1E14-467A-81AC-D8C6627C772B}"/>
    <cellStyle name="Normal 4 11 2 12" xfId="13516" xr:uid="{7E39C269-F314-4999-82DF-BADFDA57FA80}"/>
    <cellStyle name="Normal 4 11 2 13" xfId="13517" xr:uid="{62EE8560-B911-4952-BA7A-DE9E419EC59A}"/>
    <cellStyle name="Normal 4 11 2 14" xfId="13518" xr:uid="{3ED39280-656D-4FB7-98D3-E2A817ABC0BB}"/>
    <cellStyle name="Normal 4 11 2 15" xfId="13519" xr:uid="{9C2F8877-13AA-4CA1-9470-FD49F052D419}"/>
    <cellStyle name="Normal 4 11 2 16" xfId="13520" xr:uid="{9E57FB3A-CB58-4665-ACE5-BA9E12EA903A}"/>
    <cellStyle name="Normal 4 11 2 17" xfId="13521" xr:uid="{7ED4DC3D-ECC1-40BD-8B91-3EC372237552}"/>
    <cellStyle name="Normal 4 11 2 18" xfId="13522" xr:uid="{1F937F11-AAB5-47EB-BA4D-17F67A080973}"/>
    <cellStyle name="Normal 4 11 2 19" xfId="13523" xr:uid="{882794CB-C97A-4497-9B10-B0ADE3F4C28C}"/>
    <cellStyle name="Normal 4 11 2 2" xfId="13524" xr:uid="{A8CD7635-E94F-48FB-9817-0F2CB08DA82B}"/>
    <cellStyle name="Normal 4 11 2 2 10" xfId="13525" xr:uid="{0E2C429C-2565-4344-8D69-EC6DC923E3CC}"/>
    <cellStyle name="Normal 4 11 2 2 11" xfId="13526" xr:uid="{EE8618B4-E410-486E-9CC9-E39331CC404C}"/>
    <cellStyle name="Normal 4 11 2 2 12" xfId="13527" xr:uid="{852F6433-3626-450C-9A10-F076DD26B2AA}"/>
    <cellStyle name="Normal 4 11 2 2 13" xfId="13528" xr:uid="{9EC58515-3D79-4B88-988B-EFB4F194068E}"/>
    <cellStyle name="Normal 4 11 2 2 14" xfId="13529" xr:uid="{8AD70741-B62A-4458-B673-55A57A7BCB15}"/>
    <cellStyle name="Normal 4 11 2 2 15" xfId="13530" xr:uid="{E93C7D34-82FF-404E-ACA7-7729C40913FF}"/>
    <cellStyle name="Normal 4 11 2 2 16" xfId="13531" xr:uid="{A8BA6FFF-F20B-4038-812A-EBAE1A624C6F}"/>
    <cellStyle name="Normal 4 11 2 2 17" xfId="13532" xr:uid="{05DA2BCC-6831-43DC-AA57-928612544E81}"/>
    <cellStyle name="Normal 4 11 2 2 18" xfId="13533" xr:uid="{FC556D9E-1D40-4D45-A1BA-B2DD55BDDE55}"/>
    <cellStyle name="Normal 4 11 2 2 19" xfId="13534" xr:uid="{9EF0511E-D39D-4941-A255-0D64EEB88789}"/>
    <cellStyle name="Normal 4 11 2 2 2" xfId="13535" xr:uid="{DD71598A-19E5-4CED-9776-BD8426097E68}"/>
    <cellStyle name="Normal 4 11 2 2 2 10" xfId="13536" xr:uid="{C764B833-C76A-44EA-8435-D4FFD7F7F217}"/>
    <cellStyle name="Normal 4 11 2 2 2 11" xfId="13537" xr:uid="{147BBB50-7E64-4971-A6D6-E56766672BB5}"/>
    <cellStyle name="Normal 4 11 2 2 2 12" xfId="13538" xr:uid="{C9980C0B-9BE1-4BA5-BB7B-035840D7EB57}"/>
    <cellStyle name="Normal 4 11 2 2 2 13" xfId="13539" xr:uid="{AF9F02B1-17BD-4C4C-9947-D9C02743105E}"/>
    <cellStyle name="Normal 4 11 2 2 2 14" xfId="13540" xr:uid="{1371A6BE-97F4-4834-A7AD-0B60A6BAFC64}"/>
    <cellStyle name="Normal 4 11 2 2 2 15" xfId="13541" xr:uid="{8257ED6B-3911-44B6-B767-965F01505257}"/>
    <cellStyle name="Normal 4 11 2 2 2 16" xfId="13542" xr:uid="{7443E9F7-414E-4891-824F-CFFB8C5DBE6D}"/>
    <cellStyle name="Normal 4 11 2 2 2 17" xfId="13543" xr:uid="{7CF1BDE0-474F-4890-A8B6-4C11AD7DB84D}"/>
    <cellStyle name="Normal 4 11 2 2 2 18" xfId="13544" xr:uid="{ABA27F84-2D51-4E2F-BE66-047504108540}"/>
    <cellStyle name="Normal 4 11 2 2 2 19" xfId="13545" xr:uid="{D28031CE-5579-4BF2-B4ED-13CC6E54886D}"/>
    <cellStyle name="Normal 4 11 2 2 2 2" xfId="13546" xr:uid="{B5F4EA05-C1E2-4411-ADE6-C7950B07974C}"/>
    <cellStyle name="Normal 4 11 2 2 2 20" xfId="13547" xr:uid="{6FAC0853-2884-4944-BE0E-2DB112E02421}"/>
    <cellStyle name="Normal 4 11 2 2 2 21" xfId="13548" xr:uid="{6D253927-8895-46EF-B7AC-D24490D319CA}"/>
    <cellStyle name="Normal 4 11 2 2 2 22" xfId="13549" xr:uid="{F0E0CD09-7720-409D-8A32-344165D1E445}"/>
    <cellStyle name="Normal 4 11 2 2 2 23" xfId="13550" xr:uid="{5F281F3E-2ADA-4CE0-A52C-68158B972523}"/>
    <cellStyle name="Normal 4 11 2 2 2 24" xfId="13551" xr:uid="{0232FF6B-1DD7-4675-9ECF-C694F3108E76}"/>
    <cellStyle name="Normal 4 11 2 2 2 25" xfId="13552" xr:uid="{5E32F37B-CA50-496D-B14D-130C29BB7D96}"/>
    <cellStyle name="Normal 4 11 2 2 2 26" xfId="13553" xr:uid="{33BCD91D-8515-4910-A9F6-6E6BA260B96D}"/>
    <cellStyle name="Normal 4 11 2 2 2 27" xfId="13554" xr:uid="{88CA70CD-963D-4CA1-91BB-208C29B481F4}"/>
    <cellStyle name="Normal 4 11 2 2 2 28" xfId="13555" xr:uid="{2C0639F7-C929-448C-89DB-274B3CB6501C}"/>
    <cellStyle name="Normal 4 11 2 2 2 29" xfId="13556" xr:uid="{7052AE99-CAA5-4285-AFBA-BDE11B5C11A3}"/>
    <cellStyle name="Normal 4 11 2 2 2 3" xfId="13557" xr:uid="{51022F87-79B8-4E62-8276-16EE380A1361}"/>
    <cellStyle name="Normal 4 11 2 2 2 30" xfId="13558" xr:uid="{AE8D671B-4965-477C-925B-1AC14ACDF279}"/>
    <cellStyle name="Normal 4 11 2 2 2 31" xfId="13559" xr:uid="{BBF3C166-DEA2-4A13-AEF7-C973A040ACEB}"/>
    <cellStyle name="Normal 4 11 2 2 2 32" xfId="13560" xr:uid="{A0B65D18-58F6-421B-9250-5712FDF9BF9D}"/>
    <cellStyle name="Normal 4 11 2 2 2 33" xfId="13561" xr:uid="{0DEE64E3-38C7-4E52-8E12-37C45CE2231A}"/>
    <cellStyle name="Normal 4 11 2 2 2 34" xfId="13562" xr:uid="{42C73C01-AE67-48F0-A2D2-8DE00C4447A4}"/>
    <cellStyle name="Normal 4 11 2 2 2 35" xfId="13563" xr:uid="{3014C1F0-2CE3-4F32-8D54-F3A64A8B21BF}"/>
    <cellStyle name="Normal 4 11 2 2 2 36" xfId="13564" xr:uid="{7BEFACAD-E9DB-4377-AA8B-0C1EE111AF04}"/>
    <cellStyle name="Normal 4 11 2 2 2 37" xfId="13565" xr:uid="{3B03A29C-F451-4A1B-9835-7F42862BD646}"/>
    <cellStyle name="Normal 4 11 2 2 2 38" xfId="13566" xr:uid="{DCDDB28A-1F17-4F21-B927-93626D64C538}"/>
    <cellStyle name="Normal 4 11 2 2 2 4" xfId="13567" xr:uid="{4CE9D274-90B5-455E-A539-EE03ED9AF217}"/>
    <cellStyle name="Normal 4 11 2 2 2 5" xfId="13568" xr:uid="{6AB13F16-EE78-4900-878D-0AF85A7E06EA}"/>
    <cellStyle name="Normal 4 11 2 2 2 6" xfId="13569" xr:uid="{5D36F876-9CE3-4E13-BC5C-12718C8619AD}"/>
    <cellStyle name="Normal 4 11 2 2 2 7" xfId="13570" xr:uid="{0F107A88-37F4-4723-83CE-891FF8C437C9}"/>
    <cellStyle name="Normal 4 11 2 2 2 8" xfId="13571" xr:uid="{76BA61C5-26EF-46CF-8D15-6CFED951155D}"/>
    <cellStyle name="Normal 4 11 2 2 2 9" xfId="13572" xr:uid="{BA8A08BD-773F-4407-A795-CC2AC8B65DF9}"/>
    <cellStyle name="Normal 4 11 2 2 20" xfId="13573" xr:uid="{63B8E85B-48FB-41ED-A76A-AC2A14E303B0}"/>
    <cellStyle name="Normal 4 11 2 2 21" xfId="13574" xr:uid="{A76BA08A-0FA0-4F43-BDFF-E5CAE022C25B}"/>
    <cellStyle name="Normal 4 11 2 2 22" xfId="13575" xr:uid="{8949F8BE-35FB-4BFF-9962-085DFB497AAB}"/>
    <cellStyle name="Normal 4 11 2 2 23" xfId="13576" xr:uid="{35B5C524-7E42-480B-92E8-062CA87131BE}"/>
    <cellStyle name="Normal 4 11 2 2 24" xfId="13577" xr:uid="{7BF9626F-E5F8-418F-9E1E-52BD9A0E30A7}"/>
    <cellStyle name="Normal 4 11 2 2 25" xfId="13578" xr:uid="{C2E7131C-636C-4341-A830-FFFD056A5571}"/>
    <cellStyle name="Normal 4 11 2 2 26" xfId="13579" xr:uid="{7E149117-034B-4F4F-9DB0-1ABD11A892C7}"/>
    <cellStyle name="Normal 4 11 2 2 27" xfId="13580" xr:uid="{99437710-C6B1-46B4-B99C-39DA07F010AA}"/>
    <cellStyle name="Normal 4 11 2 2 28" xfId="13581" xr:uid="{5E4AE90D-2B9B-45EB-BC86-0CB2B274D00B}"/>
    <cellStyle name="Normal 4 11 2 2 29" xfId="13582" xr:uid="{7B1EAAA1-1504-4BBA-8D30-9C7574C9254C}"/>
    <cellStyle name="Normal 4 11 2 2 3" xfId="13583" xr:uid="{77CCCF70-9661-4223-818F-EFD959C16FDA}"/>
    <cellStyle name="Normal 4 11 2 2 30" xfId="13584" xr:uid="{D1EF0161-8C5D-4670-B1BD-1B074C0DA650}"/>
    <cellStyle name="Normal 4 11 2 2 31" xfId="13585" xr:uid="{1AE0E2EC-8A02-468F-9942-15A9D86563FD}"/>
    <cellStyle name="Normal 4 11 2 2 32" xfId="13586" xr:uid="{B63F8997-4DA8-404B-9DB1-CB19A96EE96D}"/>
    <cellStyle name="Normal 4 11 2 2 33" xfId="13587" xr:uid="{6AC33482-6341-45E5-ADC3-FAD54DDE0315}"/>
    <cellStyle name="Normal 4 11 2 2 34" xfId="13588" xr:uid="{2B1CBA80-711E-4337-8504-E924E830013B}"/>
    <cellStyle name="Normal 4 11 2 2 35" xfId="13589" xr:uid="{D2DC4757-27D3-4ED0-9A18-503E0B96960A}"/>
    <cellStyle name="Normal 4 11 2 2 36" xfId="13590" xr:uid="{4F73BC49-5BCF-4ED7-9803-C1D3F7B15775}"/>
    <cellStyle name="Normal 4 11 2 2 37" xfId="13591" xr:uid="{60974F99-1532-470A-A6AE-C55784BBE42B}"/>
    <cellStyle name="Normal 4 11 2 2 38" xfId="13592" xr:uid="{7213905A-E10F-44F4-B8BF-2C919AA4CE10}"/>
    <cellStyle name="Normal 4 11 2 2 4" xfId="13593" xr:uid="{655A21D4-31F0-4593-8107-272927828725}"/>
    <cellStyle name="Normal 4 11 2 2 5" xfId="13594" xr:uid="{0825796A-6485-4477-AE68-F75673765D4B}"/>
    <cellStyle name="Normal 4 11 2 2 6" xfId="13595" xr:uid="{593BC40B-295C-4374-A837-4F5A3B8DE385}"/>
    <cellStyle name="Normal 4 11 2 2 7" xfId="13596" xr:uid="{A8906D28-4DC1-4B51-8603-1ADC0A0E0DD7}"/>
    <cellStyle name="Normal 4 11 2 2 8" xfId="13597" xr:uid="{2AA93EBF-4933-4D79-88DA-09145964DD4B}"/>
    <cellStyle name="Normal 4 11 2 2 9" xfId="13598" xr:uid="{3440749D-6B5B-459E-AB81-51E2A24B5FA6}"/>
    <cellStyle name="Normal 4 11 2 20" xfId="13599" xr:uid="{ECD2A805-B360-448D-9E68-50701FAB8B34}"/>
    <cellStyle name="Normal 4 11 2 21" xfId="13600" xr:uid="{DC781B6B-ACEF-4B7A-856A-EA4F99F39358}"/>
    <cellStyle name="Normal 4 11 2 22" xfId="13601" xr:uid="{9175A9D4-3BC4-4F7B-87FC-6B9E4F157EA5}"/>
    <cellStyle name="Normal 4 11 2 23" xfId="13602" xr:uid="{DB4EF4FA-F5E7-4955-9697-113175F505D5}"/>
    <cellStyle name="Normal 4 11 2 24" xfId="13603" xr:uid="{7AFAACD0-05A2-4D55-8BB9-E7FD7F7B906B}"/>
    <cellStyle name="Normal 4 11 2 25" xfId="13604" xr:uid="{CCD73AAB-AB65-4330-8157-7DF810208C10}"/>
    <cellStyle name="Normal 4 11 2 26" xfId="13605" xr:uid="{BF53F466-18D4-4986-9C02-1AA3E1831CA2}"/>
    <cellStyle name="Normal 4 11 2 27" xfId="13606" xr:uid="{BF01572B-D56F-44FE-94D8-FCACDBCDB2C8}"/>
    <cellStyle name="Normal 4 11 2 28" xfId="13607" xr:uid="{2FEBE383-5778-485D-B702-B78745ECEC7E}"/>
    <cellStyle name="Normal 4 11 2 29" xfId="13608" xr:uid="{294133CE-26B4-4F2D-A60F-702063C306CD}"/>
    <cellStyle name="Normal 4 11 2 3" xfId="13609" xr:uid="{41ABB581-D7F5-4A48-84A2-D3A358A24931}"/>
    <cellStyle name="Normal 4 11 2 30" xfId="13610" xr:uid="{1957AF98-6D2F-4FCB-88A3-CA2797C9A18D}"/>
    <cellStyle name="Normal 4 11 2 31" xfId="13611" xr:uid="{C2A148BE-6462-4CB0-89BE-757DD8FC400A}"/>
    <cellStyle name="Normal 4 11 2 32" xfId="13612" xr:uid="{2CD160D7-6974-44D3-AF70-51CC9800482D}"/>
    <cellStyle name="Normal 4 11 2 33" xfId="13613" xr:uid="{E480BBD8-0C00-4B16-8F43-3FC23C1ACB40}"/>
    <cellStyle name="Normal 4 11 2 34" xfId="13614" xr:uid="{817A47F9-0A2E-4322-9E3B-688EEDDDB90D}"/>
    <cellStyle name="Normal 4 11 2 35" xfId="13615" xr:uid="{519B9F92-C0B5-4FC2-9FBC-DC6AF4A5C14B}"/>
    <cellStyle name="Normal 4 11 2 36" xfId="13616" xr:uid="{A89CBAAC-8B99-44A3-AAF5-D8360A800C59}"/>
    <cellStyle name="Normal 4 11 2 37" xfId="13617" xr:uid="{B8719741-3BCA-48E3-B187-0CDDDC103CCE}"/>
    <cellStyle name="Normal 4 11 2 38" xfId="13618" xr:uid="{974EEEDC-9EE5-49DF-B25E-8861DD8BB216}"/>
    <cellStyle name="Normal 4 11 2 39" xfId="13619" xr:uid="{11548100-FC15-4491-9854-5FC9791D15F4}"/>
    <cellStyle name="Normal 4 11 2 4" xfId="13620" xr:uid="{DDCAEBE7-AE11-438F-BA16-4FAC8520CEA3}"/>
    <cellStyle name="Normal 4 11 2 40" xfId="13621" xr:uid="{A6765355-DBA8-4CEF-AD83-7C7FB58CAFED}"/>
    <cellStyle name="Normal 4 11 2 5" xfId="13622" xr:uid="{FC9599CB-1AE9-44FA-90A7-ABB5A66B63E9}"/>
    <cellStyle name="Normal 4 11 2 6" xfId="13623" xr:uid="{AA247FE4-4183-4E7C-B4CF-D806E4BE2C6C}"/>
    <cellStyle name="Normal 4 11 2 7" xfId="13624" xr:uid="{9657175D-0B66-4EA3-BBE3-E12035C79068}"/>
    <cellStyle name="Normal 4 11 2 8" xfId="13625" xr:uid="{283C268D-1C16-4619-A484-BE1900F18CA6}"/>
    <cellStyle name="Normal 4 11 2 9" xfId="13626" xr:uid="{308E4E0B-36C8-4E14-85A1-3E9038FB3C54}"/>
    <cellStyle name="Normal 4 11 20" xfId="13627" xr:uid="{F9176386-E815-4E98-B3CB-B4F79C44FDEE}"/>
    <cellStyle name="Normal 4 11 21" xfId="13628" xr:uid="{70979895-6569-42CB-9B4C-AD0FC71455FC}"/>
    <cellStyle name="Normal 4 11 22" xfId="13629" xr:uid="{D1172414-CB0B-4B5C-AE8B-18128790A084}"/>
    <cellStyle name="Normal 4 11 23" xfId="13630" xr:uid="{7FC118DB-5579-442E-AB3B-A69A00B86E8B}"/>
    <cellStyle name="Normal 4 11 24" xfId="13631" xr:uid="{03B9DA35-5114-42C6-A66D-B9E335F0D587}"/>
    <cellStyle name="Normal 4 11 25" xfId="13632" xr:uid="{47341D39-347B-447B-ACB9-704AE9A65A19}"/>
    <cellStyle name="Normal 4 11 26" xfId="13633" xr:uid="{BCA64E0A-AC1B-4CCC-8E81-C1708680734F}"/>
    <cellStyle name="Normal 4 11 27" xfId="13634" xr:uid="{47CD9EF4-DE15-42ED-89CD-C956617A1C98}"/>
    <cellStyle name="Normal 4 11 28" xfId="13635" xr:uid="{C7631244-72C2-4030-BD85-CD3C5497B195}"/>
    <cellStyle name="Normal 4 11 29" xfId="13636" xr:uid="{DF05811B-00F3-404F-84E3-DF05E0921FBC}"/>
    <cellStyle name="Normal 4 11 3" xfId="13637" xr:uid="{00A85A4D-C091-4794-B12D-885C33DC5DE8}"/>
    <cellStyle name="Normal 4 11 3 10" xfId="13638" xr:uid="{0325AA4A-776D-484F-9F42-6999BFB11D2A}"/>
    <cellStyle name="Normal 4 11 3 11" xfId="13639" xr:uid="{3C2841D5-691E-47E5-AAFC-7133448AF683}"/>
    <cellStyle name="Normal 4 11 3 12" xfId="13640" xr:uid="{493C1634-FA75-4E71-A5F0-D113CA3A18E4}"/>
    <cellStyle name="Normal 4 11 3 13" xfId="13641" xr:uid="{59D8F5E1-E3AF-42C6-BB0A-3A21EB8F4665}"/>
    <cellStyle name="Normal 4 11 3 14" xfId="13642" xr:uid="{224CBB36-01AD-4BAA-8DA6-6143BF6BA845}"/>
    <cellStyle name="Normal 4 11 3 15" xfId="13643" xr:uid="{95858D7D-1009-48CE-8599-3AB4A632877D}"/>
    <cellStyle name="Normal 4 11 3 16" xfId="13644" xr:uid="{4F09B8DD-5011-45B1-BEC2-C07F9E948A52}"/>
    <cellStyle name="Normal 4 11 3 17" xfId="13645" xr:uid="{0FFAA844-54C4-44DD-AAD9-747F2F61E3D4}"/>
    <cellStyle name="Normal 4 11 3 18" xfId="13646" xr:uid="{0A45CC55-1425-4E5A-87F3-AB15EDA44291}"/>
    <cellStyle name="Normal 4 11 3 19" xfId="13647" xr:uid="{A870076D-3D50-4FE7-B67B-7485F0051369}"/>
    <cellStyle name="Normal 4 11 3 2" xfId="13648" xr:uid="{39EE493E-8EF8-4EDE-BA50-494DCE2E66F0}"/>
    <cellStyle name="Normal 4 11 3 2 10" xfId="13649" xr:uid="{E92919D0-5474-4149-BA93-31A5A28CA407}"/>
    <cellStyle name="Normal 4 11 3 2 11" xfId="13650" xr:uid="{11223681-C52D-48A3-A7B7-893ED328DB6C}"/>
    <cellStyle name="Normal 4 11 3 2 12" xfId="13651" xr:uid="{02455720-2559-4E17-8851-591EFBA071BC}"/>
    <cellStyle name="Normal 4 11 3 2 13" xfId="13652" xr:uid="{02F40E6B-FF06-4F7E-91A0-00171AA606F3}"/>
    <cellStyle name="Normal 4 11 3 2 14" xfId="13653" xr:uid="{FEA47C15-C6FE-4CCF-8D6F-ED34AC2D7F90}"/>
    <cellStyle name="Normal 4 11 3 2 15" xfId="13654" xr:uid="{647B3425-114B-48CC-A4EB-77A2A5DB9CE4}"/>
    <cellStyle name="Normal 4 11 3 2 16" xfId="13655" xr:uid="{FB10721B-D62E-4DC4-8745-FEB46CB13065}"/>
    <cellStyle name="Normal 4 11 3 2 17" xfId="13656" xr:uid="{1DBBB9B9-D07F-45D2-BADA-6840FDAFC210}"/>
    <cellStyle name="Normal 4 11 3 2 18" xfId="13657" xr:uid="{97EBCB7A-03C4-4FB0-BD04-AF0F343A2F8F}"/>
    <cellStyle name="Normal 4 11 3 2 19" xfId="13658" xr:uid="{153834DB-07BD-4D3C-8ACF-09DA1320904F}"/>
    <cellStyle name="Normal 4 11 3 2 2" xfId="13659" xr:uid="{508CCC44-0ACB-4AB6-8811-FB8E0746AAC7}"/>
    <cellStyle name="Normal 4 11 3 2 20" xfId="13660" xr:uid="{42A001C3-EF1B-4807-8A58-41D8E60698D2}"/>
    <cellStyle name="Normal 4 11 3 2 21" xfId="13661" xr:uid="{F8956CB1-ECE2-47DE-AA54-9A5F19083246}"/>
    <cellStyle name="Normal 4 11 3 2 22" xfId="13662" xr:uid="{9942D949-48CA-48E5-8596-11C30A83869D}"/>
    <cellStyle name="Normal 4 11 3 2 23" xfId="13663" xr:uid="{ED275D83-A248-4E62-BE97-ED09EB4F3AEE}"/>
    <cellStyle name="Normal 4 11 3 2 24" xfId="13664" xr:uid="{E70EF938-A832-4CEF-922F-F1757139B178}"/>
    <cellStyle name="Normal 4 11 3 2 25" xfId="13665" xr:uid="{B78C3689-0B83-4BBD-BE99-2C9040971151}"/>
    <cellStyle name="Normal 4 11 3 2 26" xfId="13666" xr:uid="{27F3138D-FA50-4837-8C5D-E62E2FC13DB9}"/>
    <cellStyle name="Normal 4 11 3 2 27" xfId="13667" xr:uid="{AD455DD3-9E9A-4AA2-8BD9-3C9571B1B602}"/>
    <cellStyle name="Normal 4 11 3 2 28" xfId="13668" xr:uid="{ED6E4C32-3576-4748-A0A9-61967E80C52D}"/>
    <cellStyle name="Normal 4 11 3 2 29" xfId="13669" xr:uid="{97BC5931-D50E-4E6A-B872-D98D5B286433}"/>
    <cellStyle name="Normal 4 11 3 2 3" xfId="13670" xr:uid="{8FDF4736-1634-4DA6-AABA-E7D00C0EDFC9}"/>
    <cellStyle name="Normal 4 11 3 2 30" xfId="13671" xr:uid="{84B43043-C63F-4124-B9DC-36804E664CE5}"/>
    <cellStyle name="Normal 4 11 3 2 31" xfId="13672" xr:uid="{5E0730B3-5FBA-4F42-8CB5-20C10420F9FF}"/>
    <cellStyle name="Normal 4 11 3 2 32" xfId="13673" xr:uid="{6644D421-6B71-4489-97AA-5B49631AA16E}"/>
    <cellStyle name="Normal 4 11 3 2 33" xfId="13674" xr:uid="{F30B7280-3AC3-4320-B30F-80B2015AE8E1}"/>
    <cellStyle name="Normal 4 11 3 2 34" xfId="13675" xr:uid="{418F9A69-8E05-422A-8287-1185CD2CAA2E}"/>
    <cellStyle name="Normal 4 11 3 2 35" xfId="13676" xr:uid="{110D6F4E-0821-4281-A69D-B354A99EF46B}"/>
    <cellStyle name="Normal 4 11 3 2 36" xfId="13677" xr:uid="{7854A05F-A6FA-4C15-9362-3AAC9B6CD5DB}"/>
    <cellStyle name="Normal 4 11 3 2 37" xfId="13678" xr:uid="{B4250F52-E0D7-493C-BEC5-787B0C7E86E7}"/>
    <cellStyle name="Normal 4 11 3 2 38" xfId="13679" xr:uid="{1D377C72-C28C-4664-A759-AB57E5E671EE}"/>
    <cellStyle name="Normal 4 11 3 2 4" xfId="13680" xr:uid="{B319FC6C-2EC4-4080-9DAB-D1E284683243}"/>
    <cellStyle name="Normal 4 11 3 2 5" xfId="13681" xr:uid="{FCB74134-4EAE-40A0-A5AB-3486866B64B1}"/>
    <cellStyle name="Normal 4 11 3 2 6" xfId="13682" xr:uid="{CC95CA95-3FFE-4078-A5C9-1F49980C894A}"/>
    <cellStyle name="Normal 4 11 3 2 7" xfId="13683" xr:uid="{F59B3254-FE1F-4924-BFAB-0E62BBED092F}"/>
    <cellStyle name="Normal 4 11 3 2 8" xfId="13684" xr:uid="{4A11AD50-F0D0-4B43-AA9F-5B5F3B50547F}"/>
    <cellStyle name="Normal 4 11 3 2 9" xfId="13685" xr:uid="{8E80FCF8-70F9-46C5-8BCA-15A42F9F13FD}"/>
    <cellStyle name="Normal 4 11 3 20" xfId="13686" xr:uid="{60F54FB0-F34E-4F25-B10C-0117799E6972}"/>
    <cellStyle name="Normal 4 11 3 21" xfId="13687" xr:uid="{42B996E5-A45D-4F70-8B54-FE858931D448}"/>
    <cellStyle name="Normal 4 11 3 22" xfId="13688" xr:uid="{87A3D5AE-281D-49FD-A0D3-53BD5B10C146}"/>
    <cellStyle name="Normal 4 11 3 23" xfId="13689" xr:uid="{FACC33D3-B654-4DB5-80DE-D22D80BA2562}"/>
    <cellStyle name="Normal 4 11 3 24" xfId="13690" xr:uid="{0E1724D4-9A7F-4766-9187-3955CE252872}"/>
    <cellStyle name="Normal 4 11 3 25" xfId="13691" xr:uid="{BF9C7D93-582B-4938-A4CB-34E29B61C442}"/>
    <cellStyle name="Normal 4 11 3 26" xfId="13692" xr:uid="{CBD7178E-8C66-469D-AB95-39B8570361AB}"/>
    <cellStyle name="Normal 4 11 3 27" xfId="13693" xr:uid="{F59AD5AC-2A2D-40D0-BC80-63752B589508}"/>
    <cellStyle name="Normal 4 11 3 28" xfId="13694" xr:uid="{D0529E92-E2AF-4D3A-94D8-2B65A681B966}"/>
    <cellStyle name="Normal 4 11 3 29" xfId="13695" xr:uid="{3A52565A-327E-4094-BA10-2126C75E4EDC}"/>
    <cellStyle name="Normal 4 11 3 3" xfId="13696" xr:uid="{6D271007-0460-4F94-A791-314B0D3EC20D}"/>
    <cellStyle name="Normal 4 11 3 30" xfId="13697" xr:uid="{4350CCD5-E31E-4C11-9EA7-66A8DCA5897E}"/>
    <cellStyle name="Normal 4 11 3 31" xfId="13698" xr:uid="{CA7DDE80-04BB-4554-9FDD-748BB2A67F32}"/>
    <cellStyle name="Normal 4 11 3 32" xfId="13699" xr:uid="{4EE2FF97-1CFB-4BB0-A599-D44CFDD933DE}"/>
    <cellStyle name="Normal 4 11 3 33" xfId="13700" xr:uid="{DEA8ADE7-8103-45A8-8CC3-D125C46B1165}"/>
    <cellStyle name="Normal 4 11 3 34" xfId="13701" xr:uid="{B3486517-4C08-4BE4-A2FE-C19D0E0524EB}"/>
    <cellStyle name="Normal 4 11 3 35" xfId="13702" xr:uid="{6EAD4A27-9166-4742-92CA-42C865C77D07}"/>
    <cellStyle name="Normal 4 11 3 36" xfId="13703" xr:uid="{8A5CB319-EAD0-4062-A4DB-2D4BD00CDD9E}"/>
    <cellStyle name="Normal 4 11 3 37" xfId="13704" xr:uid="{77408911-9BAB-4937-9276-0BEFF802D148}"/>
    <cellStyle name="Normal 4 11 3 38" xfId="13705" xr:uid="{47B936C8-E044-41A8-AFBD-3CD580ECB7D7}"/>
    <cellStyle name="Normal 4 11 3 4" xfId="13706" xr:uid="{3640B9F5-0F4B-4149-B3A7-EF4D683F43F5}"/>
    <cellStyle name="Normal 4 11 3 5" xfId="13707" xr:uid="{17339154-0D7D-450D-938C-F9D88DB2BB97}"/>
    <cellStyle name="Normal 4 11 3 6" xfId="13708" xr:uid="{92D9D9A7-F9C1-4639-8EEE-762810838BEE}"/>
    <cellStyle name="Normal 4 11 3 7" xfId="13709" xr:uid="{2E2F642D-2766-44DC-9793-F47EA85C5C08}"/>
    <cellStyle name="Normal 4 11 3 8" xfId="13710" xr:uid="{840FF917-FB5C-41ED-B916-9C14F3F2A287}"/>
    <cellStyle name="Normal 4 11 3 9" xfId="13711" xr:uid="{50151161-F8E4-4724-A4A8-D741D1DFB44B}"/>
    <cellStyle name="Normal 4 11 30" xfId="13712" xr:uid="{F6BDE613-EBA7-413E-8902-73F9E4C76395}"/>
    <cellStyle name="Normal 4 11 31" xfId="13713" xr:uid="{32B5B7BE-5B1B-478E-B893-935D0C9EEAAA}"/>
    <cellStyle name="Normal 4 11 32" xfId="13714" xr:uid="{D6AF3508-8733-4609-96E8-C3C4816C74F4}"/>
    <cellStyle name="Normal 4 11 33" xfId="13715" xr:uid="{0418ED2E-57DC-4DE8-8E0E-57883CADF999}"/>
    <cellStyle name="Normal 4 11 34" xfId="13716" xr:uid="{BD8A17CF-9941-43B8-93FD-A266D343B7FD}"/>
    <cellStyle name="Normal 4 11 35" xfId="13717" xr:uid="{A62106A9-8548-4F86-BFF5-D7D2248AE979}"/>
    <cellStyle name="Normal 4 11 36" xfId="13718" xr:uid="{8235DB55-1251-4931-A18C-9A2A75AC2196}"/>
    <cellStyle name="Normal 4 11 37" xfId="13719" xr:uid="{55C5DAB9-EC8C-449E-9C13-B69BE0AC4ABF}"/>
    <cellStyle name="Normal 4 11 38" xfId="13720" xr:uid="{7FDBF85E-D61A-445F-9656-AB0205339AF3}"/>
    <cellStyle name="Normal 4 11 39" xfId="13721" xr:uid="{FBC30F96-C95C-4143-9522-D84E41C70E80}"/>
    <cellStyle name="Normal 4 11 4" xfId="13722" xr:uid="{011C17FC-7646-4DBF-BCC5-4C0883DDFBCD}"/>
    <cellStyle name="Normal 4 11 40" xfId="13723" xr:uid="{41F7048C-99BB-4004-9129-F8DC8108AA54}"/>
    <cellStyle name="Normal 4 11 41" xfId="13724" xr:uid="{90D1AC31-02D6-40DF-AAAC-347D123378AE}"/>
    <cellStyle name="Normal 4 11 42" xfId="13725" xr:uid="{DB1D05A4-C551-4241-A0B7-311A19742552}"/>
    <cellStyle name="Normal 4 11 43" xfId="13726" xr:uid="{A435DF12-240A-43D8-AC9B-47ECF6EB768B}"/>
    <cellStyle name="Normal 4 11 44" xfId="13727" xr:uid="{0CACC3B3-CAF0-4BB0-B325-0D94064A07BA}"/>
    <cellStyle name="Normal 4 11 45" xfId="13728" xr:uid="{46EF5E8E-E493-492A-91AA-EF4995E5BDFF}"/>
    <cellStyle name="Normal 4 11 46" xfId="13729" xr:uid="{47FA1966-7856-453D-B7E3-03747C79ADB4}"/>
    <cellStyle name="Normal 4 11 47" xfId="13730" xr:uid="{8081E3EC-394E-4015-864D-E497B671BDDD}"/>
    <cellStyle name="Normal 4 11 5" xfId="13731" xr:uid="{6E467F9B-5C18-419F-B290-015EA03D72A3}"/>
    <cellStyle name="Normal 4 11 6" xfId="13732" xr:uid="{49CFED2B-E8D8-4EB1-AA46-D114F7A1FA35}"/>
    <cellStyle name="Normal 4 11 7" xfId="13733" xr:uid="{E8DD13CA-3B45-4BDE-B6EE-E2CD46666C4C}"/>
    <cellStyle name="Normal 4 11 8" xfId="13734" xr:uid="{F885474A-C242-4FF5-B8A5-D52CD56B1761}"/>
    <cellStyle name="Normal 4 11 9" xfId="13735" xr:uid="{0DC53D15-F515-4496-AC71-3B0D732FF9B7}"/>
    <cellStyle name="Normal 4 12" xfId="13736" xr:uid="{043895C8-3E20-46C7-9A10-EB4A5D077EFD}"/>
    <cellStyle name="Normal 4 12 10" xfId="13737" xr:uid="{89F71335-D53B-461A-9637-B95E3C3A1973}"/>
    <cellStyle name="Normal 4 12 11" xfId="13738" xr:uid="{22D93B25-E4CE-45EE-B1F8-E2A8552BDE62}"/>
    <cellStyle name="Normal 4 12 12" xfId="13739" xr:uid="{D0A93D47-EC97-4CB4-8337-BBAA6E677E3A}"/>
    <cellStyle name="Normal 4 12 13" xfId="13740" xr:uid="{C83FF07D-53F0-405F-A864-F75E607C90F0}"/>
    <cellStyle name="Normal 4 12 14" xfId="13741" xr:uid="{9F571146-AB62-4A9B-A87B-4D3A7953B800}"/>
    <cellStyle name="Normal 4 12 15" xfId="13742" xr:uid="{BC13337E-EE92-480F-A06F-5388502F611E}"/>
    <cellStyle name="Normal 4 12 16" xfId="13743" xr:uid="{3AB11C11-E7A2-4A3F-ABCC-DED4CF758D0A}"/>
    <cellStyle name="Normal 4 12 17" xfId="13744" xr:uid="{2618D511-0B18-4CDE-B0DF-16C619B7CB29}"/>
    <cellStyle name="Normal 4 12 18" xfId="13745" xr:uid="{02E94D71-C576-4237-93E9-9A44500085D0}"/>
    <cellStyle name="Normal 4 12 19" xfId="13746" xr:uid="{C940E9B3-7E4C-4CB1-BD96-78DFF8655121}"/>
    <cellStyle name="Normal 4 12 2" xfId="13747" xr:uid="{D48E50F0-7618-41D2-9F79-DAECC5D5AA31}"/>
    <cellStyle name="Normal 4 12 2 10" xfId="13748" xr:uid="{8729DFE8-8124-4A61-A925-2867635F46A7}"/>
    <cellStyle name="Normal 4 12 2 11" xfId="13749" xr:uid="{2F60827B-D9C9-4711-B681-BBF4810ABE2A}"/>
    <cellStyle name="Normal 4 12 2 12" xfId="13750" xr:uid="{9B850670-1238-4E15-96DB-BF4A87A998DB}"/>
    <cellStyle name="Normal 4 12 2 13" xfId="13751" xr:uid="{E38EBB51-865F-462C-ABAC-36985FEDB1B0}"/>
    <cellStyle name="Normal 4 12 2 14" xfId="13752" xr:uid="{4F82DEA0-7E52-4882-B5EE-6F6700C178C5}"/>
    <cellStyle name="Normal 4 12 2 15" xfId="13753" xr:uid="{4CD48772-ABD0-4D4E-9E0B-6724B867DD6C}"/>
    <cellStyle name="Normal 4 12 2 16" xfId="13754" xr:uid="{7581036D-B7C0-48C1-B266-43F8FEEA3F88}"/>
    <cellStyle name="Normal 4 12 2 17" xfId="13755" xr:uid="{BFF9E1FB-AB26-4A0A-86E9-1637E53A8BF9}"/>
    <cellStyle name="Normal 4 12 2 18" xfId="13756" xr:uid="{A77DAA25-59B4-4727-A0A0-6B7E3CEF5F13}"/>
    <cellStyle name="Normal 4 12 2 19" xfId="13757" xr:uid="{CF6A4DF9-F5A5-47E0-B477-24338CD106DE}"/>
    <cellStyle name="Normal 4 12 2 2" xfId="13758" xr:uid="{E15AE229-F837-4D8B-826B-3354B6394717}"/>
    <cellStyle name="Normal 4 12 2 2 10" xfId="13759" xr:uid="{1A96552A-C676-491D-9F4A-EF1B84B7292B}"/>
    <cellStyle name="Normal 4 12 2 2 11" xfId="13760" xr:uid="{003DEBFF-0E7E-4FC3-9D74-19DBDBD0CDED}"/>
    <cellStyle name="Normal 4 12 2 2 12" xfId="13761" xr:uid="{9446CC47-9996-4C96-81AC-7FD586316AF0}"/>
    <cellStyle name="Normal 4 12 2 2 13" xfId="13762" xr:uid="{AD53252B-4E0F-4B12-B0F1-D17CFE43B53E}"/>
    <cellStyle name="Normal 4 12 2 2 14" xfId="13763" xr:uid="{DB0281AC-4832-4566-A9BE-982CBF3F802F}"/>
    <cellStyle name="Normal 4 12 2 2 15" xfId="13764" xr:uid="{A3AB30DF-8207-4DEF-A32D-A832CA6F5114}"/>
    <cellStyle name="Normal 4 12 2 2 16" xfId="13765" xr:uid="{BC06A23B-C4C0-47C0-BC83-EB5F8CE150A3}"/>
    <cellStyle name="Normal 4 12 2 2 17" xfId="13766" xr:uid="{A98B1708-0156-4FB3-BC9F-8EA3432BDEAA}"/>
    <cellStyle name="Normal 4 12 2 2 18" xfId="13767" xr:uid="{1F877F1F-E97E-4C13-A39E-BE5F1E69522A}"/>
    <cellStyle name="Normal 4 12 2 2 19" xfId="13768" xr:uid="{2723AF44-6603-4735-9143-A0DAA96A748C}"/>
    <cellStyle name="Normal 4 12 2 2 2" xfId="13769" xr:uid="{4BC6D021-FFBD-4918-B0E5-C9061C1FFE5C}"/>
    <cellStyle name="Normal 4 12 2 2 2 10" xfId="13770" xr:uid="{EDD52B05-AC61-48AB-A07A-972FB1F70FBE}"/>
    <cellStyle name="Normal 4 12 2 2 2 11" xfId="13771" xr:uid="{83A13B3B-F767-48C6-B0D0-6C2F04BE5665}"/>
    <cellStyle name="Normal 4 12 2 2 2 12" xfId="13772" xr:uid="{8650BB5B-6BDC-43FB-8E2F-6044142647BC}"/>
    <cellStyle name="Normal 4 12 2 2 2 13" xfId="13773" xr:uid="{7DDE36AF-8266-4015-9544-F6AC29CB98F9}"/>
    <cellStyle name="Normal 4 12 2 2 2 14" xfId="13774" xr:uid="{19009238-5F30-4512-BB3B-33BE37B475F6}"/>
    <cellStyle name="Normal 4 12 2 2 2 15" xfId="13775" xr:uid="{A2BF246D-17CB-43DD-BFA7-13D8F777C926}"/>
    <cellStyle name="Normal 4 12 2 2 2 16" xfId="13776" xr:uid="{1A49E56F-4596-4570-91B6-74CEE3BDB6EC}"/>
    <cellStyle name="Normal 4 12 2 2 2 17" xfId="13777" xr:uid="{D6CFAC7E-736E-4A80-A611-5DCB3F8AB7E0}"/>
    <cellStyle name="Normal 4 12 2 2 2 18" xfId="13778" xr:uid="{146F2902-DA37-48CE-A29B-4E1EA71D7AAA}"/>
    <cellStyle name="Normal 4 12 2 2 2 19" xfId="13779" xr:uid="{94F076FF-6927-4E21-B594-E2B81C97162E}"/>
    <cellStyle name="Normal 4 12 2 2 2 2" xfId="13780" xr:uid="{5DFAAACC-5D5A-48B9-9992-8DAE2CEA14CC}"/>
    <cellStyle name="Normal 4 12 2 2 2 20" xfId="13781" xr:uid="{A773F557-4A46-40A9-A4BD-ECD038B3C352}"/>
    <cellStyle name="Normal 4 12 2 2 2 21" xfId="13782" xr:uid="{99BC0103-E2BA-4F43-A2E6-E5E1ADA4BE88}"/>
    <cellStyle name="Normal 4 12 2 2 2 22" xfId="13783" xr:uid="{90FD7A65-2F96-48B2-9B7C-8EDA9E8EBA2F}"/>
    <cellStyle name="Normal 4 12 2 2 2 23" xfId="13784" xr:uid="{32438C52-DED7-4303-92D0-7814D43EBCF4}"/>
    <cellStyle name="Normal 4 12 2 2 2 24" xfId="13785" xr:uid="{D7A50A07-CFCF-452C-B570-068EE90D02C0}"/>
    <cellStyle name="Normal 4 12 2 2 2 25" xfId="13786" xr:uid="{302E3065-6FF5-46DF-8416-4BAD0793D8CF}"/>
    <cellStyle name="Normal 4 12 2 2 2 26" xfId="13787" xr:uid="{E5064D67-2CFB-4F54-A293-241A4837833A}"/>
    <cellStyle name="Normal 4 12 2 2 2 27" xfId="13788" xr:uid="{26BC0C7A-B677-4F35-90E8-C18F8EC2DB54}"/>
    <cellStyle name="Normal 4 12 2 2 2 28" xfId="13789" xr:uid="{19C9222D-AF55-4564-B9C9-7B5512EC7451}"/>
    <cellStyle name="Normal 4 12 2 2 2 29" xfId="13790" xr:uid="{1FB972EE-9DC4-45D5-9929-327B9479E6DB}"/>
    <cellStyle name="Normal 4 12 2 2 2 3" xfId="13791" xr:uid="{2CE8C0AA-E5F9-4319-A4CC-08840F060E12}"/>
    <cellStyle name="Normal 4 12 2 2 2 30" xfId="13792" xr:uid="{1ACA35AD-1369-43E9-B78F-C48800BB5A2E}"/>
    <cellStyle name="Normal 4 12 2 2 2 31" xfId="13793" xr:uid="{09D04FE7-8CBE-4B02-84ED-700854750C2C}"/>
    <cellStyle name="Normal 4 12 2 2 2 32" xfId="13794" xr:uid="{4124AE3E-7087-4666-89B7-7393872C4709}"/>
    <cellStyle name="Normal 4 12 2 2 2 33" xfId="13795" xr:uid="{BAB2464B-D3D7-4076-B18C-E82BE5D03143}"/>
    <cellStyle name="Normal 4 12 2 2 2 34" xfId="13796" xr:uid="{9163E496-84DE-4D61-8FFF-651648F9F2B3}"/>
    <cellStyle name="Normal 4 12 2 2 2 35" xfId="13797" xr:uid="{51821F1C-06CF-4778-A019-4AFDB3307A69}"/>
    <cellStyle name="Normal 4 12 2 2 2 36" xfId="13798" xr:uid="{2517B77A-1911-48FE-9E36-1F13903DBFEA}"/>
    <cellStyle name="Normal 4 12 2 2 2 37" xfId="13799" xr:uid="{91E02A78-CB3F-4BC0-AD40-416CB7147F3D}"/>
    <cellStyle name="Normal 4 12 2 2 2 38" xfId="13800" xr:uid="{4EB3F936-C117-4467-B78F-E67C1DE831C0}"/>
    <cellStyle name="Normal 4 12 2 2 2 4" xfId="13801" xr:uid="{48790ED7-50D6-48A9-9744-9F6BF145190E}"/>
    <cellStyle name="Normal 4 12 2 2 2 5" xfId="13802" xr:uid="{E06A5B0B-7A4E-4F0F-9DDA-49DD837ABA92}"/>
    <cellStyle name="Normal 4 12 2 2 2 6" xfId="13803" xr:uid="{6590FC72-2D6C-4522-9979-5CC20A8CA0F4}"/>
    <cellStyle name="Normal 4 12 2 2 2 7" xfId="13804" xr:uid="{86597C4C-6397-4DF3-838D-C1328ED05CA1}"/>
    <cellStyle name="Normal 4 12 2 2 2 8" xfId="13805" xr:uid="{A8770464-DC89-48BC-84A9-B2A20F722624}"/>
    <cellStyle name="Normal 4 12 2 2 2 9" xfId="13806" xr:uid="{7A50F303-C7E8-4AFD-BB1A-A81A2149CF42}"/>
    <cellStyle name="Normal 4 12 2 2 20" xfId="13807" xr:uid="{844C8796-B33B-4590-9C1C-EF676BD52AB0}"/>
    <cellStyle name="Normal 4 12 2 2 21" xfId="13808" xr:uid="{5D9C6E47-D495-4B7E-AB91-21AB0DA34BD3}"/>
    <cellStyle name="Normal 4 12 2 2 22" xfId="13809" xr:uid="{0655950F-7BB2-469F-BDF5-FDBBABD2B4B6}"/>
    <cellStyle name="Normal 4 12 2 2 23" xfId="13810" xr:uid="{7102BCB8-7C22-40D7-9659-3134BB1576EF}"/>
    <cellStyle name="Normal 4 12 2 2 24" xfId="13811" xr:uid="{042896E7-D627-41C4-980C-4C908AEB0D73}"/>
    <cellStyle name="Normal 4 12 2 2 25" xfId="13812" xr:uid="{C9F69C2F-B464-403D-B469-8FBBC01ABD97}"/>
    <cellStyle name="Normal 4 12 2 2 26" xfId="13813" xr:uid="{510E9263-44F2-4FB4-BE6F-56FD8839A62B}"/>
    <cellStyle name="Normal 4 12 2 2 27" xfId="13814" xr:uid="{50415592-6BAF-4C9C-89E0-E331C8C381F9}"/>
    <cellStyle name="Normal 4 12 2 2 28" xfId="13815" xr:uid="{8015A752-0706-4EE7-A0C5-D90FDADC8DBB}"/>
    <cellStyle name="Normal 4 12 2 2 29" xfId="13816" xr:uid="{B52C8B01-2553-44CE-98A4-490495FE5FA8}"/>
    <cellStyle name="Normal 4 12 2 2 3" xfId="13817" xr:uid="{3B877524-6F4C-4477-99F9-CA7A30E99A79}"/>
    <cellStyle name="Normal 4 12 2 2 30" xfId="13818" xr:uid="{B340A524-2393-4283-B812-618B36B0A19D}"/>
    <cellStyle name="Normal 4 12 2 2 31" xfId="13819" xr:uid="{DB14B419-6192-4003-90EB-FDC03FD9E4B7}"/>
    <cellStyle name="Normal 4 12 2 2 32" xfId="13820" xr:uid="{D0EDE542-875E-40F5-B818-674654AFD8D7}"/>
    <cellStyle name="Normal 4 12 2 2 33" xfId="13821" xr:uid="{699D057B-4AF9-44AD-8EAD-668C44FB65D0}"/>
    <cellStyle name="Normal 4 12 2 2 34" xfId="13822" xr:uid="{3D99FB0D-BBBE-4B62-9215-FE3103122B73}"/>
    <cellStyle name="Normal 4 12 2 2 35" xfId="13823" xr:uid="{3929C6BA-6B3F-48C3-9E4E-DDA50D726C39}"/>
    <cellStyle name="Normal 4 12 2 2 36" xfId="13824" xr:uid="{2243E2A7-249B-482A-AC5B-EE18F8E4A6FC}"/>
    <cellStyle name="Normal 4 12 2 2 37" xfId="13825" xr:uid="{895CE3A4-329A-4320-BFEE-6EBFAFFDDB5C}"/>
    <cellStyle name="Normal 4 12 2 2 38" xfId="13826" xr:uid="{9391769A-F1CE-4404-A7F2-F6A6F5DB3748}"/>
    <cellStyle name="Normal 4 12 2 2 4" xfId="13827" xr:uid="{0082491F-7E02-42EF-9AEC-101FC2A3F2F0}"/>
    <cellStyle name="Normal 4 12 2 2 5" xfId="13828" xr:uid="{364957FC-B9B3-4957-BF2D-C7D25EE2AA5E}"/>
    <cellStyle name="Normal 4 12 2 2 6" xfId="13829" xr:uid="{FCC322F7-6949-4406-8CF1-7D1321E21CF2}"/>
    <cellStyle name="Normal 4 12 2 2 7" xfId="13830" xr:uid="{A95627C5-6918-4707-BD43-06F20D5BB605}"/>
    <cellStyle name="Normal 4 12 2 2 8" xfId="13831" xr:uid="{32913825-228A-499D-9ECC-43C36EE0C31E}"/>
    <cellStyle name="Normal 4 12 2 2 9" xfId="13832" xr:uid="{BFA94E35-43B4-4CB7-972E-0B4DD9BB34F2}"/>
    <cellStyle name="Normal 4 12 2 20" xfId="13833" xr:uid="{71E85BB9-7E8B-4BBD-AA7C-F50A37B9D58E}"/>
    <cellStyle name="Normal 4 12 2 21" xfId="13834" xr:uid="{221FCB4E-7E64-4A03-8765-397C9D59BCFA}"/>
    <cellStyle name="Normal 4 12 2 22" xfId="13835" xr:uid="{910A0D95-F957-41A4-B426-2B57A1D84BEC}"/>
    <cellStyle name="Normal 4 12 2 23" xfId="13836" xr:uid="{B1451FF6-59FA-4C1F-86D8-2FF2510E9DF8}"/>
    <cellStyle name="Normal 4 12 2 24" xfId="13837" xr:uid="{8A29538A-2D8A-4796-8EAA-DC9290918439}"/>
    <cellStyle name="Normal 4 12 2 25" xfId="13838" xr:uid="{A070A38A-5F3F-45E8-BCC2-D043C3D50114}"/>
    <cellStyle name="Normal 4 12 2 26" xfId="13839" xr:uid="{2766105D-0305-47AC-9682-D1FD6DB49F63}"/>
    <cellStyle name="Normal 4 12 2 27" xfId="13840" xr:uid="{3DC1A8A1-B08E-4EA0-B616-B6E0838D556D}"/>
    <cellStyle name="Normal 4 12 2 28" xfId="13841" xr:uid="{8A7DB3CD-8103-45D6-9D0E-A0039A4E99D6}"/>
    <cellStyle name="Normal 4 12 2 29" xfId="13842" xr:uid="{4C71A501-E334-4814-9190-34212F03FEE7}"/>
    <cellStyle name="Normal 4 12 2 3" xfId="13843" xr:uid="{4E04CEA9-B5E8-4AE2-8497-933888F9D2E8}"/>
    <cellStyle name="Normal 4 12 2 30" xfId="13844" xr:uid="{7AF7AF28-023F-4751-8174-123CBAD91E78}"/>
    <cellStyle name="Normal 4 12 2 31" xfId="13845" xr:uid="{B24E9E61-9FB2-40AB-AF42-1B72FF69B186}"/>
    <cellStyle name="Normal 4 12 2 32" xfId="13846" xr:uid="{834E7A3D-9903-4621-811D-10E7EF3A8BD5}"/>
    <cellStyle name="Normal 4 12 2 33" xfId="13847" xr:uid="{DF94770D-5EF1-47CC-A170-F8696D1CAA63}"/>
    <cellStyle name="Normal 4 12 2 34" xfId="13848" xr:uid="{C02F41D1-5D27-47C5-830B-49749DCA0248}"/>
    <cellStyle name="Normal 4 12 2 35" xfId="13849" xr:uid="{29D3EA9F-2DAF-4537-A2B9-D1C5ADF9EBF3}"/>
    <cellStyle name="Normal 4 12 2 36" xfId="13850" xr:uid="{8EB82D89-672A-4055-AE7C-A175D36CC388}"/>
    <cellStyle name="Normal 4 12 2 37" xfId="13851" xr:uid="{9BF132B6-8C5A-4D0C-B483-0FFBB2D07409}"/>
    <cellStyle name="Normal 4 12 2 38" xfId="13852" xr:uid="{81796997-E9F9-41F9-B44E-9808093CD13D}"/>
    <cellStyle name="Normal 4 12 2 39" xfId="13853" xr:uid="{F5F9126E-7918-41F1-9D61-7AE3AAF05454}"/>
    <cellStyle name="Normal 4 12 2 4" xfId="13854" xr:uid="{4D4ABF50-984D-4735-B9A8-2FEC6F25D855}"/>
    <cellStyle name="Normal 4 12 2 40" xfId="13855" xr:uid="{4AE14839-34B0-41EE-BCDA-EB2468B9536F}"/>
    <cellStyle name="Normal 4 12 2 5" xfId="13856" xr:uid="{503C86A8-F73D-4FC8-A54D-2B8761AD5E44}"/>
    <cellStyle name="Normal 4 12 2 6" xfId="13857" xr:uid="{5F332EBD-F83D-46AE-915F-FF119FDB5BAC}"/>
    <cellStyle name="Normal 4 12 2 7" xfId="13858" xr:uid="{A6A1C137-3894-44C0-B306-BE5FBA6311A7}"/>
    <cellStyle name="Normal 4 12 2 8" xfId="13859" xr:uid="{2C3B118B-FCAD-4B83-A2FE-9FEE3D7B6F3C}"/>
    <cellStyle name="Normal 4 12 2 9" xfId="13860" xr:uid="{968A6605-9D38-49BE-93AA-9F626F78ACC5}"/>
    <cellStyle name="Normal 4 12 20" xfId="13861" xr:uid="{63A007DB-F280-4109-8705-2D0A66117295}"/>
    <cellStyle name="Normal 4 12 21" xfId="13862" xr:uid="{5B86BFBD-5AA0-4FD6-BAD3-B333F873FEB0}"/>
    <cellStyle name="Normal 4 12 22" xfId="13863" xr:uid="{072010FC-E007-4280-A9FC-63769211FD56}"/>
    <cellStyle name="Normal 4 12 23" xfId="13864" xr:uid="{284FECC1-7840-4E95-AAFC-13E79A8600D1}"/>
    <cellStyle name="Normal 4 12 24" xfId="13865" xr:uid="{7DAC2236-4145-46D4-B14C-A49426E22EA2}"/>
    <cellStyle name="Normal 4 12 25" xfId="13866" xr:uid="{60ABB619-69CF-41C5-B89A-33BD1E547A19}"/>
    <cellStyle name="Normal 4 12 26" xfId="13867" xr:uid="{C7322595-14B3-4034-A60B-B4B53A043D7D}"/>
    <cellStyle name="Normal 4 12 27" xfId="13868" xr:uid="{5BE11783-1D4A-468A-9756-DE23B0D7DDEC}"/>
    <cellStyle name="Normal 4 12 28" xfId="13869" xr:uid="{D11F71A1-0CB9-4AD0-9A4B-A37699D942BB}"/>
    <cellStyle name="Normal 4 12 29" xfId="13870" xr:uid="{5224BD0E-2F51-4BFC-9A87-3C4B2178CBE5}"/>
    <cellStyle name="Normal 4 12 3" xfId="13871" xr:uid="{35D47768-6A96-4CB6-AC3C-61AE6B1A46E1}"/>
    <cellStyle name="Normal 4 12 3 10" xfId="13872" xr:uid="{3D0B7E0F-C047-40D4-8709-E749A2FED4F1}"/>
    <cellStyle name="Normal 4 12 3 11" xfId="13873" xr:uid="{3C1FB979-3D15-4518-A1D6-D233E4C6C4C5}"/>
    <cellStyle name="Normal 4 12 3 12" xfId="13874" xr:uid="{3CA04120-45B2-4226-A30B-0D0ACE2F5401}"/>
    <cellStyle name="Normal 4 12 3 13" xfId="13875" xr:uid="{588C8145-3650-428A-ABD6-EB8CF2062E2D}"/>
    <cellStyle name="Normal 4 12 3 14" xfId="13876" xr:uid="{C5100EC7-E172-4D6A-9CE2-5A3F449602B2}"/>
    <cellStyle name="Normal 4 12 3 15" xfId="13877" xr:uid="{56BF9DB8-49F7-4C97-B350-D607AA69D3C0}"/>
    <cellStyle name="Normal 4 12 3 16" xfId="13878" xr:uid="{65AACF3D-B327-4914-8610-3C98C5AA484C}"/>
    <cellStyle name="Normal 4 12 3 17" xfId="13879" xr:uid="{644C9839-CA7F-4FB9-BB2E-3AFBA87E162E}"/>
    <cellStyle name="Normal 4 12 3 18" xfId="13880" xr:uid="{37C813E7-7E60-49C7-92FB-7877B5C172CB}"/>
    <cellStyle name="Normal 4 12 3 19" xfId="13881" xr:uid="{E37EE759-6301-4B4D-846C-8BD3F37E9BCD}"/>
    <cellStyle name="Normal 4 12 3 2" xfId="13882" xr:uid="{AF589854-FA56-4D6A-AC6D-721755F152DC}"/>
    <cellStyle name="Normal 4 12 3 2 10" xfId="13883" xr:uid="{6D548B2D-B91D-4975-ABD5-8E9327B7F89F}"/>
    <cellStyle name="Normal 4 12 3 2 11" xfId="13884" xr:uid="{B5D68B37-62D8-4908-ABD0-06FB1173EFC4}"/>
    <cellStyle name="Normal 4 12 3 2 12" xfId="13885" xr:uid="{27812B45-3D56-4B3F-B375-2E730FB96A33}"/>
    <cellStyle name="Normal 4 12 3 2 13" xfId="13886" xr:uid="{00F8DDAE-A6BB-457E-93F8-64DAB63C8F8D}"/>
    <cellStyle name="Normal 4 12 3 2 14" xfId="13887" xr:uid="{86FB60B4-B954-4904-83B2-598BAEBFC2AC}"/>
    <cellStyle name="Normal 4 12 3 2 15" xfId="13888" xr:uid="{46FED536-0943-47C0-B81E-E64C216F1B2B}"/>
    <cellStyle name="Normal 4 12 3 2 16" xfId="13889" xr:uid="{551E4E80-7654-4DBD-BA25-C15A9E12EFF3}"/>
    <cellStyle name="Normal 4 12 3 2 17" xfId="13890" xr:uid="{6BA0C139-CEEF-4B4D-A1E7-ABF54C3F7075}"/>
    <cellStyle name="Normal 4 12 3 2 18" xfId="13891" xr:uid="{26662AE4-E6B7-4C26-8ADE-3B8A75CFFE0D}"/>
    <cellStyle name="Normal 4 12 3 2 19" xfId="13892" xr:uid="{76C96545-A89F-43B3-A7E3-471A08EBCAA0}"/>
    <cellStyle name="Normal 4 12 3 2 2" xfId="13893" xr:uid="{1B0FB2B1-7C54-4D44-8732-22984A6A5604}"/>
    <cellStyle name="Normal 4 12 3 2 20" xfId="13894" xr:uid="{372CBF70-52B6-485A-81DE-FC7BCD07BC7B}"/>
    <cellStyle name="Normal 4 12 3 2 21" xfId="13895" xr:uid="{AC15D2CC-1E1C-4F01-BB86-BC4E8C2565DB}"/>
    <cellStyle name="Normal 4 12 3 2 22" xfId="13896" xr:uid="{C2F88DF6-B634-4730-8C62-EEA1754AC0CE}"/>
    <cellStyle name="Normal 4 12 3 2 23" xfId="13897" xr:uid="{E9A5C5A1-B9A5-4C51-AFB8-D7D319F79F82}"/>
    <cellStyle name="Normal 4 12 3 2 24" xfId="13898" xr:uid="{898D9899-B2FD-4B28-A022-D58C6B926378}"/>
    <cellStyle name="Normal 4 12 3 2 25" xfId="13899" xr:uid="{45B6D5D0-9E17-44D3-B0A3-6F9180C45F34}"/>
    <cellStyle name="Normal 4 12 3 2 26" xfId="13900" xr:uid="{A180BDA3-D3AD-4218-8DA1-AD58BDF0249B}"/>
    <cellStyle name="Normal 4 12 3 2 27" xfId="13901" xr:uid="{A7856F9F-1ADA-4DDB-A021-08720A231D72}"/>
    <cellStyle name="Normal 4 12 3 2 28" xfId="13902" xr:uid="{37D9067C-30F3-4CF8-A343-6B9AE4792F13}"/>
    <cellStyle name="Normal 4 12 3 2 29" xfId="13903" xr:uid="{26B9823B-1FDA-4BE2-8143-08004411C30E}"/>
    <cellStyle name="Normal 4 12 3 2 3" xfId="13904" xr:uid="{228172A8-3279-44F4-BB9F-6D095821E659}"/>
    <cellStyle name="Normal 4 12 3 2 30" xfId="13905" xr:uid="{0613ABE7-1BEF-4A40-AF94-01D19B68A23B}"/>
    <cellStyle name="Normal 4 12 3 2 31" xfId="13906" xr:uid="{0C6308A4-8212-4DCA-8D37-D1AE613BB970}"/>
    <cellStyle name="Normal 4 12 3 2 32" xfId="13907" xr:uid="{AD1EDE49-4E9D-4DA0-97DC-BEA9B3B73C14}"/>
    <cellStyle name="Normal 4 12 3 2 33" xfId="13908" xr:uid="{902C8AB1-1D30-4EE6-A5C6-B1F14A17C70B}"/>
    <cellStyle name="Normal 4 12 3 2 34" xfId="13909" xr:uid="{2FD05AE1-B2F4-4827-AF18-218A645C1321}"/>
    <cellStyle name="Normal 4 12 3 2 35" xfId="13910" xr:uid="{797A357D-78A8-4C75-81B3-CFA22A946862}"/>
    <cellStyle name="Normal 4 12 3 2 36" xfId="13911" xr:uid="{04E53322-E72D-49B9-9289-02E18CFA91C8}"/>
    <cellStyle name="Normal 4 12 3 2 37" xfId="13912" xr:uid="{E5BDFD85-733E-40CF-99EE-6C528490922C}"/>
    <cellStyle name="Normal 4 12 3 2 38" xfId="13913" xr:uid="{A0C493C1-B435-4C77-A2FC-1B966DCE99E0}"/>
    <cellStyle name="Normal 4 12 3 2 4" xfId="13914" xr:uid="{D5B18850-989B-41DA-AB8F-DD3A18590794}"/>
    <cellStyle name="Normal 4 12 3 2 5" xfId="13915" xr:uid="{10D76B8E-F8F2-40F5-8DB0-E59CDDCC50F6}"/>
    <cellStyle name="Normal 4 12 3 2 6" xfId="13916" xr:uid="{9DACC571-4674-4F07-B409-68660C12FB8B}"/>
    <cellStyle name="Normal 4 12 3 2 7" xfId="13917" xr:uid="{87EF5608-E283-4BB1-87C3-64238EAA889F}"/>
    <cellStyle name="Normal 4 12 3 2 8" xfId="13918" xr:uid="{6B4933C6-3A09-4341-80AE-376D7E73F39A}"/>
    <cellStyle name="Normal 4 12 3 2 9" xfId="13919" xr:uid="{D396C0F6-9CEA-4AAE-970E-03DE391089BF}"/>
    <cellStyle name="Normal 4 12 3 20" xfId="13920" xr:uid="{341B8828-9715-499A-8583-8D8D3DFD80C1}"/>
    <cellStyle name="Normal 4 12 3 21" xfId="13921" xr:uid="{C1C4E255-C533-47BA-9AFD-C05EA33F7C66}"/>
    <cellStyle name="Normal 4 12 3 22" xfId="13922" xr:uid="{0AD08103-796E-4736-AAD7-23D20E12DD14}"/>
    <cellStyle name="Normal 4 12 3 23" xfId="13923" xr:uid="{2B0F15C5-8E13-42F2-9A9A-F88E9C1F119A}"/>
    <cellStyle name="Normal 4 12 3 24" xfId="13924" xr:uid="{16F79913-3C1E-455F-AD24-F3F7BA7873A9}"/>
    <cellStyle name="Normal 4 12 3 25" xfId="13925" xr:uid="{3FE61302-7F3E-4D50-A722-EE2D4782727F}"/>
    <cellStyle name="Normal 4 12 3 26" xfId="13926" xr:uid="{A206B650-2014-46AC-BC76-0D677FC72F6D}"/>
    <cellStyle name="Normal 4 12 3 27" xfId="13927" xr:uid="{25920645-BC29-4CB6-B0BA-BB749BA4344F}"/>
    <cellStyle name="Normal 4 12 3 28" xfId="13928" xr:uid="{859F1DF8-3BF6-4239-9ADF-572E09B100F9}"/>
    <cellStyle name="Normal 4 12 3 29" xfId="13929" xr:uid="{DF6227BB-6091-4613-B35E-5C682715A8C7}"/>
    <cellStyle name="Normal 4 12 3 3" xfId="13930" xr:uid="{E39113DC-C752-451B-909D-1419F8BB791F}"/>
    <cellStyle name="Normal 4 12 3 30" xfId="13931" xr:uid="{B0E555B0-E5CA-4E43-8AD3-B2C5C2AEAC40}"/>
    <cellStyle name="Normal 4 12 3 31" xfId="13932" xr:uid="{4D605602-8A0F-4E62-8978-E04338F82C4C}"/>
    <cellStyle name="Normal 4 12 3 32" xfId="13933" xr:uid="{637BC155-551A-428A-ADAF-38BD2247060A}"/>
    <cellStyle name="Normal 4 12 3 33" xfId="13934" xr:uid="{E7B3F241-1495-484B-B9E1-C826BA7BAE7A}"/>
    <cellStyle name="Normal 4 12 3 34" xfId="13935" xr:uid="{8F710FBB-D6E9-46B7-8A7C-B562D545764D}"/>
    <cellStyle name="Normal 4 12 3 35" xfId="13936" xr:uid="{C9B5219C-57CB-4133-825A-4D3217C5AC66}"/>
    <cellStyle name="Normal 4 12 3 36" xfId="13937" xr:uid="{54588A72-7376-4081-BED2-5B61DDB51EEF}"/>
    <cellStyle name="Normal 4 12 3 37" xfId="13938" xr:uid="{0DBE2B05-CF91-4E04-808F-6621448CFD71}"/>
    <cellStyle name="Normal 4 12 3 38" xfId="13939" xr:uid="{CA0E5A2E-8E23-48D6-A72E-4BBFF6BE37D8}"/>
    <cellStyle name="Normal 4 12 3 4" xfId="13940" xr:uid="{4DD4471A-61B5-4F2A-A608-CB10C21BFDA2}"/>
    <cellStyle name="Normal 4 12 3 5" xfId="13941" xr:uid="{4926B464-66B3-41B9-B2F9-81995200714C}"/>
    <cellStyle name="Normal 4 12 3 6" xfId="13942" xr:uid="{1574D225-70E3-4438-99F0-50E66D951CDA}"/>
    <cellStyle name="Normal 4 12 3 7" xfId="13943" xr:uid="{91AEF171-31A1-4173-BDA4-CAF6BA1C3645}"/>
    <cellStyle name="Normal 4 12 3 8" xfId="13944" xr:uid="{E6015FE0-909A-42F1-A0AF-783A7CDB9DFC}"/>
    <cellStyle name="Normal 4 12 3 9" xfId="13945" xr:uid="{CC5211C1-0475-4814-8D40-78282E23F5C4}"/>
    <cellStyle name="Normal 4 12 30" xfId="13946" xr:uid="{8C8AB752-B959-4D6F-87B6-6CD4523841D5}"/>
    <cellStyle name="Normal 4 12 31" xfId="13947" xr:uid="{90040576-EFE5-4D6C-B879-863018448767}"/>
    <cellStyle name="Normal 4 12 32" xfId="13948" xr:uid="{96503005-7A75-421D-A774-FABBB8F1565D}"/>
    <cellStyle name="Normal 4 12 33" xfId="13949" xr:uid="{6421B9A4-DA2D-4B95-8134-84601065ADDB}"/>
    <cellStyle name="Normal 4 12 34" xfId="13950" xr:uid="{62BE1FCA-0556-4E0C-BEAF-DC8226C0280D}"/>
    <cellStyle name="Normal 4 12 35" xfId="13951" xr:uid="{FADB849B-5948-4211-A775-E69119929A4C}"/>
    <cellStyle name="Normal 4 12 36" xfId="13952" xr:uid="{B537E352-4ED1-43A3-AF69-D493C01E647E}"/>
    <cellStyle name="Normal 4 12 37" xfId="13953" xr:uid="{8054919B-870D-4BEA-9FCE-DCA0836A14DB}"/>
    <cellStyle name="Normal 4 12 38" xfId="13954" xr:uid="{76694D0A-ECDE-4189-8FE1-2362DD9B69FA}"/>
    <cellStyle name="Normal 4 12 39" xfId="13955" xr:uid="{EF369BEF-B85A-45B6-B786-37822C96BE6B}"/>
    <cellStyle name="Normal 4 12 4" xfId="13956" xr:uid="{F3F1C1DA-4BB2-48DB-97C9-1830964DA2CE}"/>
    <cellStyle name="Normal 4 12 40" xfId="13957" xr:uid="{0FC6F21B-843B-454D-B880-321192F258CD}"/>
    <cellStyle name="Normal 4 12 41" xfId="13958" xr:uid="{A6341138-56D9-410D-BBBD-6B399B8BCC13}"/>
    <cellStyle name="Normal 4 12 42" xfId="13959" xr:uid="{D7145790-D032-4063-8063-60074C953EF1}"/>
    <cellStyle name="Normal 4 12 43" xfId="13960" xr:uid="{01021BCB-F0B5-4BFC-AF3C-357BBFE3036F}"/>
    <cellStyle name="Normal 4 12 44" xfId="13961" xr:uid="{0597B693-FE3C-4E56-92BB-736804241E70}"/>
    <cellStyle name="Normal 4 12 45" xfId="13962" xr:uid="{BCBC2F87-0CB7-480B-A6CA-D8F65C753B8C}"/>
    <cellStyle name="Normal 4 12 46" xfId="13963" xr:uid="{89BB00A3-BE51-4EF7-9F5B-9CCFAF15F6E8}"/>
    <cellStyle name="Normal 4 12 47" xfId="13964" xr:uid="{E6D09B80-73D1-4748-A9CC-FE1ABBF066F0}"/>
    <cellStyle name="Normal 4 12 5" xfId="13965" xr:uid="{1804AD84-B7E5-4AD2-88B5-0A5F2EBDD372}"/>
    <cellStyle name="Normal 4 12 6" xfId="13966" xr:uid="{EAB40F0A-B28A-4272-8DC4-91B173284772}"/>
    <cellStyle name="Normal 4 12 7" xfId="13967" xr:uid="{B4E73BA9-1D76-41AE-B918-D7BAFA70E3DD}"/>
    <cellStyle name="Normal 4 12 8" xfId="13968" xr:uid="{C963AF77-1CF0-4F2D-AF1F-BDB3F95C7159}"/>
    <cellStyle name="Normal 4 12 9" xfId="13969" xr:uid="{3323A849-6B20-45E6-BDE0-336CF1B34501}"/>
    <cellStyle name="Normal 4 13" xfId="13970" xr:uid="{30EE67A1-A9C6-4A0C-B09A-50F1E7D05E77}"/>
    <cellStyle name="Normal 4 13 2" xfId="13971" xr:uid="{AA388CC7-A5CF-453B-A3A4-0BB12B47A7A1}"/>
    <cellStyle name="Normal 4 13 3" xfId="13972" xr:uid="{561FAE4F-9BBD-40E1-BEC9-C295633CC987}"/>
    <cellStyle name="Normal 4 13 4" xfId="13973" xr:uid="{E537C9E5-55CB-463D-86BE-8489166527A4}"/>
    <cellStyle name="Normal 4 13 5" xfId="13974" xr:uid="{61D36841-0F68-4163-AF53-1756891AB67C}"/>
    <cellStyle name="Normal 4 13 6" xfId="13975" xr:uid="{5E905059-E58D-4E61-BE4F-EF56602A75D7}"/>
    <cellStyle name="Normal 4 14" xfId="13976" xr:uid="{7EB68CB6-FD53-4EC9-8C34-C05B967F641D}"/>
    <cellStyle name="Normal 4 14 2" xfId="13977" xr:uid="{617F7572-0C55-43D6-A03A-CA23EC65724C}"/>
    <cellStyle name="Normal 4 14 3" xfId="13978" xr:uid="{A36D7ECE-42C2-4EBA-9EC0-7E48CD090DDF}"/>
    <cellStyle name="Normal 4 14 4" xfId="13979" xr:uid="{FA04FF06-6C68-47C7-9269-89A281E2B5AB}"/>
    <cellStyle name="Normal 4 14 5" xfId="13980" xr:uid="{B1FCBFC0-5619-4194-BFC8-DDDD0AB23F13}"/>
    <cellStyle name="Normal 4 14 6" xfId="13981" xr:uid="{A73CE641-96AD-497A-990C-E73A67E1F8C3}"/>
    <cellStyle name="Normal 4 15" xfId="13982" xr:uid="{F4C5D461-7130-4653-8744-ED2093ACBE57}"/>
    <cellStyle name="Normal 4 15 2" xfId="13983" xr:uid="{F5B905AB-6319-455C-A77C-96807F1ED6E4}"/>
    <cellStyle name="Normal 4 15 3" xfId="13984" xr:uid="{8D761950-DDC4-464F-8590-AFE57C720A35}"/>
    <cellStyle name="Normal 4 15 4" xfId="13985" xr:uid="{3B01858A-A717-4F92-BD6C-4F3E025A56A7}"/>
    <cellStyle name="Normal 4 15 5" xfId="13986" xr:uid="{D4C20A44-E420-4F6C-B66C-73EC431910FD}"/>
    <cellStyle name="Normal 4 15 6" xfId="13987" xr:uid="{FB94DF45-DBD1-4841-B7DB-675B7BEAB25A}"/>
    <cellStyle name="Normal 4 16" xfId="13988" xr:uid="{D5AE5EAE-D97C-42AD-A3AA-9F62EDE68D42}"/>
    <cellStyle name="Normal 4 16 2" xfId="13989" xr:uid="{6ADB69BE-90E0-47CB-BB53-7E6791A9944A}"/>
    <cellStyle name="Normal 4 16 3" xfId="13990" xr:uid="{7C443852-D785-4ADC-897A-EECC80E6A182}"/>
    <cellStyle name="Normal 4 16 4" xfId="13991" xr:uid="{CFFC91CB-255D-41C0-A22E-293D763D3A07}"/>
    <cellStyle name="Normal 4 16 5" xfId="13992" xr:uid="{D6ACCFA8-5172-4662-AF24-575753340FA3}"/>
    <cellStyle name="Normal 4 16 6" xfId="13993" xr:uid="{FB12F10F-D459-4475-9353-BAD0202C6E67}"/>
    <cellStyle name="Normal 4 17" xfId="13994" xr:uid="{484A30E0-BB19-474C-AFAB-9F4F56159804}"/>
    <cellStyle name="Normal 4 17 2" xfId="13995" xr:uid="{D83E87FE-35E4-491A-9163-48C2A5027321}"/>
    <cellStyle name="Normal 4 17 3" xfId="13996" xr:uid="{14AC41F9-26E9-4567-BD33-8A580CD1C24A}"/>
    <cellStyle name="Normal 4 17 4" xfId="13997" xr:uid="{DF0320A6-EC63-4F88-BD86-A079236C84DF}"/>
    <cellStyle name="Normal 4 17 5" xfId="13998" xr:uid="{8EA39296-BCEE-4202-9919-E5A00EB2BF0A}"/>
    <cellStyle name="Normal 4 17 6" xfId="13999" xr:uid="{A7ACC0F6-315E-48EE-A187-DA349DD00157}"/>
    <cellStyle name="Normal 4 18" xfId="14000" xr:uid="{5F175301-5E08-47E1-A87E-33071F433C99}"/>
    <cellStyle name="Normal 4 18 2" xfId="14001" xr:uid="{00D977F3-DE4D-4991-ABC4-9BF1949D28A0}"/>
    <cellStyle name="Normal 4 18 3" xfId="14002" xr:uid="{DE23E59C-EE15-421A-9276-DCDE9A3DDCDB}"/>
    <cellStyle name="Normal 4 18 4" xfId="14003" xr:uid="{7B8F15AF-F10D-4B68-BC5B-AB67AF992670}"/>
    <cellStyle name="Normal 4 18 5" xfId="14004" xr:uid="{3EFAC346-A721-403C-A69C-CE2015DE43EB}"/>
    <cellStyle name="Normal 4 18 6" xfId="14005" xr:uid="{5A420D6C-BE0D-41D3-A7FB-4A24937CD996}"/>
    <cellStyle name="Normal 4 19" xfId="14006" xr:uid="{67162A7C-4664-409C-8963-195CF949AD3C}"/>
    <cellStyle name="Normal 4 19 2" xfId="14007" xr:uid="{A8CAE249-20A4-471C-9A35-34A356A87053}"/>
    <cellStyle name="Normal 4 19 3" xfId="14008" xr:uid="{CE6E5076-0249-4541-A5C2-0F205D6F2FC1}"/>
    <cellStyle name="Normal 4 19 4" xfId="14009" xr:uid="{7F4CD986-5B27-4EDA-9C5E-D37E7E328A1C}"/>
    <cellStyle name="Normal 4 19 5" xfId="14010" xr:uid="{C3A9C5E1-7DBC-40FE-91F8-5717AB7EE90F}"/>
    <cellStyle name="Normal 4 19 6" xfId="14011" xr:uid="{765236F7-9DC3-4623-AEA0-952367295BD6}"/>
    <cellStyle name="Normal 4 2" xfId="8" xr:uid="{00000000-0005-0000-0000-000008000000}"/>
    <cellStyle name="Normal 4 2 2" xfId="14013" xr:uid="{359918C9-9FC4-48FC-A994-D9BED8001FA0}"/>
    <cellStyle name="Normal 4 2 3" xfId="14014" xr:uid="{5C859F33-3FD4-4919-AD8D-3DA2C60EB828}"/>
    <cellStyle name="Normal 4 2 4" xfId="14015" xr:uid="{153915F6-0C64-4400-BD05-126E79A75520}"/>
    <cellStyle name="Normal 4 2 5" xfId="14012" xr:uid="{D817A6F2-8844-429E-BD03-6E18993022D5}"/>
    <cellStyle name="Normal 4 20" xfId="14016" xr:uid="{AE9ABA41-1101-43DA-A28E-F3371529B851}"/>
    <cellStyle name="Normal 4 20 2" xfId="14017" xr:uid="{00DAF946-16CE-4AEB-99DA-227D7E86306B}"/>
    <cellStyle name="Normal 4 20 3" xfId="14018" xr:uid="{C6C563A2-A58C-4C16-B6C6-AB574289F7D6}"/>
    <cellStyle name="Normal 4 20 4" xfId="14019" xr:uid="{7C64269D-7AA5-455B-B916-50BC87A29815}"/>
    <cellStyle name="Normal 4 20 5" xfId="14020" xr:uid="{D0F1824D-4217-41F6-A476-96692B0F95CD}"/>
    <cellStyle name="Normal 4 20 6" xfId="14021" xr:uid="{FB99C0CB-87B9-4730-BB1E-C4C070EF2679}"/>
    <cellStyle name="Normal 4 21" xfId="14022" xr:uid="{8FD06132-DF59-42A9-A8D3-9AD9C03FB89D}"/>
    <cellStyle name="Normal 4 21 2" xfId="14023" xr:uid="{D2EA9950-6B19-42AF-A8FC-BF82C043A0FD}"/>
    <cellStyle name="Normal 4 21 3" xfId="14024" xr:uid="{203A27FA-72BB-4F68-AF8F-6C329ACAFC82}"/>
    <cellStyle name="Normal 4 21 4" xfId="14025" xr:uid="{D3375370-DA93-4CD3-B749-8C4C54464ED2}"/>
    <cellStyle name="Normal 4 21 5" xfId="14026" xr:uid="{1EA84364-4C11-406E-9A60-4FA94AFF16EE}"/>
    <cellStyle name="Normal 4 21 6" xfId="14027" xr:uid="{79011B27-8DB4-4C14-9C80-0576BEA3AFFB}"/>
    <cellStyle name="Normal 4 22" xfId="14028" xr:uid="{A180E787-C4C2-492E-B4E1-2618176459DC}"/>
    <cellStyle name="Normal 4 22 2" xfId="14029" xr:uid="{638832E0-EFD8-4607-AA51-FA73020ECD14}"/>
    <cellStyle name="Normal 4 22 3" xfId="14030" xr:uid="{71BA397E-46D6-47E1-B77C-82C6ED72E252}"/>
    <cellStyle name="Normal 4 22 4" xfId="14031" xr:uid="{477C9531-BD1F-4EAF-8D08-BEBCCC4150CB}"/>
    <cellStyle name="Normal 4 22 5" xfId="14032" xr:uid="{838DB236-24AA-4FF0-BBB7-A4887F370824}"/>
    <cellStyle name="Normal 4 22 6" xfId="14033" xr:uid="{C7240B57-ABBF-411C-B53F-5292C8861448}"/>
    <cellStyle name="Normal 4 23" xfId="14034" xr:uid="{AB0F4CCE-5AE6-4E5B-B09C-0F41D9A2627F}"/>
    <cellStyle name="Normal 4 23 2" xfId="14035" xr:uid="{8CC3318E-32E6-4FDD-9D6F-58FE6025C4FC}"/>
    <cellStyle name="Normal 4 23 3" xfId="14036" xr:uid="{ABA65F4A-B912-46B8-81BB-340878D7B8A8}"/>
    <cellStyle name="Normal 4 23 4" xfId="14037" xr:uid="{009F134D-B82D-41C9-9EE6-EE53EABDBD7F}"/>
    <cellStyle name="Normal 4 23 5" xfId="14038" xr:uid="{515E7778-7380-488F-A12D-7B388DF06028}"/>
    <cellStyle name="Normal 4 23 6" xfId="14039" xr:uid="{DF404483-0302-4449-8881-AE48378AF762}"/>
    <cellStyle name="Normal 4 24" xfId="14040" xr:uid="{E856BF18-0681-419F-BF94-4BC4F5C46C07}"/>
    <cellStyle name="Normal 4 24 2" xfId="14041" xr:uid="{71936C78-507E-4215-8B77-4CBD7A84A6AB}"/>
    <cellStyle name="Normal 4 24 3" xfId="14042" xr:uid="{68B629A1-DDDF-4544-9BBF-30E5CBA61139}"/>
    <cellStyle name="Normal 4 24 4" xfId="14043" xr:uid="{6792547B-0BB2-48F5-B016-7383554425C3}"/>
    <cellStyle name="Normal 4 24 5" xfId="14044" xr:uid="{41ABE772-D5FC-4DAD-B6F7-94EDEDD01AA1}"/>
    <cellStyle name="Normal 4 24 6" xfId="14045" xr:uid="{301AB9EE-D1B6-4365-A2C5-FCDEEAD05945}"/>
    <cellStyle name="Normal 4 25" xfId="14046" xr:uid="{DD0A588A-C5E9-42A5-8271-461987A98E91}"/>
    <cellStyle name="Normal 4 25 2" xfId="14047" xr:uid="{255DAF95-72CE-47E4-B18C-ED681E873E91}"/>
    <cellStyle name="Normal 4 25 3" xfId="14048" xr:uid="{774B5F71-3ABF-4994-B0CC-42FAA6027802}"/>
    <cellStyle name="Normal 4 25 4" xfId="14049" xr:uid="{D615D489-7176-4CD9-8D7D-648C136CA6BE}"/>
    <cellStyle name="Normal 4 25 5" xfId="14050" xr:uid="{794961EC-4166-4DC8-B197-4E86C566ADA9}"/>
    <cellStyle name="Normal 4 25 6" xfId="14051" xr:uid="{55B1590D-C700-4A6D-80EB-2B6BC9D39C0E}"/>
    <cellStyle name="Normal 4 26" xfId="14052" xr:uid="{C9C81E35-B4CB-4D8B-A545-D268BDC02A65}"/>
    <cellStyle name="Normal 4 26 2" xfId="14053" xr:uid="{9D9B5D40-7A50-49AA-95B7-6143160D9F2A}"/>
    <cellStyle name="Normal 4 26 3" xfId="14054" xr:uid="{CE3136AE-ACF2-430A-B21B-0694A590CB27}"/>
    <cellStyle name="Normal 4 26 4" xfId="14055" xr:uid="{2179294D-0840-44D6-8457-1B7530C07ADE}"/>
    <cellStyle name="Normal 4 26 5" xfId="14056" xr:uid="{A9CE16F7-1F82-4A41-AD05-B9AEA84023F1}"/>
    <cellStyle name="Normal 4 26 6" xfId="14057" xr:uid="{A28B73CB-D9DA-4682-A7B8-AB5CA70F371D}"/>
    <cellStyle name="Normal 4 27" xfId="14058" xr:uid="{32458D43-DF3E-4707-8053-3F462FB70B71}"/>
    <cellStyle name="Normal 4 27 2" xfId="14059" xr:uid="{B05BD38F-591E-4ADC-8565-C34E2544EDAF}"/>
    <cellStyle name="Normal 4 27 3" xfId="14060" xr:uid="{161A5062-B4A2-4672-9046-CBBF40E4CF73}"/>
    <cellStyle name="Normal 4 27 4" xfId="14061" xr:uid="{5C9F9950-C75E-4E19-9D0C-FD978EDBA2B8}"/>
    <cellStyle name="Normal 4 27 5" xfId="14062" xr:uid="{0EEC9A44-C150-400E-91E7-C1F555B042AD}"/>
    <cellStyle name="Normal 4 27 6" xfId="14063" xr:uid="{0F4C7DA2-E8B4-4043-877E-0723296D8E06}"/>
    <cellStyle name="Normal 4 28" xfId="14064" xr:uid="{CA7055F9-15D0-4106-B660-EAD2646FBCCF}"/>
    <cellStyle name="Normal 4 28 2" xfId="14065" xr:uid="{99B695CD-CC10-4D50-9E02-BB2C707CB9B3}"/>
    <cellStyle name="Normal 4 28 3" xfId="14066" xr:uid="{7B0081DA-1611-4144-9DE9-A3F53313AA65}"/>
    <cellStyle name="Normal 4 28 4" xfId="14067" xr:uid="{0FC9972E-200F-4619-AB10-C872EC4A2612}"/>
    <cellStyle name="Normal 4 28 5" xfId="14068" xr:uid="{D49E75DD-A761-4BD5-B154-F02F46E5A056}"/>
    <cellStyle name="Normal 4 28 6" xfId="14069" xr:uid="{D394BA72-801F-4B7C-88DF-841F872C5901}"/>
    <cellStyle name="Normal 4 29" xfId="14070" xr:uid="{2B090972-2961-4200-86AB-B5B86125C7FF}"/>
    <cellStyle name="Normal 4 29 2" xfId="14071" xr:uid="{3A390326-4607-47F3-A6E1-ADBFA10E68C9}"/>
    <cellStyle name="Normal 4 29 3" xfId="14072" xr:uid="{6FC0666E-6D25-4015-91CC-B06784C7CAE0}"/>
    <cellStyle name="Normal 4 29 4" xfId="14073" xr:uid="{90843B06-01A6-424D-B7B5-8D7F1D535281}"/>
    <cellStyle name="Normal 4 29 5" xfId="14074" xr:uid="{9C99815E-F5C4-4101-B929-3F1D35634A05}"/>
    <cellStyle name="Normal 4 29 6" xfId="14075" xr:uid="{65D8473F-870A-49E5-BBAE-EB1C15E29DD2}"/>
    <cellStyle name="Normal 4 3" xfId="14076" xr:uid="{DC5DE377-C290-4A84-BF0F-582CE2F84B65}"/>
    <cellStyle name="Normal 4 30" xfId="14077" xr:uid="{0FB13A93-5F79-4F39-B4D2-60D94181D9D7}"/>
    <cellStyle name="Normal 4 30 2" xfId="14078" xr:uid="{2E5FA511-9C54-42DB-8388-77B59A1B3C91}"/>
    <cellStyle name="Normal 4 30 3" xfId="14079" xr:uid="{94BD3B5F-4A06-4797-8494-5C864663F6C1}"/>
    <cellStyle name="Normal 4 30 4" xfId="14080" xr:uid="{9692A487-4D32-458A-A5BE-CA48A5014A88}"/>
    <cellStyle name="Normal 4 30 5" xfId="14081" xr:uid="{54ABD6D1-6F8C-4145-88CC-387094D11E58}"/>
    <cellStyle name="Normal 4 30 6" xfId="14082" xr:uid="{B1192E88-03B6-4AF2-8CA0-FC0DFB08338E}"/>
    <cellStyle name="Normal 4 31" xfId="14083" xr:uid="{E8ED5EC7-8F9E-4EAC-B3CB-50BAF0FFAF96}"/>
    <cellStyle name="Normal 4 31 2" xfId="14084" xr:uid="{7DE74E28-CB71-4792-A2DD-0FDDF379EB79}"/>
    <cellStyle name="Normal 4 31 3" xfId="14085" xr:uid="{4E27FB64-675B-4B7F-90C0-9E8C3F6AD9AA}"/>
    <cellStyle name="Normal 4 31 4" xfId="14086" xr:uid="{5714337A-E127-447C-8671-B43ECAC95E22}"/>
    <cellStyle name="Normal 4 31 5" xfId="14087" xr:uid="{972CF522-A962-4E23-8729-BEEF383958B7}"/>
    <cellStyle name="Normal 4 31 6" xfId="14088" xr:uid="{9BF8938B-643A-438D-8797-85CC0A2EC1B0}"/>
    <cellStyle name="Normal 4 32" xfId="14089" xr:uid="{8F25950D-A685-4F85-A3D1-7AE9A3464A40}"/>
    <cellStyle name="Normal 4 32 2" xfId="14090" xr:uid="{F7FC7AEA-F45A-45AF-90B7-D4C0D046CA8C}"/>
    <cellStyle name="Normal 4 32 3" xfId="14091" xr:uid="{9E2EE08E-36BF-4AC2-BBE8-7946D9AC6F78}"/>
    <cellStyle name="Normal 4 32 4" xfId="14092" xr:uid="{CF1230F5-418A-4558-8207-2DE395FBF94C}"/>
    <cellStyle name="Normal 4 32 5" xfId="14093" xr:uid="{78E0E64E-2C11-418C-89AC-09F107650D4B}"/>
    <cellStyle name="Normal 4 32 6" xfId="14094" xr:uid="{8B133207-80AB-4986-9A68-D806898334F7}"/>
    <cellStyle name="Normal 4 33" xfId="14095" xr:uid="{AEBAF784-9921-4FBB-8363-BB8192BCC6DA}"/>
    <cellStyle name="Normal 4 34" xfId="14096" xr:uid="{32422A92-6B69-4C20-A891-0EECDC2CCC6A}"/>
    <cellStyle name="Normal 4 35" xfId="14097" xr:uid="{91F4C18F-55A8-4CCE-B6BE-636633C80A4C}"/>
    <cellStyle name="Normal 4 36" xfId="14098" xr:uid="{B596813E-E9C5-403E-8EC6-937472FBECF3}"/>
    <cellStyle name="Normal 4 37" xfId="14099" xr:uid="{3D3E892B-C986-4C11-8DCA-D860D1CDB3E2}"/>
    <cellStyle name="Normal 4 38" xfId="14100" xr:uid="{B202C661-F5AB-4327-B429-95F2B2193FE5}"/>
    <cellStyle name="Normal 4 39" xfId="14101" xr:uid="{28004F35-D840-4452-B363-704BEC0B113D}"/>
    <cellStyle name="Normal 4 4" xfId="14102" xr:uid="{355A2CE4-2B22-40D7-B4E9-140D6E39A90D}"/>
    <cellStyle name="Normal 4 4 2" xfId="14103" xr:uid="{9A47C0D1-63BD-4688-A0F2-C84EDBF2011D}"/>
    <cellStyle name="Normal 4 4 3" xfId="14104" xr:uid="{F7FA68B1-3652-48C4-93A6-3B7DA2FF1BFD}"/>
    <cellStyle name="Normal 4 4 4" xfId="14105" xr:uid="{1F6AD939-0285-4A55-BD1F-077EE9EFEA95}"/>
    <cellStyle name="Normal 4 4 5" xfId="14106" xr:uid="{D96A3CFB-3D1F-49FE-BFBC-F95A47804EE8}"/>
    <cellStyle name="Normal 4 4 6" xfId="14107" xr:uid="{CA891F3A-9F89-4939-BC03-306FA1D9532A}"/>
    <cellStyle name="Normal 4 40" xfId="14108" xr:uid="{2C9DD65E-444C-4A4B-8F76-315DF7A1ACD4}"/>
    <cellStyle name="Normal 4 41" xfId="14109" xr:uid="{A302DD58-FA86-4014-91F9-807175E315F9}"/>
    <cellStyle name="Normal 4 42" xfId="14110" xr:uid="{DAC62680-13E0-4F08-8EF1-92E5E0C1BB40}"/>
    <cellStyle name="Normal 4 43" xfId="14111" xr:uid="{06EE4FDC-0B64-441A-A2B9-81309B2D28DB}"/>
    <cellStyle name="Normal 4 44" xfId="14112" xr:uid="{ED5E1BEC-81F6-4F5A-8BA9-BEA026F16110}"/>
    <cellStyle name="Normal 4 45" xfId="14113" xr:uid="{8353E0A1-F5A2-4124-B158-7269D47C5374}"/>
    <cellStyle name="Normal 4 46" xfId="14114" xr:uid="{B95621BB-169D-4089-B163-ACB793935E1E}"/>
    <cellStyle name="Normal 4 47" xfId="14115" xr:uid="{721FE3C9-EE01-4A1A-A623-A3E6AD8FDCDB}"/>
    <cellStyle name="Normal 4 48" xfId="14116" xr:uid="{70DD525F-77C8-4590-95D5-1211211C61A6}"/>
    <cellStyle name="Normal 4 49" xfId="14117" xr:uid="{403EED7B-3589-47DB-83A2-469FCA6400BC}"/>
    <cellStyle name="Normal 4 5" xfId="14118" xr:uid="{C2048EBB-B1F9-4A67-9DBF-64A8B1BA4B90}"/>
    <cellStyle name="Normal 4 5 2" xfId="14119" xr:uid="{D69EB5F1-6C54-466C-8A0D-1F152811EF44}"/>
    <cellStyle name="Normal 4 5 3" xfId="14120" xr:uid="{33E1A705-9478-4256-AA73-77B89FACC522}"/>
    <cellStyle name="Normal 4 5 4" xfId="14121" xr:uid="{01A05379-63EE-4153-9C2F-20ED3B0D7458}"/>
    <cellStyle name="Normal 4 5 5" xfId="14122" xr:uid="{9EC6FFA7-8356-493A-AE4F-C550C3355EF0}"/>
    <cellStyle name="Normal 4 5 6" xfId="14123" xr:uid="{FAD8E857-BA04-4DAA-9F4D-CDB06286B1D9}"/>
    <cellStyle name="Normal 4 50" xfId="14124" xr:uid="{1EC1CB50-D065-458B-8B29-3E8D8B667EEA}"/>
    <cellStyle name="Normal 4 51" xfId="14125" xr:uid="{56F3A24A-4A0C-46D5-97C8-3EB18EDEBC85}"/>
    <cellStyle name="Normal 4 52" xfId="13267" xr:uid="{7F24721E-B68A-4DF1-A3E9-E8E7D93BEE65}"/>
    <cellStyle name="Normal 4 53" xfId="16757" xr:uid="{6F893A83-0938-40CA-B84F-2B9871BD5152}"/>
    <cellStyle name="Normal 4 54" xfId="16758" xr:uid="{6752CDBD-A27A-4782-928F-B69A02027544}"/>
    <cellStyle name="Normal 4 6" xfId="14126" xr:uid="{B5F42442-3E22-480E-81D7-4FA3FEA78C3B}"/>
    <cellStyle name="Normal 4 6 2" xfId="14127" xr:uid="{C8455237-AC99-4CAE-A5DF-8B7F60CB945A}"/>
    <cellStyle name="Normal 4 6 3" xfId="14128" xr:uid="{AF581392-B78B-4A5F-809C-2C7A767CB56A}"/>
    <cellStyle name="Normal 4 6 4" xfId="14129" xr:uid="{4F68B6DB-9899-4CA4-8761-81BEECED12A2}"/>
    <cellStyle name="Normal 4 6 5" xfId="14130" xr:uid="{3425E949-0053-46B2-9388-346C34DC2396}"/>
    <cellStyle name="Normal 4 6 6" xfId="14131" xr:uid="{D2E6E124-ADAF-4C80-9EB5-039FB7CBCED4}"/>
    <cellStyle name="Normal 4 7" xfId="14132" xr:uid="{1DA74622-595E-4879-915D-25F0B4E5D162}"/>
    <cellStyle name="Normal 4 7 2" xfId="14133" xr:uid="{5394D26A-4D56-46E4-B446-4F531C3D0C20}"/>
    <cellStyle name="Normal 4 7 3" xfId="14134" xr:uid="{4DEBC2C1-A21C-4EA1-9A84-658A44272EFA}"/>
    <cellStyle name="Normal 4 7 4" xfId="14135" xr:uid="{7BB4FE6F-5DBC-49CF-8011-852C963BB051}"/>
    <cellStyle name="Normal 4 7 5" xfId="14136" xr:uid="{9A91E89F-32C3-43C3-AABA-7FA72B921C3A}"/>
    <cellStyle name="Normal 4 7 6" xfId="14137" xr:uid="{244DD315-8629-4110-9039-86E5603BA6DC}"/>
    <cellStyle name="Normal 4 8" xfId="14138" xr:uid="{7E2ADEC1-D8AB-4ADE-A8BE-602C24B158A0}"/>
    <cellStyle name="Normal 4 8 2" xfId="14139" xr:uid="{5BB25C45-7051-47CF-AB83-CCBFDF542F97}"/>
    <cellStyle name="Normal 4 8 3" xfId="14140" xr:uid="{9AF0F52F-0B3D-413C-A25E-36DBF5E0585B}"/>
    <cellStyle name="Normal 4 8 4" xfId="14141" xr:uid="{39777BFE-E3C5-4DCE-953F-87272BDBC299}"/>
    <cellStyle name="Normal 4 8 5" xfId="14142" xr:uid="{0F884CFA-0F78-409E-9633-AE40D4203EC6}"/>
    <cellStyle name="Normal 4 8 6" xfId="14143" xr:uid="{DB085117-56FB-4A5A-BCE3-5D6E3B2D104F}"/>
    <cellStyle name="Normal 4 9" xfId="14144" xr:uid="{68306C16-64E5-490D-BCFA-F131515129D0}"/>
    <cellStyle name="Normal 4 9 2" xfId="14145" xr:uid="{139A53EE-BAC6-431E-9A2F-222299AD9E51}"/>
    <cellStyle name="Normal 4 9 3" xfId="14146" xr:uid="{A95E0168-7EEB-4A9B-A2EF-B1A25D34DEE1}"/>
    <cellStyle name="Normal 4 9 4" xfId="14147" xr:uid="{7F11D82F-59EE-4DCA-B930-922E65AC199D}"/>
    <cellStyle name="Normal 4 9 5" xfId="14148" xr:uid="{963D5379-C4DF-4679-991C-61C31F177CC0}"/>
    <cellStyle name="Normal 4 9 6" xfId="14149" xr:uid="{F8C3F41C-2D53-4AE6-86B3-57623130C7D1}"/>
    <cellStyle name="Normal 5" xfId="4" xr:uid="{00000000-0005-0000-0000-000009000000}"/>
    <cellStyle name="Normal 5 10" xfId="14151" xr:uid="{F9BA2D5D-2983-4A0F-AF06-190F677CBEEB}"/>
    <cellStyle name="Normal 5 11" xfId="14152" xr:uid="{04FA7829-1D58-4CE7-B098-BB26CE863040}"/>
    <cellStyle name="Normal 5 12" xfId="14153" xr:uid="{BDF995AD-543F-49AD-8BA8-47305879A464}"/>
    <cellStyle name="Normal 5 13" xfId="14154" xr:uid="{4600AC3E-567D-48F0-8A7F-9B4308553D38}"/>
    <cellStyle name="Normal 5 14" xfId="14155" xr:uid="{FABC4983-44E7-41EC-84EE-4AB6901255A2}"/>
    <cellStyle name="Normal 5 15" xfId="14156" xr:uid="{38929446-2FED-4E15-9364-F678CC0B9C47}"/>
    <cellStyle name="Normal 5 16" xfId="14157" xr:uid="{66F973DF-642E-4D04-9754-81E648922604}"/>
    <cellStyle name="Normal 5 17" xfId="14158" xr:uid="{E3F85E35-7C28-47D4-8452-F541FB62C0D8}"/>
    <cellStyle name="Normal 5 18" xfId="14159" xr:uid="{D3ABB037-BBF2-4C75-9177-25BB9F6FCA2C}"/>
    <cellStyle name="Normal 5 19" xfId="14160" xr:uid="{BDDF2B2E-A14F-4AEF-AF7B-F15973F41A5F}"/>
    <cellStyle name="Normal 5 2" xfId="14161" xr:uid="{AED6B555-56D9-453C-8925-45A6288B7AE8}"/>
    <cellStyle name="Normal 5 20" xfId="14162" xr:uid="{8C9DD93E-A960-4AAE-BACD-DEF65E1C42A7}"/>
    <cellStyle name="Normal 5 21" xfId="14163" xr:uid="{F1F2F357-3F9D-44D6-9D13-2567984E299A}"/>
    <cellStyle name="Normal 5 22" xfId="14164" xr:uid="{B71B537F-C899-4DB7-BE4A-37EAECD8D0A0}"/>
    <cellStyle name="Normal 5 23" xfId="14165" xr:uid="{7C699F1D-034E-4D20-85E7-E6D4FCEDFA31}"/>
    <cellStyle name="Normal 5 24" xfId="14166" xr:uid="{8B76AC5A-64C5-49CC-A71F-1DF4FA915AE7}"/>
    <cellStyle name="Normal 5 25" xfId="14167" xr:uid="{59685BCD-BBF4-49A3-8531-F753D4941431}"/>
    <cellStyle name="Normal 5 26" xfId="14168" xr:uid="{7A884FCE-5017-430C-ACCA-7E3E46CEB94A}"/>
    <cellStyle name="Normal 5 27" xfId="14169" xr:uid="{C52BEF1D-CEA9-430A-9D2F-50A22D0E73C1}"/>
    <cellStyle name="Normal 5 28" xfId="14170" xr:uid="{576E5646-C662-431D-857F-BB40F87CDDAD}"/>
    <cellStyle name="Normal 5 29" xfId="14171" xr:uid="{B424EBA2-8DA8-4501-90CB-E1A8E18BCE32}"/>
    <cellStyle name="Normal 5 3" xfId="14172" xr:uid="{0CD60A2C-6423-4974-AA6A-328D4EFA0E51}"/>
    <cellStyle name="Normal 5 30" xfId="14173" xr:uid="{A9CE6B53-FAD0-4B07-B67B-8CF5BEAC7E24}"/>
    <cellStyle name="Normal 5 31" xfId="14174" xr:uid="{064BF40C-FE13-41A0-AA6F-DCF8E4F8FA9A}"/>
    <cellStyle name="Normal 5 32" xfId="14175" xr:uid="{0CC3B86A-AC11-4299-8B6A-C2B1014B5CE4}"/>
    <cellStyle name="Normal 5 33" xfId="14150" xr:uid="{B9A62D7B-65C5-4D19-9F12-0046BFFE07F0}"/>
    <cellStyle name="Normal 5 4" xfId="14176" xr:uid="{A6A395F8-D473-48C4-9EF0-25BE7519E03C}"/>
    <cellStyle name="Normal 5 5" xfId="14177" xr:uid="{5021A43C-F697-47B7-B8AA-C78F4D54303A}"/>
    <cellStyle name="Normal 5 6" xfId="14178" xr:uid="{168DAF73-4509-4588-87A8-BA82C2D55765}"/>
    <cellStyle name="Normal 5 7" xfId="14179" xr:uid="{4C081867-2CB0-4402-96E6-581B51DF355F}"/>
    <cellStyle name="Normal 5 8" xfId="14180" xr:uid="{811D80C9-D76E-4A57-BE84-6344A8735FC0}"/>
    <cellStyle name="Normal 5 9" xfId="14181" xr:uid="{C1F6F803-1597-4AC1-8F62-AA4663270C86}"/>
    <cellStyle name="Normal 6" xfId="5" xr:uid="{00000000-0005-0000-0000-00000A000000}"/>
    <cellStyle name="Normal 6 10" xfId="14183" xr:uid="{CF08D8B5-35CB-4532-AED9-0E2C1FB35CCA}"/>
    <cellStyle name="Normal 6 10 10" xfId="14184" xr:uid="{E2B93A8A-20AD-445C-BC95-B61FECC99B39}"/>
    <cellStyle name="Normal 6 10 11" xfId="14185" xr:uid="{231C8F5C-B45E-47E5-8599-BB35F9689027}"/>
    <cellStyle name="Normal 6 10 12" xfId="14186" xr:uid="{35D62BDC-7A3F-4032-A7F5-85A09001932C}"/>
    <cellStyle name="Normal 6 10 13" xfId="14187" xr:uid="{828728FF-272D-4D90-911C-48A6609A64F1}"/>
    <cellStyle name="Normal 6 10 14" xfId="14188" xr:uid="{3A1509A2-5FB9-4D96-B47C-DA948347A590}"/>
    <cellStyle name="Normal 6 10 15" xfId="14189" xr:uid="{8AE1CE0B-9B75-4F96-B426-928245E7160F}"/>
    <cellStyle name="Normal 6 10 16" xfId="14190" xr:uid="{15481AC6-3AD7-4F28-8BA9-C69EFD749A20}"/>
    <cellStyle name="Normal 6 10 17" xfId="14191" xr:uid="{8B7A9923-F01E-425B-A975-77C0EB871721}"/>
    <cellStyle name="Normal 6 10 18" xfId="14192" xr:uid="{A3A0A655-0369-4279-B3F5-5C8258D16443}"/>
    <cellStyle name="Normal 6 10 19" xfId="14193" xr:uid="{B5BE628D-39F0-46C3-9308-ECD98CFDA756}"/>
    <cellStyle name="Normal 6 10 2" xfId="14194" xr:uid="{2540AFDD-B0D1-42D9-ADFE-09CD3603F26E}"/>
    <cellStyle name="Normal 6 10 2 10" xfId="14195" xr:uid="{9E6A3C3A-29F4-49D1-A38C-3FE794911BF5}"/>
    <cellStyle name="Normal 6 10 2 11" xfId="14196" xr:uid="{9F6B6D4D-5703-4011-9D27-DCE649717F23}"/>
    <cellStyle name="Normal 6 10 2 12" xfId="14197" xr:uid="{526327C2-F193-46C1-929E-D07C56DD774A}"/>
    <cellStyle name="Normal 6 10 2 13" xfId="14198" xr:uid="{DD17EFBE-1590-47DA-8EA5-4B96B1302D7A}"/>
    <cellStyle name="Normal 6 10 2 14" xfId="14199" xr:uid="{978E32A0-9D38-4166-B20A-5A4352C2276C}"/>
    <cellStyle name="Normal 6 10 2 15" xfId="14200" xr:uid="{68B2CA4E-1234-4C89-ACA4-C83D19A041AF}"/>
    <cellStyle name="Normal 6 10 2 16" xfId="14201" xr:uid="{0678B621-ED96-4C4C-A429-88000665E525}"/>
    <cellStyle name="Normal 6 10 2 17" xfId="14202" xr:uid="{A89E47DD-DA08-4748-84D2-A830A9554464}"/>
    <cellStyle name="Normal 6 10 2 18" xfId="14203" xr:uid="{3F15885C-6C6C-4D3E-9FB5-AB2DBEEF1B0F}"/>
    <cellStyle name="Normal 6 10 2 19" xfId="14204" xr:uid="{4DE83534-1785-4BD3-ADFC-AFA8CB846ACB}"/>
    <cellStyle name="Normal 6 10 2 2" xfId="14205" xr:uid="{695B0E89-9C93-4A22-83AF-D883199AA3E2}"/>
    <cellStyle name="Normal 6 10 2 2 10" xfId="14206" xr:uid="{B7BA90DB-A68B-4917-836C-4F8A82294D37}"/>
    <cellStyle name="Normal 6 10 2 2 11" xfId="14207" xr:uid="{09CC7EB1-DB33-4824-8F3B-F5AD185DE36E}"/>
    <cellStyle name="Normal 6 10 2 2 12" xfId="14208" xr:uid="{3109231C-C017-44D9-9AD7-17B9F7F9F8C4}"/>
    <cellStyle name="Normal 6 10 2 2 13" xfId="14209" xr:uid="{E20B5FCF-FE33-48DB-B121-2FB4E407EEF9}"/>
    <cellStyle name="Normal 6 10 2 2 14" xfId="14210" xr:uid="{13450821-A689-4AC5-8687-A0684E437B75}"/>
    <cellStyle name="Normal 6 10 2 2 15" xfId="14211" xr:uid="{EF073DD1-D69B-4B67-92A8-705263D020AE}"/>
    <cellStyle name="Normal 6 10 2 2 16" xfId="14212" xr:uid="{EE0332FA-C1ED-4F9F-84AF-4001AD98F5F0}"/>
    <cellStyle name="Normal 6 10 2 2 17" xfId="14213" xr:uid="{60078611-CF40-4224-86FF-189DC1E0DA0F}"/>
    <cellStyle name="Normal 6 10 2 2 18" xfId="14214" xr:uid="{0BBDD394-0727-42F2-94C0-D079C5B03DFA}"/>
    <cellStyle name="Normal 6 10 2 2 19" xfId="14215" xr:uid="{DA9B447E-EC23-43B3-BB77-0EF5DAACB9DB}"/>
    <cellStyle name="Normal 6 10 2 2 2" xfId="14216" xr:uid="{1C935782-A0FE-4C08-9D2C-AD2E92FD6136}"/>
    <cellStyle name="Normal 6 10 2 2 2 10" xfId="14217" xr:uid="{55505141-EFA6-4EAA-A0DE-586CAE0D59D1}"/>
    <cellStyle name="Normal 6 10 2 2 2 11" xfId="14218" xr:uid="{01CA9765-0BFC-4D3D-B227-5A12EE989210}"/>
    <cellStyle name="Normal 6 10 2 2 2 12" xfId="14219" xr:uid="{FEB02312-2328-4BAB-B0B1-2253A32D3904}"/>
    <cellStyle name="Normal 6 10 2 2 2 13" xfId="14220" xr:uid="{030D1D29-1570-4307-8ED7-B86B70F3E736}"/>
    <cellStyle name="Normal 6 10 2 2 2 14" xfId="14221" xr:uid="{6797A8AC-83B1-41B5-A179-7321BCB11C55}"/>
    <cellStyle name="Normal 6 10 2 2 2 15" xfId="14222" xr:uid="{1E339282-12CF-4CE4-A035-EB848BFDEAEE}"/>
    <cellStyle name="Normal 6 10 2 2 2 16" xfId="14223" xr:uid="{1C8BD715-6C1A-41A4-BCCB-746275869A25}"/>
    <cellStyle name="Normal 6 10 2 2 2 17" xfId="14224" xr:uid="{50E21F16-5F84-45EF-A9B2-F882E47F4C7F}"/>
    <cellStyle name="Normal 6 10 2 2 2 18" xfId="14225" xr:uid="{AD8363EE-0BA2-423D-89B0-65461EA13140}"/>
    <cellStyle name="Normal 6 10 2 2 2 19" xfId="14226" xr:uid="{576E0DEA-87A0-4446-A356-C797612B3B50}"/>
    <cellStyle name="Normal 6 10 2 2 2 2" xfId="14227" xr:uid="{5E0742BD-ED3E-4409-98C4-69685D9712BA}"/>
    <cellStyle name="Normal 6 10 2 2 2 20" xfId="14228" xr:uid="{AEA08B68-BDAC-4201-93ED-B6386F7FB1DC}"/>
    <cellStyle name="Normal 6 10 2 2 2 21" xfId="14229" xr:uid="{C4AAF26E-398E-41E9-8DA9-C9714BD6DB6A}"/>
    <cellStyle name="Normal 6 10 2 2 2 22" xfId="14230" xr:uid="{6CA67939-17B2-4E79-878F-0ED388529BBE}"/>
    <cellStyle name="Normal 6 10 2 2 2 23" xfId="14231" xr:uid="{8195DA47-8768-47BB-A80A-9A820E7E41E7}"/>
    <cellStyle name="Normal 6 10 2 2 2 24" xfId="14232" xr:uid="{72616639-1FBA-4872-84C9-4E47F99A50EB}"/>
    <cellStyle name="Normal 6 10 2 2 2 25" xfId="14233" xr:uid="{1648190B-7966-4E0D-97ED-FDB0315AA461}"/>
    <cellStyle name="Normal 6 10 2 2 2 26" xfId="14234" xr:uid="{53A1395D-BC55-4FB6-8502-AB1B1AB9A095}"/>
    <cellStyle name="Normal 6 10 2 2 2 27" xfId="14235" xr:uid="{80932C4C-1903-4FA4-BA10-0F400CBC669E}"/>
    <cellStyle name="Normal 6 10 2 2 2 28" xfId="14236" xr:uid="{624A50F2-BFA7-4A44-B5CD-E77ADD78041B}"/>
    <cellStyle name="Normal 6 10 2 2 2 29" xfId="14237" xr:uid="{6CF35CC0-BE22-4151-8CF8-DA7C84713345}"/>
    <cellStyle name="Normal 6 10 2 2 2 3" xfId="14238" xr:uid="{CF6EE9C6-4667-48A6-B3EF-50C65F418460}"/>
    <cellStyle name="Normal 6 10 2 2 2 30" xfId="14239" xr:uid="{E771EA3F-B492-4DA0-92E2-C69E29E930AF}"/>
    <cellStyle name="Normal 6 10 2 2 2 31" xfId="14240" xr:uid="{295EBDA9-F01A-4116-9625-C2A474EA60CC}"/>
    <cellStyle name="Normal 6 10 2 2 2 32" xfId="14241" xr:uid="{175763D4-31F7-4F39-9048-E0739ED2AB89}"/>
    <cellStyle name="Normal 6 10 2 2 2 33" xfId="14242" xr:uid="{52A624EF-E2DD-4E27-A87D-524C0DD13F5B}"/>
    <cellStyle name="Normal 6 10 2 2 2 34" xfId="14243" xr:uid="{ACBAFC5C-71B6-4354-921F-F16E074944F1}"/>
    <cellStyle name="Normal 6 10 2 2 2 35" xfId="14244" xr:uid="{F0B0D761-CD22-428B-A3BD-CA9C9AA14022}"/>
    <cellStyle name="Normal 6 10 2 2 2 36" xfId="14245" xr:uid="{535380EF-4ACB-4B5F-918F-4045EBE3943D}"/>
    <cellStyle name="Normal 6 10 2 2 2 37" xfId="14246" xr:uid="{7931321D-34FD-4CF0-9D0A-5BD1CE26E663}"/>
    <cellStyle name="Normal 6 10 2 2 2 38" xfId="14247" xr:uid="{D52FB335-AFF1-4E2F-908E-7C8CB095EB96}"/>
    <cellStyle name="Normal 6 10 2 2 2 4" xfId="14248" xr:uid="{CA90D5E7-25DB-40B7-9570-F0DD695B8819}"/>
    <cellStyle name="Normal 6 10 2 2 2 5" xfId="14249" xr:uid="{B8BEAF46-81C8-43E6-8955-0C17760BCB3D}"/>
    <cellStyle name="Normal 6 10 2 2 2 6" xfId="14250" xr:uid="{FE5F8942-B133-458F-9238-9B0CF9BF90AA}"/>
    <cellStyle name="Normal 6 10 2 2 2 7" xfId="14251" xr:uid="{2AA5B36D-3358-4295-B448-EC16ECED001B}"/>
    <cellStyle name="Normal 6 10 2 2 2 8" xfId="14252" xr:uid="{EF03A5E8-E0A0-46C3-A007-DDDA9551C970}"/>
    <cellStyle name="Normal 6 10 2 2 2 9" xfId="14253" xr:uid="{19DB277A-6864-4B78-83C7-50716D47EC47}"/>
    <cellStyle name="Normal 6 10 2 2 20" xfId="14254" xr:uid="{EB279F2E-4B50-4811-AC45-0897E33610DC}"/>
    <cellStyle name="Normal 6 10 2 2 21" xfId="14255" xr:uid="{D68E014B-BA8B-48B0-873E-E284E72BEAC6}"/>
    <cellStyle name="Normal 6 10 2 2 22" xfId="14256" xr:uid="{51701A21-845A-4AAE-95A1-9AA76E56AD11}"/>
    <cellStyle name="Normal 6 10 2 2 23" xfId="14257" xr:uid="{8161A36C-8F87-4E2E-AFB3-E8ED80E19205}"/>
    <cellStyle name="Normal 6 10 2 2 24" xfId="14258" xr:uid="{77FCB5A2-FA80-4880-B453-E2647252F149}"/>
    <cellStyle name="Normal 6 10 2 2 25" xfId="14259" xr:uid="{CF392CF0-1AE5-4F82-A6E5-BAD37CBBA34C}"/>
    <cellStyle name="Normal 6 10 2 2 26" xfId="14260" xr:uid="{D4C2504B-46A4-411C-A310-96C46FC9AFCE}"/>
    <cellStyle name="Normal 6 10 2 2 27" xfId="14261" xr:uid="{7974BD81-6BE8-42AB-A2C9-74114480E8F0}"/>
    <cellStyle name="Normal 6 10 2 2 28" xfId="14262" xr:uid="{EBD370ED-0608-4E13-9E06-1A23292B6AF0}"/>
    <cellStyle name="Normal 6 10 2 2 29" xfId="14263" xr:uid="{AD2F7735-222F-49BD-9D58-6E8D77D747D1}"/>
    <cellStyle name="Normal 6 10 2 2 3" xfId="14264" xr:uid="{4163165C-976E-40C5-8B4A-519DD4C1DDFF}"/>
    <cellStyle name="Normal 6 10 2 2 30" xfId="14265" xr:uid="{BDBADB45-5E41-4398-B024-1B8C51D27A59}"/>
    <cellStyle name="Normal 6 10 2 2 31" xfId="14266" xr:uid="{15182A82-0FA6-4DE4-BEEB-E3EE266DFEA9}"/>
    <cellStyle name="Normal 6 10 2 2 32" xfId="14267" xr:uid="{EB9DA15C-8471-4B8B-AA1D-8A77C35ECF43}"/>
    <cellStyle name="Normal 6 10 2 2 33" xfId="14268" xr:uid="{6CF1227F-2C1B-4FC4-B932-0D7052372C8B}"/>
    <cellStyle name="Normal 6 10 2 2 34" xfId="14269" xr:uid="{76A2D7D7-B380-4336-A60D-9F107685243B}"/>
    <cellStyle name="Normal 6 10 2 2 35" xfId="14270" xr:uid="{DC864AF3-9B40-4D4B-99CC-60D9BC01FF9B}"/>
    <cellStyle name="Normal 6 10 2 2 36" xfId="14271" xr:uid="{B2D0C563-AF9A-474D-B8DF-46A119FF2EF8}"/>
    <cellStyle name="Normal 6 10 2 2 37" xfId="14272" xr:uid="{8B562A8A-4596-4452-A676-999C9B81C76F}"/>
    <cellStyle name="Normal 6 10 2 2 38" xfId="14273" xr:uid="{7AAACC10-ED98-46C0-A448-F2C63270DB3A}"/>
    <cellStyle name="Normal 6 10 2 2 4" xfId="14274" xr:uid="{77D2A9E6-8254-42A1-9530-2E8900A24725}"/>
    <cellStyle name="Normal 6 10 2 2 5" xfId="14275" xr:uid="{A3C6F511-67F9-4512-BB83-A41076F54E41}"/>
    <cellStyle name="Normal 6 10 2 2 6" xfId="14276" xr:uid="{12C5E6E7-C3FB-4746-99C7-759390C2DD90}"/>
    <cellStyle name="Normal 6 10 2 2 7" xfId="14277" xr:uid="{DF87C04D-8B55-4221-ACA5-8D503813E34A}"/>
    <cellStyle name="Normal 6 10 2 2 8" xfId="14278" xr:uid="{E14EDF5D-250A-4E02-B187-F0126AA326E9}"/>
    <cellStyle name="Normal 6 10 2 2 9" xfId="14279" xr:uid="{E5C652A4-7735-4B7E-9910-807D7CBDE0B3}"/>
    <cellStyle name="Normal 6 10 2 20" xfId="14280" xr:uid="{1D8C2ECB-4DEE-4632-812F-62219D1D1DE5}"/>
    <cellStyle name="Normal 6 10 2 21" xfId="14281" xr:uid="{ADF7AD02-736A-431C-B402-82DDFB3E70CA}"/>
    <cellStyle name="Normal 6 10 2 22" xfId="14282" xr:uid="{1CFB9428-1ADF-4914-9946-03CE7907BD62}"/>
    <cellStyle name="Normal 6 10 2 23" xfId="14283" xr:uid="{CB0902A8-E55C-4B47-A094-7B6FCDBB3985}"/>
    <cellStyle name="Normal 6 10 2 24" xfId="14284" xr:uid="{D4EEC303-5A9E-4C72-AFEF-FB8C3A7475A5}"/>
    <cellStyle name="Normal 6 10 2 25" xfId="14285" xr:uid="{DADD9970-7688-4E30-9C60-B0523B2C6B16}"/>
    <cellStyle name="Normal 6 10 2 26" xfId="14286" xr:uid="{06A9CDF5-9DE3-4141-B6FD-4CDECA92785A}"/>
    <cellStyle name="Normal 6 10 2 27" xfId="14287" xr:uid="{B05FFC5A-D218-4DDE-97DE-72A22AE5D17D}"/>
    <cellStyle name="Normal 6 10 2 28" xfId="14288" xr:uid="{858E6CE2-2C56-42F0-81C1-638B58DF093C}"/>
    <cellStyle name="Normal 6 10 2 29" xfId="14289" xr:uid="{08832FC2-5E2D-4158-85C9-3714117A1A0E}"/>
    <cellStyle name="Normal 6 10 2 3" xfId="14290" xr:uid="{BAA17D75-4971-4A14-B6B6-151BEB052311}"/>
    <cellStyle name="Normal 6 10 2 30" xfId="14291" xr:uid="{DCAE5965-0DFD-4394-8C02-F7AD442E8127}"/>
    <cellStyle name="Normal 6 10 2 31" xfId="14292" xr:uid="{9D5C6A1D-EEA7-4BD2-BF14-F596FFF32014}"/>
    <cellStyle name="Normal 6 10 2 32" xfId="14293" xr:uid="{2B321A36-606E-46B1-898E-9015DF8215A6}"/>
    <cellStyle name="Normal 6 10 2 33" xfId="14294" xr:uid="{8961DFE6-BE32-4D70-81DB-9D7576B009BD}"/>
    <cellStyle name="Normal 6 10 2 34" xfId="14295" xr:uid="{D534D882-B3D7-4FCD-BC7A-0BA5E78D4993}"/>
    <cellStyle name="Normal 6 10 2 35" xfId="14296" xr:uid="{ACCBB165-1446-4D15-8EDF-0A962DA40E96}"/>
    <cellStyle name="Normal 6 10 2 36" xfId="14297" xr:uid="{BA46B4CD-3D17-4260-867D-6A9404850367}"/>
    <cellStyle name="Normal 6 10 2 37" xfId="14298" xr:uid="{00192D4A-2253-4EE2-8928-EFF291D7BF55}"/>
    <cellStyle name="Normal 6 10 2 38" xfId="14299" xr:uid="{23B5CD40-8A7C-4A7C-BBE8-4F469CC5CEC8}"/>
    <cellStyle name="Normal 6 10 2 39" xfId="14300" xr:uid="{A6D76B26-D91B-41FE-AB6F-E2970293C7BF}"/>
    <cellStyle name="Normal 6 10 2 4" xfId="14301" xr:uid="{870395AF-6D1D-4812-9D35-21956CE44BC8}"/>
    <cellStyle name="Normal 6 10 2 40" xfId="14302" xr:uid="{76A0B241-82E4-4021-9F73-024A6B51C81C}"/>
    <cellStyle name="Normal 6 10 2 5" xfId="14303" xr:uid="{5EE39599-C2F6-4F5F-9E53-0A177473B16C}"/>
    <cellStyle name="Normal 6 10 2 6" xfId="14304" xr:uid="{C46801F7-E07C-4465-99F9-A51F1171C55C}"/>
    <cellStyle name="Normal 6 10 2 7" xfId="14305" xr:uid="{699E5B44-2555-456A-8C7D-A886D77224AA}"/>
    <cellStyle name="Normal 6 10 2 8" xfId="14306" xr:uid="{220F3016-5E57-4A41-AEF1-FBE5B68B7C3E}"/>
    <cellStyle name="Normal 6 10 2 9" xfId="14307" xr:uid="{A0DE2138-9E5C-46AF-943A-62C901708327}"/>
    <cellStyle name="Normal 6 10 20" xfId="14308" xr:uid="{0C6A3335-A40F-4DEB-8BFE-83C45E825234}"/>
    <cellStyle name="Normal 6 10 21" xfId="14309" xr:uid="{EDF97861-25D5-448E-89AA-40D6AD88B543}"/>
    <cellStyle name="Normal 6 10 22" xfId="14310" xr:uid="{5DCEEF58-C02E-4663-8DE8-84D6EDE15247}"/>
    <cellStyle name="Normal 6 10 23" xfId="14311" xr:uid="{347FB85B-F4A4-48D5-8443-0A6D3096AE14}"/>
    <cellStyle name="Normal 6 10 24" xfId="14312" xr:uid="{2C78DB5E-4E50-48CE-87B9-09F64C30C4B3}"/>
    <cellStyle name="Normal 6 10 25" xfId="14313" xr:uid="{0D5EE707-3D6E-4BD3-ADE9-D0E53D733D3B}"/>
    <cellStyle name="Normal 6 10 26" xfId="14314" xr:uid="{7C18A766-B74D-4333-92B4-F348D17C97B8}"/>
    <cellStyle name="Normal 6 10 27" xfId="14315" xr:uid="{D3271182-0896-412F-8B4E-E6BE92A6AD63}"/>
    <cellStyle name="Normal 6 10 28" xfId="14316" xr:uid="{B812276F-FC93-4B6E-AF12-70D8271E1933}"/>
    <cellStyle name="Normal 6 10 29" xfId="14317" xr:uid="{1C7C78BD-DD7B-4958-BC9D-4F922B28494E}"/>
    <cellStyle name="Normal 6 10 3" xfId="14318" xr:uid="{E0DA7844-9E0F-460F-8955-F930E90E9BC4}"/>
    <cellStyle name="Normal 6 10 3 10" xfId="14319" xr:uid="{9681C304-A88C-4D71-9C13-FF02A1F7245A}"/>
    <cellStyle name="Normal 6 10 3 11" xfId="14320" xr:uid="{4BD583A6-68AA-4021-9AD8-B75E897C61BD}"/>
    <cellStyle name="Normal 6 10 3 12" xfId="14321" xr:uid="{81D949BF-2EAC-4CEC-A759-9D8410E3B229}"/>
    <cellStyle name="Normal 6 10 3 13" xfId="14322" xr:uid="{97B23ADF-F279-4309-BE1C-06C6C77955E4}"/>
    <cellStyle name="Normal 6 10 3 14" xfId="14323" xr:uid="{3BA41910-7498-42FB-81ED-9627108C2120}"/>
    <cellStyle name="Normal 6 10 3 15" xfId="14324" xr:uid="{8B5DDCF6-21E7-406D-983D-1A882A05CBF3}"/>
    <cellStyle name="Normal 6 10 3 16" xfId="14325" xr:uid="{229B5562-CC94-4A10-872C-2396E8FDD5E6}"/>
    <cellStyle name="Normal 6 10 3 17" xfId="14326" xr:uid="{1C5923A9-D44D-46E9-98DB-2DAA71242409}"/>
    <cellStyle name="Normal 6 10 3 18" xfId="14327" xr:uid="{B415E046-42BD-4A9F-9553-E9DC1120A517}"/>
    <cellStyle name="Normal 6 10 3 19" xfId="14328" xr:uid="{4692C433-24E5-4306-A4B0-BBBF1166FC84}"/>
    <cellStyle name="Normal 6 10 3 2" xfId="14329" xr:uid="{18575870-FD6B-4DC3-88F1-500C609D99E7}"/>
    <cellStyle name="Normal 6 10 3 2 10" xfId="14330" xr:uid="{3D9DAF7A-B5E8-4A49-AAF6-D6D6F536D9FE}"/>
    <cellStyle name="Normal 6 10 3 2 11" xfId="14331" xr:uid="{BF803684-D80D-4E9B-86DB-461063DBC8CE}"/>
    <cellStyle name="Normal 6 10 3 2 12" xfId="14332" xr:uid="{86BFAAA6-BB9C-413F-9AFD-9D344841B90B}"/>
    <cellStyle name="Normal 6 10 3 2 13" xfId="14333" xr:uid="{76B196B4-AE6F-48D3-B558-76AC77013C60}"/>
    <cellStyle name="Normal 6 10 3 2 14" xfId="14334" xr:uid="{EE75E7E3-C0CC-445F-A399-738067D5B674}"/>
    <cellStyle name="Normal 6 10 3 2 15" xfId="14335" xr:uid="{B21AE264-6848-4F2E-9F4F-17DC014BFBEA}"/>
    <cellStyle name="Normal 6 10 3 2 16" xfId="14336" xr:uid="{E417433C-B751-465E-8C48-96ED6ED2EA04}"/>
    <cellStyle name="Normal 6 10 3 2 17" xfId="14337" xr:uid="{B12CB4D2-6B20-4443-886B-0CB42FA64588}"/>
    <cellStyle name="Normal 6 10 3 2 18" xfId="14338" xr:uid="{1B4FB6DF-7622-4AB6-A52A-839F9A7A81CF}"/>
    <cellStyle name="Normal 6 10 3 2 19" xfId="14339" xr:uid="{64E54447-6A67-4028-8BFD-BBA7DFE5EB64}"/>
    <cellStyle name="Normal 6 10 3 2 2" xfId="14340" xr:uid="{5A1F7FB2-5061-4764-8854-54477F0F507C}"/>
    <cellStyle name="Normal 6 10 3 2 20" xfId="14341" xr:uid="{BF0D1D44-129F-48FC-BD1C-CCD4EDB1D928}"/>
    <cellStyle name="Normal 6 10 3 2 21" xfId="14342" xr:uid="{4C32E864-ACF4-4EB3-AFC7-21C8715A60C9}"/>
    <cellStyle name="Normal 6 10 3 2 22" xfId="14343" xr:uid="{9A6D16A5-C033-4A12-A1E9-A62ACFBC6E58}"/>
    <cellStyle name="Normal 6 10 3 2 23" xfId="14344" xr:uid="{E49EAD11-FE7F-4C40-B07B-280F4507CF65}"/>
    <cellStyle name="Normal 6 10 3 2 24" xfId="14345" xr:uid="{8C6582EE-5DD0-4910-973D-460B7C7C8344}"/>
    <cellStyle name="Normal 6 10 3 2 25" xfId="14346" xr:uid="{744C451D-5F97-4B0D-8B46-2BDF672C1559}"/>
    <cellStyle name="Normal 6 10 3 2 26" xfId="14347" xr:uid="{2D58F385-26FC-4EF1-B6E3-E6E3E489CC30}"/>
    <cellStyle name="Normal 6 10 3 2 27" xfId="14348" xr:uid="{D28B35A8-BF2C-45D1-AB3F-378CBF581387}"/>
    <cellStyle name="Normal 6 10 3 2 28" xfId="14349" xr:uid="{F4836450-1351-4EEC-B273-65A4394CB78C}"/>
    <cellStyle name="Normal 6 10 3 2 29" xfId="14350" xr:uid="{8AD6BC0E-59A8-4B9C-BC0B-8E68A01269BC}"/>
    <cellStyle name="Normal 6 10 3 2 3" xfId="14351" xr:uid="{99869D65-CFE0-43DD-A520-D3413AFCF6A0}"/>
    <cellStyle name="Normal 6 10 3 2 30" xfId="14352" xr:uid="{2789F65B-C3B6-41A1-9D73-6267734AF01F}"/>
    <cellStyle name="Normal 6 10 3 2 31" xfId="14353" xr:uid="{8CAF7270-99D7-47F7-91DB-D41762374B4D}"/>
    <cellStyle name="Normal 6 10 3 2 32" xfId="14354" xr:uid="{009D2172-D278-4E84-A594-914C621BCF87}"/>
    <cellStyle name="Normal 6 10 3 2 33" xfId="14355" xr:uid="{75333AEA-0BF5-4FCC-A7B5-49003E3A1BF9}"/>
    <cellStyle name="Normal 6 10 3 2 34" xfId="14356" xr:uid="{B9A6DEA1-3F2E-4F37-B883-1034DB00CA76}"/>
    <cellStyle name="Normal 6 10 3 2 35" xfId="14357" xr:uid="{365D2F2F-0D20-4B06-8906-FA49F5494391}"/>
    <cellStyle name="Normal 6 10 3 2 36" xfId="14358" xr:uid="{3F0AD16C-F738-45CE-A81C-73739ED3DBE4}"/>
    <cellStyle name="Normal 6 10 3 2 37" xfId="14359" xr:uid="{3CEFBDBD-B46F-48D9-9C42-0697BEFAD0DE}"/>
    <cellStyle name="Normal 6 10 3 2 38" xfId="14360" xr:uid="{5AB48316-0800-4030-9368-D2CA80E439C0}"/>
    <cellStyle name="Normal 6 10 3 2 4" xfId="14361" xr:uid="{9CA5125B-F3A5-4D2B-96C9-7A2F33BA1AAE}"/>
    <cellStyle name="Normal 6 10 3 2 5" xfId="14362" xr:uid="{FB33C9F1-2D9A-4A37-99E7-9E881D30EB36}"/>
    <cellStyle name="Normal 6 10 3 2 6" xfId="14363" xr:uid="{868DCDC1-B0D6-432B-BEB1-295EF6737F80}"/>
    <cellStyle name="Normal 6 10 3 2 7" xfId="14364" xr:uid="{08FCD95F-D3DA-41AB-BFD4-633EA9BC3A00}"/>
    <cellStyle name="Normal 6 10 3 2 8" xfId="14365" xr:uid="{ECE749CE-937F-4141-AFA7-F7CFA9C3DF75}"/>
    <cellStyle name="Normal 6 10 3 2 9" xfId="14366" xr:uid="{6504C416-251D-4F79-84B3-85D09A9304A8}"/>
    <cellStyle name="Normal 6 10 3 20" xfId="14367" xr:uid="{A3D2622A-1F87-465C-912D-14549DD674C2}"/>
    <cellStyle name="Normal 6 10 3 21" xfId="14368" xr:uid="{040BD6F2-33B6-4838-B22C-619F277E4DFE}"/>
    <cellStyle name="Normal 6 10 3 22" xfId="14369" xr:uid="{09677C1D-2FF6-408D-831A-61B81FDCDE32}"/>
    <cellStyle name="Normal 6 10 3 23" xfId="14370" xr:uid="{B61CBC99-FFF5-4CB0-9A76-9403C754BE26}"/>
    <cellStyle name="Normal 6 10 3 24" xfId="14371" xr:uid="{A1B0D755-AC28-4A53-A3D8-705215136DAB}"/>
    <cellStyle name="Normal 6 10 3 25" xfId="14372" xr:uid="{B3840AF5-8534-4F47-A11D-34763852B59F}"/>
    <cellStyle name="Normal 6 10 3 26" xfId="14373" xr:uid="{72F21BF4-1294-4C1B-A967-0B371ED42D65}"/>
    <cellStyle name="Normal 6 10 3 27" xfId="14374" xr:uid="{577A7B68-47B8-4385-90F7-A7CBEC014221}"/>
    <cellStyle name="Normal 6 10 3 28" xfId="14375" xr:uid="{C85BB8AD-0673-4E71-85A2-E500A36236FA}"/>
    <cellStyle name="Normal 6 10 3 29" xfId="14376" xr:uid="{CF7282E3-02D3-43B4-9B59-1EDDEB1AB500}"/>
    <cellStyle name="Normal 6 10 3 3" xfId="14377" xr:uid="{9A1C7FF6-746D-448E-A57C-0E36747E87BA}"/>
    <cellStyle name="Normal 6 10 3 30" xfId="14378" xr:uid="{21A97217-E5A7-41C2-B7F1-9C957785E542}"/>
    <cellStyle name="Normal 6 10 3 31" xfId="14379" xr:uid="{12A5E7C7-40E1-4A3D-8C7E-2560E55DE2DD}"/>
    <cellStyle name="Normal 6 10 3 32" xfId="14380" xr:uid="{F8FAE55B-5AA7-4447-ABAC-6695B4291A5C}"/>
    <cellStyle name="Normal 6 10 3 33" xfId="14381" xr:uid="{95E1FB8B-C85C-4109-9942-924AA0F1F2C8}"/>
    <cellStyle name="Normal 6 10 3 34" xfId="14382" xr:uid="{169E1101-2986-4E26-AFB6-7274241F8579}"/>
    <cellStyle name="Normal 6 10 3 35" xfId="14383" xr:uid="{B46E525F-CDA7-4968-A081-898A81CABCD3}"/>
    <cellStyle name="Normal 6 10 3 36" xfId="14384" xr:uid="{B6EA8290-6C76-4CCB-AFF4-FD5FD8BFAB3B}"/>
    <cellStyle name="Normal 6 10 3 37" xfId="14385" xr:uid="{3AD1B876-1785-40CA-BDA3-C3B4E42E5B3A}"/>
    <cellStyle name="Normal 6 10 3 38" xfId="14386" xr:uid="{8523A5B3-F218-4D79-8E31-C9228622B983}"/>
    <cellStyle name="Normal 6 10 3 4" xfId="14387" xr:uid="{2402E294-B54E-430B-A7D2-DFCCBD39B1A1}"/>
    <cellStyle name="Normal 6 10 3 5" xfId="14388" xr:uid="{6715F7CD-BE50-4598-B56D-6CC2627B3A95}"/>
    <cellStyle name="Normal 6 10 3 6" xfId="14389" xr:uid="{CB05BD9C-0FC1-4E04-9B8F-938604BF47A1}"/>
    <cellStyle name="Normal 6 10 3 7" xfId="14390" xr:uid="{45F0A02A-9A98-4B8F-A411-E0269D8481D2}"/>
    <cellStyle name="Normal 6 10 3 8" xfId="14391" xr:uid="{7A2605B2-B289-4BEF-B974-FBE0764A0120}"/>
    <cellStyle name="Normal 6 10 3 9" xfId="14392" xr:uid="{C316E90F-9FF6-418D-AC35-F9D452AF832D}"/>
    <cellStyle name="Normal 6 10 30" xfId="14393" xr:uid="{4CC7A649-164D-4853-8337-1350010054D6}"/>
    <cellStyle name="Normal 6 10 31" xfId="14394" xr:uid="{172E381B-2FEE-4469-AC30-30FF1CC837A6}"/>
    <cellStyle name="Normal 6 10 32" xfId="14395" xr:uid="{5FA140F4-897A-4466-856E-885AA75A5911}"/>
    <cellStyle name="Normal 6 10 33" xfId="14396" xr:uid="{E281456E-4C0F-4E68-9F5C-45ED170DB029}"/>
    <cellStyle name="Normal 6 10 34" xfId="14397" xr:uid="{F7F4884F-C667-4FA4-8FAC-6BBCA588755A}"/>
    <cellStyle name="Normal 6 10 35" xfId="14398" xr:uid="{45D0CAE7-5C23-4774-A625-45C5034AFCD0}"/>
    <cellStyle name="Normal 6 10 36" xfId="14399" xr:uid="{7C553285-7DF2-49D6-9EAA-FE819E5CEDF8}"/>
    <cellStyle name="Normal 6 10 37" xfId="14400" xr:uid="{F72F05E2-A76B-4656-87E2-CAB7DC0F9030}"/>
    <cellStyle name="Normal 6 10 38" xfId="14401" xr:uid="{B12892DE-C7E7-49A0-999B-BA4776CA3F4A}"/>
    <cellStyle name="Normal 6 10 39" xfId="14402" xr:uid="{5C0914EF-BA0A-466F-85E4-EC9F6511F48D}"/>
    <cellStyle name="Normal 6 10 4" xfId="14403" xr:uid="{F9717D9D-73AC-41AB-BABF-CBD7FD6CA0E6}"/>
    <cellStyle name="Normal 6 10 40" xfId="14404" xr:uid="{DEA4BC9D-BE4C-48F9-B532-28093F59504B}"/>
    <cellStyle name="Normal 6 10 5" xfId="14405" xr:uid="{ECA10DA9-2DF0-4C6A-A828-807261E02C26}"/>
    <cellStyle name="Normal 6 10 6" xfId="14406" xr:uid="{2D2DB009-A0E1-49E2-BF28-6020108331A1}"/>
    <cellStyle name="Normal 6 10 7" xfId="14407" xr:uid="{13C4A694-32FE-4E32-B1AE-E2B609D196CA}"/>
    <cellStyle name="Normal 6 10 8" xfId="14408" xr:uid="{2842B1DA-F26C-4302-8BF9-1231EA83D605}"/>
    <cellStyle name="Normal 6 10 9" xfId="14409" xr:uid="{4CABE58C-83F9-486D-9F26-520127601AB3}"/>
    <cellStyle name="Normal 6 11" xfId="14410" xr:uid="{3BEFA5D2-9302-4A03-A329-36D04DD07C40}"/>
    <cellStyle name="Normal 6 12" xfId="14411" xr:uid="{E4A276BA-E63B-4BB3-B278-776B8ED9D4B1}"/>
    <cellStyle name="Normal 6 13" xfId="14412" xr:uid="{8059B792-670A-4176-9A30-CB1E78DE7F4F}"/>
    <cellStyle name="Normal 6 14" xfId="14413" xr:uid="{AEDFD687-D5A2-4E08-8FEB-4A1D7967959B}"/>
    <cellStyle name="Normal 6 15" xfId="14414" xr:uid="{A40C51DA-39FB-4263-9D29-34BAB6CF327E}"/>
    <cellStyle name="Normal 6 16" xfId="14415" xr:uid="{0E0A2DE6-C3E0-412B-BE8D-5357FF48232B}"/>
    <cellStyle name="Normal 6 17" xfId="14416" xr:uid="{C6257381-F00D-4FC2-99E3-D56056F55527}"/>
    <cellStyle name="Normal 6 18" xfId="14417" xr:uid="{CBFDF479-1456-4BA8-A655-8F02A508BAAC}"/>
    <cellStyle name="Normal 6 19" xfId="14418" xr:uid="{A400579C-D3EB-4E69-B41E-01BEF6DECFF7}"/>
    <cellStyle name="Normal 6 2" xfId="14419" xr:uid="{A54A35FD-9896-4E70-A919-B7EEC38B0263}"/>
    <cellStyle name="Normal 6 20" xfId="14420" xr:uid="{5B66FABB-BFE8-4E1C-A108-7AE2DBBC1187}"/>
    <cellStyle name="Normal 6 21" xfId="14421" xr:uid="{4D97BBF2-88DF-4ED3-9852-C9AFAF9D1484}"/>
    <cellStyle name="Normal 6 22" xfId="14422" xr:uid="{DAAD1D53-A8A5-4D23-B872-99A88C6D3866}"/>
    <cellStyle name="Normal 6 23" xfId="14423" xr:uid="{01801894-962A-4485-B33F-9508148BE5D6}"/>
    <cellStyle name="Normal 6 24" xfId="14424" xr:uid="{0689D55A-3434-4D64-9B89-A365729180CA}"/>
    <cellStyle name="Normal 6 25" xfId="14425" xr:uid="{7D3528F0-E4EF-4722-B7C3-A68EF1749001}"/>
    <cellStyle name="Normal 6 26" xfId="14426" xr:uid="{4BD9D5F0-19C9-4D4E-A534-413FDC276F74}"/>
    <cellStyle name="Normal 6 27" xfId="14427" xr:uid="{DD0FD001-4760-470F-9801-C7EC1B686C73}"/>
    <cellStyle name="Normal 6 28" xfId="14428" xr:uid="{FFC08A6A-5CBA-435E-AE0A-D4680FEB4122}"/>
    <cellStyle name="Normal 6 29" xfId="14429" xr:uid="{39BB24FA-A1F4-4F6E-81CD-FF64AFCB724D}"/>
    <cellStyle name="Normal 6 3" xfId="14430" xr:uid="{D53A7F6D-7536-4D50-AD79-2F5393B5EE7D}"/>
    <cellStyle name="Normal 6 30" xfId="14431" xr:uid="{2187BC89-56F8-4EBE-990C-6E2900156349}"/>
    <cellStyle name="Normal 6 31" xfId="14432" xr:uid="{CD6D39A6-C356-41F2-B11C-01ED7A7A3AF8}"/>
    <cellStyle name="Normal 6 32" xfId="14433" xr:uid="{7B2A056A-B561-4826-8CFD-6516A44727BC}"/>
    <cellStyle name="Normal 6 33" xfId="14434" xr:uid="{D11DDB6F-CF78-4CE8-A40A-69524550FB4A}"/>
    <cellStyle name="Normal 6 34" xfId="14435" xr:uid="{F5CD8425-2A95-4540-9B7B-265B40F35CFA}"/>
    <cellStyle name="Normal 6 35" xfId="14436" xr:uid="{28908A49-E0C6-4ED3-9EDB-D2C1AD3F3963}"/>
    <cellStyle name="Normal 6 36" xfId="14437" xr:uid="{7723E3CA-B2D2-4997-A344-DFF57F3C7FF4}"/>
    <cellStyle name="Normal 6 37" xfId="14438" xr:uid="{0E9D7557-E9EE-478B-A834-B208F3D623F2}"/>
    <cellStyle name="Normal 6 38" xfId="14439" xr:uid="{508C0682-3D6F-4950-BEA2-DF8253CA6EDE}"/>
    <cellStyle name="Normal 6 39" xfId="14440" xr:uid="{8850626C-C028-4B3F-A5C8-797CCC310713}"/>
    <cellStyle name="Normal 6 4" xfId="14441" xr:uid="{EE835FDE-A94C-4824-8CFD-D86510A9EE72}"/>
    <cellStyle name="Normal 6 40" xfId="14442" xr:uid="{51B41779-0B42-4863-8CA9-171ACC756FCF}"/>
    <cellStyle name="Normal 6 41" xfId="14443" xr:uid="{589FF525-0837-4474-BB39-614A00E8CE48}"/>
    <cellStyle name="Normal 6 42" xfId="14444" xr:uid="{C6D0AAB7-5D85-4DA2-AD69-5C01BCAFBD49}"/>
    <cellStyle name="Normal 6 43" xfId="14445" xr:uid="{C281E30F-25C2-4A87-83C9-2BF4C552A833}"/>
    <cellStyle name="Normal 6 44" xfId="14446" xr:uid="{DC19DCA0-5A39-4D4E-AC3A-C7B3A591A810}"/>
    <cellStyle name="Normal 6 45" xfId="14447" xr:uid="{0D68A69E-29B2-40EB-B677-9B16C221C18E}"/>
    <cellStyle name="Normal 6 46" xfId="14448" xr:uid="{A4423E58-34EE-4757-96D2-A5DC2A503881}"/>
    <cellStyle name="Normal 6 47" xfId="14449" xr:uid="{531EDB29-8B05-4446-944D-5DD447D6840D}"/>
    <cellStyle name="Normal 6 48" xfId="14450" xr:uid="{1583715B-4450-47BB-BD3E-A8E97EF9C829}"/>
    <cellStyle name="Normal 6 49" xfId="14451" xr:uid="{CAB19193-EDA4-4508-B526-3339FCA05BFB}"/>
    <cellStyle name="Normal 6 5" xfId="14452" xr:uid="{9284EBCB-6B07-407C-B7A8-11A6279A4E19}"/>
    <cellStyle name="Normal 6 50" xfId="14453" xr:uid="{98F2C45D-A2C0-484D-91EE-7C0D57B99ADF}"/>
    <cellStyle name="Normal 6 51" xfId="14454" xr:uid="{E21A8E28-1CC0-486C-925B-A058BB0715B9}"/>
    <cellStyle name="Normal 6 52" xfId="14455" xr:uid="{75C1486C-03E5-4A23-87E9-7E12BA550245}"/>
    <cellStyle name="Normal 6 53" xfId="14456" xr:uid="{6582813A-870D-4066-8C9F-7EC422144AA9}"/>
    <cellStyle name="Normal 6 54" xfId="14457" xr:uid="{2AA7BAC5-AB11-495F-B54C-D3D3B5959D63}"/>
    <cellStyle name="Normal 6 55" xfId="14458" xr:uid="{EE464146-EEFB-47A6-9A2E-A85EDF9A19E0}"/>
    <cellStyle name="Normal 6 56" xfId="14459" xr:uid="{55F2FFC2-0E35-4B90-AF58-19BA5AD3EC2F}"/>
    <cellStyle name="Normal 6 57" xfId="14460" xr:uid="{974D937C-3E88-4C5D-BD78-98F0F0FD091F}"/>
    <cellStyle name="Normal 6 58" xfId="14461" xr:uid="{8C0DD79C-05A0-49DC-B1A0-F1D7AB91DC28}"/>
    <cellStyle name="Normal 6 59" xfId="14462" xr:uid="{203CDF5D-07BC-4842-A3A8-13F733AB3EAF}"/>
    <cellStyle name="Normal 6 6" xfId="14463" xr:uid="{FBA65505-8F23-40FB-805E-EEAD5F9BCBB4}"/>
    <cellStyle name="Normal 6 60" xfId="14464" xr:uid="{798E9977-921E-4291-B447-4D0CC96538C2}"/>
    <cellStyle name="Normal 6 61" xfId="14465" xr:uid="{C6A93F5B-1FDB-4327-A44A-2B0B95374FC2}"/>
    <cellStyle name="Normal 6 62" xfId="14466" xr:uid="{A0DB8539-60FB-415D-B2F4-B6B5C547832C}"/>
    <cellStyle name="Normal 6 63" xfId="14182" xr:uid="{51912EFF-751A-4C38-9083-A346A51838DE}"/>
    <cellStyle name="Normal 6 7" xfId="14467" xr:uid="{E497D239-0B3B-403A-853F-F40F788C5BF2}"/>
    <cellStyle name="Normal 6 8" xfId="14468" xr:uid="{59D6C867-26A9-4593-AD26-076521445FE1}"/>
    <cellStyle name="Normal 6 9" xfId="14469" xr:uid="{28127DE5-677C-49D5-8E9E-75C3F9410AE5}"/>
    <cellStyle name="Normal 7" xfId="50" xr:uid="{203B3FFB-822C-4E00-96C3-207A4EF340B0}"/>
    <cellStyle name="Normal 7 2" xfId="14471" xr:uid="{B07054EA-A505-4864-A0BC-632D4BFB0149}"/>
    <cellStyle name="Normal 7 2 10" xfId="14472" xr:uid="{97A34FCE-F8A5-4891-8DA7-C3AE9DFE600B}"/>
    <cellStyle name="Normal 7 2 11" xfId="14473" xr:uid="{489CE018-DA08-42C7-90F1-3B1501D936CE}"/>
    <cellStyle name="Normal 7 2 12" xfId="14474" xr:uid="{59671E4A-9B0F-4F0D-9644-7E6B188F7432}"/>
    <cellStyle name="Normal 7 2 13" xfId="14475" xr:uid="{05666B1F-0ACB-4EE2-AF66-35836C9BE719}"/>
    <cellStyle name="Normal 7 2 14" xfId="14476" xr:uid="{18312BFE-C84C-4EB5-8978-92A0262CCE9E}"/>
    <cellStyle name="Normal 7 2 15" xfId="14477" xr:uid="{619BC67C-F621-4FA8-9B05-9AA795605343}"/>
    <cellStyle name="Normal 7 2 16" xfId="14478" xr:uid="{674D247C-CE2D-4BB0-B83B-4F3547BA3A44}"/>
    <cellStyle name="Normal 7 2 17" xfId="14479" xr:uid="{C25CBB96-A0C1-4B03-81C3-86B2950C3CBD}"/>
    <cellStyle name="Normal 7 2 18" xfId="14480" xr:uid="{3668C6AE-73EA-4972-9A35-6B5D6CBA99CC}"/>
    <cellStyle name="Normal 7 2 19" xfId="14481" xr:uid="{EED3CD93-4924-4503-804A-FB58376A4847}"/>
    <cellStyle name="Normal 7 2 2" xfId="14482" xr:uid="{47F4D17C-0DFC-4A5A-81D7-55B0AF933897}"/>
    <cellStyle name="Normal 7 2 2 10" xfId="14483" xr:uid="{8C17F474-903C-44C3-9C7F-7F2AE910DAAB}"/>
    <cellStyle name="Normal 7 2 2 11" xfId="14484" xr:uid="{58B6427D-28D5-463F-B4BD-FA29F0979443}"/>
    <cellStyle name="Normal 7 2 2 12" xfId="14485" xr:uid="{489BFD6D-F090-49EE-9B44-4A11AE358D14}"/>
    <cellStyle name="Normal 7 2 2 13" xfId="14486" xr:uid="{EDF80AD4-50A3-49A0-9562-E2DE73D80DC4}"/>
    <cellStyle name="Normal 7 2 2 14" xfId="14487" xr:uid="{380F05B4-1E2D-473C-87D3-0859E9033CF9}"/>
    <cellStyle name="Normal 7 2 2 15" xfId="14488" xr:uid="{2438F24D-CE02-4BC6-AD94-D65C1950E81F}"/>
    <cellStyle name="Normal 7 2 2 16" xfId="14489" xr:uid="{C3DEE2A6-0532-4256-BC7A-03C671D5B701}"/>
    <cellStyle name="Normal 7 2 2 17" xfId="14490" xr:uid="{7EBE433B-73BC-4DBF-9666-D8CD23E1F1AD}"/>
    <cellStyle name="Normal 7 2 2 18" xfId="14491" xr:uid="{C9B4DB2B-10C0-428C-9272-8E046B585B2B}"/>
    <cellStyle name="Normal 7 2 2 19" xfId="14492" xr:uid="{A5D764F3-D365-4BEC-BC67-D8E10FEE139E}"/>
    <cellStyle name="Normal 7 2 2 2" xfId="14493" xr:uid="{75BF52F7-D119-4E49-8B39-01EBBBB0396F}"/>
    <cellStyle name="Normal 7 2 2 2 10" xfId="14494" xr:uid="{EA4CD1B8-0AD3-45D7-803F-A755753232DB}"/>
    <cellStyle name="Normal 7 2 2 2 11" xfId="14495" xr:uid="{842F0577-86A2-43E8-8B1B-52E68B5D6BF0}"/>
    <cellStyle name="Normal 7 2 2 2 12" xfId="14496" xr:uid="{004B961E-2C27-4865-8B7E-06A7A900478A}"/>
    <cellStyle name="Normal 7 2 2 2 13" xfId="14497" xr:uid="{F009549E-C233-4452-B312-98A4BD3500EB}"/>
    <cellStyle name="Normal 7 2 2 2 14" xfId="14498" xr:uid="{3504D7F1-1846-4D10-B56C-329666E5283C}"/>
    <cellStyle name="Normal 7 2 2 2 15" xfId="14499" xr:uid="{10B8B6A7-ABC0-4E1F-B22B-14495641FCBD}"/>
    <cellStyle name="Normal 7 2 2 2 16" xfId="14500" xr:uid="{FE9B07C7-56C0-4AF9-8E0D-E0CBD64972BF}"/>
    <cellStyle name="Normal 7 2 2 2 17" xfId="14501" xr:uid="{69283422-9D78-4974-BE20-52D8CD32640A}"/>
    <cellStyle name="Normal 7 2 2 2 18" xfId="14502" xr:uid="{DEF97AC6-BFC7-41D5-BC97-66171D2CFBE7}"/>
    <cellStyle name="Normal 7 2 2 2 19" xfId="14503" xr:uid="{C910114B-D143-4924-A3B3-1D3FF768B89D}"/>
    <cellStyle name="Normal 7 2 2 2 2" xfId="14504" xr:uid="{0BB74F67-7D96-4FC3-8BDC-FAACAAF23CBF}"/>
    <cellStyle name="Normal 7 2 2 2 2 10" xfId="14505" xr:uid="{CA4F2227-36E2-4515-9F5C-862CC4AB2FBD}"/>
    <cellStyle name="Normal 7 2 2 2 2 11" xfId="14506" xr:uid="{B02254A0-72D7-4314-9195-74376ED119CC}"/>
    <cellStyle name="Normal 7 2 2 2 2 12" xfId="14507" xr:uid="{F87853F0-F000-4560-8B45-9C37C7F78975}"/>
    <cellStyle name="Normal 7 2 2 2 2 13" xfId="14508" xr:uid="{EE88AE6E-139F-41EF-9655-00B339AC221C}"/>
    <cellStyle name="Normal 7 2 2 2 2 14" xfId="14509" xr:uid="{7E47D503-C419-4F2D-8595-E0AB45955971}"/>
    <cellStyle name="Normal 7 2 2 2 2 15" xfId="14510" xr:uid="{211ACD0E-23B4-4B12-B363-1FAC256418F8}"/>
    <cellStyle name="Normal 7 2 2 2 2 16" xfId="14511" xr:uid="{DF4738E3-E162-496E-A916-074CB0349782}"/>
    <cellStyle name="Normal 7 2 2 2 2 17" xfId="14512" xr:uid="{E5A51B94-E947-4281-B2E3-11D562AE3D36}"/>
    <cellStyle name="Normal 7 2 2 2 2 18" xfId="14513" xr:uid="{4D4BCE45-907F-43A9-BF4F-B04FC2D0CC6B}"/>
    <cellStyle name="Normal 7 2 2 2 2 19" xfId="14514" xr:uid="{19C8FD4E-F56F-4E87-92C7-50DF2A3B4C5A}"/>
    <cellStyle name="Normal 7 2 2 2 2 2" xfId="14515" xr:uid="{3CED4421-535F-46E1-9980-3F18E92FA8B8}"/>
    <cellStyle name="Normal 7 2 2 2 2 20" xfId="14516" xr:uid="{D0C22644-929C-4439-B8E5-58E3CE3257DE}"/>
    <cellStyle name="Normal 7 2 2 2 2 21" xfId="14517" xr:uid="{687A9BAB-36A9-4832-8420-2113C6C3C8AC}"/>
    <cellStyle name="Normal 7 2 2 2 2 22" xfId="14518" xr:uid="{44AF1EF7-9022-41A1-A312-AED46EE9FCE5}"/>
    <cellStyle name="Normal 7 2 2 2 2 23" xfId="14519" xr:uid="{B1A3E8EA-0334-46EB-A4BF-13B9B9033E17}"/>
    <cellStyle name="Normal 7 2 2 2 2 24" xfId="14520" xr:uid="{F6B142D0-7A8C-4248-ACBB-A340748BBD63}"/>
    <cellStyle name="Normal 7 2 2 2 2 25" xfId="14521" xr:uid="{F3FCFA45-40F1-4F32-B732-E9E07A248552}"/>
    <cellStyle name="Normal 7 2 2 2 2 26" xfId="14522" xr:uid="{64E1C1A0-C83A-4F9A-89A3-CDB9E078437B}"/>
    <cellStyle name="Normal 7 2 2 2 2 27" xfId="14523" xr:uid="{E49AC20A-CA3D-4982-A588-A62F9F3CBE24}"/>
    <cellStyle name="Normal 7 2 2 2 2 28" xfId="14524" xr:uid="{E1F7DCCD-4385-46DC-B996-D1F98B5A5AEE}"/>
    <cellStyle name="Normal 7 2 2 2 2 29" xfId="14525" xr:uid="{724AC8AB-152F-45B2-99BB-B4B2F0C33880}"/>
    <cellStyle name="Normal 7 2 2 2 2 3" xfId="14526" xr:uid="{D4BB9F7F-6F17-402E-8BDF-BE4D099FA11C}"/>
    <cellStyle name="Normal 7 2 2 2 2 30" xfId="14527" xr:uid="{49A44AD9-12D6-4FBD-860B-083E36410190}"/>
    <cellStyle name="Normal 7 2 2 2 2 31" xfId="14528" xr:uid="{DFFBFDAA-A127-4421-9346-D1DECAFA3C8C}"/>
    <cellStyle name="Normal 7 2 2 2 2 32" xfId="14529" xr:uid="{64A7FE31-15E0-40DD-AF7B-9299DB2ECACD}"/>
    <cellStyle name="Normal 7 2 2 2 2 33" xfId="14530" xr:uid="{EDD66472-9863-46B1-A7C7-1556BFDC4CDD}"/>
    <cellStyle name="Normal 7 2 2 2 2 34" xfId="14531" xr:uid="{57B76488-379B-4AED-850E-6E488C9E3809}"/>
    <cellStyle name="Normal 7 2 2 2 2 35" xfId="14532" xr:uid="{7758AAA7-9023-462D-8D98-BE558102F5AF}"/>
    <cellStyle name="Normal 7 2 2 2 2 36" xfId="14533" xr:uid="{87378DAC-027F-4D28-8697-094E01188A80}"/>
    <cellStyle name="Normal 7 2 2 2 2 37" xfId="14534" xr:uid="{DA13F802-4140-4C98-90D3-95B8857C12D1}"/>
    <cellStyle name="Normal 7 2 2 2 2 38" xfId="14535" xr:uid="{94AD666A-44F0-4B4A-B7C6-844BE061913C}"/>
    <cellStyle name="Normal 7 2 2 2 2 4" xfId="14536" xr:uid="{848105E5-C851-440E-BFE4-A0577A1CE941}"/>
    <cellStyle name="Normal 7 2 2 2 2 5" xfId="14537" xr:uid="{6738D9EA-2C3A-47FF-A4F3-54D4F094292E}"/>
    <cellStyle name="Normal 7 2 2 2 2 6" xfId="14538" xr:uid="{5D7C0BDD-A50D-4C62-A623-D8BFFA608161}"/>
    <cellStyle name="Normal 7 2 2 2 2 7" xfId="14539" xr:uid="{EC1A8CF8-EA23-42B6-8148-ED3E7DD8AEF8}"/>
    <cellStyle name="Normal 7 2 2 2 2 8" xfId="14540" xr:uid="{780591C5-864E-454A-BAF2-B36834CCCFBB}"/>
    <cellStyle name="Normal 7 2 2 2 2 9" xfId="14541" xr:uid="{8CDEDE62-9883-410F-92E3-073B3AC8F514}"/>
    <cellStyle name="Normal 7 2 2 2 20" xfId="14542" xr:uid="{C79423BA-ED06-4A65-BCEE-453F839F8C67}"/>
    <cellStyle name="Normal 7 2 2 2 21" xfId="14543" xr:uid="{08E2DB8F-3F0D-42F2-B029-CDC3171BC386}"/>
    <cellStyle name="Normal 7 2 2 2 22" xfId="14544" xr:uid="{E97CE18E-F53C-42D6-8BE1-61EFCCD9194A}"/>
    <cellStyle name="Normal 7 2 2 2 23" xfId="14545" xr:uid="{CC6BCB21-DF16-4048-8336-0D856910B2F9}"/>
    <cellStyle name="Normal 7 2 2 2 24" xfId="14546" xr:uid="{308C5504-7A74-488D-918D-D5F84CA60421}"/>
    <cellStyle name="Normal 7 2 2 2 25" xfId="14547" xr:uid="{195AB548-8998-4D15-8E16-9FFD4AA59856}"/>
    <cellStyle name="Normal 7 2 2 2 26" xfId="14548" xr:uid="{ED827467-E35B-4BC4-90BD-FEE7E6FBD6B4}"/>
    <cellStyle name="Normal 7 2 2 2 27" xfId="14549" xr:uid="{8CB43EB2-3622-4B4C-9F9C-3255165313C4}"/>
    <cellStyle name="Normal 7 2 2 2 28" xfId="14550" xr:uid="{B4D2C80D-1DE2-42D9-BBED-A1A4B7C0209A}"/>
    <cellStyle name="Normal 7 2 2 2 29" xfId="14551" xr:uid="{4615D2B9-B8A5-478E-B798-EAC57D6997C3}"/>
    <cellStyle name="Normal 7 2 2 2 3" xfId="14552" xr:uid="{2A1A3605-4322-424F-A530-BE587B734403}"/>
    <cellStyle name="Normal 7 2 2 2 30" xfId="14553" xr:uid="{75BB2DB5-5C54-4AB9-973B-D95293022818}"/>
    <cellStyle name="Normal 7 2 2 2 31" xfId="14554" xr:uid="{1D05D434-2E8D-4027-9161-A96593C89671}"/>
    <cellStyle name="Normal 7 2 2 2 32" xfId="14555" xr:uid="{7FEFAA2A-1BC0-42A2-BE8A-192AAF0E90B6}"/>
    <cellStyle name="Normal 7 2 2 2 33" xfId="14556" xr:uid="{A91D0A33-C1FF-4CE1-9270-95B6A81497D1}"/>
    <cellStyle name="Normal 7 2 2 2 34" xfId="14557" xr:uid="{31E9916E-8D94-4E54-81F0-B50A12A7E085}"/>
    <cellStyle name="Normal 7 2 2 2 35" xfId="14558" xr:uid="{B8072575-F89D-4B1E-8C0E-3F5421A403CE}"/>
    <cellStyle name="Normal 7 2 2 2 36" xfId="14559" xr:uid="{A7E516F0-7D8D-4934-9072-9129C0E43218}"/>
    <cellStyle name="Normal 7 2 2 2 37" xfId="14560" xr:uid="{723755F1-D0EF-4A51-BD35-0544D16B3A18}"/>
    <cellStyle name="Normal 7 2 2 2 38" xfId="14561" xr:uid="{EF63823A-A79C-457C-A380-CB6E44E84ABC}"/>
    <cellStyle name="Normal 7 2 2 2 4" xfId="14562" xr:uid="{327EDB08-333F-445C-8836-3C7615EB1EF4}"/>
    <cellStyle name="Normal 7 2 2 2 5" xfId="14563" xr:uid="{61BBF243-DEF5-48AF-86E0-D8463FDC165D}"/>
    <cellStyle name="Normal 7 2 2 2 6" xfId="14564" xr:uid="{D47A362F-C1C9-4A36-900A-A266D68A5621}"/>
    <cellStyle name="Normal 7 2 2 2 7" xfId="14565" xr:uid="{4E565F6D-E2C6-4099-9703-7D694A62D6AC}"/>
    <cellStyle name="Normal 7 2 2 2 8" xfId="14566" xr:uid="{4CBDCD47-FEBF-4B77-AD46-C424C8417681}"/>
    <cellStyle name="Normal 7 2 2 2 9" xfId="14567" xr:uid="{E907EA80-D183-4FD3-95AD-B7B826301A2F}"/>
    <cellStyle name="Normal 7 2 2 20" xfId="14568" xr:uid="{A34114D8-0C90-4ED5-8847-B4CCE2586BBE}"/>
    <cellStyle name="Normal 7 2 2 21" xfId="14569" xr:uid="{1967A3A9-D432-4286-BA00-342288B84C67}"/>
    <cellStyle name="Normal 7 2 2 22" xfId="14570" xr:uid="{03A09663-B11C-4D0F-8353-1C6CAFAC4EC1}"/>
    <cellStyle name="Normal 7 2 2 23" xfId="14571" xr:uid="{23FAB096-D5D9-4BBE-838B-7B1EF6D494B4}"/>
    <cellStyle name="Normal 7 2 2 24" xfId="14572" xr:uid="{652F174F-8C2E-41CA-A070-D8065703A6C3}"/>
    <cellStyle name="Normal 7 2 2 25" xfId="14573" xr:uid="{6A4883E0-C5F2-44D4-9897-B95576FC25F8}"/>
    <cellStyle name="Normal 7 2 2 26" xfId="14574" xr:uid="{1BB0286A-8967-41B0-93D0-19AC4BA47015}"/>
    <cellStyle name="Normal 7 2 2 27" xfId="14575" xr:uid="{59F7297C-0A01-412A-A518-8CBDFDC4F1DA}"/>
    <cellStyle name="Normal 7 2 2 28" xfId="14576" xr:uid="{62EEBC5C-FEBC-498E-9C4D-CEB280261001}"/>
    <cellStyle name="Normal 7 2 2 29" xfId="14577" xr:uid="{74F5A35D-5C74-4DBB-89CA-60DFFF2D0C84}"/>
    <cellStyle name="Normal 7 2 2 3" xfId="14578" xr:uid="{E8E30272-928F-4A0C-AD7D-D6F5A9173D40}"/>
    <cellStyle name="Normal 7 2 2 30" xfId="14579" xr:uid="{4AA8D517-761A-4F9F-A6D9-F5E78CFDF708}"/>
    <cellStyle name="Normal 7 2 2 31" xfId="14580" xr:uid="{D2B40292-054B-4C26-B23F-358FEE08F4C5}"/>
    <cellStyle name="Normal 7 2 2 32" xfId="14581" xr:uid="{01D3934B-1431-45A6-A2A3-1A4AD39817CC}"/>
    <cellStyle name="Normal 7 2 2 33" xfId="14582" xr:uid="{ED6FCE8F-F381-4A34-96C4-01177E36E12D}"/>
    <cellStyle name="Normal 7 2 2 34" xfId="14583" xr:uid="{ECF403A1-D125-4D16-8047-57ECA9EEA2E1}"/>
    <cellStyle name="Normal 7 2 2 35" xfId="14584" xr:uid="{1AA14FEF-BF7A-4399-86D0-378A65A3A385}"/>
    <cellStyle name="Normal 7 2 2 36" xfId="14585" xr:uid="{702A724D-5B6B-4E31-B377-D78DF26B3D54}"/>
    <cellStyle name="Normal 7 2 2 37" xfId="14586" xr:uid="{9CB1C2E3-40B8-42EF-AAB8-FC40DE7E3F01}"/>
    <cellStyle name="Normal 7 2 2 38" xfId="14587" xr:uid="{428AB37D-8AA9-466D-AFED-E80692431E33}"/>
    <cellStyle name="Normal 7 2 2 39" xfId="14588" xr:uid="{35464CAD-93F7-41EF-8F8C-46C77672BFD3}"/>
    <cellStyle name="Normal 7 2 2 4" xfId="14589" xr:uid="{1F7E7221-A5C6-44A4-9AD0-E8A24A956129}"/>
    <cellStyle name="Normal 7 2 2 40" xfId="14590" xr:uid="{45AD8EA1-E2B0-47EE-93D5-CDADCE52C1D5}"/>
    <cellStyle name="Normal 7 2 2 5" xfId="14591" xr:uid="{79506017-44FA-4126-A95A-4949CA48B784}"/>
    <cellStyle name="Normal 7 2 2 6" xfId="14592" xr:uid="{BAE5FF41-B954-410E-9C52-6BB070EB6B3A}"/>
    <cellStyle name="Normal 7 2 2 7" xfId="14593" xr:uid="{0CA5550B-5759-4E33-8B39-7227F12EA485}"/>
    <cellStyle name="Normal 7 2 2 8" xfId="14594" xr:uid="{384D785C-8C40-49E8-A14B-6726C478157D}"/>
    <cellStyle name="Normal 7 2 2 9" xfId="14595" xr:uid="{85A230E8-51DC-4370-BD38-B2CB9B504569}"/>
    <cellStyle name="Normal 7 2 20" xfId="14596" xr:uid="{14BD12BA-C6A4-408D-B896-0414D6660535}"/>
    <cellStyle name="Normal 7 2 21" xfId="14597" xr:uid="{355D9A59-8821-4519-A2D1-168DB9ACC261}"/>
    <cellStyle name="Normal 7 2 22" xfId="14598" xr:uid="{A3BCA4BB-17AE-4478-B9E3-B9500F32B940}"/>
    <cellStyle name="Normal 7 2 23" xfId="14599" xr:uid="{165BE5BB-FA4D-432A-82E6-4DB337039841}"/>
    <cellStyle name="Normal 7 2 24" xfId="14600" xr:uid="{2701F0C6-24D5-468F-81D7-5F5FA5F3776F}"/>
    <cellStyle name="Normal 7 2 25" xfId="14601" xr:uid="{B1B358F2-8495-4C96-AF8D-262C5FC03C0D}"/>
    <cellStyle name="Normal 7 2 26" xfId="14602" xr:uid="{8BE3BA03-BB57-4897-A5FE-13BC8585972E}"/>
    <cellStyle name="Normal 7 2 27" xfId="14603" xr:uid="{D6566C84-1274-4D25-950D-C0506C89F0BB}"/>
    <cellStyle name="Normal 7 2 28" xfId="14604" xr:uid="{7C8C2233-C371-4401-A4B4-7C62243C1588}"/>
    <cellStyle name="Normal 7 2 29" xfId="14605" xr:uid="{A064238A-C847-4466-9AFA-674FD61BA789}"/>
    <cellStyle name="Normal 7 2 3" xfId="14606" xr:uid="{06C103D8-2B57-46F9-9D7B-0D5CBEACEA22}"/>
    <cellStyle name="Normal 7 2 3 10" xfId="14607" xr:uid="{FBD5EDC1-7ED8-4C56-999F-7B2DBB0B11F7}"/>
    <cellStyle name="Normal 7 2 3 11" xfId="14608" xr:uid="{D4D4DB8A-F0B6-47DE-9F19-5E615EB1EBE1}"/>
    <cellStyle name="Normal 7 2 3 12" xfId="14609" xr:uid="{669FE9BC-19D9-4CD4-865A-8E5351341789}"/>
    <cellStyle name="Normal 7 2 3 13" xfId="14610" xr:uid="{543200C8-3083-4626-9EA0-11A28ECAE00B}"/>
    <cellStyle name="Normal 7 2 3 14" xfId="14611" xr:uid="{31FE959C-6466-4D9C-9118-026D8369BEEA}"/>
    <cellStyle name="Normal 7 2 3 15" xfId="14612" xr:uid="{A4928B82-F44E-4235-87E7-AD0E413E88CA}"/>
    <cellStyle name="Normal 7 2 3 16" xfId="14613" xr:uid="{3BAF5AEB-1250-455B-9A2A-01F5F8099C23}"/>
    <cellStyle name="Normal 7 2 3 17" xfId="14614" xr:uid="{57A89722-4298-4A46-940A-0C18E463B00B}"/>
    <cellStyle name="Normal 7 2 3 18" xfId="14615" xr:uid="{3389FBD4-20DC-4399-A418-9C6AFBDCE95F}"/>
    <cellStyle name="Normal 7 2 3 19" xfId="14616" xr:uid="{773BB8AD-B66F-4FF9-A55B-13852602CEDB}"/>
    <cellStyle name="Normal 7 2 3 2" xfId="14617" xr:uid="{4FA51AD0-17BB-413E-866A-A2DEC2F0C07E}"/>
    <cellStyle name="Normal 7 2 3 2 10" xfId="14618" xr:uid="{671C513C-C430-441F-846C-90886D4C3EDD}"/>
    <cellStyle name="Normal 7 2 3 2 11" xfId="14619" xr:uid="{B0943901-A84F-489B-8009-AD2F6FAB4EDE}"/>
    <cellStyle name="Normal 7 2 3 2 12" xfId="14620" xr:uid="{04AA0F4C-E174-4CF3-994D-AF10F2248FDD}"/>
    <cellStyle name="Normal 7 2 3 2 13" xfId="14621" xr:uid="{ECBFD423-B74E-48BA-AEA3-A22D93094DC2}"/>
    <cellStyle name="Normal 7 2 3 2 14" xfId="14622" xr:uid="{D0665C31-2EA4-4BC6-9BC9-5248BADB6D26}"/>
    <cellStyle name="Normal 7 2 3 2 15" xfId="14623" xr:uid="{C690B5D8-9524-4F92-8CD8-FB5B58C07E72}"/>
    <cellStyle name="Normal 7 2 3 2 16" xfId="14624" xr:uid="{565122E7-4387-4B63-8B80-DF25005CE656}"/>
    <cellStyle name="Normal 7 2 3 2 17" xfId="14625" xr:uid="{3372B93D-4E1A-4B38-8244-515AB0801489}"/>
    <cellStyle name="Normal 7 2 3 2 18" xfId="14626" xr:uid="{F3676857-B92D-4EB7-8132-59CEDA6E0893}"/>
    <cellStyle name="Normal 7 2 3 2 19" xfId="14627" xr:uid="{DEC1A138-2AEE-4C9B-B110-EA471CB2FD4C}"/>
    <cellStyle name="Normal 7 2 3 2 2" xfId="14628" xr:uid="{8ED55C05-1B46-4787-ABCC-753ED32C991E}"/>
    <cellStyle name="Normal 7 2 3 2 20" xfId="14629" xr:uid="{0EB74A61-7BDE-4CEF-96B8-BAB383CE55F3}"/>
    <cellStyle name="Normal 7 2 3 2 21" xfId="14630" xr:uid="{A169AE2B-022A-4BBF-B008-35A4A1368C00}"/>
    <cellStyle name="Normal 7 2 3 2 22" xfId="14631" xr:uid="{AF186436-7645-4ACC-A89A-2608FCF5536C}"/>
    <cellStyle name="Normal 7 2 3 2 23" xfId="14632" xr:uid="{1CE1C8E3-D238-4D61-BB36-6F63BCBDBB8B}"/>
    <cellStyle name="Normal 7 2 3 2 24" xfId="14633" xr:uid="{CB288224-3B10-424E-9C3B-740B30064CAB}"/>
    <cellStyle name="Normal 7 2 3 2 25" xfId="14634" xr:uid="{E210935C-5F40-442B-9FA5-05E47C57EC3A}"/>
    <cellStyle name="Normal 7 2 3 2 26" xfId="14635" xr:uid="{DD8ACBEF-23F9-44FE-93BC-A4023CCD1918}"/>
    <cellStyle name="Normal 7 2 3 2 27" xfId="14636" xr:uid="{61887142-8F63-4905-81F6-7792F07A4CF0}"/>
    <cellStyle name="Normal 7 2 3 2 28" xfId="14637" xr:uid="{86356BEF-4EEB-4445-A66F-B63163042840}"/>
    <cellStyle name="Normal 7 2 3 2 29" xfId="14638" xr:uid="{AECA8729-CEF8-408F-85AB-9842F0CDF106}"/>
    <cellStyle name="Normal 7 2 3 2 3" xfId="14639" xr:uid="{79551081-1340-4FF9-A0D6-C82B5A2D19E1}"/>
    <cellStyle name="Normal 7 2 3 2 30" xfId="14640" xr:uid="{CEACFBF7-C3A6-4C58-AD54-87F8A157449A}"/>
    <cellStyle name="Normal 7 2 3 2 31" xfId="14641" xr:uid="{128C1EAB-75D7-4E1D-B17B-9D7C1F50B6F2}"/>
    <cellStyle name="Normal 7 2 3 2 32" xfId="14642" xr:uid="{7B27CD61-60C1-4CDC-8DBE-999F6B913A6C}"/>
    <cellStyle name="Normal 7 2 3 2 33" xfId="14643" xr:uid="{BB08A5D3-C345-419C-827E-0A085E23ABD1}"/>
    <cellStyle name="Normal 7 2 3 2 34" xfId="14644" xr:uid="{24903242-466C-41EB-BFE0-2CBEA484DDA7}"/>
    <cellStyle name="Normal 7 2 3 2 35" xfId="14645" xr:uid="{0EE35033-D5A0-4DED-AC3B-0EAEEF35DCCD}"/>
    <cellStyle name="Normal 7 2 3 2 36" xfId="14646" xr:uid="{D1911F06-3657-4C33-A77D-8497B1AF9AA4}"/>
    <cellStyle name="Normal 7 2 3 2 37" xfId="14647" xr:uid="{2325FA12-311E-4735-9DF8-7676E2680D81}"/>
    <cellStyle name="Normal 7 2 3 2 38" xfId="14648" xr:uid="{E498A898-0D78-44D6-B6B6-8FFDBF6911A8}"/>
    <cellStyle name="Normal 7 2 3 2 4" xfId="14649" xr:uid="{B0F833D9-6B9B-4225-B2F2-948155EDBE77}"/>
    <cellStyle name="Normal 7 2 3 2 5" xfId="14650" xr:uid="{EDB42E79-E58E-44DA-BB97-6ED8B48A88BE}"/>
    <cellStyle name="Normal 7 2 3 2 6" xfId="14651" xr:uid="{7E5BE1E6-5F92-4F43-9F15-85B5A58EA2C9}"/>
    <cellStyle name="Normal 7 2 3 2 7" xfId="14652" xr:uid="{5511DB58-23A7-4B33-99AB-C50877CE2D07}"/>
    <cellStyle name="Normal 7 2 3 2 8" xfId="14653" xr:uid="{826BC00E-BCD5-411B-83C5-2653FF5063D0}"/>
    <cellStyle name="Normal 7 2 3 2 9" xfId="14654" xr:uid="{CF8CBBE6-E1FE-4347-996D-BC09AC3CC72A}"/>
    <cellStyle name="Normal 7 2 3 20" xfId="14655" xr:uid="{39C995AF-7BAC-4C98-A2D4-C2AE8293F303}"/>
    <cellStyle name="Normal 7 2 3 21" xfId="14656" xr:uid="{B4B0C6B1-8478-4BA0-8ACC-0A6CCAB0CA16}"/>
    <cellStyle name="Normal 7 2 3 22" xfId="14657" xr:uid="{904E0B84-C814-4D59-B713-6D1274164777}"/>
    <cellStyle name="Normal 7 2 3 23" xfId="14658" xr:uid="{0BE7ACE5-2CFE-4A84-9C68-BD18320924E0}"/>
    <cellStyle name="Normal 7 2 3 24" xfId="14659" xr:uid="{D7727B1C-6023-49E6-8CD9-4EBCC6088743}"/>
    <cellStyle name="Normal 7 2 3 25" xfId="14660" xr:uid="{7ACE8303-3028-4638-94CD-5D3899E18462}"/>
    <cellStyle name="Normal 7 2 3 26" xfId="14661" xr:uid="{707BA8B9-F927-4667-A6BF-3319A89DE64F}"/>
    <cellStyle name="Normal 7 2 3 27" xfId="14662" xr:uid="{D754693D-C9F9-408A-982C-79D67A808120}"/>
    <cellStyle name="Normal 7 2 3 28" xfId="14663" xr:uid="{09889A31-AB5B-4B3E-96E4-A3D06BC665AD}"/>
    <cellStyle name="Normal 7 2 3 29" xfId="14664" xr:uid="{DBB53869-2091-49C8-BF27-2EE74B1991EB}"/>
    <cellStyle name="Normal 7 2 3 3" xfId="14665" xr:uid="{1A2BF331-AFAE-487E-AEAA-BD9192B49110}"/>
    <cellStyle name="Normal 7 2 3 30" xfId="14666" xr:uid="{B7BAE625-EDDA-4E37-8DC1-36299AD9B34E}"/>
    <cellStyle name="Normal 7 2 3 31" xfId="14667" xr:uid="{60F156D1-89EA-4542-BCD4-79C0851BD214}"/>
    <cellStyle name="Normal 7 2 3 32" xfId="14668" xr:uid="{250D5083-3436-4AC1-A7DF-B2C04E58A6CA}"/>
    <cellStyle name="Normal 7 2 3 33" xfId="14669" xr:uid="{DE303067-8B82-41FD-A0D8-3C410172CED4}"/>
    <cellStyle name="Normal 7 2 3 34" xfId="14670" xr:uid="{43DFB72A-EEFD-4029-9EA8-20265CDAA440}"/>
    <cellStyle name="Normal 7 2 3 35" xfId="14671" xr:uid="{1EC1B216-7467-4991-A751-D9472FE80F2F}"/>
    <cellStyle name="Normal 7 2 3 36" xfId="14672" xr:uid="{9BE51C26-2E96-44BE-A7FD-8929F4DA2C2B}"/>
    <cellStyle name="Normal 7 2 3 37" xfId="14673" xr:uid="{18177789-B2DA-42EB-AAD7-7EC0AEE6BAC5}"/>
    <cellStyle name="Normal 7 2 3 38" xfId="14674" xr:uid="{B2C6D39B-95CB-4DCF-8EA3-B3AA0CE99776}"/>
    <cellStyle name="Normal 7 2 3 4" xfId="14675" xr:uid="{10FCE1C7-4851-4E68-9C08-0FC35ACBEA7E}"/>
    <cellStyle name="Normal 7 2 3 5" xfId="14676" xr:uid="{063351A8-3DAD-4D72-BA09-0314E29B3C6D}"/>
    <cellStyle name="Normal 7 2 3 6" xfId="14677" xr:uid="{DBDB1447-51FC-496C-9B85-390A8D574750}"/>
    <cellStyle name="Normal 7 2 3 7" xfId="14678" xr:uid="{2F7E771B-A4F6-4ED8-B69F-28CF27128061}"/>
    <cellStyle name="Normal 7 2 3 8" xfId="14679" xr:uid="{5B205735-6759-40E8-AF4E-364BD63005A5}"/>
    <cellStyle name="Normal 7 2 3 9" xfId="14680" xr:uid="{12F7BF7C-3A5E-44E3-BA37-2D5A48FD1D6E}"/>
    <cellStyle name="Normal 7 2 30" xfId="14681" xr:uid="{5AD0423A-3301-474B-A164-C3C16E3C15EF}"/>
    <cellStyle name="Normal 7 2 31" xfId="14682" xr:uid="{16E739B1-4F92-43FF-8F38-0EC24B79D77A}"/>
    <cellStyle name="Normal 7 2 32" xfId="14683" xr:uid="{D2D43FA1-6F37-419C-B8C6-7CA9E940A0D7}"/>
    <cellStyle name="Normal 7 2 33" xfId="14684" xr:uid="{24394E3B-8BD9-45FD-AEC8-AE6A4ACCB82E}"/>
    <cellStyle name="Normal 7 2 34" xfId="14685" xr:uid="{C496992A-16F5-40B7-A8A7-1914F449304F}"/>
    <cellStyle name="Normal 7 2 35" xfId="14686" xr:uid="{117A3724-0118-4F9A-B771-2BC57E43EF3B}"/>
    <cellStyle name="Normal 7 2 36" xfId="14687" xr:uid="{2EE0FCD2-0540-47CB-88C0-BE4758E8EED5}"/>
    <cellStyle name="Normal 7 2 37" xfId="14688" xr:uid="{561EC624-EE07-4059-8F2B-591B66BFB701}"/>
    <cellStyle name="Normal 7 2 38" xfId="14689" xr:uid="{87FABBE1-4BB5-42BB-8660-7D1B467BA38D}"/>
    <cellStyle name="Normal 7 2 39" xfId="14690" xr:uid="{AFDDBB71-49B4-4380-A008-05EAC79229FB}"/>
    <cellStyle name="Normal 7 2 4" xfId="14691" xr:uid="{B148805B-F758-46B9-A164-4A7ED35F7B80}"/>
    <cellStyle name="Normal 7 2 40" xfId="14692" xr:uid="{55B4F663-7D4A-4C0D-9EB4-3D4D96EF66E5}"/>
    <cellStyle name="Normal 7 2 41" xfId="14693" xr:uid="{F6175E85-BA6A-4D4F-92CB-61CAB7BA87A6}"/>
    <cellStyle name="Normal 7 2 42" xfId="14694" xr:uid="{3FEC2684-6993-493C-85BD-3662FA45A490}"/>
    <cellStyle name="Normal 7 2 43" xfId="14695" xr:uid="{DB8E5420-9D16-4BE2-BBBD-39193CD4A269}"/>
    <cellStyle name="Normal 7 2 44" xfId="14696" xr:uid="{F5429912-6882-49A2-8862-FADFDA840F62}"/>
    <cellStyle name="Normal 7 2 45" xfId="14697" xr:uid="{67D66C7D-70D7-42DF-9679-D3FD933682DF}"/>
    <cellStyle name="Normal 7 2 46" xfId="14698" xr:uid="{E652B061-EA7A-46CB-844D-AD055F5A1E6B}"/>
    <cellStyle name="Normal 7 2 47" xfId="14699" xr:uid="{1716EFFD-0985-4064-B97F-65807B8CD716}"/>
    <cellStyle name="Normal 7 2 5" xfId="14700" xr:uid="{EDBDA4DF-81E4-4A58-8104-D7098E60BC0E}"/>
    <cellStyle name="Normal 7 2 6" xfId="14701" xr:uid="{F5DF4BFE-73DD-4ADF-9F84-10C552242EB9}"/>
    <cellStyle name="Normal 7 2 7" xfId="14702" xr:uid="{D15E7BA1-E3C1-4100-922D-4ED54205FDA7}"/>
    <cellStyle name="Normal 7 2 8" xfId="14703" xr:uid="{B4A003A8-4C9B-4255-8563-D93A9D325696}"/>
    <cellStyle name="Normal 7 2 9" xfId="14704" xr:uid="{3DCC539A-0260-4E24-B818-8501C8F36C20}"/>
    <cellStyle name="Normal 7 3" xfId="14705" xr:uid="{88AB8253-A1CC-4878-A293-C7D899F2D6CC}"/>
    <cellStyle name="Normal 7 3 10" xfId="14706" xr:uid="{40A36AEE-9DBE-44A2-8BAC-32B5CE7C3795}"/>
    <cellStyle name="Normal 7 3 11" xfId="14707" xr:uid="{C6726F92-4EAD-48D0-B5BB-93B9C69E58D3}"/>
    <cellStyle name="Normal 7 3 12" xfId="14708" xr:uid="{9D96CEC1-7478-43F9-B5B2-0537DDAE25E9}"/>
    <cellStyle name="Normal 7 3 13" xfId="14709" xr:uid="{00B807EE-7A7E-43A9-8927-3F533C6E2DC9}"/>
    <cellStyle name="Normal 7 3 14" xfId="14710" xr:uid="{2DE26441-5570-421C-8602-A194C2CD2CB5}"/>
    <cellStyle name="Normal 7 3 15" xfId="14711" xr:uid="{7FC30F43-9F54-43FC-A14D-BA7293E21C45}"/>
    <cellStyle name="Normal 7 3 16" xfId="14712" xr:uid="{8066456B-AC7B-4C0B-B935-4F371E42221C}"/>
    <cellStyle name="Normal 7 3 17" xfId="14713" xr:uid="{ABB6C681-7241-4BC2-9E73-152DA82F5B71}"/>
    <cellStyle name="Normal 7 3 18" xfId="14714" xr:uid="{BFA28E89-957E-4A4B-B1AC-31F6C47C6F71}"/>
    <cellStyle name="Normal 7 3 19" xfId="14715" xr:uid="{D497718B-2890-4CE1-B8E1-4F5FC6E64D41}"/>
    <cellStyle name="Normal 7 3 2" xfId="14716" xr:uid="{3BC1D88E-FF6E-4465-96FA-4E7BC8C1C133}"/>
    <cellStyle name="Normal 7 3 2 10" xfId="14717" xr:uid="{19D3DD16-163D-40FE-959F-BD4342AF8367}"/>
    <cellStyle name="Normal 7 3 2 11" xfId="14718" xr:uid="{8BFAA288-A902-4CD2-BC8D-26696E0769FF}"/>
    <cellStyle name="Normal 7 3 2 12" xfId="14719" xr:uid="{27F53AB0-0236-441F-8B7E-A3AA22E1D083}"/>
    <cellStyle name="Normal 7 3 2 13" xfId="14720" xr:uid="{5DA94F6B-A13E-4F78-AEC6-4BB23BBE382E}"/>
    <cellStyle name="Normal 7 3 2 14" xfId="14721" xr:uid="{79DF7B20-0C5F-4A34-9C0C-F4C7ED42B8DA}"/>
    <cellStyle name="Normal 7 3 2 15" xfId="14722" xr:uid="{24D81544-4B3E-4F96-92D4-C2D6882C6585}"/>
    <cellStyle name="Normal 7 3 2 16" xfId="14723" xr:uid="{ED10AE36-2B5F-4838-A10C-8CB3309EB02E}"/>
    <cellStyle name="Normal 7 3 2 17" xfId="14724" xr:uid="{B0D48514-3531-4317-899E-57A047EE66B5}"/>
    <cellStyle name="Normal 7 3 2 18" xfId="14725" xr:uid="{493F57D0-0953-47FB-A3F7-01C7E8C2000D}"/>
    <cellStyle name="Normal 7 3 2 19" xfId="14726" xr:uid="{80ED76F2-4860-4B32-AD19-2FBC77EF30C9}"/>
    <cellStyle name="Normal 7 3 2 2" xfId="14727" xr:uid="{D9BB05C6-0967-4596-9780-C95CA44EE887}"/>
    <cellStyle name="Normal 7 3 2 2 10" xfId="14728" xr:uid="{6FBD4861-6096-4BF7-9CDC-24C385DEF080}"/>
    <cellStyle name="Normal 7 3 2 2 11" xfId="14729" xr:uid="{5812BFBE-4993-4BB8-9BAE-66CA8D7C1538}"/>
    <cellStyle name="Normal 7 3 2 2 12" xfId="14730" xr:uid="{4B582051-D386-4D00-918B-152558454007}"/>
    <cellStyle name="Normal 7 3 2 2 13" xfId="14731" xr:uid="{E3D63F68-4183-482A-8E2F-95EC25341385}"/>
    <cellStyle name="Normal 7 3 2 2 14" xfId="14732" xr:uid="{66481D5D-491F-4707-9E87-CC9ED1CFE615}"/>
    <cellStyle name="Normal 7 3 2 2 15" xfId="14733" xr:uid="{39CDE1F6-4537-4041-AB18-E89EEB62680F}"/>
    <cellStyle name="Normal 7 3 2 2 16" xfId="14734" xr:uid="{84CBA3F4-8E9F-4482-A024-DCE47E773A2D}"/>
    <cellStyle name="Normal 7 3 2 2 17" xfId="14735" xr:uid="{68340BA2-CDC9-408D-869D-A54416066CA5}"/>
    <cellStyle name="Normal 7 3 2 2 18" xfId="14736" xr:uid="{7E3938FC-D650-4478-AA42-DBD48F1D405D}"/>
    <cellStyle name="Normal 7 3 2 2 19" xfId="14737" xr:uid="{F96EB8E0-8B55-466F-9CF5-02CF9FB76278}"/>
    <cellStyle name="Normal 7 3 2 2 2" xfId="14738" xr:uid="{48966907-669C-460A-9DC8-754A437AEFE6}"/>
    <cellStyle name="Normal 7 3 2 2 2 10" xfId="14739" xr:uid="{E52E4256-7F95-4EE8-AED2-1C1EB021803F}"/>
    <cellStyle name="Normal 7 3 2 2 2 11" xfId="14740" xr:uid="{A2FF9913-2F14-44D7-AE46-A27160D69EDF}"/>
    <cellStyle name="Normal 7 3 2 2 2 12" xfId="14741" xr:uid="{054ECC95-315F-4925-9F3F-2F4FF73BE442}"/>
    <cellStyle name="Normal 7 3 2 2 2 13" xfId="14742" xr:uid="{E4F3B347-0C3A-4A43-93E2-8A482D454B61}"/>
    <cellStyle name="Normal 7 3 2 2 2 14" xfId="14743" xr:uid="{9FDA1D2F-1833-43C0-88F9-8F49A34FEEE7}"/>
    <cellStyle name="Normal 7 3 2 2 2 15" xfId="14744" xr:uid="{6F9AB395-30BA-4835-9AE8-423911678420}"/>
    <cellStyle name="Normal 7 3 2 2 2 16" xfId="14745" xr:uid="{40138F2E-9181-4A07-A7CF-DB8A65F55ED4}"/>
    <cellStyle name="Normal 7 3 2 2 2 17" xfId="14746" xr:uid="{75573314-A64E-4A85-B603-E421644D1F6D}"/>
    <cellStyle name="Normal 7 3 2 2 2 18" xfId="14747" xr:uid="{2E4D80AE-4D83-43CE-A76E-E3F1C43E5D18}"/>
    <cellStyle name="Normal 7 3 2 2 2 19" xfId="14748" xr:uid="{CFE7F307-C19A-478C-983F-A54121D40F8E}"/>
    <cellStyle name="Normal 7 3 2 2 2 2" xfId="14749" xr:uid="{94904C37-B3DD-49AE-BA5C-099153780C42}"/>
    <cellStyle name="Normal 7 3 2 2 2 20" xfId="14750" xr:uid="{C865C6AA-82C5-49CF-A2A4-F2101E765120}"/>
    <cellStyle name="Normal 7 3 2 2 2 21" xfId="14751" xr:uid="{D8AD2528-104D-4D0A-901E-532C67E61AE0}"/>
    <cellStyle name="Normal 7 3 2 2 2 22" xfId="14752" xr:uid="{FFB76B69-14DF-498C-9E1F-E28E2E616B00}"/>
    <cellStyle name="Normal 7 3 2 2 2 23" xfId="14753" xr:uid="{394C4F94-D730-47E9-8D2B-52C23B4315E5}"/>
    <cellStyle name="Normal 7 3 2 2 2 24" xfId="14754" xr:uid="{6108B6E4-D32E-43E8-BAFC-B793918F635B}"/>
    <cellStyle name="Normal 7 3 2 2 2 25" xfId="14755" xr:uid="{587079ED-A936-4D3D-B447-BA10496B1C4F}"/>
    <cellStyle name="Normal 7 3 2 2 2 26" xfId="14756" xr:uid="{32D575FF-EF54-48D5-B9E6-A9FDF2A60E0A}"/>
    <cellStyle name="Normal 7 3 2 2 2 27" xfId="14757" xr:uid="{9A2B837E-D9EC-48AD-81F8-963C0045E2F3}"/>
    <cellStyle name="Normal 7 3 2 2 2 28" xfId="14758" xr:uid="{477F8887-1322-468D-B5C1-BC95C2D68DC4}"/>
    <cellStyle name="Normal 7 3 2 2 2 29" xfId="14759" xr:uid="{B192263E-0EA0-496F-89F5-102D400C9C2B}"/>
    <cellStyle name="Normal 7 3 2 2 2 3" xfId="14760" xr:uid="{70A8D214-B5BF-41ED-9783-36094A0F0E7E}"/>
    <cellStyle name="Normal 7 3 2 2 2 30" xfId="14761" xr:uid="{3796B2A4-B125-4F12-ABEF-131C15810A28}"/>
    <cellStyle name="Normal 7 3 2 2 2 31" xfId="14762" xr:uid="{F8821BC3-5EA5-43C9-9F89-6AFC522F983D}"/>
    <cellStyle name="Normal 7 3 2 2 2 32" xfId="14763" xr:uid="{392258EC-B22B-40EA-BCB9-DDE8517431E0}"/>
    <cellStyle name="Normal 7 3 2 2 2 33" xfId="14764" xr:uid="{CD0CCF0A-46B4-4952-8646-717BE80F5204}"/>
    <cellStyle name="Normal 7 3 2 2 2 34" xfId="14765" xr:uid="{CDECF9F3-C2B1-4C20-87C4-02F306795885}"/>
    <cellStyle name="Normal 7 3 2 2 2 35" xfId="14766" xr:uid="{95812B67-0BE1-4BDF-B41C-599665BED2EC}"/>
    <cellStyle name="Normal 7 3 2 2 2 36" xfId="14767" xr:uid="{95446932-8EB2-42EE-9166-029B5447DB75}"/>
    <cellStyle name="Normal 7 3 2 2 2 37" xfId="14768" xr:uid="{2F73E680-8AC7-4AD5-9D24-4FE9ED75A4EE}"/>
    <cellStyle name="Normal 7 3 2 2 2 38" xfId="14769" xr:uid="{F0431083-27D7-4ED3-9364-86EBB7D913AC}"/>
    <cellStyle name="Normal 7 3 2 2 2 4" xfId="14770" xr:uid="{7EE7C36C-4081-49F2-BAC9-EBA2C7CC9F70}"/>
    <cellStyle name="Normal 7 3 2 2 2 5" xfId="14771" xr:uid="{C30DC9A9-13C4-405C-B72F-F28091B911D3}"/>
    <cellStyle name="Normal 7 3 2 2 2 6" xfId="14772" xr:uid="{61179844-DAEE-4667-B382-F0780FD4FE1B}"/>
    <cellStyle name="Normal 7 3 2 2 2 7" xfId="14773" xr:uid="{30B2E891-56C5-41F8-AF43-DD59C2296183}"/>
    <cellStyle name="Normal 7 3 2 2 2 8" xfId="14774" xr:uid="{14954D25-0F93-42F7-ADD3-F36CE4FD5F10}"/>
    <cellStyle name="Normal 7 3 2 2 2 9" xfId="14775" xr:uid="{C38E487B-44E7-49BC-8954-6990C9605A8A}"/>
    <cellStyle name="Normal 7 3 2 2 20" xfId="14776" xr:uid="{7F11EE1E-DCCC-4C64-8BEE-811FEE287AFC}"/>
    <cellStyle name="Normal 7 3 2 2 21" xfId="14777" xr:uid="{3937071E-780F-460B-913C-921CB0C614EE}"/>
    <cellStyle name="Normal 7 3 2 2 22" xfId="14778" xr:uid="{31D77C30-7C69-471D-AA21-92E1DC2B76D0}"/>
    <cellStyle name="Normal 7 3 2 2 23" xfId="14779" xr:uid="{B5F1D120-99DF-4B29-93A6-CB97B35780D4}"/>
    <cellStyle name="Normal 7 3 2 2 24" xfId="14780" xr:uid="{FB7E6A64-73E0-4716-946B-FFC7290E771A}"/>
    <cellStyle name="Normal 7 3 2 2 25" xfId="14781" xr:uid="{37505D6F-CBB5-45D4-86B2-13E6067A3C34}"/>
    <cellStyle name="Normal 7 3 2 2 26" xfId="14782" xr:uid="{BCEA2A4D-6438-49AB-85E0-27493AA9A4CB}"/>
    <cellStyle name="Normal 7 3 2 2 27" xfId="14783" xr:uid="{E7D72898-51A5-45FE-9368-5D1F9B9177FC}"/>
    <cellStyle name="Normal 7 3 2 2 28" xfId="14784" xr:uid="{07C957DA-18F1-49A4-B35B-23914D1EC751}"/>
    <cellStyle name="Normal 7 3 2 2 29" xfId="14785" xr:uid="{46BFA26E-167B-449B-A98B-45EDF1663504}"/>
    <cellStyle name="Normal 7 3 2 2 3" xfId="14786" xr:uid="{A71618AE-B742-4765-A31F-80BA7E17242D}"/>
    <cellStyle name="Normal 7 3 2 2 30" xfId="14787" xr:uid="{E708FB64-C524-47F9-B69D-D84EF155D35F}"/>
    <cellStyle name="Normal 7 3 2 2 31" xfId="14788" xr:uid="{15222118-57E0-40AB-9B0B-B6929C1D786B}"/>
    <cellStyle name="Normal 7 3 2 2 32" xfId="14789" xr:uid="{5DE76667-281F-40A2-83D8-EA8C05945F91}"/>
    <cellStyle name="Normal 7 3 2 2 33" xfId="14790" xr:uid="{E8CFB953-0873-470C-AD9A-7AE675644C59}"/>
    <cellStyle name="Normal 7 3 2 2 34" xfId="14791" xr:uid="{148F5F4B-DD3F-4981-9460-657C409E9588}"/>
    <cellStyle name="Normal 7 3 2 2 35" xfId="14792" xr:uid="{8B8E8455-FF95-4B3D-B098-7F0DC8E33A5B}"/>
    <cellStyle name="Normal 7 3 2 2 36" xfId="14793" xr:uid="{2433180D-6ED8-4BCE-B325-D8A452495DCA}"/>
    <cellStyle name="Normal 7 3 2 2 37" xfId="14794" xr:uid="{DAAC996C-D81A-4EC0-B9C0-31BC987110BE}"/>
    <cellStyle name="Normal 7 3 2 2 38" xfId="14795" xr:uid="{1B546655-0765-4843-AD5E-5B4D96BF5831}"/>
    <cellStyle name="Normal 7 3 2 2 4" xfId="14796" xr:uid="{995C0FBB-5F48-45B8-815C-1AC956BD53E0}"/>
    <cellStyle name="Normal 7 3 2 2 5" xfId="14797" xr:uid="{AD09A6A7-4BEA-45FE-B5D4-BFFA2AF0266E}"/>
    <cellStyle name="Normal 7 3 2 2 6" xfId="14798" xr:uid="{3E4D1CB4-1573-4DD1-A99B-6D6FD13267E1}"/>
    <cellStyle name="Normal 7 3 2 2 7" xfId="14799" xr:uid="{81D386D3-73BF-40F2-8694-EB20939B8992}"/>
    <cellStyle name="Normal 7 3 2 2 8" xfId="14800" xr:uid="{CC1236F5-FA1C-48A9-857E-2174221C4282}"/>
    <cellStyle name="Normal 7 3 2 2 9" xfId="14801" xr:uid="{06E630C9-1B7E-459F-BDCD-51A2B98F6B65}"/>
    <cellStyle name="Normal 7 3 2 20" xfId="14802" xr:uid="{5DB5A6E2-88FB-4574-BFA2-2A9946609391}"/>
    <cellStyle name="Normal 7 3 2 21" xfId="14803" xr:uid="{5E134FD5-53BF-4E5D-A0CA-584BAE625744}"/>
    <cellStyle name="Normal 7 3 2 22" xfId="14804" xr:uid="{3033F6C1-6959-4A44-A7FC-3E4ED42FA388}"/>
    <cellStyle name="Normal 7 3 2 23" xfId="14805" xr:uid="{D41CDF92-814F-4545-ACC4-FFBDA73BB9B5}"/>
    <cellStyle name="Normal 7 3 2 24" xfId="14806" xr:uid="{D0BF2E7D-2EC1-4FB0-8443-2133C6933336}"/>
    <cellStyle name="Normal 7 3 2 25" xfId="14807" xr:uid="{9C0D2085-90D8-461B-BE76-0118E929CEC1}"/>
    <cellStyle name="Normal 7 3 2 26" xfId="14808" xr:uid="{CB5755C4-2434-40F7-AAE6-176FA1CB56DC}"/>
    <cellStyle name="Normal 7 3 2 27" xfId="14809" xr:uid="{35ADE036-C10A-412C-91AB-315B7367ABF2}"/>
    <cellStyle name="Normal 7 3 2 28" xfId="14810" xr:uid="{D0965A0D-F05E-4FD0-9E80-8B90BBD26A53}"/>
    <cellStyle name="Normal 7 3 2 29" xfId="14811" xr:uid="{1607387A-7B05-496C-A1AD-DE1E33AE2515}"/>
    <cellStyle name="Normal 7 3 2 3" xfId="14812" xr:uid="{53CFDED2-2228-4455-A51D-7DCBE2F5C8F7}"/>
    <cellStyle name="Normal 7 3 2 30" xfId="14813" xr:uid="{3D80991D-A808-44ED-8F41-7D4A7C235A66}"/>
    <cellStyle name="Normal 7 3 2 31" xfId="14814" xr:uid="{3C1C2D25-5F3D-43EC-915B-AC96BEFD6071}"/>
    <cellStyle name="Normal 7 3 2 32" xfId="14815" xr:uid="{C1B5C648-AECD-4E11-97E0-336FC228A3CF}"/>
    <cellStyle name="Normal 7 3 2 33" xfId="14816" xr:uid="{92292740-8F69-491B-9FEC-32F9EE0352F6}"/>
    <cellStyle name="Normal 7 3 2 34" xfId="14817" xr:uid="{B500CE8D-ABFD-4698-AA96-68629E468472}"/>
    <cellStyle name="Normal 7 3 2 35" xfId="14818" xr:uid="{28664BDC-259E-4079-980F-B322D2E44854}"/>
    <cellStyle name="Normal 7 3 2 36" xfId="14819" xr:uid="{D114BAB9-0022-4FE8-B3E7-04199D07A4B1}"/>
    <cellStyle name="Normal 7 3 2 37" xfId="14820" xr:uid="{B7DB5601-93E6-4BD8-94B0-7EB4B9A62BFE}"/>
    <cellStyle name="Normal 7 3 2 38" xfId="14821" xr:uid="{6F0CA0D8-F64B-4703-B117-95A2E534E0FF}"/>
    <cellStyle name="Normal 7 3 2 39" xfId="14822" xr:uid="{FF9E3F1D-9806-4BFD-A20E-86DD04900F31}"/>
    <cellStyle name="Normal 7 3 2 4" xfId="14823" xr:uid="{6EEB1651-C6D4-4B6A-9F52-0B277C91B38E}"/>
    <cellStyle name="Normal 7 3 2 40" xfId="14824" xr:uid="{E894BDDA-D0BF-4665-9AAF-ABE715E195BB}"/>
    <cellStyle name="Normal 7 3 2 5" xfId="14825" xr:uid="{8F522DE9-D0B8-430E-A165-4E0E30E310FE}"/>
    <cellStyle name="Normal 7 3 2 6" xfId="14826" xr:uid="{07A3B3BE-B13E-4B16-816B-72A8809E3A6B}"/>
    <cellStyle name="Normal 7 3 2 7" xfId="14827" xr:uid="{3BBAB570-8F44-4C9E-A09E-8B0ECDF9F3E2}"/>
    <cellStyle name="Normal 7 3 2 8" xfId="14828" xr:uid="{E9071BA1-5541-44A1-B2B9-197746ED91B3}"/>
    <cellStyle name="Normal 7 3 2 9" xfId="14829" xr:uid="{5C711AA0-79D8-4366-9EB3-3E2D65763C4F}"/>
    <cellStyle name="Normal 7 3 20" xfId="14830" xr:uid="{7BCDF7A0-754B-442C-95CB-B56888E4BEE7}"/>
    <cellStyle name="Normal 7 3 21" xfId="14831" xr:uid="{A2B75988-24B8-4B10-B557-6360AEA92826}"/>
    <cellStyle name="Normal 7 3 22" xfId="14832" xr:uid="{2CDEF0A9-DD83-4CF3-89F2-EEEF70602FDD}"/>
    <cellStyle name="Normal 7 3 23" xfId="14833" xr:uid="{CCF9384D-C850-4786-9537-A41445EF6185}"/>
    <cellStyle name="Normal 7 3 24" xfId="14834" xr:uid="{36F62FFB-2A77-4FB2-A969-1E17BEDDEA82}"/>
    <cellStyle name="Normal 7 3 25" xfId="14835" xr:uid="{1191C8E4-276C-44B8-92B3-6F97541AF047}"/>
    <cellStyle name="Normal 7 3 26" xfId="14836" xr:uid="{7BB710CB-8738-42B0-BDE2-5D4367DB2B00}"/>
    <cellStyle name="Normal 7 3 27" xfId="14837" xr:uid="{A280384E-B5FA-4A4D-A94C-DA6B8D8E72C6}"/>
    <cellStyle name="Normal 7 3 28" xfId="14838" xr:uid="{9482F33B-7348-4519-9A6B-7FA67FA0C69A}"/>
    <cellStyle name="Normal 7 3 29" xfId="14839" xr:uid="{2C865E4C-2EB2-407C-9A09-82A810A19483}"/>
    <cellStyle name="Normal 7 3 3" xfId="14840" xr:uid="{25C0E186-15E4-4FF6-B40A-C4753158EB43}"/>
    <cellStyle name="Normal 7 3 3 10" xfId="14841" xr:uid="{A96ABDBC-60BD-410B-9B97-6D53217A8E22}"/>
    <cellStyle name="Normal 7 3 3 11" xfId="14842" xr:uid="{3684AE38-82FB-414A-9902-B15B4FAD9665}"/>
    <cellStyle name="Normal 7 3 3 12" xfId="14843" xr:uid="{E5AE7F6C-25A4-4BEF-A28A-B63794F09B5C}"/>
    <cellStyle name="Normal 7 3 3 13" xfId="14844" xr:uid="{B2235CC0-B9DC-4A8E-976B-EE3F601BEB6A}"/>
    <cellStyle name="Normal 7 3 3 14" xfId="14845" xr:uid="{A9A82ED2-E907-427E-866E-592F5CF43E82}"/>
    <cellStyle name="Normal 7 3 3 15" xfId="14846" xr:uid="{87E51E1B-F056-441A-A1B1-A85EC54A7D4A}"/>
    <cellStyle name="Normal 7 3 3 16" xfId="14847" xr:uid="{2ABE22A3-6A1C-4D44-A025-6FF099A6A3CB}"/>
    <cellStyle name="Normal 7 3 3 17" xfId="14848" xr:uid="{72540CD4-BE96-49DF-9062-F0BA2A838CA4}"/>
    <cellStyle name="Normal 7 3 3 18" xfId="14849" xr:uid="{DB9F1190-9435-4C48-80F3-FDEFAB93225F}"/>
    <cellStyle name="Normal 7 3 3 19" xfId="14850" xr:uid="{1693E8EF-1636-493E-BCF0-EED4C77B9DC4}"/>
    <cellStyle name="Normal 7 3 3 2" xfId="14851" xr:uid="{6F28FCEF-01AF-449E-942D-A05A4E5DBD4D}"/>
    <cellStyle name="Normal 7 3 3 2 10" xfId="14852" xr:uid="{E5244ECC-6F8A-404C-B737-955F4FB368C2}"/>
    <cellStyle name="Normal 7 3 3 2 11" xfId="14853" xr:uid="{F9A3816D-3826-460F-A084-2B7092687598}"/>
    <cellStyle name="Normal 7 3 3 2 12" xfId="14854" xr:uid="{529D10E9-1AC3-4996-A552-B693A24AC153}"/>
    <cellStyle name="Normal 7 3 3 2 13" xfId="14855" xr:uid="{59C124B9-5568-4B46-9A76-48D13A51DC99}"/>
    <cellStyle name="Normal 7 3 3 2 14" xfId="14856" xr:uid="{636BFED5-722F-4344-9418-33849F735FE9}"/>
    <cellStyle name="Normal 7 3 3 2 15" xfId="14857" xr:uid="{48ABC64C-D3A3-4401-8A56-2685B68800C9}"/>
    <cellStyle name="Normal 7 3 3 2 16" xfId="14858" xr:uid="{AB50C5F7-E5D5-4985-9CA5-DCE4B395D7A0}"/>
    <cellStyle name="Normal 7 3 3 2 17" xfId="14859" xr:uid="{3CDDD6FA-D696-4E60-8E0B-54B7A025554D}"/>
    <cellStyle name="Normal 7 3 3 2 18" xfId="14860" xr:uid="{61B93036-B34F-4101-B7AE-E66995A8A6B7}"/>
    <cellStyle name="Normal 7 3 3 2 19" xfId="14861" xr:uid="{41160B36-FC74-424B-9476-E4F3F18CB0EE}"/>
    <cellStyle name="Normal 7 3 3 2 2" xfId="14862" xr:uid="{218AED1A-8AD2-4C39-8984-4A1AFBCDD048}"/>
    <cellStyle name="Normal 7 3 3 2 20" xfId="14863" xr:uid="{999A9C37-3D5D-46BA-90CD-D765BCDCA6F3}"/>
    <cellStyle name="Normal 7 3 3 2 21" xfId="14864" xr:uid="{708B93CE-9F35-473E-B483-691E9EA09D45}"/>
    <cellStyle name="Normal 7 3 3 2 22" xfId="14865" xr:uid="{52EF7DEF-1A38-46BF-8C68-B2D00EAB0B41}"/>
    <cellStyle name="Normal 7 3 3 2 23" xfId="14866" xr:uid="{6F753DFD-DB49-4E87-981F-D3EDAC5D1E3B}"/>
    <cellStyle name="Normal 7 3 3 2 24" xfId="14867" xr:uid="{9C5589BA-6F4F-47C1-88CB-8D9FD672D508}"/>
    <cellStyle name="Normal 7 3 3 2 25" xfId="14868" xr:uid="{50743740-CAB1-432D-BB4A-9CC3A153B957}"/>
    <cellStyle name="Normal 7 3 3 2 26" xfId="14869" xr:uid="{CEF6DF7C-646E-428A-A002-F39730E7562C}"/>
    <cellStyle name="Normal 7 3 3 2 27" xfId="14870" xr:uid="{0FDC1831-054F-4E3C-A309-FA4BD2C6FA19}"/>
    <cellStyle name="Normal 7 3 3 2 28" xfId="14871" xr:uid="{B816A2BB-9391-468C-958A-C7ACEA88EFE4}"/>
    <cellStyle name="Normal 7 3 3 2 29" xfId="14872" xr:uid="{5AAF6588-D8CB-45A7-8625-A145534A12A6}"/>
    <cellStyle name="Normal 7 3 3 2 3" xfId="14873" xr:uid="{E6C8CBA2-1106-4F07-BECC-C0E2791D5366}"/>
    <cellStyle name="Normal 7 3 3 2 30" xfId="14874" xr:uid="{E5C14396-DE6C-4112-9754-F14E36755F64}"/>
    <cellStyle name="Normal 7 3 3 2 31" xfId="14875" xr:uid="{48B47A33-4CF3-4266-AED1-D38A2EC26105}"/>
    <cellStyle name="Normal 7 3 3 2 32" xfId="14876" xr:uid="{A8A11070-050E-4DA7-A9F5-A5D559B24D6B}"/>
    <cellStyle name="Normal 7 3 3 2 33" xfId="14877" xr:uid="{04999C75-9032-4BBD-AD65-A6B0F6F3CFB7}"/>
    <cellStyle name="Normal 7 3 3 2 34" xfId="14878" xr:uid="{CB15167A-2AF6-4098-9AAE-F85408618947}"/>
    <cellStyle name="Normal 7 3 3 2 35" xfId="14879" xr:uid="{E9BF54F8-D9A7-465A-B097-44CDE2F796A7}"/>
    <cellStyle name="Normal 7 3 3 2 36" xfId="14880" xr:uid="{BEE80E15-E22D-42F4-9EA4-70A640516D51}"/>
    <cellStyle name="Normal 7 3 3 2 37" xfId="14881" xr:uid="{86608DE8-143C-4CA6-8440-9C52B2BB99A9}"/>
    <cellStyle name="Normal 7 3 3 2 38" xfId="14882" xr:uid="{5231157A-1600-45EB-B510-D8B50626A989}"/>
    <cellStyle name="Normal 7 3 3 2 4" xfId="14883" xr:uid="{96F19184-0585-4298-A480-58810F565D3E}"/>
    <cellStyle name="Normal 7 3 3 2 5" xfId="14884" xr:uid="{E771DC7B-0793-45B6-A094-78777E7FC6AC}"/>
    <cellStyle name="Normal 7 3 3 2 6" xfId="14885" xr:uid="{53A27AB7-9436-4D4F-AB55-03F99C733454}"/>
    <cellStyle name="Normal 7 3 3 2 7" xfId="14886" xr:uid="{3C7774D4-BC44-49A9-B362-50B7F4CB2D0E}"/>
    <cellStyle name="Normal 7 3 3 2 8" xfId="14887" xr:uid="{49DB7F56-0134-412D-956E-8D716ED8C78E}"/>
    <cellStyle name="Normal 7 3 3 2 9" xfId="14888" xr:uid="{F1624552-56B2-4E5C-9D67-58EC1039887A}"/>
    <cellStyle name="Normal 7 3 3 20" xfId="14889" xr:uid="{D0ABC441-9CC6-414B-96E0-5D5AA1B99CD5}"/>
    <cellStyle name="Normal 7 3 3 21" xfId="14890" xr:uid="{F59497DB-B2A1-491C-BEF1-DEC892413CDD}"/>
    <cellStyle name="Normal 7 3 3 22" xfId="14891" xr:uid="{981A7DFA-EC1B-4603-99BA-26AB2555E511}"/>
    <cellStyle name="Normal 7 3 3 23" xfId="14892" xr:uid="{77DA9853-0E6B-451B-B546-E7E58AB41172}"/>
    <cellStyle name="Normal 7 3 3 24" xfId="14893" xr:uid="{38634ADF-D7E3-457B-8250-A693E36D181C}"/>
    <cellStyle name="Normal 7 3 3 25" xfId="14894" xr:uid="{D522B342-5F85-4CA0-B806-55474213705F}"/>
    <cellStyle name="Normal 7 3 3 26" xfId="14895" xr:uid="{BC214F59-FC12-4944-AE62-FA370691D334}"/>
    <cellStyle name="Normal 7 3 3 27" xfId="14896" xr:uid="{A12613B2-4B3E-4E27-9A49-574475155D72}"/>
    <cellStyle name="Normal 7 3 3 28" xfId="14897" xr:uid="{5AD5CC2F-20D5-487B-8767-0C8C25A64318}"/>
    <cellStyle name="Normal 7 3 3 29" xfId="14898" xr:uid="{E5339E66-76A9-4EE5-B18E-210DC6973E2E}"/>
    <cellStyle name="Normal 7 3 3 3" xfId="14899" xr:uid="{EECB6CF2-AAD2-4E63-AE4D-05FD29E3A610}"/>
    <cellStyle name="Normal 7 3 3 30" xfId="14900" xr:uid="{BA401760-AF42-4E49-BF1F-0D271237FC52}"/>
    <cellStyle name="Normal 7 3 3 31" xfId="14901" xr:uid="{23C04ED1-ECA4-4B12-856C-E5151D1E6C4E}"/>
    <cellStyle name="Normal 7 3 3 32" xfId="14902" xr:uid="{178085E1-750C-4432-AF8F-F653C4BF1E1F}"/>
    <cellStyle name="Normal 7 3 3 33" xfId="14903" xr:uid="{35CED758-D587-4092-98DA-56F5C255BCCB}"/>
    <cellStyle name="Normal 7 3 3 34" xfId="14904" xr:uid="{0AA430C9-8185-452B-9538-EAEA82BF4D06}"/>
    <cellStyle name="Normal 7 3 3 35" xfId="14905" xr:uid="{9489BE17-EAC1-4F1B-87E8-500035B41D72}"/>
    <cellStyle name="Normal 7 3 3 36" xfId="14906" xr:uid="{F9C54B04-53CA-4575-98F6-FEB30F8FB6AF}"/>
    <cellStyle name="Normal 7 3 3 37" xfId="14907" xr:uid="{1B276241-00E0-4A0F-AADE-4CCF5949674A}"/>
    <cellStyle name="Normal 7 3 3 38" xfId="14908" xr:uid="{A1A20AB4-0E6A-4220-939E-A5F20962AFA7}"/>
    <cellStyle name="Normal 7 3 3 4" xfId="14909" xr:uid="{661665C1-DC40-4627-B0DE-C3E480DF12CB}"/>
    <cellStyle name="Normal 7 3 3 5" xfId="14910" xr:uid="{D2E167B0-E390-476E-88C8-E99CC67F7A76}"/>
    <cellStyle name="Normal 7 3 3 6" xfId="14911" xr:uid="{193FC6A0-4F0F-4316-A959-296C99D7B9FE}"/>
    <cellStyle name="Normal 7 3 3 7" xfId="14912" xr:uid="{6F1DF12F-C2C7-4A33-A673-A9761A30DEB6}"/>
    <cellStyle name="Normal 7 3 3 8" xfId="14913" xr:uid="{49F5EC9B-BBCF-4B2A-B1B3-822B0C0703D9}"/>
    <cellStyle name="Normal 7 3 3 9" xfId="14914" xr:uid="{C7A1B4A5-78EE-4FBD-BCDF-B6838078E8A8}"/>
    <cellStyle name="Normal 7 3 30" xfId="14915" xr:uid="{A996E761-305C-4019-9A00-D4EDA6096003}"/>
    <cellStyle name="Normal 7 3 31" xfId="14916" xr:uid="{5CF151BB-20D3-48F9-A197-B175F5686D59}"/>
    <cellStyle name="Normal 7 3 32" xfId="14917" xr:uid="{4D560491-C7CC-4811-AE76-15AC6B20BFA9}"/>
    <cellStyle name="Normal 7 3 33" xfId="14918" xr:uid="{AD76152A-7E8D-480B-AEA5-DA2D96F05EED}"/>
    <cellStyle name="Normal 7 3 34" xfId="14919" xr:uid="{1EACE62C-0DB3-403F-88F9-27FBA9CF326A}"/>
    <cellStyle name="Normal 7 3 35" xfId="14920" xr:uid="{BD2F89B3-AFD1-4F17-8342-2502AA3F26E9}"/>
    <cellStyle name="Normal 7 3 36" xfId="14921" xr:uid="{5901F36B-648B-4AB0-BCA3-D4EE4CBA2075}"/>
    <cellStyle name="Normal 7 3 37" xfId="14922" xr:uid="{54D85B06-6D83-4A12-A8CD-6978351C22C9}"/>
    <cellStyle name="Normal 7 3 38" xfId="14923" xr:uid="{8E664D82-DDD7-4BBB-9492-AF9A5F5A983D}"/>
    <cellStyle name="Normal 7 3 39" xfId="14924" xr:uid="{39DD6113-3A88-462C-8C45-22FEBF25585C}"/>
    <cellStyle name="Normal 7 3 4" xfId="14925" xr:uid="{68F25201-6DFE-4883-96D3-7B623B606725}"/>
    <cellStyle name="Normal 7 3 40" xfId="14926" xr:uid="{BABA7049-1FEC-47BD-B8EF-749F10AEE2C8}"/>
    <cellStyle name="Normal 7 3 41" xfId="14927" xr:uid="{63762801-D7AB-4875-87D0-0EA19DDF20F6}"/>
    <cellStyle name="Normal 7 3 42" xfId="14928" xr:uid="{D6DCDD31-58C1-42BE-828D-79EDE413D804}"/>
    <cellStyle name="Normal 7 3 43" xfId="14929" xr:uid="{8F251A85-E082-4303-8C86-A4FAAB5FA641}"/>
    <cellStyle name="Normal 7 3 44" xfId="14930" xr:uid="{85CFB717-3677-4DE9-816D-C4DA34476EF0}"/>
    <cellStyle name="Normal 7 3 45" xfId="14931" xr:uid="{349D4F5B-700A-4373-9675-4ECE110E6B30}"/>
    <cellStyle name="Normal 7 3 46" xfId="14932" xr:uid="{B70028EE-1097-42AA-AB19-9603CC479CC9}"/>
    <cellStyle name="Normal 7 3 47" xfId="14933" xr:uid="{EDB1EDB5-8022-4C5A-81E9-5BEAC40DE05F}"/>
    <cellStyle name="Normal 7 3 5" xfId="14934" xr:uid="{AFD7773C-7662-4318-9786-376D5BDA1F8E}"/>
    <cellStyle name="Normal 7 3 6" xfId="14935" xr:uid="{5DAC2A98-0873-4488-8689-2371F0534C59}"/>
    <cellStyle name="Normal 7 3 7" xfId="14936" xr:uid="{EC409A25-F090-4E92-98E8-4D31745E35E7}"/>
    <cellStyle name="Normal 7 3 8" xfId="14937" xr:uid="{8EF15509-1746-4041-8F72-D814713811A9}"/>
    <cellStyle name="Normal 7 3 9" xfId="14938" xr:uid="{C38FA0F9-1E53-42BA-94A5-FA029098C2DD}"/>
    <cellStyle name="Normal 7 4" xfId="14939" xr:uid="{E101B0AB-5C9E-4A24-8F3A-EC8038BC8FDC}"/>
    <cellStyle name="Normal 7 4 10" xfId="14940" xr:uid="{FCD568B1-7D26-436B-9609-B2A301EDFF74}"/>
    <cellStyle name="Normal 7 4 11" xfId="14941" xr:uid="{2AA71167-83DE-4AAD-9428-67C75347A5A7}"/>
    <cellStyle name="Normal 7 4 12" xfId="14942" xr:uid="{2682AA8C-D303-4851-BE59-1B3D49B9C36E}"/>
    <cellStyle name="Normal 7 4 13" xfId="14943" xr:uid="{138F5808-D167-435F-A800-F75C45D938F0}"/>
    <cellStyle name="Normal 7 4 14" xfId="14944" xr:uid="{0C7A7976-F4B6-44B8-98C4-D2F9979BF39A}"/>
    <cellStyle name="Normal 7 4 15" xfId="14945" xr:uid="{5A99FA41-392D-4903-ACD6-5FAF28CA5198}"/>
    <cellStyle name="Normal 7 4 16" xfId="14946" xr:uid="{E2DAEE2C-2D5D-4680-BE53-4ED81A395F74}"/>
    <cellStyle name="Normal 7 4 17" xfId="14947" xr:uid="{C739FAAC-02A0-437D-AE5B-F017125DB5B2}"/>
    <cellStyle name="Normal 7 4 18" xfId="14948" xr:uid="{933E7628-6BCF-49A7-8517-9CCC3314902D}"/>
    <cellStyle name="Normal 7 4 19" xfId="14949" xr:uid="{0E0118CA-D5DC-4F1B-92B7-E08B14A45303}"/>
    <cellStyle name="Normal 7 4 2" xfId="14950" xr:uid="{F4D37109-9050-484E-8D93-1013B53E7D9E}"/>
    <cellStyle name="Normal 7 4 20" xfId="14951" xr:uid="{FDCBA042-DA0B-45F7-BC25-0DD078455CE7}"/>
    <cellStyle name="Normal 7 4 21" xfId="14952" xr:uid="{46A35E14-7240-449E-8A48-0965D8756C02}"/>
    <cellStyle name="Normal 7 4 22" xfId="14953" xr:uid="{02083A2D-2FB2-44A3-9D85-2F380ABCBD15}"/>
    <cellStyle name="Normal 7 4 23" xfId="14954" xr:uid="{3751FD87-D2FC-4F8C-BF11-FD4EFD3FA833}"/>
    <cellStyle name="Normal 7 4 24" xfId="14955" xr:uid="{ACAF5FDA-7FB5-4FDA-8A36-7E470FEAF8E8}"/>
    <cellStyle name="Normal 7 4 25" xfId="14956" xr:uid="{CEEA9EA4-864A-4DCA-9BA5-FB2FAA53CAFA}"/>
    <cellStyle name="Normal 7 4 26" xfId="14957" xr:uid="{B65AE025-5433-49C9-B1F6-5C13FAD4B941}"/>
    <cellStyle name="Normal 7 4 27" xfId="14958" xr:uid="{D17984D5-682D-44E7-95C7-8E9413330C73}"/>
    <cellStyle name="Normal 7 4 28" xfId="14959" xr:uid="{23388FE2-E5E5-405B-A950-9292F04F417C}"/>
    <cellStyle name="Normal 7 4 29" xfId="14960" xr:uid="{39DD8BEF-FD94-4E42-A0B4-ADFD64209A45}"/>
    <cellStyle name="Normal 7 4 3" xfId="14961" xr:uid="{137EFB39-0B28-44A7-96B1-65C0491FCD2C}"/>
    <cellStyle name="Normal 7 4 30" xfId="14962" xr:uid="{F00EBC37-2297-471F-B9F6-AABCD66F7CFF}"/>
    <cellStyle name="Normal 7 4 31" xfId="14963" xr:uid="{BD418E09-A764-48EA-A967-92C711A24891}"/>
    <cellStyle name="Normal 7 4 32" xfId="14964" xr:uid="{D2CFDEAA-FD6A-4051-B057-B290D0609315}"/>
    <cellStyle name="Normal 7 4 33" xfId="14965" xr:uid="{160A9814-BD2B-4DD5-9015-0F69D07BD08D}"/>
    <cellStyle name="Normal 7 4 34" xfId="14966" xr:uid="{C41FC3D7-5919-4D1D-8F06-C53FD98B6224}"/>
    <cellStyle name="Normal 7 4 35" xfId="14967" xr:uid="{D870E429-251E-4AFE-9298-8F46E4021AA1}"/>
    <cellStyle name="Normal 7 4 36" xfId="14968" xr:uid="{03B1C6FC-C388-4584-9811-F6DA71300F16}"/>
    <cellStyle name="Normal 7 4 37" xfId="14969" xr:uid="{F55901F6-E02B-4181-919A-6696290E1CAA}"/>
    <cellStyle name="Normal 7 4 38" xfId="14970" xr:uid="{E858C20F-9E28-41A1-BA0B-25EB341E678A}"/>
    <cellStyle name="Normal 7 4 39" xfId="14971" xr:uid="{CD6DA6F0-0B9C-48CF-8E6F-E73EE5DF0C21}"/>
    <cellStyle name="Normal 7 4 4" xfId="14972" xr:uid="{54C9A18C-D7D5-4B27-A34C-357DF13DEBB5}"/>
    <cellStyle name="Normal 7 4 40" xfId="14973" xr:uid="{06929C49-9E55-435B-8336-7DE0D77653F4}"/>
    <cellStyle name="Normal 7 4 41" xfId="14974" xr:uid="{693E57A1-17AC-4A62-AC31-0BB5105AE9B1}"/>
    <cellStyle name="Normal 7 4 42" xfId="14975" xr:uid="{2927E245-9A37-4541-8E7D-6214513A4C62}"/>
    <cellStyle name="Normal 7 4 43" xfId="14976" xr:uid="{E5F17A28-3966-48CE-92F9-22B79505A134}"/>
    <cellStyle name="Normal 7 4 44" xfId="14977" xr:uid="{25DCC8D8-3572-4075-9D1F-BAAAE57D8E87}"/>
    <cellStyle name="Normal 7 4 45" xfId="14978" xr:uid="{CBA0B963-B2C6-4108-B164-679D971E6D0F}"/>
    <cellStyle name="Normal 7 4 46" xfId="14979" xr:uid="{7DD59887-C3D3-45A9-9876-9D971CD3360D}"/>
    <cellStyle name="Normal 7 4 47" xfId="14980" xr:uid="{63D0B420-468B-468E-9634-73627856002C}"/>
    <cellStyle name="Normal 7 4 5" xfId="14981" xr:uid="{5E639691-2730-4064-A8AE-84FB13E50678}"/>
    <cellStyle name="Normal 7 4 6" xfId="14982" xr:uid="{AA72951D-D306-409B-AA0C-8E59A8763CAF}"/>
    <cellStyle name="Normal 7 4 7" xfId="14983" xr:uid="{4D13CD98-7EF9-44A2-A0B4-275E7D7F9593}"/>
    <cellStyle name="Normal 7 4 8" xfId="14984" xr:uid="{618FB1CA-26B1-470D-B411-843493EE0640}"/>
    <cellStyle name="Normal 7 4 9" xfId="14985" xr:uid="{00637D2F-DD18-4F69-A54D-933534308CB3}"/>
    <cellStyle name="Normal 7 5" xfId="14986" xr:uid="{6E1C25C8-2F79-4F55-92BE-26946F639BF3}"/>
    <cellStyle name="Normal 7 6" xfId="14470" xr:uid="{2A379418-F8E2-4FCF-AC35-3AA1E33B1EC7}"/>
    <cellStyle name="Normal 8" xfId="14987" xr:uid="{299D30E7-E5E9-4A94-AF8C-DF0C806101D7}"/>
    <cellStyle name="Normal 8 10" xfId="14988" xr:uid="{24D3287C-036D-433C-BBCB-3F0968074C45}"/>
    <cellStyle name="Normal 8 11" xfId="14989" xr:uid="{C5547137-D2BC-43FF-AB0B-32005F9A329F}"/>
    <cellStyle name="Normal 8 12" xfId="14990" xr:uid="{B77D6A91-0F39-40A3-B1FE-BF42C1EEED3B}"/>
    <cellStyle name="Normal 8 13" xfId="14991" xr:uid="{D1CE715C-9462-45B0-9E00-5E4B532973F4}"/>
    <cellStyle name="Normal 8 14" xfId="14992" xr:uid="{E222F3DE-7F70-4089-B0FE-D24BB911A6A5}"/>
    <cellStyle name="Normal 8 15" xfId="14993" xr:uid="{BE5B6309-96DC-4BAA-BBE8-AC95D6912857}"/>
    <cellStyle name="Normal 8 16" xfId="14994" xr:uid="{AD6EED15-290A-43C3-B0AE-B699B169619C}"/>
    <cellStyle name="Normal 8 17" xfId="14995" xr:uid="{2874E28E-D892-450E-B208-3B6954BB1FFA}"/>
    <cellStyle name="Normal 8 18" xfId="14996" xr:uid="{99AC63DF-ACB4-485A-8E12-4525547C4A5F}"/>
    <cellStyle name="Normal 8 19" xfId="14997" xr:uid="{7EDCCB78-C61F-4C64-A978-D5570CE5DE69}"/>
    <cellStyle name="Normal 8 2" xfId="14998" xr:uid="{CC602E0A-4735-413B-96D9-896BA1F8E501}"/>
    <cellStyle name="Normal 8 2 10" xfId="14999" xr:uid="{D8E3F348-8013-4363-8271-989FDC6C57D0}"/>
    <cellStyle name="Normal 8 2 11" xfId="15000" xr:uid="{48933A82-C227-43E1-A525-A98D77833B67}"/>
    <cellStyle name="Normal 8 2 12" xfId="15001" xr:uid="{BAD8D9F2-5DBB-48AE-B6B5-5B40444A52D3}"/>
    <cellStyle name="Normal 8 2 13" xfId="15002" xr:uid="{73C70BB8-3D45-4B22-9CCA-B46E917DD4F4}"/>
    <cellStyle name="Normal 8 2 14" xfId="15003" xr:uid="{15F9C1B2-9E8B-43FE-BBE0-1F2181B97BE0}"/>
    <cellStyle name="Normal 8 2 15" xfId="15004" xr:uid="{BDD157B2-222F-4EA6-8993-3A866F76BA0D}"/>
    <cellStyle name="Normal 8 2 16" xfId="15005" xr:uid="{84D221AB-BA09-4711-A5ED-68B510237D62}"/>
    <cellStyle name="Normal 8 2 17" xfId="15006" xr:uid="{1B9BEF78-43B8-41EA-A99A-69FD55C6A5BF}"/>
    <cellStyle name="Normal 8 2 18" xfId="15007" xr:uid="{D682E225-9B14-4933-BFAF-DD00785947F1}"/>
    <cellStyle name="Normal 8 2 19" xfId="15008" xr:uid="{ADEB28F3-F278-4EDD-8737-747FB6CFED7A}"/>
    <cellStyle name="Normal 8 2 2" xfId="15009" xr:uid="{E413E8E7-9D37-4F26-AC17-5B72D89D9A45}"/>
    <cellStyle name="Normal 8 2 2 10" xfId="15010" xr:uid="{67B5E5C8-08D3-4783-80CD-1F501054A0B0}"/>
    <cellStyle name="Normal 8 2 2 11" xfId="15011" xr:uid="{FD6A97BE-F8A0-4C32-81DF-39846D2187EE}"/>
    <cellStyle name="Normal 8 2 2 12" xfId="15012" xr:uid="{4F13E968-BED9-4483-9054-F43C4EE03FB0}"/>
    <cellStyle name="Normal 8 2 2 13" xfId="15013" xr:uid="{C1C8636B-EF14-44B8-AFBD-DB23774A73ED}"/>
    <cellStyle name="Normal 8 2 2 14" xfId="15014" xr:uid="{C9FB1AFA-E31A-4EEA-9FAE-ED67C001D646}"/>
    <cellStyle name="Normal 8 2 2 15" xfId="15015" xr:uid="{0DE19102-D64D-4849-976E-19B85F8C3B17}"/>
    <cellStyle name="Normal 8 2 2 16" xfId="15016" xr:uid="{671FD4E3-7088-43F9-8EFD-7EB951B27340}"/>
    <cellStyle name="Normal 8 2 2 17" xfId="15017" xr:uid="{0AB0F44E-D17F-4BC6-9C9C-E723D81CA8E4}"/>
    <cellStyle name="Normal 8 2 2 18" xfId="15018" xr:uid="{E16F5B97-7572-4689-BBEE-3B59F8164EF3}"/>
    <cellStyle name="Normal 8 2 2 19" xfId="15019" xr:uid="{10D0F543-40F4-4978-8816-6D9125B2EFA8}"/>
    <cellStyle name="Normal 8 2 2 2" xfId="15020" xr:uid="{5AC2A90E-BB0E-4E8D-B495-5F18DA94FB41}"/>
    <cellStyle name="Normal 8 2 2 2 10" xfId="15021" xr:uid="{55202BD9-305B-43F6-8CF4-F59755BBAE2D}"/>
    <cellStyle name="Normal 8 2 2 2 11" xfId="15022" xr:uid="{D86F9894-5887-4BB9-9F49-302ECEE6A5EC}"/>
    <cellStyle name="Normal 8 2 2 2 12" xfId="15023" xr:uid="{F6CF9140-944A-4651-8C6D-EE0579A54D1E}"/>
    <cellStyle name="Normal 8 2 2 2 13" xfId="15024" xr:uid="{768C2089-F09F-4E32-8292-6D8A803F1F8F}"/>
    <cellStyle name="Normal 8 2 2 2 14" xfId="15025" xr:uid="{8DE353B0-4651-403B-8B3F-A3E5C614A337}"/>
    <cellStyle name="Normal 8 2 2 2 15" xfId="15026" xr:uid="{281BF40C-163C-4D3F-BB49-7BCC0618CA11}"/>
    <cellStyle name="Normal 8 2 2 2 16" xfId="15027" xr:uid="{7C5A6836-0DB1-491D-97F7-8A7B65A75500}"/>
    <cellStyle name="Normal 8 2 2 2 17" xfId="15028" xr:uid="{D23EE41E-F197-44C2-A7A8-A4D5D2381A74}"/>
    <cellStyle name="Normal 8 2 2 2 18" xfId="15029" xr:uid="{52389138-2AA1-4247-A289-1033DE2E984F}"/>
    <cellStyle name="Normal 8 2 2 2 19" xfId="15030" xr:uid="{CFB9B369-8C8F-4605-8851-48A271CC925C}"/>
    <cellStyle name="Normal 8 2 2 2 2" xfId="15031" xr:uid="{D4F8706B-FA9A-4C51-83A2-F7575E8B4783}"/>
    <cellStyle name="Normal 8 2 2 2 2 10" xfId="15032" xr:uid="{825D402A-3FEE-4B11-BFD1-96868D5768C9}"/>
    <cellStyle name="Normal 8 2 2 2 2 11" xfId="15033" xr:uid="{7E765211-9883-4C1E-B0BC-38648E7E6343}"/>
    <cellStyle name="Normal 8 2 2 2 2 12" xfId="15034" xr:uid="{D79D4E9E-6B29-4054-873A-09539C490CA2}"/>
    <cellStyle name="Normal 8 2 2 2 2 13" xfId="15035" xr:uid="{6652EBD3-CC65-458A-9344-49FB1B7AABB1}"/>
    <cellStyle name="Normal 8 2 2 2 2 14" xfId="15036" xr:uid="{5C911C50-CE62-4FFF-A7FE-155F157BC234}"/>
    <cellStyle name="Normal 8 2 2 2 2 15" xfId="15037" xr:uid="{06D977B6-5DC9-417F-8DE9-DA3BB7DA3893}"/>
    <cellStyle name="Normal 8 2 2 2 2 16" xfId="15038" xr:uid="{A465329C-0A8E-409E-BCD7-3427AF2E38E0}"/>
    <cellStyle name="Normal 8 2 2 2 2 17" xfId="15039" xr:uid="{51C1AD09-AB4F-4E5E-B536-F469FD2F9DB9}"/>
    <cellStyle name="Normal 8 2 2 2 2 18" xfId="15040" xr:uid="{2DAE1476-7762-4326-811C-4AD8189D84E2}"/>
    <cellStyle name="Normal 8 2 2 2 2 19" xfId="15041" xr:uid="{6BCE7D03-4361-42CB-AFD6-68FBC646F71E}"/>
    <cellStyle name="Normal 8 2 2 2 2 2" xfId="15042" xr:uid="{105EF630-AFDC-4E53-A5F3-F7525C65190F}"/>
    <cellStyle name="Normal 8 2 2 2 2 20" xfId="15043" xr:uid="{0E15877E-C95B-47FB-BEF1-DDADF93F2848}"/>
    <cellStyle name="Normal 8 2 2 2 2 21" xfId="15044" xr:uid="{98CC0BEC-AAC6-43DC-A5CB-B2907A216714}"/>
    <cellStyle name="Normal 8 2 2 2 2 22" xfId="15045" xr:uid="{EB32277F-6655-443A-99F2-CB62D849693B}"/>
    <cellStyle name="Normal 8 2 2 2 2 23" xfId="15046" xr:uid="{60952F27-0A80-476F-97E6-3FBBFBD87E84}"/>
    <cellStyle name="Normal 8 2 2 2 2 24" xfId="15047" xr:uid="{3E466318-B31E-43CE-9F0E-B2455CBC9EAC}"/>
    <cellStyle name="Normal 8 2 2 2 2 25" xfId="15048" xr:uid="{BBBDF3D7-2964-4C08-89F0-4E7527AB6AF0}"/>
    <cellStyle name="Normal 8 2 2 2 2 26" xfId="15049" xr:uid="{32276B38-BC80-460D-A145-43D33D97A54A}"/>
    <cellStyle name="Normal 8 2 2 2 2 27" xfId="15050" xr:uid="{B176F322-4709-4936-B57F-5F12448E6A77}"/>
    <cellStyle name="Normal 8 2 2 2 2 28" xfId="15051" xr:uid="{668075DF-790D-4870-A53F-012F96C42C2C}"/>
    <cellStyle name="Normal 8 2 2 2 2 29" xfId="15052" xr:uid="{93D593E8-D626-45B8-9047-5C11C995BF90}"/>
    <cellStyle name="Normal 8 2 2 2 2 3" xfId="15053" xr:uid="{E8C028F9-6122-4F4D-AF1E-275FBDC8AF8C}"/>
    <cellStyle name="Normal 8 2 2 2 2 30" xfId="15054" xr:uid="{D9B93B43-B919-4C90-8F8F-B6FF9126067F}"/>
    <cellStyle name="Normal 8 2 2 2 2 31" xfId="15055" xr:uid="{F659C708-9B45-4E1F-8AE7-DF49FF8B1112}"/>
    <cellStyle name="Normal 8 2 2 2 2 32" xfId="15056" xr:uid="{CC55BFD0-8F36-4611-80A8-6DFDFD096CCA}"/>
    <cellStyle name="Normal 8 2 2 2 2 33" xfId="15057" xr:uid="{24D4B3E3-B3A6-4E07-9966-03731DF6FC53}"/>
    <cellStyle name="Normal 8 2 2 2 2 34" xfId="15058" xr:uid="{CF672CB4-5823-43D5-A655-DD215E4FEDA2}"/>
    <cellStyle name="Normal 8 2 2 2 2 35" xfId="15059" xr:uid="{96FF46E3-9362-4329-948B-151A1E61FD9E}"/>
    <cellStyle name="Normal 8 2 2 2 2 36" xfId="15060" xr:uid="{47777578-67EE-4B34-A222-5620362FE96F}"/>
    <cellStyle name="Normal 8 2 2 2 2 37" xfId="15061" xr:uid="{ACE57F6B-8965-4D68-93BE-3429C9B5F3AD}"/>
    <cellStyle name="Normal 8 2 2 2 2 38" xfId="15062" xr:uid="{3F374983-C184-4A84-8BC3-6CA16F93EAB7}"/>
    <cellStyle name="Normal 8 2 2 2 2 4" xfId="15063" xr:uid="{243F532F-EA69-4A11-8E77-B87185757207}"/>
    <cellStyle name="Normal 8 2 2 2 2 5" xfId="15064" xr:uid="{5C9DC307-38F0-48F5-9FE4-C58E52F6A594}"/>
    <cellStyle name="Normal 8 2 2 2 2 6" xfId="15065" xr:uid="{3BBA9532-D5BF-42A6-A5AF-F68FD5BF2233}"/>
    <cellStyle name="Normal 8 2 2 2 2 7" xfId="15066" xr:uid="{1A29A896-BAC1-45D1-87FA-E38A8F09C0D4}"/>
    <cellStyle name="Normal 8 2 2 2 2 8" xfId="15067" xr:uid="{1C73380F-2C6A-4DE9-AEA6-58F6387D9805}"/>
    <cellStyle name="Normal 8 2 2 2 2 9" xfId="15068" xr:uid="{83ABA860-9DAD-4F0C-9AF1-FD33F3610BD6}"/>
    <cellStyle name="Normal 8 2 2 2 20" xfId="15069" xr:uid="{B614F9DB-68B3-438D-B7EB-9F0F79D9FCDE}"/>
    <cellStyle name="Normal 8 2 2 2 21" xfId="15070" xr:uid="{2AEC0A3A-017C-4D2D-B9BA-EB213EF5A2C5}"/>
    <cellStyle name="Normal 8 2 2 2 22" xfId="15071" xr:uid="{27B53446-F075-4713-BAB2-4279F163DE53}"/>
    <cellStyle name="Normal 8 2 2 2 23" xfId="15072" xr:uid="{C8432AAF-8B6C-430A-BB96-BA6EAF13DFDA}"/>
    <cellStyle name="Normal 8 2 2 2 24" xfId="15073" xr:uid="{848113B9-EE18-4817-AA94-3D4265B06CF7}"/>
    <cellStyle name="Normal 8 2 2 2 25" xfId="15074" xr:uid="{5AC9CF71-A912-4696-A5FF-5ADCAF2C3318}"/>
    <cellStyle name="Normal 8 2 2 2 26" xfId="15075" xr:uid="{EC562EA7-1E5D-457F-AB84-B2AE70DC4EC4}"/>
    <cellStyle name="Normal 8 2 2 2 27" xfId="15076" xr:uid="{F5B77A14-C2F1-4876-A679-ED058F8BA0C6}"/>
    <cellStyle name="Normal 8 2 2 2 28" xfId="15077" xr:uid="{9A3CBFCB-DF7E-4B8F-8E88-1C93A8658DC3}"/>
    <cellStyle name="Normal 8 2 2 2 29" xfId="15078" xr:uid="{4847DEE0-01D0-487E-9D5E-7FC32F1437C0}"/>
    <cellStyle name="Normal 8 2 2 2 3" xfId="15079" xr:uid="{424D7658-E82F-4159-974C-436B25C32DAA}"/>
    <cellStyle name="Normal 8 2 2 2 30" xfId="15080" xr:uid="{EC7E398A-ECEA-4279-86E0-0BC5243831B3}"/>
    <cellStyle name="Normal 8 2 2 2 31" xfId="15081" xr:uid="{9386F2B5-6211-46F3-B1E7-137523D3B1BE}"/>
    <cellStyle name="Normal 8 2 2 2 32" xfId="15082" xr:uid="{10E7926E-3685-433E-951D-BDE87A2F84B9}"/>
    <cellStyle name="Normal 8 2 2 2 33" xfId="15083" xr:uid="{3535B1AF-44EC-43FD-AAF2-6A78A86D7535}"/>
    <cellStyle name="Normal 8 2 2 2 34" xfId="15084" xr:uid="{17A39987-0CD3-458C-915F-8E9FE9D1962D}"/>
    <cellStyle name="Normal 8 2 2 2 35" xfId="15085" xr:uid="{6AB92CF2-A4F1-4867-84AA-EB58E3EB2B05}"/>
    <cellStyle name="Normal 8 2 2 2 36" xfId="15086" xr:uid="{68A74155-5204-47CC-BEAA-818176B76962}"/>
    <cellStyle name="Normal 8 2 2 2 37" xfId="15087" xr:uid="{187ECA5A-9948-4573-A3F4-4D1DECD19C74}"/>
    <cellStyle name="Normal 8 2 2 2 38" xfId="15088" xr:uid="{AECBBA78-3BE5-40DE-A667-1A5AC4D0AE6A}"/>
    <cellStyle name="Normal 8 2 2 2 4" xfId="15089" xr:uid="{F401F8DE-5227-44F4-87ED-1654BA25A90C}"/>
    <cellStyle name="Normal 8 2 2 2 5" xfId="15090" xr:uid="{CE3B6506-C4C3-4F1B-A6C1-E40BA5B53E8A}"/>
    <cellStyle name="Normal 8 2 2 2 6" xfId="15091" xr:uid="{E4011A8D-984D-4BD9-BC68-BF01332414CA}"/>
    <cellStyle name="Normal 8 2 2 2 7" xfId="15092" xr:uid="{1ED16B31-8DC7-41C9-A433-9637E1881F9E}"/>
    <cellStyle name="Normal 8 2 2 2 8" xfId="15093" xr:uid="{7992C7D0-7886-4741-83E2-43D742A2A16E}"/>
    <cellStyle name="Normal 8 2 2 2 9" xfId="15094" xr:uid="{5F5DDD7E-22B2-4252-9D29-264EF270D766}"/>
    <cellStyle name="Normal 8 2 2 20" xfId="15095" xr:uid="{71992256-1BB6-4CBB-8578-31B06DA2CCCA}"/>
    <cellStyle name="Normal 8 2 2 21" xfId="15096" xr:uid="{D040C141-8846-4704-98BD-A0A40DEE16AB}"/>
    <cellStyle name="Normal 8 2 2 22" xfId="15097" xr:uid="{8594D938-C75C-466C-98FC-177E1794E658}"/>
    <cellStyle name="Normal 8 2 2 23" xfId="15098" xr:uid="{9542D19A-B2F0-4751-B470-68CCCB2888EA}"/>
    <cellStyle name="Normal 8 2 2 24" xfId="15099" xr:uid="{2BB4308C-C873-4CD4-A8EC-5AD106D6EB37}"/>
    <cellStyle name="Normal 8 2 2 25" xfId="15100" xr:uid="{18339381-4AFE-4DF9-AAA2-ED07335E64D6}"/>
    <cellStyle name="Normal 8 2 2 26" xfId="15101" xr:uid="{60BE1DA4-976A-461A-828C-1EBFC39ACA09}"/>
    <cellStyle name="Normal 8 2 2 27" xfId="15102" xr:uid="{1CCEDB7B-29B4-4EB3-9BDF-48B678362DAA}"/>
    <cellStyle name="Normal 8 2 2 28" xfId="15103" xr:uid="{2D5213B7-3626-410B-9653-F0431C170B60}"/>
    <cellStyle name="Normal 8 2 2 29" xfId="15104" xr:uid="{32DB0173-DB52-4426-9112-875E51C76183}"/>
    <cellStyle name="Normal 8 2 2 3" xfId="15105" xr:uid="{11AF03E7-5886-42AF-916F-7E8052D31AD2}"/>
    <cellStyle name="Normal 8 2 2 30" xfId="15106" xr:uid="{4F135FBA-CC36-4754-B07A-0F1D45AFD676}"/>
    <cellStyle name="Normal 8 2 2 31" xfId="15107" xr:uid="{46312562-F66B-4FC4-98AB-68A51714797A}"/>
    <cellStyle name="Normal 8 2 2 32" xfId="15108" xr:uid="{C0E5940D-BD93-43CC-90E6-A66BAC915138}"/>
    <cellStyle name="Normal 8 2 2 33" xfId="15109" xr:uid="{71156B58-EE00-4A5B-B868-BE9414DEC5C1}"/>
    <cellStyle name="Normal 8 2 2 34" xfId="15110" xr:uid="{E69DA4C3-3EF4-41A9-B1E9-D9ADE7616492}"/>
    <cellStyle name="Normal 8 2 2 35" xfId="15111" xr:uid="{79960775-3422-4993-84C8-D93C6CBA044F}"/>
    <cellStyle name="Normal 8 2 2 36" xfId="15112" xr:uid="{B0268238-A1DF-4892-8F14-CB9C5F0AD718}"/>
    <cellStyle name="Normal 8 2 2 37" xfId="15113" xr:uid="{C5F5F5BF-E3B5-4DAF-8036-7761ACF8E0EB}"/>
    <cellStyle name="Normal 8 2 2 38" xfId="15114" xr:uid="{492ED171-AF2E-40A0-847B-20380D5D3BCC}"/>
    <cellStyle name="Normal 8 2 2 39" xfId="15115" xr:uid="{FEDF85D4-AACD-4010-A481-8430F7747438}"/>
    <cellStyle name="Normal 8 2 2 4" xfId="15116" xr:uid="{FF59A8E2-1B51-4F3D-A7D5-4B26B33AEA3C}"/>
    <cellStyle name="Normal 8 2 2 40" xfId="15117" xr:uid="{1A5A37D6-CA3B-4912-A259-BC335FB21450}"/>
    <cellStyle name="Normal 8 2 2 5" xfId="15118" xr:uid="{91D35BB4-593E-4F94-B1D3-2B9B938EAA53}"/>
    <cellStyle name="Normal 8 2 2 6" xfId="15119" xr:uid="{5BE7847B-698C-4E95-BE35-94DAB2ED6128}"/>
    <cellStyle name="Normal 8 2 2 7" xfId="15120" xr:uid="{68547B9B-6CBE-46E6-A2EB-D8CD4EDD14AC}"/>
    <cellStyle name="Normal 8 2 2 8" xfId="15121" xr:uid="{1ABB60FC-D189-41BC-A467-7509140712F2}"/>
    <cellStyle name="Normal 8 2 2 9" xfId="15122" xr:uid="{F1FE63BE-2A2C-4EFD-84DA-E03BA224699F}"/>
    <cellStyle name="Normal 8 2 20" xfId="15123" xr:uid="{6D4A2889-C1AF-4C49-BCAE-E836D29CB117}"/>
    <cellStyle name="Normal 8 2 21" xfId="15124" xr:uid="{EB6D45CC-93C9-4C74-8528-C3B38E83E4BA}"/>
    <cellStyle name="Normal 8 2 22" xfId="15125" xr:uid="{AEBE3C0C-0822-4ADA-A55B-42F893A6051E}"/>
    <cellStyle name="Normal 8 2 23" xfId="15126" xr:uid="{11CDF7A0-B9A6-46E2-A08C-1DAC3895A76C}"/>
    <cellStyle name="Normal 8 2 24" xfId="15127" xr:uid="{CBC5B43F-98A1-4E82-87E8-3A3B00E1D1BF}"/>
    <cellStyle name="Normal 8 2 25" xfId="15128" xr:uid="{9D0C73D5-0923-4A5D-8804-B962073F8372}"/>
    <cellStyle name="Normal 8 2 26" xfId="15129" xr:uid="{98D1BEEC-38F0-4B36-ABD7-CF336DE31633}"/>
    <cellStyle name="Normal 8 2 27" xfId="15130" xr:uid="{5C9B7446-B5CF-435B-8E57-C9010CF34746}"/>
    <cellStyle name="Normal 8 2 28" xfId="15131" xr:uid="{D47503BE-DDB1-4BA8-9EA2-32AC5DA5AE21}"/>
    <cellStyle name="Normal 8 2 29" xfId="15132" xr:uid="{DAE07826-254C-4955-AAFE-4CCB37ED7D87}"/>
    <cellStyle name="Normal 8 2 3" xfId="15133" xr:uid="{96CBDA14-515F-435A-9CA9-95E2AC73A225}"/>
    <cellStyle name="Normal 8 2 3 10" xfId="15134" xr:uid="{EA2F9D41-C229-4DC9-8F3F-1FBE5059B480}"/>
    <cellStyle name="Normal 8 2 3 11" xfId="15135" xr:uid="{29AB3721-C5EB-436C-A315-FA9991670FC4}"/>
    <cellStyle name="Normal 8 2 3 12" xfId="15136" xr:uid="{343782F3-C2DE-492E-B9A3-02A48559AA31}"/>
    <cellStyle name="Normal 8 2 3 13" xfId="15137" xr:uid="{EFFAF485-8721-4FCB-8632-39AE580433D8}"/>
    <cellStyle name="Normal 8 2 3 14" xfId="15138" xr:uid="{B16CEA5D-3ABE-4D57-89A0-85CC747C2A5F}"/>
    <cellStyle name="Normal 8 2 3 15" xfId="15139" xr:uid="{AE2438FD-E242-4887-8CCC-92FC3627E039}"/>
    <cellStyle name="Normal 8 2 3 16" xfId="15140" xr:uid="{1CC8E659-1F9D-46BF-A52E-FE580319B70E}"/>
    <cellStyle name="Normal 8 2 3 17" xfId="15141" xr:uid="{A7BA03B5-88D0-4716-AED5-56912C480D30}"/>
    <cellStyle name="Normal 8 2 3 18" xfId="15142" xr:uid="{76F3E577-7572-436D-98BA-76ED7E355F3E}"/>
    <cellStyle name="Normal 8 2 3 19" xfId="15143" xr:uid="{EAAB706F-2D16-4A5C-A9E5-FBC3BB3212FF}"/>
    <cellStyle name="Normal 8 2 3 2" xfId="15144" xr:uid="{665FF77D-09AA-40B1-8A48-46B26A07C7E1}"/>
    <cellStyle name="Normal 8 2 3 2 10" xfId="15145" xr:uid="{E89C7012-72FF-4A92-AAB2-0408096A613C}"/>
    <cellStyle name="Normal 8 2 3 2 11" xfId="15146" xr:uid="{975D7CCC-3F83-42FB-BED3-8F468CDA0A81}"/>
    <cellStyle name="Normal 8 2 3 2 12" xfId="15147" xr:uid="{9D6C74F1-B799-4849-BEAE-53D60EC0FA79}"/>
    <cellStyle name="Normal 8 2 3 2 13" xfId="15148" xr:uid="{E39C911B-6B4C-4C5A-97AE-BB19F1BB9C8D}"/>
    <cellStyle name="Normal 8 2 3 2 14" xfId="15149" xr:uid="{D1DB4B1D-7857-4F53-BF7F-5452672C0635}"/>
    <cellStyle name="Normal 8 2 3 2 15" xfId="15150" xr:uid="{0F0D1087-263E-498E-89A5-DE13B13F3563}"/>
    <cellStyle name="Normal 8 2 3 2 16" xfId="15151" xr:uid="{D2A7202C-124D-463F-B15C-CEDA273DA72C}"/>
    <cellStyle name="Normal 8 2 3 2 17" xfId="15152" xr:uid="{89D27667-7524-4384-A25E-E2EF2256E321}"/>
    <cellStyle name="Normal 8 2 3 2 18" xfId="15153" xr:uid="{805AD3FD-27D0-4328-8030-45D1D2109719}"/>
    <cellStyle name="Normal 8 2 3 2 19" xfId="15154" xr:uid="{4A9E074A-16FC-456A-A98B-331547CF45E8}"/>
    <cellStyle name="Normal 8 2 3 2 2" xfId="15155" xr:uid="{7D790232-6031-48F8-BF31-A38F5DCD71B7}"/>
    <cellStyle name="Normal 8 2 3 2 20" xfId="15156" xr:uid="{DB5293F4-6428-419B-872C-45B1806F9B1E}"/>
    <cellStyle name="Normal 8 2 3 2 21" xfId="15157" xr:uid="{96A4E1DB-BEB6-4C00-8EE0-FA0F7E367777}"/>
    <cellStyle name="Normal 8 2 3 2 22" xfId="15158" xr:uid="{416A6D26-1911-48B6-B621-55B3B114CE5E}"/>
    <cellStyle name="Normal 8 2 3 2 23" xfId="15159" xr:uid="{7EA1EC84-E3B6-48DC-BF42-40B29DD00BCE}"/>
    <cellStyle name="Normal 8 2 3 2 24" xfId="15160" xr:uid="{4562B335-3CB3-4A22-9D91-1467AC849E90}"/>
    <cellStyle name="Normal 8 2 3 2 25" xfId="15161" xr:uid="{8C7B7272-0667-464C-9AA6-EE98DB690CF6}"/>
    <cellStyle name="Normal 8 2 3 2 26" xfId="15162" xr:uid="{CAA6F79C-7E31-432D-8690-E47C48DA4EE8}"/>
    <cellStyle name="Normal 8 2 3 2 27" xfId="15163" xr:uid="{DDE8155C-0944-40D8-A26E-74D09FFCB195}"/>
    <cellStyle name="Normal 8 2 3 2 28" xfId="15164" xr:uid="{F5BD386E-FB25-41C7-A832-DB204037B4D1}"/>
    <cellStyle name="Normal 8 2 3 2 29" xfId="15165" xr:uid="{C709C408-EF85-4FA5-93DC-5F5DE5F8BDC2}"/>
    <cellStyle name="Normal 8 2 3 2 3" xfId="15166" xr:uid="{A92D84C2-DC46-4D6F-89E8-DDF4AB0E33AA}"/>
    <cellStyle name="Normal 8 2 3 2 30" xfId="15167" xr:uid="{AD011FB3-781B-4289-8958-455E0831D0AF}"/>
    <cellStyle name="Normal 8 2 3 2 31" xfId="15168" xr:uid="{E2F29985-7325-4E5A-A998-E545DEB23F66}"/>
    <cellStyle name="Normal 8 2 3 2 32" xfId="15169" xr:uid="{7538C1F8-EC06-4786-ADF1-2067BC58ABE6}"/>
    <cellStyle name="Normal 8 2 3 2 33" xfId="15170" xr:uid="{2A3F0D86-E2B6-497E-AEE7-EB944347CD96}"/>
    <cellStyle name="Normal 8 2 3 2 34" xfId="15171" xr:uid="{D350486D-FFE9-4C37-AE43-3C73B1A3F429}"/>
    <cellStyle name="Normal 8 2 3 2 35" xfId="15172" xr:uid="{69F06118-1344-4699-93DE-DE9305F87BED}"/>
    <cellStyle name="Normal 8 2 3 2 36" xfId="15173" xr:uid="{5CBBBA47-6786-4996-9396-CAF5865E224B}"/>
    <cellStyle name="Normal 8 2 3 2 37" xfId="15174" xr:uid="{50B90218-B218-4CB1-BAD5-3E46E60A91C2}"/>
    <cellStyle name="Normal 8 2 3 2 38" xfId="15175" xr:uid="{B6C83CA3-B0FF-4B9C-85C0-F7AB6E797064}"/>
    <cellStyle name="Normal 8 2 3 2 4" xfId="15176" xr:uid="{171F8ABD-6170-436D-8803-1EC286B24A62}"/>
    <cellStyle name="Normal 8 2 3 2 5" xfId="15177" xr:uid="{BCB3A3BF-3598-41D1-B935-39715D50C5B0}"/>
    <cellStyle name="Normal 8 2 3 2 6" xfId="15178" xr:uid="{53A889D4-9275-43F0-903F-B52F163F2BE5}"/>
    <cellStyle name="Normal 8 2 3 2 7" xfId="15179" xr:uid="{183F8D2F-59EF-4ABD-80C1-ADACB408ADD6}"/>
    <cellStyle name="Normal 8 2 3 2 8" xfId="15180" xr:uid="{A577DEED-B871-433A-A349-FD6D82C5587F}"/>
    <cellStyle name="Normal 8 2 3 2 9" xfId="15181" xr:uid="{C70A37D7-B035-4B12-8FB0-38EE1C988E0B}"/>
    <cellStyle name="Normal 8 2 3 20" xfId="15182" xr:uid="{7EAD907F-701A-4E05-95C7-22C3E780ACDB}"/>
    <cellStyle name="Normal 8 2 3 21" xfId="15183" xr:uid="{0E567F38-E78F-461F-B5F9-66D7901379E9}"/>
    <cellStyle name="Normal 8 2 3 22" xfId="15184" xr:uid="{C783CEC3-D333-460A-AE91-CAECF90ACAB3}"/>
    <cellStyle name="Normal 8 2 3 23" xfId="15185" xr:uid="{50F245AF-ACA8-46A6-ABF8-62A7E05F0502}"/>
    <cellStyle name="Normal 8 2 3 24" xfId="15186" xr:uid="{F0E1EDF6-3208-4351-BE3D-B1C2945F4EBF}"/>
    <cellStyle name="Normal 8 2 3 25" xfId="15187" xr:uid="{A19FE076-44EA-437E-8AF5-CD6C1518EAFC}"/>
    <cellStyle name="Normal 8 2 3 26" xfId="15188" xr:uid="{7A6F047F-24A6-4855-820D-8360D3068BDD}"/>
    <cellStyle name="Normal 8 2 3 27" xfId="15189" xr:uid="{C7D27DEC-18E6-4013-A19E-4D2FE53B9BAC}"/>
    <cellStyle name="Normal 8 2 3 28" xfId="15190" xr:uid="{2E6B8A09-7CC3-48F2-AC65-D83242888FCC}"/>
    <cellStyle name="Normal 8 2 3 29" xfId="15191" xr:uid="{C6DDD99F-CF93-405E-B974-2FDD08E5A567}"/>
    <cellStyle name="Normal 8 2 3 3" xfId="15192" xr:uid="{226ACE1A-A9E4-46CA-9F5F-F7EF84D57F20}"/>
    <cellStyle name="Normal 8 2 3 30" xfId="15193" xr:uid="{70263C95-A54B-41B9-9D4B-EDD8E03FAF82}"/>
    <cellStyle name="Normal 8 2 3 31" xfId="15194" xr:uid="{BAB94D5C-E9DA-4229-91C7-DB6F73E9BBBE}"/>
    <cellStyle name="Normal 8 2 3 32" xfId="15195" xr:uid="{3E8C7AEF-F768-4494-B961-D6F860DBF491}"/>
    <cellStyle name="Normal 8 2 3 33" xfId="15196" xr:uid="{CEE3272F-0D8A-4085-9246-2EE4853493BF}"/>
    <cellStyle name="Normal 8 2 3 34" xfId="15197" xr:uid="{9D5A63F9-7128-49B0-B3AE-27C38A6BDFCC}"/>
    <cellStyle name="Normal 8 2 3 35" xfId="15198" xr:uid="{ACA9E5EE-41FF-44E3-9712-557C53B11AA2}"/>
    <cellStyle name="Normal 8 2 3 36" xfId="15199" xr:uid="{13F6FDDD-9032-4E3A-BF77-B24FAE6A77F7}"/>
    <cellStyle name="Normal 8 2 3 37" xfId="15200" xr:uid="{B7ED63DA-091D-43F2-980A-CA21F0A9689B}"/>
    <cellStyle name="Normal 8 2 3 38" xfId="15201" xr:uid="{0C671BD3-493D-4FE2-B937-ED388022D03C}"/>
    <cellStyle name="Normal 8 2 3 4" xfId="15202" xr:uid="{E9890F12-4ACD-4827-BCF7-BD8BDAECF6B0}"/>
    <cellStyle name="Normal 8 2 3 5" xfId="15203" xr:uid="{25E9C7D2-8D94-441E-9FC3-2FCFAD6DC986}"/>
    <cellStyle name="Normal 8 2 3 6" xfId="15204" xr:uid="{4473D37E-6DF0-4A7D-9870-E1283604AABF}"/>
    <cellStyle name="Normal 8 2 3 7" xfId="15205" xr:uid="{D6B7E77B-BEB0-4A47-9A70-3D1B66170DEC}"/>
    <cellStyle name="Normal 8 2 3 8" xfId="15206" xr:uid="{76606FE9-9B66-4DD1-915E-7C7473969BD9}"/>
    <cellStyle name="Normal 8 2 3 9" xfId="15207" xr:uid="{DA512344-BA8C-40A8-AF8D-CA7CDB1263B4}"/>
    <cellStyle name="Normal 8 2 30" xfId="15208" xr:uid="{05679D1F-72C0-4533-B160-ADA460714882}"/>
    <cellStyle name="Normal 8 2 31" xfId="15209" xr:uid="{360B6627-96D3-4819-B2A2-84C81CC9AC31}"/>
    <cellStyle name="Normal 8 2 32" xfId="15210" xr:uid="{BEF0BB67-F39C-4507-A1FA-C0D02B5827AE}"/>
    <cellStyle name="Normal 8 2 33" xfId="15211" xr:uid="{6ED9CB28-6F69-4B3B-9BEE-6C0F7E580D2E}"/>
    <cellStyle name="Normal 8 2 34" xfId="15212" xr:uid="{03D02DBC-A16E-4880-B28E-1EC9CD94F14F}"/>
    <cellStyle name="Normal 8 2 35" xfId="15213" xr:uid="{0F85DE91-636B-4D47-86A1-7211A55419D3}"/>
    <cellStyle name="Normal 8 2 36" xfId="15214" xr:uid="{A00F1968-7D60-47AE-AF7A-1948F49DBB05}"/>
    <cellStyle name="Normal 8 2 37" xfId="15215" xr:uid="{C40E8557-F18B-4CA9-9DB0-28A0936DA4DA}"/>
    <cellStyle name="Normal 8 2 38" xfId="15216" xr:uid="{D67323FB-FB34-4DBD-8299-3A3AB9E52BB5}"/>
    <cellStyle name="Normal 8 2 39" xfId="15217" xr:uid="{E36E5B53-C955-45D4-9A19-1B7B424A442A}"/>
    <cellStyle name="Normal 8 2 4" xfId="15218" xr:uid="{666926D4-DB73-4E4B-8339-F3BB78AAD6D7}"/>
    <cellStyle name="Normal 8 2 40" xfId="15219" xr:uid="{728133F5-A0E0-4B60-B5E3-4ED8AFCD56E2}"/>
    <cellStyle name="Normal 8 2 41" xfId="15220" xr:uid="{8D0D6330-282A-417A-A26C-E820AE1DC8D1}"/>
    <cellStyle name="Normal 8 2 42" xfId="15221" xr:uid="{61DA5777-046B-4776-A9CE-5B1C6A97BC18}"/>
    <cellStyle name="Normal 8 2 43" xfId="15222" xr:uid="{B58A25F6-63DE-45CC-A6B5-128BFD0BCB77}"/>
    <cellStyle name="Normal 8 2 44" xfId="15223" xr:uid="{FAFA67D6-9968-4815-AD21-23992E92C7A5}"/>
    <cellStyle name="Normal 8 2 45" xfId="15224" xr:uid="{77333E0A-1730-4316-8DE2-346E043C53F4}"/>
    <cellStyle name="Normal 8 2 46" xfId="15225" xr:uid="{C726BFF2-1614-4431-93B0-E3148F1214EE}"/>
    <cellStyle name="Normal 8 2 47" xfId="15226" xr:uid="{79C3F6EE-4D47-473E-B565-5D9601DCCD42}"/>
    <cellStyle name="Normal 8 2 5" xfId="15227" xr:uid="{717FF3B0-2EA4-4328-98B4-F3E989178EBC}"/>
    <cellStyle name="Normal 8 2 6" xfId="15228" xr:uid="{43D180F6-D33D-4935-A793-A7FF2E1F03B5}"/>
    <cellStyle name="Normal 8 2 7" xfId="15229" xr:uid="{06672707-0F46-4316-AF4E-6DE7AF7DD071}"/>
    <cellStyle name="Normal 8 2 8" xfId="15230" xr:uid="{15F4AC18-0175-4EF3-ADD3-DA7606C333D2}"/>
    <cellStyle name="Normal 8 2 9" xfId="15231" xr:uid="{81244F1E-6C18-412E-AFF0-D6F6AD3BC5DC}"/>
    <cellStyle name="Normal 8 20" xfId="15232" xr:uid="{B45D9E79-5D7C-4AC1-A7AE-47F8E89F4E70}"/>
    <cellStyle name="Normal 8 21" xfId="15233" xr:uid="{3636E33F-1CFA-4EAD-AA19-AC699DB84BC0}"/>
    <cellStyle name="Normal 8 22" xfId="15234" xr:uid="{143D6CCF-0DB1-480C-B0E1-8636F96463C5}"/>
    <cellStyle name="Normal 8 23" xfId="15235" xr:uid="{64A18B00-FD25-4A7B-BDC5-881FF4602B78}"/>
    <cellStyle name="Normal 8 24" xfId="15236" xr:uid="{F00DCC5B-812F-41F2-9FA9-C252879D5271}"/>
    <cellStyle name="Normal 8 25" xfId="15237" xr:uid="{1A1B8715-C2ED-43AC-A5CE-66E5E5715699}"/>
    <cellStyle name="Normal 8 26" xfId="15238" xr:uid="{01196B9E-C072-4B93-9207-E08D258D8446}"/>
    <cellStyle name="Normal 8 27" xfId="15239" xr:uid="{60A69675-1055-4552-98E8-D89E80EE8BE9}"/>
    <cellStyle name="Normal 8 28" xfId="15240" xr:uid="{D104EBB4-5EA6-4014-A082-3159C9808FEF}"/>
    <cellStyle name="Normal 8 29" xfId="15241" xr:uid="{86468222-7977-4806-AC85-CC0D07BF4CDC}"/>
    <cellStyle name="Normal 8 3" xfId="15242" xr:uid="{90C8FD7A-062B-4AE1-9D66-7323A9B5AE11}"/>
    <cellStyle name="Normal 8 3 10" xfId="15243" xr:uid="{113C49F0-9BFF-40D7-B37E-9D8A86363B2C}"/>
    <cellStyle name="Normal 8 3 11" xfId="15244" xr:uid="{DF7D5EA1-FBAE-44E7-B12B-DD908CBA8BAC}"/>
    <cellStyle name="Normal 8 3 12" xfId="15245" xr:uid="{9443E430-17DF-4DCA-8326-632D42F8C1A1}"/>
    <cellStyle name="Normal 8 3 13" xfId="15246" xr:uid="{EA6AA1F5-CD03-428E-88C6-87EEAFFA44D1}"/>
    <cellStyle name="Normal 8 3 14" xfId="15247" xr:uid="{E3163EF1-070A-4771-9685-28D5BDE2F14E}"/>
    <cellStyle name="Normal 8 3 15" xfId="15248" xr:uid="{B63F12E5-43A1-4F64-85C9-FBA83FA5B294}"/>
    <cellStyle name="Normal 8 3 16" xfId="15249" xr:uid="{ED3A8CF1-1270-41F3-91A0-688097FA1ADE}"/>
    <cellStyle name="Normal 8 3 17" xfId="15250" xr:uid="{E2ED0974-6499-4D7F-99B9-A75A2CD88FA4}"/>
    <cellStyle name="Normal 8 3 18" xfId="15251" xr:uid="{DC8FD2EA-D0E3-4EDE-9A65-A8B1000BE063}"/>
    <cellStyle name="Normal 8 3 19" xfId="15252" xr:uid="{9CD8BA3E-5E9E-4912-95DA-AE7066FD1111}"/>
    <cellStyle name="Normal 8 3 2" xfId="15253" xr:uid="{51F8C277-1A95-4807-8230-CAD911F8B6CB}"/>
    <cellStyle name="Normal 8 3 2 10" xfId="15254" xr:uid="{67211679-E3E0-4739-8C44-F825071AC836}"/>
    <cellStyle name="Normal 8 3 2 11" xfId="15255" xr:uid="{7BD336AA-B864-4B83-9F2F-F09D9B2A7B38}"/>
    <cellStyle name="Normal 8 3 2 12" xfId="15256" xr:uid="{4CCF07BA-B9B4-4608-946A-3FD49C6CF8C8}"/>
    <cellStyle name="Normal 8 3 2 13" xfId="15257" xr:uid="{55092A6C-9A3E-4110-AB1E-CBF4BA853F9D}"/>
    <cellStyle name="Normal 8 3 2 14" xfId="15258" xr:uid="{8A800433-6651-410D-BA90-93E4CFDF707B}"/>
    <cellStyle name="Normal 8 3 2 15" xfId="15259" xr:uid="{570DDF36-1728-4255-B7B8-FC7A2252DFB0}"/>
    <cellStyle name="Normal 8 3 2 16" xfId="15260" xr:uid="{AE83B18E-6B78-4843-807D-1016F4BC891D}"/>
    <cellStyle name="Normal 8 3 2 17" xfId="15261" xr:uid="{D8B5FC14-4526-42DC-9234-25911C15E0E4}"/>
    <cellStyle name="Normal 8 3 2 18" xfId="15262" xr:uid="{3CFD28B9-784C-4F24-A70C-31D7BE59F7B0}"/>
    <cellStyle name="Normal 8 3 2 19" xfId="15263" xr:uid="{20375FAE-629B-4CA2-9E48-CE2779D0BACB}"/>
    <cellStyle name="Normal 8 3 2 2" xfId="15264" xr:uid="{6389639E-EC14-4BA5-9B31-565106A42E37}"/>
    <cellStyle name="Normal 8 3 2 2 10" xfId="15265" xr:uid="{55E787FE-88DF-4F9B-9BA4-C5CC94E10A82}"/>
    <cellStyle name="Normal 8 3 2 2 11" xfId="15266" xr:uid="{3C68B1EA-7506-4891-BC6F-712C9E9EDBEE}"/>
    <cellStyle name="Normal 8 3 2 2 12" xfId="15267" xr:uid="{5B52B838-1773-4F03-B417-A1CC6C5606B6}"/>
    <cellStyle name="Normal 8 3 2 2 13" xfId="15268" xr:uid="{0FD058EF-11B8-4BCE-8A87-383DC6E82830}"/>
    <cellStyle name="Normal 8 3 2 2 14" xfId="15269" xr:uid="{B23722C5-B228-4B8F-B0ED-7FE891D946EF}"/>
    <cellStyle name="Normal 8 3 2 2 15" xfId="15270" xr:uid="{DECDBDBA-A24B-46C9-B0DA-E9BD808100E6}"/>
    <cellStyle name="Normal 8 3 2 2 16" xfId="15271" xr:uid="{568E208C-BB0C-4DA8-87D4-832739D5F84B}"/>
    <cellStyle name="Normal 8 3 2 2 17" xfId="15272" xr:uid="{6244C8D8-772C-4551-ADB9-2CD72DE9C2E4}"/>
    <cellStyle name="Normal 8 3 2 2 18" xfId="15273" xr:uid="{9EF74F56-2DA1-400E-B82C-29AA7C3CF3F8}"/>
    <cellStyle name="Normal 8 3 2 2 19" xfId="15274" xr:uid="{3F982AE3-2A5D-4EF1-AA0C-99AF6F18C7FD}"/>
    <cellStyle name="Normal 8 3 2 2 2" xfId="15275" xr:uid="{7A657274-59DB-448E-BF28-D9DDFE97FE83}"/>
    <cellStyle name="Normal 8 3 2 2 2 10" xfId="15276" xr:uid="{EB53B55E-152D-4F31-972F-E44EBFE92C76}"/>
    <cellStyle name="Normal 8 3 2 2 2 11" xfId="15277" xr:uid="{1CBD8ED2-9B29-4EE8-AD64-1DA44C3F0271}"/>
    <cellStyle name="Normal 8 3 2 2 2 12" xfId="15278" xr:uid="{8030A909-03A5-4D8D-8608-FAE4132266E3}"/>
    <cellStyle name="Normal 8 3 2 2 2 13" xfId="15279" xr:uid="{FD689068-DE31-4DBB-B19D-FC2EAE8BD0C7}"/>
    <cellStyle name="Normal 8 3 2 2 2 14" xfId="15280" xr:uid="{48925966-3B04-47D6-B7EF-299E0482774F}"/>
    <cellStyle name="Normal 8 3 2 2 2 15" xfId="15281" xr:uid="{2D6427AB-4153-4569-A076-E8B82FCFB86C}"/>
    <cellStyle name="Normal 8 3 2 2 2 16" xfId="15282" xr:uid="{5ECD217D-6C39-46D4-876C-D31A1EC686E6}"/>
    <cellStyle name="Normal 8 3 2 2 2 17" xfId="15283" xr:uid="{738A1946-475B-4815-AC7A-0B7B096A2143}"/>
    <cellStyle name="Normal 8 3 2 2 2 18" xfId="15284" xr:uid="{06E56F1B-C1C3-4595-88C8-B10588B28F1F}"/>
    <cellStyle name="Normal 8 3 2 2 2 19" xfId="15285" xr:uid="{0D7851AB-2DE4-4B40-9BB6-C370FD691054}"/>
    <cellStyle name="Normal 8 3 2 2 2 2" xfId="15286" xr:uid="{CD7676E6-B904-4D9D-9C1A-BEE148586B3A}"/>
    <cellStyle name="Normal 8 3 2 2 2 20" xfId="15287" xr:uid="{F09E1AD7-AA62-4FC4-899E-96CC25093E2D}"/>
    <cellStyle name="Normal 8 3 2 2 2 21" xfId="15288" xr:uid="{EF4AB1F5-0125-4224-B97A-BC745256A359}"/>
    <cellStyle name="Normal 8 3 2 2 2 22" xfId="15289" xr:uid="{2B5CB618-2CDF-4B09-8B2E-CBDE6A2F1D28}"/>
    <cellStyle name="Normal 8 3 2 2 2 23" xfId="15290" xr:uid="{B3A34746-0069-440D-A173-1014FD8F0E1C}"/>
    <cellStyle name="Normal 8 3 2 2 2 24" xfId="15291" xr:uid="{27CD794B-0448-41E1-A2EE-68243CD1B2C3}"/>
    <cellStyle name="Normal 8 3 2 2 2 25" xfId="15292" xr:uid="{A50522EA-B553-4B58-8B7A-F659F53D4421}"/>
    <cellStyle name="Normal 8 3 2 2 2 26" xfId="15293" xr:uid="{CD9905E0-72D0-4FC6-AE78-2819A28C59DA}"/>
    <cellStyle name="Normal 8 3 2 2 2 27" xfId="15294" xr:uid="{3AF3798C-953A-4E22-8355-881DCC3E02A3}"/>
    <cellStyle name="Normal 8 3 2 2 2 28" xfId="15295" xr:uid="{AB1712B0-932C-4136-B395-2C16E030A318}"/>
    <cellStyle name="Normal 8 3 2 2 2 29" xfId="15296" xr:uid="{CEEA97E3-1E55-4323-B41B-67844863FE0D}"/>
    <cellStyle name="Normal 8 3 2 2 2 3" xfId="15297" xr:uid="{24721305-8053-4E51-861F-22E50D4D51D6}"/>
    <cellStyle name="Normal 8 3 2 2 2 30" xfId="15298" xr:uid="{3C94CB6A-E421-4F8D-A910-5C246D16777C}"/>
    <cellStyle name="Normal 8 3 2 2 2 31" xfId="15299" xr:uid="{41F6BC43-FDC0-48BB-9165-FA2A555FFE4B}"/>
    <cellStyle name="Normal 8 3 2 2 2 32" xfId="15300" xr:uid="{A5632A47-8DF0-4E49-849D-833C6CCAC5D0}"/>
    <cellStyle name="Normal 8 3 2 2 2 33" xfId="15301" xr:uid="{78A216BB-17F1-41AA-B4BC-C307D7EF41D0}"/>
    <cellStyle name="Normal 8 3 2 2 2 34" xfId="15302" xr:uid="{8DADDE26-D521-4AC3-BE1E-25A843F547B8}"/>
    <cellStyle name="Normal 8 3 2 2 2 35" xfId="15303" xr:uid="{5D594C8E-8442-496C-A490-21261EBCC8C3}"/>
    <cellStyle name="Normal 8 3 2 2 2 36" xfId="15304" xr:uid="{A1A8B332-3E21-4DA3-8941-F144B5296278}"/>
    <cellStyle name="Normal 8 3 2 2 2 37" xfId="15305" xr:uid="{1B97D687-0E94-4C9E-BF3C-613AE083991B}"/>
    <cellStyle name="Normal 8 3 2 2 2 38" xfId="15306" xr:uid="{6EFF02BA-E7A3-4F15-AD96-816E22661797}"/>
    <cellStyle name="Normal 8 3 2 2 2 4" xfId="15307" xr:uid="{1FCCEB1C-E0A0-48B8-A27E-D0D2C3AE3D5A}"/>
    <cellStyle name="Normal 8 3 2 2 2 5" xfId="15308" xr:uid="{21F3C40D-710C-44C9-B177-7135145B115F}"/>
    <cellStyle name="Normal 8 3 2 2 2 6" xfId="15309" xr:uid="{6EFAF70E-5967-40B4-869A-8D60B167DC01}"/>
    <cellStyle name="Normal 8 3 2 2 2 7" xfId="15310" xr:uid="{FC0D3D6D-39FC-44C2-ABAB-6552FD84413A}"/>
    <cellStyle name="Normal 8 3 2 2 2 8" xfId="15311" xr:uid="{6DFCF8CD-9D9C-49FC-AD7A-12A62FA0EBDB}"/>
    <cellStyle name="Normal 8 3 2 2 2 9" xfId="15312" xr:uid="{FD39BA03-42F9-4B17-B09D-B66B012EBD56}"/>
    <cellStyle name="Normal 8 3 2 2 20" xfId="15313" xr:uid="{D4D184EF-42BB-4EE5-A5AB-C7FE0CEFF1BA}"/>
    <cellStyle name="Normal 8 3 2 2 21" xfId="15314" xr:uid="{355B5614-AB7E-4989-9FC1-BE7F739DAAF1}"/>
    <cellStyle name="Normal 8 3 2 2 22" xfId="15315" xr:uid="{4023CD70-D66D-4D85-B436-A8714D6ABA60}"/>
    <cellStyle name="Normal 8 3 2 2 23" xfId="15316" xr:uid="{26755473-C116-415A-AC94-2A099424F01F}"/>
    <cellStyle name="Normal 8 3 2 2 24" xfId="15317" xr:uid="{ACEF7AE4-4695-41E4-869B-7E2906469ACF}"/>
    <cellStyle name="Normal 8 3 2 2 25" xfId="15318" xr:uid="{E2FCF09E-5076-4A2D-8C72-47B416A4924F}"/>
    <cellStyle name="Normal 8 3 2 2 26" xfId="15319" xr:uid="{7E35AAD3-2106-4874-84EB-B24AF575F4F8}"/>
    <cellStyle name="Normal 8 3 2 2 27" xfId="15320" xr:uid="{67EF799C-A2FE-4ED4-A8C5-37BFE2F63D59}"/>
    <cellStyle name="Normal 8 3 2 2 28" xfId="15321" xr:uid="{669A6AE3-6749-4DFB-AC69-227F65857B0C}"/>
    <cellStyle name="Normal 8 3 2 2 29" xfId="15322" xr:uid="{529E0997-C2C7-4C9B-B7A5-33DC7498B8B4}"/>
    <cellStyle name="Normal 8 3 2 2 3" xfId="15323" xr:uid="{9771922B-1F8E-4F6C-AA74-1C1C3161E17A}"/>
    <cellStyle name="Normal 8 3 2 2 30" xfId="15324" xr:uid="{C88B83BD-503A-4E8E-871E-0431297B3921}"/>
    <cellStyle name="Normal 8 3 2 2 31" xfId="15325" xr:uid="{F46746C0-C00F-455E-82CF-CD37D0F55841}"/>
    <cellStyle name="Normal 8 3 2 2 32" xfId="15326" xr:uid="{7813E169-22D6-48CE-83E7-75B60B82A405}"/>
    <cellStyle name="Normal 8 3 2 2 33" xfId="15327" xr:uid="{07549A72-9F49-4AC9-883B-2701CA591496}"/>
    <cellStyle name="Normal 8 3 2 2 34" xfId="15328" xr:uid="{21824FA2-38A9-4451-82F0-CC6D5B97CBCA}"/>
    <cellStyle name="Normal 8 3 2 2 35" xfId="15329" xr:uid="{09D62900-E426-4087-B916-9D494E350037}"/>
    <cellStyle name="Normal 8 3 2 2 36" xfId="15330" xr:uid="{00F7CE0F-64A8-41F6-A1A6-1EA0951AD094}"/>
    <cellStyle name="Normal 8 3 2 2 37" xfId="15331" xr:uid="{E3B9A1DF-B135-4A5C-9018-FB7B7C777AF5}"/>
    <cellStyle name="Normal 8 3 2 2 38" xfId="15332" xr:uid="{01228224-FC77-4927-A10D-9C1DC6721331}"/>
    <cellStyle name="Normal 8 3 2 2 4" xfId="15333" xr:uid="{3148FAB2-E716-4D35-8A83-B75ADA5AC0F9}"/>
    <cellStyle name="Normal 8 3 2 2 5" xfId="15334" xr:uid="{DD4526E6-14ED-45B6-88F6-AE38A1DE8D04}"/>
    <cellStyle name="Normal 8 3 2 2 6" xfId="15335" xr:uid="{972B0D33-90E5-4BBE-AB58-2BCE7A1D189B}"/>
    <cellStyle name="Normal 8 3 2 2 7" xfId="15336" xr:uid="{39F6B83A-7F6C-4C8C-A8B3-2FAE64E36D99}"/>
    <cellStyle name="Normal 8 3 2 2 8" xfId="15337" xr:uid="{131BC69F-2A2A-452D-BA03-49E020A858B0}"/>
    <cellStyle name="Normal 8 3 2 2 9" xfId="15338" xr:uid="{63C971B0-66E5-4A29-9B80-41C977335ADC}"/>
    <cellStyle name="Normal 8 3 2 20" xfId="15339" xr:uid="{EE31CD5A-86ED-4C3D-B410-F62AAF9E0E9A}"/>
    <cellStyle name="Normal 8 3 2 21" xfId="15340" xr:uid="{ED46F527-68CF-4B94-9595-23D5B0FF96CC}"/>
    <cellStyle name="Normal 8 3 2 22" xfId="15341" xr:uid="{347849DC-3A96-4F8D-893F-8E1E836D12B9}"/>
    <cellStyle name="Normal 8 3 2 23" xfId="15342" xr:uid="{3963A5DF-7AFE-4E8C-A8D8-03A70FB61001}"/>
    <cellStyle name="Normal 8 3 2 24" xfId="15343" xr:uid="{0783F853-56DC-47E0-B978-586489328C5F}"/>
    <cellStyle name="Normal 8 3 2 25" xfId="15344" xr:uid="{28C16288-418B-456A-B91A-72FE1BE3CBD8}"/>
    <cellStyle name="Normal 8 3 2 26" xfId="15345" xr:uid="{5221BE6A-725D-4ACA-A478-4B2112E6C0BD}"/>
    <cellStyle name="Normal 8 3 2 27" xfId="15346" xr:uid="{985D45A4-406E-4020-AECD-00BCB2000DF0}"/>
    <cellStyle name="Normal 8 3 2 28" xfId="15347" xr:uid="{68DFE4E9-659A-41DB-89BC-90521E9BA753}"/>
    <cellStyle name="Normal 8 3 2 29" xfId="15348" xr:uid="{429550AE-2DD1-4801-AA7A-BF522523806C}"/>
    <cellStyle name="Normal 8 3 2 3" xfId="15349" xr:uid="{1E7C93BC-FEE1-407D-8B45-66C1F171A87C}"/>
    <cellStyle name="Normal 8 3 2 30" xfId="15350" xr:uid="{5D45EBD2-5BCD-45F3-8408-3F08E14C7C78}"/>
    <cellStyle name="Normal 8 3 2 31" xfId="15351" xr:uid="{AA0BC0D5-DD11-4EA9-B21C-64FED7E11120}"/>
    <cellStyle name="Normal 8 3 2 32" xfId="15352" xr:uid="{D0807FAA-5070-4231-805B-568DFDCDBB64}"/>
    <cellStyle name="Normal 8 3 2 33" xfId="15353" xr:uid="{DF5FDA14-E18B-45E6-9C90-D03D3D7B7070}"/>
    <cellStyle name="Normal 8 3 2 34" xfId="15354" xr:uid="{C8F8812B-D50C-4A11-A9E1-914A7F3E7951}"/>
    <cellStyle name="Normal 8 3 2 35" xfId="15355" xr:uid="{8D945510-EAD7-4508-927F-FAC01C7D8935}"/>
    <cellStyle name="Normal 8 3 2 36" xfId="15356" xr:uid="{07712FA4-A6ED-4B65-B557-97CE3A7E22F6}"/>
    <cellStyle name="Normal 8 3 2 37" xfId="15357" xr:uid="{0977D868-2793-446A-B1C0-C7C5492B932B}"/>
    <cellStyle name="Normal 8 3 2 38" xfId="15358" xr:uid="{3A71FD5D-ED7E-4727-BEC2-AFBCCD6479B5}"/>
    <cellStyle name="Normal 8 3 2 39" xfId="15359" xr:uid="{BE715D4C-FEC4-4AAB-B20A-FBD61039362D}"/>
    <cellStyle name="Normal 8 3 2 4" xfId="15360" xr:uid="{5E541160-DCB3-459A-80D6-55B0B066A0AC}"/>
    <cellStyle name="Normal 8 3 2 40" xfId="15361" xr:uid="{CDCE3066-2787-4DB1-AA2C-E8C0263AC472}"/>
    <cellStyle name="Normal 8 3 2 5" xfId="15362" xr:uid="{A9BB28E8-2A0A-4CC6-97C1-CA9F54605513}"/>
    <cellStyle name="Normal 8 3 2 6" xfId="15363" xr:uid="{098D63B4-B406-4672-9C2E-ED90F01128DC}"/>
    <cellStyle name="Normal 8 3 2 7" xfId="15364" xr:uid="{854E0CBF-8A6C-4171-9726-4CF13D0FF418}"/>
    <cellStyle name="Normal 8 3 2 8" xfId="15365" xr:uid="{53FE820A-6821-4C2A-A44F-6F3B2EC2B385}"/>
    <cellStyle name="Normal 8 3 2 9" xfId="15366" xr:uid="{3B165166-60FA-48B9-BB68-756B9C95B343}"/>
    <cellStyle name="Normal 8 3 20" xfId="15367" xr:uid="{A78DABD6-1442-41D5-B311-DC151269FF2D}"/>
    <cellStyle name="Normal 8 3 21" xfId="15368" xr:uid="{92F555AF-2A74-4764-88F8-5D9839E26897}"/>
    <cellStyle name="Normal 8 3 22" xfId="15369" xr:uid="{5810D272-101C-442B-8C4A-B8FF838E196D}"/>
    <cellStyle name="Normal 8 3 23" xfId="15370" xr:uid="{117EAB6C-4C41-4662-A0CA-4B68F7C6B554}"/>
    <cellStyle name="Normal 8 3 24" xfId="15371" xr:uid="{AE504509-BD7A-43FC-A3D0-5828ED307260}"/>
    <cellStyle name="Normal 8 3 25" xfId="15372" xr:uid="{98B19285-8D84-48F2-A2FB-2A5D32104CB2}"/>
    <cellStyle name="Normal 8 3 26" xfId="15373" xr:uid="{7FD100C5-43EA-492C-87FC-15C9826D98C5}"/>
    <cellStyle name="Normal 8 3 27" xfId="15374" xr:uid="{B0BB41D5-51D5-40EB-B83C-991410222A8F}"/>
    <cellStyle name="Normal 8 3 28" xfId="15375" xr:uid="{FF3AD40E-4E90-49C0-9AD3-F09D0336E254}"/>
    <cellStyle name="Normal 8 3 29" xfId="15376" xr:uid="{C4361FB6-D6C3-409B-AC5A-654A1ACBDE14}"/>
    <cellStyle name="Normal 8 3 3" xfId="15377" xr:uid="{0F0B1845-A5CE-4187-8D69-24646B3325F5}"/>
    <cellStyle name="Normal 8 3 3 10" xfId="15378" xr:uid="{85B1DBFF-AFAC-46FE-A081-E98FACA2418A}"/>
    <cellStyle name="Normal 8 3 3 11" xfId="15379" xr:uid="{1A161209-CF49-4440-A622-6FF1F8B97F38}"/>
    <cellStyle name="Normal 8 3 3 12" xfId="15380" xr:uid="{175ABEB2-6148-455A-9A40-35E03BF0AACB}"/>
    <cellStyle name="Normal 8 3 3 13" xfId="15381" xr:uid="{1F23D1D2-5AE0-46A2-AC92-C7DC8EEA38A4}"/>
    <cellStyle name="Normal 8 3 3 14" xfId="15382" xr:uid="{BFF8CAA3-F634-40BB-8C2C-452C5B7DCB90}"/>
    <cellStyle name="Normal 8 3 3 15" xfId="15383" xr:uid="{2F3A9313-8E98-4959-BAC2-D04C0CBDB724}"/>
    <cellStyle name="Normal 8 3 3 16" xfId="15384" xr:uid="{70C9B84F-56E8-48DF-AB02-30959BA52869}"/>
    <cellStyle name="Normal 8 3 3 17" xfId="15385" xr:uid="{A6991D06-38CC-4000-9649-76BD6DDCBBC6}"/>
    <cellStyle name="Normal 8 3 3 18" xfId="15386" xr:uid="{1523A35D-A72C-4962-B3B7-A7C6B4B3C4FF}"/>
    <cellStyle name="Normal 8 3 3 19" xfId="15387" xr:uid="{2D427147-D0BE-4E5B-8CA4-AC5BC2A7A637}"/>
    <cellStyle name="Normal 8 3 3 2" xfId="15388" xr:uid="{7DEE851C-EE19-4918-B0A4-FD0A57932AED}"/>
    <cellStyle name="Normal 8 3 3 2 10" xfId="15389" xr:uid="{51935DB9-A748-435A-8722-35F4CBF511B8}"/>
    <cellStyle name="Normal 8 3 3 2 11" xfId="15390" xr:uid="{DFD377BF-F367-4785-8C6C-0339F92D8EFC}"/>
    <cellStyle name="Normal 8 3 3 2 12" xfId="15391" xr:uid="{9ABC7FFC-F2F9-4DBB-ABB3-10F6C3844EEB}"/>
    <cellStyle name="Normal 8 3 3 2 13" xfId="15392" xr:uid="{E615B31C-035D-44B4-9ED3-BA644FD98CC6}"/>
    <cellStyle name="Normal 8 3 3 2 14" xfId="15393" xr:uid="{C7F2B13C-B7DA-437C-BEA5-70E56A7265CA}"/>
    <cellStyle name="Normal 8 3 3 2 15" xfId="15394" xr:uid="{A7E7214D-2AA3-4A95-8A52-61F3B968DB22}"/>
    <cellStyle name="Normal 8 3 3 2 16" xfId="15395" xr:uid="{6EB4234C-A0AE-4BE8-BEAA-99F1DC62F248}"/>
    <cellStyle name="Normal 8 3 3 2 17" xfId="15396" xr:uid="{89B99D44-BCB5-4247-8E24-18B707A4A84F}"/>
    <cellStyle name="Normal 8 3 3 2 18" xfId="15397" xr:uid="{38262F89-3B30-4F9F-A20B-F7C5841227DF}"/>
    <cellStyle name="Normal 8 3 3 2 19" xfId="15398" xr:uid="{FF1FDF45-FC38-4880-9F69-278E38918D04}"/>
    <cellStyle name="Normal 8 3 3 2 2" xfId="15399" xr:uid="{07BA5A0E-08B7-4CA0-B985-7DDAFE2B0F14}"/>
    <cellStyle name="Normal 8 3 3 2 20" xfId="15400" xr:uid="{9A47B8EA-1C25-45B0-A92A-DD7E7EDA96D9}"/>
    <cellStyle name="Normal 8 3 3 2 21" xfId="15401" xr:uid="{4CF8C706-4007-468D-A458-F937BE12DBC9}"/>
    <cellStyle name="Normal 8 3 3 2 22" xfId="15402" xr:uid="{7795F081-763C-480F-B706-48AD82ACA5FA}"/>
    <cellStyle name="Normal 8 3 3 2 23" xfId="15403" xr:uid="{43113178-C721-42C9-A8A4-565CB47EC2AC}"/>
    <cellStyle name="Normal 8 3 3 2 24" xfId="15404" xr:uid="{4219AF26-EBE8-4EAE-8CA8-13CD0454B1CD}"/>
    <cellStyle name="Normal 8 3 3 2 25" xfId="15405" xr:uid="{4BD752C2-066C-4385-B306-792472CCA285}"/>
    <cellStyle name="Normal 8 3 3 2 26" xfId="15406" xr:uid="{A0BD1A03-68AA-4295-B87D-7AD8AC5A9B60}"/>
    <cellStyle name="Normal 8 3 3 2 27" xfId="15407" xr:uid="{73266F9E-E587-4463-92D2-56E725A9400E}"/>
    <cellStyle name="Normal 8 3 3 2 28" xfId="15408" xr:uid="{E5F579C5-4B53-4378-BC2E-6A9CDA5F7B3D}"/>
    <cellStyle name="Normal 8 3 3 2 29" xfId="15409" xr:uid="{F171D309-EE58-422B-958C-8EC6F305FD79}"/>
    <cellStyle name="Normal 8 3 3 2 3" xfId="15410" xr:uid="{7FB761EA-CB80-4715-8F1E-1CD413D6A709}"/>
    <cellStyle name="Normal 8 3 3 2 30" xfId="15411" xr:uid="{EC78F231-43D2-4AB8-AC04-CDD526751DE8}"/>
    <cellStyle name="Normal 8 3 3 2 31" xfId="15412" xr:uid="{EA4896CF-AB0B-4AFF-B386-BD2BE9385002}"/>
    <cellStyle name="Normal 8 3 3 2 32" xfId="15413" xr:uid="{25DD311B-D76E-470B-BBDC-C64CFB95DA3F}"/>
    <cellStyle name="Normal 8 3 3 2 33" xfId="15414" xr:uid="{58A9358A-E228-4E8C-A915-C910AF46AC7E}"/>
    <cellStyle name="Normal 8 3 3 2 34" xfId="15415" xr:uid="{8F2A35E3-6BC3-45A9-BD8C-35DB812F2373}"/>
    <cellStyle name="Normal 8 3 3 2 35" xfId="15416" xr:uid="{090B1449-86C2-4B52-B400-2FB79B03D439}"/>
    <cellStyle name="Normal 8 3 3 2 36" xfId="15417" xr:uid="{2BEED408-13B6-47B7-96AD-4EECEF1049FF}"/>
    <cellStyle name="Normal 8 3 3 2 37" xfId="15418" xr:uid="{84014605-1841-4E46-94C7-88EFB5D260E6}"/>
    <cellStyle name="Normal 8 3 3 2 38" xfId="15419" xr:uid="{AB7640EE-46F1-411E-9C47-9C26DD6FD7DB}"/>
    <cellStyle name="Normal 8 3 3 2 4" xfId="15420" xr:uid="{9A9001BF-4A4B-40F6-A0B5-5E5519295943}"/>
    <cellStyle name="Normal 8 3 3 2 5" xfId="15421" xr:uid="{6CAC2442-0F07-4027-AD1B-AE23B00D23B5}"/>
    <cellStyle name="Normal 8 3 3 2 6" xfId="15422" xr:uid="{733F5298-374E-428C-83C1-7852CBCC36A0}"/>
    <cellStyle name="Normal 8 3 3 2 7" xfId="15423" xr:uid="{0098A070-7B2F-4162-BBE3-61CAD01ECED6}"/>
    <cellStyle name="Normal 8 3 3 2 8" xfId="15424" xr:uid="{167E8905-AFC8-4D74-BF39-947B6FA59F03}"/>
    <cellStyle name="Normal 8 3 3 2 9" xfId="15425" xr:uid="{DF2C55B3-12F4-4A31-A2BB-73F4174D803E}"/>
    <cellStyle name="Normal 8 3 3 20" xfId="15426" xr:uid="{A32FE029-BEE3-4ED6-A0B0-EDE6B22505DB}"/>
    <cellStyle name="Normal 8 3 3 21" xfId="15427" xr:uid="{388E2D57-4FE8-43B0-9DA2-8D4A47A599A2}"/>
    <cellStyle name="Normal 8 3 3 22" xfId="15428" xr:uid="{62E2BCA0-E2BA-4ED9-8A36-92FF08DEA2B2}"/>
    <cellStyle name="Normal 8 3 3 23" xfId="15429" xr:uid="{F3AAE13A-0257-4DE6-89B1-8C3D5602C75B}"/>
    <cellStyle name="Normal 8 3 3 24" xfId="15430" xr:uid="{5B7897C6-0D94-4CC9-BACC-50007B7A1DCA}"/>
    <cellStyle name="Normal 8 3 3 25" xfId="15431" xr:uid="{92FD47AE-88B1-450E-A7F9-DC438F784A76}"/>
    <cellStyle name="Normal 8 3 3 26" xfId="15432" xr:uid="{CD599DF5-0ABD-4433-BFEF-0CA612984785}"/>
    <cellStyle name="Normal 8 3 3 27" xfId="15433" xr:uid="{D3B212D4-6FE7-41AF-A208-2C5BBF82C826}"/>
    <cellStyle name="Normal 8 3 3 28" xfId="15434" xr:uid="{1471DBCB-228E-40F4-A800-1DE255703107}"/>
    <cellStyle name="Normal 8 3 3 29" xfId="15435" xr:uid="{53CC17C9-0799-4CBD-B1C5-0D6227E13C2A}"/>
    <cellStyle name="Normal 8 3 3 3" xfId="15436" xr:uid="{319112E3-92DD-45D2-939F-7862CF6C2681}"/>
    <cellStyle name="Normal 8 3 3 30" xfId="15437" xr:uid="{BE24BBDB-8D9B-4865-A515-B7EF18098492}"/>
    <cellStyle name="Normal 8 3 3 31" xfId="15438" xr:uid="{FF55C9A0-CD32-4385-9B72-689D45A7FC15}"/>
    <cellStyle name="Normal 8 3 3 32" xfId="15439" xr:uid="{8221ACEA-2C78-422D-9C7B-3BDDFFD42EB6}"/>
    <cellStyle name="Normal 8 3 3 33" xfId="15440" xr:uid="{BD80C864-22F7-4509-B400-BED0E44DE8B9}"/>
    <cellStyle name="Normal 8 3 3 34" xfId="15441" xr:uid="{BC7E6AA1-9525-45F1-B4DC-C54A2F26C8AC}"/>
    <cellStyle name="Normal 8 3 3 35" xfId="15442" xr:uid="{34622D5E-31DC-4450-974F-D9497232E196}"/>
    <cellStyle name="Normal 8 3 3 36" xfId="15443" xr:uid="{502CA450-C309-40E8-8020-1442B23CB322}"/>
    <cellStyle name="Normal 8 3 3 37" xfId="15444" xr:uid="{3BABB79C-DAAC-4811-B8AA-E92C221E6DA7}"/>
    <cellStyle name="Normal 8 3 3 38" xfId="15445" xr:uid="{76DBFA1E-A84C-4263-BD4D-AC9C20299119}"/>
    <cellStyle name="Normal 8 3 3 4" xfId="15446" xr:uid="{1F37B18A-467B-4C64-BA3D-F7E656655566}"/>
    <cellStyle name="Normal 8 3 3 5" xfId="15447" xr:uid="{D6044247-0F27-4FC3-A151-71A94E81956B}"/>
    <cellStyle name="Normal 8 3 3 6" xfId="15448" xr:uid="{51E876D6-B052-4C15-84C5-E4433A5C4AA7}"/>
    <cellStyle name="Normal 8 3 3 7" xfId="15449" xr:uid="{DC63B38B-AB02-402E-AA1E-E0F16AAF404C}"/>
    <cellStyle name="Normal 8 3 3 8" xfId="15450" xr:uid="{21131254-5B30-4FAC-A1DF-A29F2FC53993}"/>
    <cellStyle name="Normal 8 3 3 9" xfId="15451" xr:uid="{AFA8D4CD-740E-49E0-B9F3-2754EF305AE8}"/>
    <cellStyle name="Normal 8 3 30" xfId="15452" xr:uid="{CAB20080-C963-4340-80E6-583A71BF1953}"/>
    <cellStyle name="Normal 8 3 31" xfId="15453" xr:uid="{67146AB6-C627-465B-A3BE-55E574136153}"/>
    <cellStyle name="Normal 8 3 32" xfId="15454" xr:uid="{69E62581-949A-47AA-9B81-6E776586F25D}"/>
    <cellStyle name="Normal 8 3 33" xfId="15455" xr:uid="{995B1D30-5C32-4529-B5C5-997566ADF7E4}"/>
    <cellStyle name="Normal 8 3 34" xfId="15456" xr:uid="{A79F3843-E1C0-4944-9521-FC5E1FEA28EB}"/>
    <cellStyle name="Normal 8 3 35" xfId="15457" xr:uid="{539102C1-77BD-4F42-BEB4-E841BA43F41E}"/>
    <cellStyle name="Normal 8 3 36" xfId="15458" xr:uid="{C772CA72-6EC7-42AB-B86F-DF19CE3BB0BC}"/>
    <cellStyle name="Normal 8 3 37" xfId="15459" xr:uid="{37D0A230-E3A0-4E24-A473-7A6839E5F409}"/>
    <cellStyle name="Normal 8 3 38" xfId="15460" xr:uid="{EF67A879-70FB-4A86-9A31-EF065DCC7E2B}"/>
    <cellStyle name="Normal 8 3 39" xfId="15461" xr:uid="{A95334C5-EDEE-4EE7-B90D-DB01C4FB0912}"/>
    <cellStyle name="Normal 8 3 4" xfId="15462" xr:uid="{08D89537-ED9A-42D3-ABFB-F3B64BE8DB33}"/>
    <cellStyle name="Normal 8 3 40" xfId="15463" xr:uid="{9BD88FD6-3C34-4FCC-80D5-0EA3148CB964}"/>
    <cellStyle name="Normal 8 3 41" xfId="15464" xr:uid="{D69FE79C-F1B3-4AEB-B8F4-C26D58E6589F}"/>
    <cellStyle name="Normal 8 3 42" xfId="15465" xr:uid="{F4356094-8B67-4BF2-9AAB-F35C827CF31D}"/>
    <cellStyle name="Normal 8 3 43" xfId="15466" xr:uid="{1560E8AA-08D7-42E8-BC44-375640F669D8}"/>
    <cellStyle name="Normal 8 3 44" xfId="15467" xr:uid="{6310A4B0-27B7-4909-B88D-5C2A2D9FD40A}"/>
    <cellStyle name="Normal 8 3 45" xfId="15468" xr:uid="{CB637615-2BD8-402A-818D-CBB7EE35035B}"/>
    <cellStyle name="Normal 8 3 46" xfId="15469" xr:uid="{3B3F0350-E21B-4CB9-B49A-000792995F90}"/>
    <cellStyle name="Normal 8 3 47" xfId="15470" xr:uid="{3B654FC6-D26F-4C8B-972F-3BBBB68A0B4E}"/>
    <cellStyle name="Normal 8 3 5" xfId="15471" xr:uid="{8CD45F77-66AC-4B5E-B3FB-E8670F428287}"/>
    <cellStyle name="Normal 8 3 6" xfId="15472" xr:uid="{A8E37842-5604-48A9-889F-560BB535DA7D}"/>
    <cellStyle name="Normal 8 3 7" xfId="15473" xr:uid="{681E009F-A168-4002-A6A1-3441ECA799BA}"/>
    <cellStyle name="Normal 8 3 8" xfId="15474" xr:uid="{F62266B9-6DF5-4168-9C0C-AC5B016536FB}"/>
    <cellStyle name="Normal 8 3 9" xfId="15475" xr:uid="{1CC5E9FE-1190-4A87-BA3E-105EFB3DDF68}"/>
    <cellStyle name="Normal 8 30" xfId="15476" xr:uid="{29BAA346-C538-492D-B194-F36454CFA7F9}"/>
    <cellStyle name="Normal 8 31" xfId="15477" xr:uid="{D2365C3D-B9D2-4BD3-B4AB-F037FEE48E20}"/>
    <cellStyle name="Normal 8 32" xfId="15478" xr:uid="{9CA42AB5-8788-4706-A289-13C15418D40B}"/>
    <cellStyle name="Normal 8 33" xfId="15479" xr:uid="{A22E03B7-6476-46F0-A64F-84F8B90D7CDC}"/>
    <cellStyle name="Normal 8 34" xfId="15480" xr:uid="{EE6BEE30-7BE5-46E4-9677-C2708367F4E9}"/>
    <cellStyle name="Normal 8 35" xfId="15481" xr:uid="{E265EB5D-964A-4098-B897-AC1E949E4D5D}"/>
    <cellStyle name="Normal 8 36" xfId="15482" xr:uid="{D8F019F0-15AA-4696-A45F-32C968AEA9E2}"/>
    <cellStyle name="Normal 8 37" xfId="15483" xr:uid="{D8811731-7085-4F09-8B93-7DC52B88B4DA}"/>
    <cellStyle name="Normal 8 38" xfId="15484" xr:uid="{C5450DAF-2B92-4F57-99A3-F817FDD985EC}"/>
    <cellStyle name="Normal 8 39" xfId="15485" xr:uid="{9C6599FA-C5D1-4608-9157-14423F49D18C}"/>
    <cellStyle name="Normal 8 4" xfId="15486" xr:uid="{88A8A5C3-CDCA-4817-A543-4DD366253623}"/>
    <cellStyle name="Normal 8 4 10" xfId="15487" xr:uid="{EA5F2EF4-4E15-4414-A28E-4E719E2F638B}"/>
    <cellStyle name="Normal 8 4 11" xfId="15488" xr:uid="{CC5229C1-A998-4947-9B4C-16AADEE56556}"/>
    <cellStyle name="Normal 8 4 12" xfId="15489" xr:uid="{12AEBA5A-520D-4D9F-8365-3D090038252D}"/>
    <cellStyle name="Normal 8 4 13" xfId="15490" xr:uid="{02D11AA5-D99C-4F41-8447-4F8A8956C055}"/>
    <cellStyle name="Normal 8 4 14" xfId="15491" xr:uid="{8A92B84F-6705-4C12-8D9B-492AC64A632D}"/>
    <cellStyle name="Normal 8 4 15" xfId="15492" xr:uid="{693D7F92-5A95-4033-92DF-F40A81A9E41B}"/>
    <cellStyle name="Normal 8 4 16" xfId="15493" xr:uid="{41159F08-E10D-4859-AF92-C4D21554BAF2}"/>
    <cellStyle name="Normal 8 4 17" xfId="15494" xr:uid="{3D112172-47CF-44BF-AC64-4F344BA2A677}"/>
    <cellStyle name="Normal 8 4 18" xfId="15495" xr:uid="{7FBA251D-1FE9-4CCF-984A-7161DDE09052}"/>
    <cellStyle name="Normal 8 4 19" xfId="15496" xr:uid="{B0D079C2-65C0-4CA4-98DD-B5F5528A1D62}"/>
    <cellStyle name="Normal 8 4 2" xfId="15497" xr:uid="{70CFBC32-5E81-4E5D-AD88-9D62935D5FF4}"/>
    <cellStyle name="Normal 8 4 20" xfId="15498" xr:uid="{AB4BBAFB-8444-4858-A892-0423F34EC9A9}"/>
    <cellStyle name="Normal 8 4 21" xfId="15499" xr:uid="{E944F07C-37B5-4D17-A50D-DCDD3DB2CA6F}"/>
    <cellStyle name="Normal 8 4 22" xfId="15500" xr:uid="{7F373C67-2333-4A8B-B216-92D544D52249}"/>
    <cellStyle name="Normal 8 4 23" xfId="15501" xr:uid="{AA481F2C-7EA1-4935-AAEB-71C0AE8BF594}"/>
    <cellStyle name="Normal 8 4 24" xfId="15502" xr:uid="{56C6EF95-237F-4881-8C51-A6342F95AF28}"/>
    <cellStyle name="Normal 8 4 25" xfId="15503" xr:uid="{5A0A7BEE-8538-4561-A1BF-B65DB137291C}"/>
    <cellStyle name="Normal 8 4 26" xfId="15504" xr:uid="{BA0F2F38-CD35-447F-B58E-2DE2E54A70D6}"/>
    <cellStyle name="Normal 8 4 27" xfId="15505" xr:uid="{E496BA67-1E89-42A1-934E-F56D23CE9259}"/>
    <cellStyle name="Normal 8 4 28" xfId="15506" xr:uid="{FBAD6874-CCA4-4D63-9405-1511873F4320}"/>
    <cellStyle name="Normal 8 4 29" xfId="15507" xr:uid="{F8E647A2-42CF-413F-A9EC-B6533CA11227}"/>
    <cellStyle name="Normal 8 4 3" xfId="15508" xr:uid="{59A1E55D-6955-4CB6-854A-376FBE712A12}"/>
    <cellStyle name="Normal 8 4 30" xfId="15509" xr:uid="{828B0874-7FA8-431A-BD55-83537F1EF0B3}"/>
    <cellStyle name="Normal 8 4 31" xfId="15510" xr:uid="{730F4430-8716-4DB9-AE65-598568CB656A}"/>
    <cellStyle name="Normal 8 4 32" xfId="15511" xr:uid="{20657B2F-D101-44C5-93AC-2C7A8CFFE2A8}"/>
    <cellStyle name="Normal 8 4 33" xfId="15512" xr:uid="{FE833960-8A73-461C-87EF-E18AF71E6A90}"/>
    <cellStyle name="Normal 8 4 34" xfId="15513" xr:uid="{5A90DDC3-288A-47F6-BF95-A0A10EBB56E1}"/>
    <cellStyle name="Normal 8 4 35" xfId="15514" xr:uid="{D7992C7D-3593-47E2-BB74-D89335939A55}"/>
    <cellStyle name="Normal 8 4 36" xfId="15515" xr:uid="{F9383007-2D18-4FD6-A381-A1F0B8BA044E}"/>
    <cellStyle name="Normal 8 4 37" xfId="15516" xr:uid="{6BD3E3A3-1942-4EF0-B52D-086581F01A27}"/>
    <cellStyle name="Normal 8 4 38" xfId="15517" xr:uid="{D7AE1128-ACE9-46BD-9C75-ACCF0FC1CC9E}"/>
    <cellStyle name="Normal 8 4 39" xfId="15518" xr:uid="{C3EA1F67-DB00-4F1B-BD34-E4AA4A8DAAE0}"/>
    <cellStyle name="Normal 8 4 4" xfId="15519" xr:uid="{4EF60186-BD6D-4ACB-9A33-CC28CAF59A2A}"/>
    <cellStyle name="Normal 8 4 40" xfId="15520" xr:uid="{103A4842-B4A8-4786-BEFC-46664F464618}"/>
    <cellStyle name="Normal 8 4 41" xfId="15521" xr:uid="{6E911083-088F-4016-8E3C-68156FAE79E5}"/>
    <cellStyle name="Normal 8 4 42" xfId="15522" xr:uid="{E71A032D-7C93-40C9-93B3-60C27FC558AD}"/>
    <cellStyle name="Normal 8 4 43" xfId="15523" xr:uid="{34196536-56DC-46D1-8964-64B69630D78A}"/>
    <cellStyle name="Normal 8 4 44" xfId="15524" xr:uid="{108AA6D6-C14A-483A-9947-D24890280347}"/>
    <cellStyle name="Normal 8 4 45" xfId="15525" xr:uid="{27CE2BC0-E1CC-4DF4-93A5-A43897C6E318}"/>
    <cellStyle name="Normal 8 4 46" xfId="15526" xr:uid="{253D16E3-0FA8-43FD-A20E-73A279F9509A}"/>
    <cellStyle name="Normal 8 4 47" xfId="15527" xr:uid="{7D76C632-B3CB-4B05-A4CE-49165203C391}"/>
    <cellStyle name="Normal 8 4 5" xfId="15528" xr:uid="{4D7248DD-7DF2-4D8A-AEEB-968820D61F71}"/>
    <cellStyle name="Normal 8 4 6" xfId="15529" xr:uid="{10B83405-5DC4-4CA9-973B-115291B41E4F}"/>
    <cellStyle name="Normal 8 4 7" xfId="15530" xr:uid="{2E03C2AF-E9E2-4C49-ABFD-D00A43C8F863}"/>
    <cellStyle name="Normal 8 4 8" xfId="15531" xr:uid="{6B40BD17-421D-49AF-A973-838D423ABABC}"/>
    <cellStyle name="Normal 8 4 9" xfId="15532" xr:uid="{7CA085C5-E435-41AB-A140-5980BEA1E579}"/>
    <cellStyle name="Normal 8 40" xfId="15533" xr:uid="{E03812FF-D290-452F-8507-179DDFDF278E}"/>
    <cellStyle name="Normal 8 41" xfId="15534" xr:uid="{4851BDEC-30AB-4ED0-8E12-F0CCA69A8DFF}"/>
    <cellStyle name="Normal 8 42" xfId="15535" xr:uid="{80B08A13-F376-41CE-9E73-7E6C576CC7C5}"/>
    <cellStyle name="Normal 8 43" xfId="15536" xr:uid="{2A2F3DE2-4B35-4F4B-AA65-FEF5BD1B9181}"/>
    <cellStyle name="Normal 8 44" xfId="15537" xr:uid="{42C0EF88-CD34-425F-BF3B-5D38667FCDE1}"/>
    <cellStyle name="Normal 8 45" xfId="15538" xr:uid="{EC68C856-E622-4B0A-BB0D-9FAA40849933}"/>
    <cellStyle name="Normal 8 46" xfId="15539" xr:uid="{2C66B7E7-DF6B-4BEC-AE80-BC0D6F4DFF26}"/>
    <cellStyle name="Normal 8 47" xfId="15540" xr:uid="{E2718F7C-111A-4D77-A599-683E139D94B6}"/>
    <cellStyle name="Normal 8 48" xfId="15541" xr:uid="{F521FB80-5DB3-418F-8E12-2A441011A50F}"/>
    <cellStyle name="Normal 8 5" xfId="15542" xr:uid="{ACBE5857-A3D6-4770-B7C3-3E3F4FB11C69}"/>
    <cellStyle name="Normal 8 5 2" xfId="15543" xr:uid="{585AF274-F9DF-481A-91AE-6B405D900715}"/>
    <cellStyle name="Normal 8 5 3" xfId="15544" xr:uid="{6C063B51-EB26-42EE-A15A-F93E2A823386}"/>
    <cellStyle name="Normal 8 5 4" xfId="15545" xr:uid="{E3C75271-D2D1-490F-9825-64DA79AEFDD0}"/>
    <cellStyle name="Normal 8 5 5" xfId="15546" xr:uid="{FE6C4DE1-4638-4004-BA87-56113EFA0868}"/>
    <cellStyle name="Normal 8 5 6" xfId="15547" xr:uid="{16253D17-E9A1-4577-9233-2BC7F135715D}"/>
    <cellStyle name="Normal 8 6" xfId="15548" xr:uid="{C9AABE14-D558-4216-BF94-1121D92EB3DE}"/>
    <cellStyle name="Normal 8 7" xfId="15549" xr:uid="{FA6B1581-90B2-4781-A2EE-2E4A8D80A459}"/>
    <cellStyle name="Normal 8 8" xfId="15550" xr:uid="{84DC6D60-842B-4C5A-A32D-3C1570A9A8D8}"/>
    <cellStyle name="Normal 8 9" xfId="15551" xr:uid="{7E988276-DC06-4936-8EF6-08AF88D72F36}"/>
    <cellStyle name="Normal 9" xfId="15552" xr:uid="{561C02BF-3322-462E-8990-54C4F39BE3CC}"/>
    <cellStyle name="Normal 9 10" xfId="15553" xr:uid="{68E06F0A-E06D-4422-8895-7133883BA233}"/>
    <cellStyle name="Normal 9 11" xfId="15554" xr:uid="{202C2CFD-B76C-49E1-8D3D-156E1941F318}"/>
    <cellStyle name="Normal 9 12" xfId="15555" xr:uid="{90080D0C-4E19-4DE1-B199-FD7A88F6BBC2}"/>
    <cellStyle name="Normal 9 13" xfId="15556" xr:uid="{8358782C-15CC-44E6-87C4-3A4C97D0F0B3}"/>
    <cellStyle name="Normal 9 14" xfId="15557" xr:uid="{7BD238F2-489B-4E80-ABD1-F9479A169ED6}"/>
    <cellStyle name="Normal 9 15" xfId="15558" xr:uid="{D16F03DA-EF10-43AE-B9E8-7B8424B6FF24}"/>
    <cellStyle name="Normal 9 16" xfId="15559" xr:uid="{30059AD6-AD84-4448-B176-3FC6D74E5959}"/>
    <cellStyle name="Normal 9 17" xfId="15560" xr:uid="{F5F064A2-8C76-41A8-9807-624BAA95AEC4}"/>
    <cellStyle name="Normal 9 18" xfId="15561" xr:uid="{00E1AB04-F188-47E3-8057-9F22644D3A3A}"/>
    <cellStyle name="Normal 9 19" xfId="15562" xr:uid="{105811F9-8724-412F-BF49-EB286473362A}"/>
    <cellStyle name="Normal 9 2" xfId="15563" xr:uid="{398B8B62-375C-4B91-81EC-F2DAE522C1C0}"/>
    <cellStyle name="Normal 9 2 10" xfId="15564" xr:uid="{9FD6E42A-EDFD-4957-805D-4BED2279EC8F}"/>
    <cellStyle name="Normal 9 2 11" xfId="15565" xr:uid="{33FB16E9-1030-4CA1-95C1-E003FC5D87CE}"/>
    <cellStyle name="Normal 9 2 12" xfId="15566" xr:uid="{3C10FEB6-19E5-4B35-837A-545A0CE21576}"/>
    <cellStyle name="Normal 9 2 13" xfId="15567" xr:uid="{C62F0E98-A40E-4A61-B88C-955FBFAC4F7A}"/>
    <cellStyle name="Normal 9 2 14" xfId="15568" xr:uid="{1721AC96-C5F2-4FD6-B1D5-DDBB167CC5A0}"/>
    <cellStyle name="Normal 9 2 15" xfId="15569" xr:uid="{064853C9-8F46-4294-A5F9-B88665C46E5C}"/>
    <cellStyle name="Normal 9 2 16" xfId="15570" xr:uid="{1ADE1F19-3656-4113-822D-B92450D0EFA7}"/>
    <cellStyle name="Normal 9 2 17" xfId="15571" xr:uid="{61DDCEC0-8D54-46C1-BD8F-319BF5C09D68}"/>
    <cellStyle name="Normal 9 2 18" xfId="15572" xr:uid="{00045ABB-377F-4A19-A6A4-4971A84156AD}"/>
    <cellStyle name="Normal 9 2 19" xfId="15573" xr:uid="{F1565D0D-129C-4246-9AE9-27A7C77940BF}"/>
    <cellStyle name="Normal 9 2 2" xfId="15574" xr:uid="{DA7AAD4F-4779-4C1D-ABB0-0C1B4E1E7E51}"/>
    <cellStyle name="Normal 9 2 2 10" xfId="15575" xr:uid="{721F786B-FC79-4C29-8F51-4863F2A00086}"/>
    <cellStyle name="Normal 9 2 2 11" xfId="15576" xr:uid="{40E831FF-BE48-4C10-925C-54278BBD40C9}"/>
    <cellStyle name="Normal 9 2 2 12" xfId="15577" xr:uid="{A0BA4C6A-DFAD-4FEC-9EBA-46F7ED3391E3}"/>
    <cellStyle name="Normal 9 2 2 13" xfId="15578" xr:uid="{C1392634-81D0-48F4-9226-DD5ABAC81213}"/>
    <cellStyle name="Normal 9 2 2 14" xfId="15579" xr:uid="{CCF752C7-9017-410A-B88B-A95FE12BFE37}"/>
    <cellStyle name="Normal 9 2 2 15" xfId="15580" xr:uid="{3A5E7694-0FE8-4401-A22D-C6B8C2CB1007}"/>
    <cellStyle name="Normal 9 2 2 16" xfId="15581" xr:uid="{5BE15F4A-A192-4544-AB5A-496F1B13AF8C}"/>
    <cellStyle name="Normal 9 2 2 17" xfId="15582" xr:uid="{ECCE50F0-4C14-47FA-90E2-3C497131727D}"/>
    <cellStyle name="Normal 9 2 2 18" xfId="15583" xr:uid="{764D81FC-93EE-4BD5-8D22-4F6A1DD32897}"/>
    <cellStyle name="Normal 9 2 2 19" xfId="15584" xr:uid="{9391B0DB-132B-4831-A4E2-2D29ED12A772}"/>
    <cellStyle name="Normal 9 2 2 2" xfId="15585" xr:uid="{BB1595CD-F328-48CF-868C-F797A5076369}"/>
    <cellStyle name="Normal 9 2 2 2 10" xfId="15586" xr:uid="{85EB357B-E8D5-41FA-9937-8101F79890EA}"/>
    <cellStyle name="Normal 9 2 2 2 11" xfId="15587" xr:uid="{F3E78221-5253-41CB-B06B-2C28B35CBAAA}"/>
    <cellStyle name="Normal 9 2 2 2 12" xfId="15588" xr:uid="{35A5C8D3-25C9-41EB-A199-EFCCA881321D}"/>
    <cellStyle name="Normal 9 2 2 2 13" xfId="15589" xr:uid="{7284CEA7-94AB-4F75-8F63-C0CD5A4861F7}"/>
    <cellStyle name="Normal 9 2 2 2 14" xfId="15590" xr:uid="{55DFB08E-8F7D-46DE-A912-2B12375B85CC}"/>
    <cellStyle name="Normal 9 2 2 2 15" xfId="15591" xr:uid="{62EBA4F1-4BC9-4BC4-B0D0-E2A58B89F17B}"/>
    <cellStyle name="Normal 9 2 2 2 16" xfId="15592" xr:uid="{9AC4A1ED-ABEC-45DA-98D5-5C26EDF531BA}"/>
    <cellStyle name="Normal 9 2 2 2 17" xfId="15593" xr:uid="{933C21E2-564A-40FC-A448-8B4E82B82644}"/>
    <cellStyle name="Normal 9 2 2 2 18" xfId="15594" xr:uid="{9A5F4E25-0BDE-4187-99AE-B52CF62CC688}"/>
    <cellStyle name="Normal 9 2 2 2 19" xfId="15595" xr:uid="{FD35A01B-B25A-41A0-B2BA-B4FD3641C70B}"/>
    <cellStyle name="Normal 9 2 2 2 2" xfId="15596" xr:uid="{24A307D0-1966-478D-A045-8BC026E5C1AD}"/>
    <cellStyle name="Normal 9 2 2 2 2 10" xfId="15597" xr:uid="{EFB8098A-6A26-4137-9065-2EE7AEA04AC3}"/>
    <cellStyle name="Normal 9 2 2 2 2 11" xfId="15598" xr:uid="{D49EC13F-A0C4-40F5-AFDA-F04DC18FEC49}"/>
    <cellStyle name="Normal 9 2 2 2 2 12" xfId="15599" xr:uid="{1BD80DE6-315C-4E6E-9A23-29C4E70132D8}"/>
    <cellStyle name="Normal 9 2 2 2 2 13" xfId="15600" xr:uid="{AE3A9ED6-6E81-447B-94AD-677A649F4D65}"/>
    <cellStyle name="Normal 9 2 2 2 2 14" xfId="15601" xr:uid="{07068FB6-7600-4FCE-8E59-652B26F0E9EA}"/>
    <cellStyle name="Normal 9 2 2 2 2 15" xfId="15602" xr:uid="{5DA27B10-1A2D-4AD7-8237-5FB6B7CE096E}"/>
    <cellStyle name="Normal 9 2 2 2 2 16" xfId="15603" xr:uid="{156B8F31-0AB4-4385-8C4E-B8600A464C64}"/>
    <cellStyle name="Normal 9 2 2 2 2 17" xfId="15604" xr:uid="{0A0992C7-355A-4BFD-AB64-8FF525D6D1A5}"/>
    <cellStyle name="Normal 9 2 2 2 2 18" xfId="15605" xr:uid="{D32706C5-2757-4EAF-9093-A5A37DCB2416}"/>
    <cellStyle name="Normal 9 2 2 2 2 19" xfId="15606" xr:uid="{7F839DF7-56DB-4689-ACE0-7C040D0659A8}"/>
    <cellStyle name="Normal 9 2 2 2 2 2" xfId="15607" xr:uid="{B7672C88-8F51-4A8D-ADC4-A32B09540957}"/>
    <cellStyle name="Normal 9 2 2 2 2 20" xfId="15608" xr:uid="{88DF1C8B-E3BC-4398-B97F-BC4B26750087}"/>
    <cellStyle name="Normal 9 2 2 2 2 21" xfId="15609" xr:uid="{69ACADD5-47FC-4692-9E72-CAEF79EB73F3}"/>
    <cellStyle name="Normal 9 2 2 2 2 22" xfId="15610" xr:uid="{1D698637-4C3E-4C82-854A-F0878A2D6369}"/>
    <cellStyle name="Normal 9 2 2 2 2 23" xfId="15611" xr:uid="{649A2B19-0051-495E-81A4-A60722418919}"/>
    <cellStyle name="Normal 9 2 2 2 2 24" xfId="15612" xr:uid="{71FE2E0C-88AC-4863-80B3-1A542F87AAE1}"/>
    <cellStyle name="Normal 9 2 2 2 2 25" xfId="15613" xr:uid="{BFBF7E52-814E-4580-9834-16B14625C9C7}"/>
    <cellStyle name="Normal 9 2 2 2 2 26" xfId="15614" xr:uid="{835C9017-6DDE-4993-BFFA-8A90B3E609E9}"/>
    <cellStyle name="Normal 9 2 2 2 2 27" xfId="15615" xr:uid="{D8B89EB7-9BF6-457A-9EB1-358C611D9108}"/>
    <cellStyle name="Normal 9 2 2 2 2 28" xfId="15616" xr:uid="{02C58569-73EA-4E2F-B205-7462461FEE73}"/>
    <cellStyle name="Normal 9 2 2 2 2 29" xfId="15617" xr:uid="{A5E03733-CE7F-4427-9364-D84C217F0035}"/>
    <cellStyle name="Normal 9 2 2 2 2 3" xfId="15618" xr:uid="{B1BD05EA-7DF9-4DC2-A09C-3787EFB3E8D7}"/>
    <cellStyle name="Normal 9 2 2 2 2 30" xfId="15619" xr:uid="{4BC039E5-1953-4596-8879-879454983D71}"/>
    <cellStyle name="Normal 9 2 2 2 2 31" xfId="15620" xr:uid="{3164FEF5-D960-4AC4-9502-03BEC5AB7C2C}"/>
    <cellStyle name="Normal 9 2 2 2 2 32" xfId="15621" xr:uid="{ED71BB3C-2AB8-4F7F-B6BC-95E7D2A53737}"/>
    <cellStyle name="Normal 9 2 2 2 2 33" xfId="15622" xr:uid="{480355DE-7C92-46B0-961C-1C22EEF1F60B}"/>
    <cellStyle name="Normal 9 2 2 2 2 34" xfId="15623" xr:uid="{F746185A-9DFC-452D-8D87-15BF57EF239C}"/>
    <cellStyle name="Normal 9 2 2 2 2 35" xfId="15624" xr:uid="{C206D60E-6C4E-423B-87C9-3DFC91B55AAE}"/>
    <cellStyle name="Normal 9 2 2 2 2 36" xfId="15625" xr:uid="{1888D01B-163E-4079-91F9-9C352340E069}"/>
    <cellStyle name="Normal 9 2 2 2 2 37" xfId="15626" xr:uid="{65A15D3C-E91E-439B-B09F-BA57AAF9E854}"/>
    <cellStyle name="Normal 9 2 2 2 2 38" xfId="15627" xr:uid="{13B26ADF-409D-4BD2-B265-26AAB48A167A}"/>
    <cellStyle name="Normal 9 2 2 2 2 4" xfId="15628" xr:uid="{756C27A7-36E1-4A30-BE74-B48E19E669F3}"/>
    <cellStyle name="Normal 9 2 2 2 2 5" xfId="15629" xr:uid="{D81F2245-49CA-4A39-BE7C-CE0CAA5038FB}"/>
    <cellStyle name="Normal 9 2 2 2 2 6" xfId="15630" xr:uid="{2291077F-F30A-4323-BF32-7D31D9DCF5A6}"/>
    <cellStyle name="Normal 9 2 2 2 2 7" xfId="15631" xr:uid="{896E3CAB-531D-4E98-A377-ACBA8F132167}"/>
    <cellStyle name="Normal 9 2 2 2 2 8" xfId="15632" xr:uid="{E0CBDFD4-9784-4F7C-9B89-CB2D8B801CD1}"/>
    <cellStyle name="Normal 9 2 2 2 2 9" xfId="15633" xr:uid="{61DC4554-338A-4DCB-84EF-BCDBA7996976}"/>
    <cellStyle name="Normal 9 2 2 2 20" xfId="15634" xr:uid="{238886E7-377B-4215-8103-CFC1B4178444}"/>
    <cellStyle name="Normal 9 2 2 2 21" xfId="15635" xr:uid="{B175971C-AEA7-475B-96FA-2E2D20555158}"/>
    <cellStyle name="Normal 9 2 2 2 22" xfId="15636" xr:uid="{5E94F690-976F-47A9-A88F-196318840F50}"/>
    <cellStyle name="Normal 9 2 2 2 23" xfId="15637" xr:uid="{73C949A8-B1FB-4AF4-ADDD-48720BDF67F5}"/>
    <cellStyle name="Normal 9 2 2 2 24" xfId="15638" xr:uid="{D2603AFA-7BEE-4B72-BE87-693594AB12BC}"/>
    <cellStyle name="Normal 9 2 2 2 25" xfId="15639" xr:uid="{410D73C6-F219-494F-955F-ECF049EB837D}"/>
    <cellStyle name="Normal 9 2 2 2 26" xfId="15640" xr:uid="{BAD6892B-83B0-4DF7-8342-47B72A543F01}"/>
    <cellStyle name="Normal 9 2 2 2 27" xfId="15641" xr:uid="{A4532DF5-BDBB-4D14-8CC2-0FAF1C1D20D6}"/>
    <cellStyle name="Normal 9 2 2 2 28" xfId="15642" xr:uid="{AFFD8AF4-28F0-4CD7-B17B-3048D6885EFA}"/>
    <cellStyle name="Normal 9 2 2 2 29" xfId="15643" xr:uid="{552EE5FB-54CD-4A12-AA46-D6CAA0C56AA6}"/>
    <cellStyle name="Normal 9 2 2 2 3" xfId="15644" xr:uid="{8DB578EA-A3F2-454A-869E-64C89AA49D83}"/>
    <cellStyle name="Normal 9 2 2 2 30" xfId="15645" xr:uid="{F3EC19BA-91C1-4C95-803E-43F731086B03}"/>
    <cellStyle name="Normal 9 2 2 2 31" xfId="15646" xr:uid="{D23D16AA-8F89-4DC0-8993-0C2D1A0A8E96}"/>
    <cellStyle name="Normal 9 2 2 2 32" xfId="15647" xr:uid="{5A750D07-2426-4964-A044-B392BD2721B9}"/>
    <cellStyle name="Normal 9 2 2 2 33" xfId="15648" xr:uid="{37CBEA67-51AD-40DB-AA96-DF5327A486A1}"/>
    <cellStyle name="Normal 9 2 2 2 34" xfId="15649" xr:uid="{B25D4246-F4F8-4587-B302-B09180937F7D}"/>
    <cellStyle name="Normal 9 2 2 2 35" xfId="15650" xr:uid="{136CF9FC-82A8-4BF7-BBAD-E7518E46EBB6}"/>
    <cellStyle name="Normal 9 2 2 2 36" xfId="15651" xr:uid="{DAC584BD-2A99-4419-AC18-555478E3B1FF}"/>
    <cellStyle name="Normal 9 2 2 2 37" xfId="15652" xr:uid="{7D122371-F76B-4926-B725-AE854E67E1DA}"/>
    <cellStyle name="Normal 9 2 2 2 38" xfId="15653" xr:uid="{CB7BB962-33FD-4F68-BF68-E3958FD15068}"/>
    <cellStyle name="Normal 9 2 2 2 4" xfId="15654" xr:uid="{F7936E98-F3A8-4835-9B63-92AC85911070}"/>
    <cellStyle name="Normal 9 2 2 2 5" xfId="15655" xr:uid="{2B35F1ED-F4E8-460A-9AAE-33408BDEEE9F}"/>
    <cellStyle name="Normal 9 2 2 2 6" xfId="15656" xr:uid="{CD5F3EEA-0E39-4341-925C-7AB5A1C24E6E}"/>
    <cellStyle name="Normal 9 2 2 2 7" xfId="15657" xr:uid="{D4BC8538-3CFF-4255-B8BB-0469CEA4455E}"/>
    <cellStyle name="Normal 9 2 2 2 8" xfId="15658" xr:uid="{1E04314C-F5D4-4AAE-B198-23F01F39D96B}"/>
    <cellStyle name="Normal 9 2 2 2 9" xfId="15659" xr:uid="{E107AE97-AB5B-41AD-A241-A476CC26DBDD}"/>
    <cellStyle name="Normal 9 2 2 20" xfId="15660" xr:uid="{16A36B94-4210-4409-AC3A-5BB0B1709540}"/>
    <cellStyle name="Normal 9 2 2 21" xfId="15661" xr:uid="{CFE21B39-3DEB-4579-926A-B3A728DAA525}"/>
    <cellStyle name="Normal 9 2 2 22" xfId="15662" xr:uid="{FEF5E645-E783-439C-8ECE-21A395299712}"/>
    <cellStyle name="Normal 9 2 2 23" xfId="15663" xr:uid="{B8B99097-2553-44A0-B30A-52994DB7D896}"/>
    <cellStyle name="Normal 9 2 2 24" xfId="15664" xr:uid="{8A82FD0D-94A3-4094-8656-B1CE74E54BCD}"/>
    <cellStyle name="Normal 9 2 2 25" xfId="15665" xr:uid="{DAD55241-7EFF-46C0-BCFA-83FE1151F656}"/>
    <cellStyle name="Normal 9 2 2 26" xfId="15666" xr:uid="{D0DD6464-2953-4B2D-BE4A-028DB08D2753}"/>
    <cellStyle name="Normal 9 2 2 27" xfId="15667" xr:uid="{E5904EE1-CE0A-4EB5-A4C4-1B4C80DA8BAD}"/>
    <cellStyle name="Normal 9 2 2 28" xfId="15668" xr:uid="{03982ECA-30F2-4AA9-918A-59B61DAB5A51}"/>
    <cellStyle name="Normal 9 2 2 29" xfId="15669" xr:uid="{2B271444-5EE8-45A0-BBDF-15AF55520049}"/>
    <cellStyle name="Normal 9 2 2 3" xfId="15670" xr:uid="{F83AC951-F7C2-495A-9634-59A166D28E3A}"/>
    <cellStyle name="Normal 9 2 2 30" xfId="15671" xr:uid="{43A6C3E0-B440-4BB8-A156-CFEB1BE7FBCF}"/>
    <cellStyle name="Normal 9 2 2 31" xfId="15672" xr:uid="{9448A7EA-BF18-4A8F-8852-A984BCE66549}"/>
    <cellStyle name="Normal 9 2 2 32" xfId="15673" xr:uid="{F26584EC-22E5-4B6D-B5A3-07E0C7C25E86}"/>
    <cellStyle name="Normal 9 2 2 33" xfId="15674" xr:uid="{5BF3D882-B598-477E-B978-6BA792910DDD}"/>
    <cellStyle name="Normal 9 2 2 34" xfId="15675" xr:uid="{65F1A12C-0FA4-40EC-BCBC-6C26692A2FA5}"/>
    <cellStyle name="Normal 9 2 2 35" xfId="15676" xr:uid="{A2D68BFB-53C9-4A50-9DB7-03318852B714}"/>
    <cellStyle name="Normal 9 2 2 36" xfId="15677" xr:uid="{CF1EC95E-FB71-4DA4-84ED-677E45FA2E13}"/>
    <cellStyle name="Normal 9 2 2 37" xfId="15678" xr:uid="{93975675-B5A7-43E5-9D18-15E2498538AB}"/>
    <cellStyle name="Normal 9 2 2 38" xfId="15679" xr:uid="{0E3320FE-0BC9-46BA-B829-C77ED1829EAA}"/>
    <cellStyle name="Normal 9 2 2 39" xfId="15680" xr:uid="{3079D351-86DE-4B89-9D21-16ABE798FFD9}"/>
    <cellStyle name="Normal 9 2 2 4" xfId="15681" xr:uid="{6BC21A7F-0C64-4580-A5C6-D3B513F8AB09}"/>
    <cellStyle name="Normal 9 2 2 40" xfId="15682" xr:uid="{633CD8BF-78DA-46D7-8420-2DA00D07AFB6}"/>
    <cellStyle name="Normal 9 2 2 5" xfId="15683" xr:uid="{F76D956F-3DA6-4563-9528-78EF0BDC093F}"/>
    <cellStyle name="Normal 9 2 2 6" xfId="15684" xr:uid="{8FE6AD32-BD24-425E-A9C5-D90C6CFC8365}"/>
    <cellStyle name="Normal 9 2 2 7" xfId="15685" xr:uid="{C328E7D2-0DEE-4DBC-B3C6-6ADBC094A783}"/>
    <cellStyle name="Normal 9 2 2 8" xfId="15686" xr:uid="{DD1D1829-98B6-4BA2-863D-15D9CFF9EAF8}"/>
    <cellStyle name="Normal 9 2 2 9" xfId="15687" xr:uid="{1544BCEA-B19F-4EEE-B657-7B2A27037EEE}"/>
    <cellStyle name="Normal 9 2 20" xfId="15688" xr:uid="{48D0DC54-2A1A-4CD4-90A4-23D5561F0F34}"/>
    <cellStyle name="Normal 9 2 21" xfId="15689" xr:uid="{37E37706-69F7-455A-86C9-2BD73371D351}"/>
    <cellStyle name="Normal 9 2 22" xfId="15690" xr:uid="{47ED3604-ECE6-4EC5-B731-6617B7D6D0C8}"/>
    <cellStyle name="Normal 9 2 23" xfId="15691" xr:uid="{3A121C15-99D2-4912-BA3B-FFAF636E5197}"/>
    <cellStyle name="Normal 9 2 24" xfId="15692" xr:uid="{2CE93E90-F116-48DC-BAFE-AA75C5E2D338}"/>
    <cellStyle name="Normal 9 2 25" xfId="15693" xr:uid="{78A3BD97-C5EC-4FF8-A04D-C1D3109892C7}"/>
    <cellStyle name="Normal 9 2 26" xfId="15694" xr:uid="{229DF194-C9DE-4277-9207-064D57129D5E}"/>
    <cellStyle name="Normal 9 2 27" xfId="15695" xr:uid="{9C8C8E16-35AF-4BED-9FD8-0C16C0095769}"/>
    <cellStyle name="Normal 9 2 28" xfId="15696" xr:uid="{771EF98E-BA0F-487E-8231-51EC544EECCE}"/>
    <cellStyle name="Normal 9 2 29" xfId="15697" xr:uid="{1ADB9F5D-819E-4742-9EA6-211421BF0129}"/>
    <cellStyle name="Normal 9 2 3" xfId="15698" xr:uid="{31DB3041-6F8A-44B3-9152-6E669C5E054A}"/>
    <cellStyle name="Normal 9 2 3 10" xfId="15699" xr:uid="{925D3A30-A857-4E4D-9E7F-170DBA586B74}"/>
    <cellStyle name="Normal 9 2 3 11" xfId="15700" xr:uid="{17FF02DE-AF39-4343-AC26-B1A4E8E138EB}"/>
    <cellStyle name="Normal 9 2 3 12" xfId="15701" xr:uid="{F0898DC6-743D-4B6C-A71D-92CB8AB50E7D}"/>
    <cellStyle name="Normal 9 2 3 13" xfId="15702" xr:uid="{566B463F-620B-4926-A7B1-D705F0DDB356}"/>
    <cellStyle name="Normal 9 2 3 14" xfId="15703" xr:uid="{75B6F200-44A2-4674-9E92-50A3DFE7EEF3}"/>
    <cellStyle name="Normal 9 2 3 15" xfId="15704" xr:uid="{F4600E2A-A3C2-4452-9A44-BB74E52E71E5}"/>
    <cellStyle name="Normal 9 2 3 16" xfId="15705" xr:uid="{8C77BCEB-156E-4648-A9CC-BEFF8D8AF6BE}"/>
    <cellStyle name="Normal 9 2 3 17" xfId="15706" xr:uid="{BF376A61-6C62-4D0E-8FB2-4BC1F480A684}"/>
    <cellStyle name="Normal 9 2 3 18" xfId="15707" xr:uid="{11A5D55E-3A4E-46C0-85E0-BA5BBC9CF8F5}"/>
    <cellStyle name="Normal 9 2 3 19" xfId="15708" xr:uid="{15E7924E-3C2B-4B42-A6EF-2B4768C43140}"/>
    <cellStyle name="Normal 9 2 3 2" xfId="15709" xr:uid="{43012A0E-DB5C-4E82-88AE-FC09B7BE2C47}"/>
    <cellStyle name="Normal 9 2 3 2 10" xfId="15710" xr:uid="{ED5E67B7-B5BC-4AF0-A852-350F2D522BD3}"/>
    <cellStyle name="Normal 9 2 3 2 11" xfId="15711" xr:uid="{6FBACDC0-95DE-423F-939A-FD18C2B91473}"/>
    <cellStyle name="Normal 9 2 3 2 12" xfId="15712" xr:uid="{930B7549-1166-4099-8B70-E9A6164C8082}"/>
    <cellStyle name="Normal 9 2 3 2 13" xfId="15713" xr:uid="{C8E6E1AA-0EC4-4F8E-943A-5CE87352269B}"/>
    <cellStyle name="Normal 9 2 3 2 14" xfId="15714" xr:uid="{3FBE0713-13E6-4881-9C44-AB4A7FC41965}"/>
    <cellStyle name="Normal 9 2 3 2 15" xfId="15715" xr:uid="{89EFAADE-102F-46E7-B4BC-2EC17EFF37EB}"/>
    <cellStyle name="Normal 9 2 3 2 16" xfId="15716" xr:uid="{8229C824-48D5-4781-86AA-026C78589283}"/>
    <cellStyle name="Normal 9 2 3 2 17" xfId="15717" xr:uid="{2C38A6CB-6B0F-4476-8EDE-4E01F8BAD70C}"/>
    <cellStyle name="Normal 9 2 3 2 18" xfId="15718" xr:uid="{0342F992-F1BD-4A60-93B8-31C260D60413}"/>
    <cellStyle name="Normal 9 2 3 2 19" xfId="15719" xr:uid="{992F1B59-9D87-41AB-9E9E-EDE633449ACD}"/>
    <cellStyle name="Normal 9 2 3 2 2" xfId="15720" xr:uid="{F0565411-00F6-4311-B56D-DEEFE25E4480}"/>
    <cellStyle name="Normal 9 2 3 2 20" xfId="15721" xr:uid="{EE933AE7-DC7F-4E4C-9587-4AF8219943C1}"/>
    <cellStyle name="Normal 9 2 3 2 21" xfId="15722" xr:uid="{1D2EE70C-95A4-4527-A93D-10E505B1EC6D}"/>
    <cellStyle name="Normal 9 2 3 2 22" xfId="15723" xr:uid="{88BABC45-DE1C-4B63-B13F-DBE073F0FFEF}"/>
    <cellStyle name="Normal 9 2 3 2 23" xfId="15724" xr:uid="{033221C7-4CDD-4DB4-9291-11BCAE1FB9F1}"/>
    <cellStyle name="Normal 9 2 3 2 24" xfId="15725" xr:uid="{12F908C4-11D0-42B5-BEC8-795CD274AD2B}"/>
    <cellStyle name="Normal 9 2 3 2 25" xfId="15726" xr:uid="{FFF03FA4-500D-45EF-9329-1ACAB8644D27}"/>
    <cellStyle name="Normal 9 2 3 2 26" xfId="15727" xr:uid="{AB8E6808-F771-41F4-A8B1-D9320554B6CB}"/>
    <cellStyle name="Normal 9 2 3 2 27" xfId="15728" xr:uid="{02FDB456-2BE1-43B0-8AE6-5AE74A7D9859}"/>
    <cellStyle name="Normal 9 2 3 2 28" xfId="15729" xr:uid="{4AF3F2BE-A4BD-4E13-AEC9-DFBE67F55B7C}"/>
    <cellStyle name="Normal 9 2 3 2 29" xfId="15730" xr:uid="{5B410048-7A57-4A74-8188-CACB47F38869}"/>
    <cellStyle name="Normal 9 2 3 2 3" xfId="15731" xr:uid="{85997C11-C400-4C88-B12E-0F64AF135B56}"/>
    <cellStyle name="Normal 9 2 3 2 30" xfId="15732" xr:uid="{CBD3F4EE-5ED0-442B-B6A6-CF7D35157132}"/>
    <cellStyle name="Normal 9 2 3 2 31" xfId="15733" xr:uid="{3927355B-2FC5-4928-8655-A0D442B76D61}"/>
    <cellStyle name="Normal 9 2 3 2 32" xfId="15734" xr:uid="{05616412-67BF-483A-88E7-AD9FF3906CDE}"/>
    <cellStyle name="Normal 9 2 3 2 33" xfId="15735" xr:uid="{FF4DC990-C9FC-4063-B9DE-7A3CC2C42A80}"/>
    <cellStyle name="Normal 9 2 3 2 34" xfId="15736" xr:uid="{79AC6B9D-DE5F-499B-ADDB-BABF22AC6502}"/>
    <cellStyle name="Normal 9 2 3 2 35" xfId="15737" xr:uid="{84762AE9-5618-4260-A15F-7256091849F9}"/>
    <cellStyle name="Normal 9 2 3 2 36" xfId="15738" xr:uid="{A84A7FD7-87A5-4CF0-BB16-F20A4202E6C0}"/>
    <cellStyle name="Normal 9 2 3 2 37" xfId="15739" xr:uid="{CFF5196D-EB93-4FD5-9B21-24CDD707AD5C}"/>
    <cellStyle name="Normal 9 2 3 2 38" xfId="15740" xr:uid="{7F8EF1A6-3EB4-40EF-AA5A-B87352B8A5A0}"/>
    <cellStyle name="Normal 9 2 3 2 4" xfId="15741" xr:uid="{6145E433-7D7B-4679-A876-FBF83F752C08}"/>
    <cellStyle name="Normal 9 2 3 2 5" xfId="15742" xr:uid="{71EFE0B8-4BF1-4BB0-BB35-933DF075BCF9}"/>
    <cellStyle name="Normal 9 2 3 2 6" xfId="15743" xr:uid="{A4F2AF94-7A24-4B06-9E6E-EF6069C7200B}"/>
    <cellStyle name="Normal 9 2 3 2 7" xfId="15744" xr:uid="{7D4A23E9-AD7D-49E1-AB43-5B704DA5ABDB}"/>
    <cellStyle name="Normal 9 2 3 2 8" xfId="15745" xr:uid="{D7102D71-E28A-4C1C-9789-39503A0EDB0D}"/>
    <cellStyle name="Normal 9 2 3 2 9" xfId="15746" xr:uid="{B4C951E3-0692-4524-BF90-81FDFE087756}"/>
    <cellStyle name="Normal 9 2 3 20" xfId="15747" xr:uid="{6D0D822A-256B-49DB-9032-0236E0720620}"/>
    <cellStyle name="Normal 9 2 3 21" xfId="15748" xr:uid="{41CC0585-2CE5-498C-A0D6-88F66FF93C67}"/>
    <cellStyle name="Normal 9 2 3 22" xfId="15749" xr:uid="{2ED5FA39-E6B3-495B-ABDB-D0C848898847}"/>
    <cellStyle name="Normal 9 2 3 23" xfId="15750" xr:uid="{4BC131A2-0D95-4F0E-B00A-164B88AC5650}"/>
    <cellStyle name="Normal 9 2 3 24" xfId="15751" xr:uid="{2D2BCC2D-4142-4403-AFE4-429ECF148BAF}"/>
    <cellStyle name="Normal 9 2 3 25" xfId="15752" xr:uid="{4DEC4591-935B-471B-A8D9-5EF9BCCBBBE4}"/>
    <cellStyle name="Normal 9 2 3 26" xfId="15753" xr:uid="{64DB7FD6-71B7-4264-BEF5-44CD1F195ABA}"/>
    <cellStyle name="Normal 9 2 3 27" xfId="15754" xr:uid="{6F413C88-4F35-47C7-9873-00D4B327A294}"/>
    <cellStyle name="Normal 9 2 3 28" xfId="15755" xr:uid="{6EF643B9-EC67-4E5E-AF32-3C9A0A6AB86F}"/>
    <cellStyle name="Normal 9 2 3 29" xfId="15756" xr:uid="{FDC8A18F-475B-472E-B861-97EB1F1E6BC9}"/>
    <cellStyle name="Normal 9 2 3 3" xfId="15757" xr:uid="{851D6EC6-E18D-4CDA-B8ED-3580B5E395EC}"/>
    <cellStyle name="Normal 9 2 3 30" xfId="15758" xr:uid="{A40ACB86-EB7C-426D-BF67-62A7CA3DD8D3}"/>
    <cellStyle name="Normal 9 2 3 31" xfId="15759" xr:uid="{73D8FA8A-D40A-49B7-B87A-822478DACCEE}"/>
    <cellStyle name="Normal 9 2 3 32" xfId="15760" xr:uid="{F3D0CFE0-0754-4F90-96B6-70C0C4D6E879}"/>
    <cellStyle name="Normal 9 2 3 33" xfId="15761" xr:uid="{2FD9B54A-5847-43FF-8C40-AA8E6166A862}"/>
    <cellStyle name="Normal 9 2 3 34" xfId="15762" xr:uid="{05514B3F-972E-4CBE-B144-35D34733EA84}"/>
    <cellStyle name="Normal 9 2 3 35" xfId="15763" xr:uid="{219F00E1-203E-4CCC-ABE8-D6B8654A2FD3}"/>
    <cellStyle name="Normal 9 2 3 36" xfId="15764" xr:uid="{C6916B92-9437-41B7-A831-5605CBF61E32}"/>
    <cellStyle name="Normal 9 2 3 37" xfId="15765" xr:uid="{6C85CC30-4417-41D3-8B71-C980C9935B43}"/>
    <cellStyle name="Normal 9 2 3 38" xfId="15766" xr:uid="{6274FED4-E63A-452B-86B9-7E6FF64F4010}"/>
    <cellStyle name="Normal 9 2 3 4" xfId="15767" xr:uid="{4AE60429-E919-4953-B588-4D36081C3013}"/>
    <cellStyle name="Normal 9 2 3 5" xfId="15768" xr:uid="{0CD08FB9-ED44-44C8-9DBE-C114582A0B2B}"/>
    <cellStyle name="Normal 9 2 3 6" xfId="15769" xr:uid="{D9B69C18-F6BF-430A-836C-F68EEC476DD8}"/>
    <cellStyle name="Normal 9 2 3 7" xfId="15770" xr:uid="{55283332-B053-418F-933D-CB3D5568CE0C}"/>
    <cellStyle name="Normal 9 2 3 8" xfId="15771" xr:uid="{CDE36EC7-41E4-4865-9292-2956C6394FAF}"/>
    <cellStyle name="Normal 9 2 3 9" xfId="15772" xr:uid="{1075BA95-8B98-4619-9BD2-12DCFD7A40C2}"/>
    <cellStyle name="Normal 9 2 30" xfId="15773" xr:uid="{CAA40BC0-AF49-4660-82CA-1835E55793B9}"/>
    <cellStyle name="Normal 9 2 31" xfId="15774" xr:uid="{E386CEF6-B169-4A9D-B555-9178C1F8FF97}"/>
    <cellStyle name="Normal 9 2 32" xfId="15775" xr:uid="{00659279-EE2A-4517-9E4A-451BCB20C763}"/>
    <cellStyle name="Normal 9 2 33" xfId="15776" xr:uid="{27595353-581A-4D66-9A7D-4653886B038E}"/>
    <cellStyle name="Normal 9 2 34" xfId="15777" xr:uid="{82B99BD6-63BB-4AC3-918A-64763421AB99}"/>
    <cellStyle name="Normal 9 2 35" xfId="15778" xr:uid="{BD062E7A-DDEE-4972-B016-723D145294D7}"/>
    <cellStyle name="Normal 9 2 36" xfId="15779" xr:uid="{05EB65CC-906C-4240-B15E-CD97EA1BEDB9}"/>
    <cellStyle name="Normal 9 2 37" xfId="15780" xr:uid="{6B40D2AF-EBE3-4FD0-9E20-C1DF59FF0008}"/>
    <cellStyle name="Normal 9 2 38" xfId="15781" xr:uid="{64060EB2-7C5F-4F85-A0D8-0B56B053A8DA}"/>
    <cellStyle name="Normal 9 2 39" xfId="15782" xr:uid="{ED106B84-8A8B-4F1C-9EA1-7047535F0D1F}"/>
    <cellStyle name="Normal 9 2 4" xfId="15783" xr:uid="{FA39FE70-0D4E-4B7A-A110-5D5B17AEB81F}"/>
    <cellStyle name="Normal 9 2 40" xfId="15784" xr:uid="{5008F59B-75BE-4A44-8099-149BA9995B2E}"/>
    <cellStyle name="Normal 9 2 41" xfId="15785" xr:uid="{486F7B78-2C17-409F-ACAE-718BCD99AF15}"/>
    <cellStyle name="Normal 9 2 42" xfId="15786" xr:uid="{4F1B7CF4-5373-4A90-B02E-64D0949D5A21}"/>
    <cellStyle name="Normal 9 2 43" xfId="15787" xr:uid="{C341B773-0A88-4DE5-AC9E-51DE95BE8B9A}"/>
    <cellStyle name="Normal 9 2 44" xfId="15788" xr:uid="{9461DE74-300C-481A-9467-C8A3C18B82AB}"/>
    <cellStyle name="Normal 9 2 45" xfId="15789" xr:uid="{1F63C826-87C1-4D88-89C1-B30FAB5461AF}"/>
    <cellStyle name="Normal 9 2 46" xfId="15790" xr:uid="{CD804C5B-2987-4EA9-9579-1FB1D7B48A5A}"/>
    <cellStyle name="Normal 9 2 47" xfId="15791" xr:uid="{6953E827-ABB2-46E8-8D31-4EC9D13634BA}"/>
    <cellStyle name="Normal 9 2 5" xfId="15792" xr:uid="{F903EDF7-F13F-4A6E-86E4-A8D07C9BCFB1}"/>
    <cellStyle name="Normal 9 2 6" xfId="15793" xr:uid="{F82457F8-0158-4033-93C0-AE005A66A275}"/>
    <cellStyle name="Normal 9 2 7" xfId="15794" xr:uid="{95793EF5-55D5-4DAA-905B-A145991F4AB0}"/>
    <cellStyle name="Normal 9 2 8" xfId="15795" xr:uid="{093171CD-7C20-449B-92D7-9D2450AE493C}"/>
    <cellStyle name="Normal 9 2 9" xfId="15796" xr:uid="{FCE29B6A-0EE5-42A6-94ED-891948DAC4AA}"/>
    <cellStyle name="Normal 9 20" xfId="15797" xr:uid="{152C2B4B-179E-4503-B21E-7DAE5CBD7304}"/>
    <cellStyle name="Normal 9 21" xfId="15798" xr:uid="{5885EDF2-1454-4D85-A1B2-2229A8E88E38}"/>
    <cellStyle name="Normal 9 22" xfId="15799" xr:uid="{1BC559DD-90E3-4073-8DD7-63049159E6E6}"/>
    <cellStyle name="Normal 9 23" xfId="15800" xr:uid="{7D7B5F4A-3068-43B7-B45C-C0273C2F3A34}"/>
    <cellStyle name="Normal 9 24" xfId="15801" xr:uid="{F35BF05D-5021-4002-ACDF-4B9BEA881DA6}"/>
    <cellStyle name="Normal 9 25" xfId="15802" xr:uid="{149B8C05-2BBF-4A96-B035-C4996BBF63FB}"/>
    <cellStyle name="Normal 9 26" xfId="15803" xr:uid="{EE14F639-3045-48F5-A93D-36ACF1451DC1}"/>
    <cellStyle name="Normal 9 27" xfId="15804" xr:uid="{F37B07CB-E62E-4691-B86A-B169E360871D}"/>
    <cellStyle name="Normal 9 28" xfId="15805" xr:uid="{34FB1A75-F4BA-4092-8DBA-33296B9DD9C2}"/>
    <cellStyle name="Normal 9 29" xfId="15806" xr:uid="{C824D42E-5544-4DE3-B2D3-11FB083DBF20}"/>
    <cellStyle name="Normal 9 3" xfId="15807" xr:uid="{9D26EC8A-8243-47C5-972E-10903B87BC05}"/>
    <cellStyle name="Normal 9 3 10" xfId="15808" xr:uid="{8CD4301C-37F3-4FD4-93C6-E6F4AB1131B1}"/>
    <cellStyle name="Normal 9 3 11" xfId="15809" xr:uid="{EA2743BA-1651-4C52-9919-5ABC3307E1D1}"/>
    <cellStyle name="Normal 9 3 12" xfId="15810" xr:uid="{35691C1A-A0C1-4CD7-9544-F328A6AAFDE9}"/>
    <cellStyle name="Normal 9 3 13" xfId="15811" xr:uid="{9608F885-0B70-42C3-A0B0-A73CE098EC80}"/>
    <cellStyle name="Normal 9 3 14" xfId="15812" xr:uid="{D4476320-FA41-4EFD-B246-9A07298F64C2}"/>
    <cellStyle name="Normal 9 3 15" xfId="15813" xr:uid="{83E2088D-64D6-4A99-96FC-056732445012}"/>
    <cellStyle name="Normal 9 3 16" xfId="15814" xr:uid="{2BFE5322-49AF-414B-82AE-E7374B69AD43}"/>
    <cellStyle name="Normal 9 3 17" xfId="15815" xr:uid="{BA647373-442D-434F-A7B3-CDD140A26C29}"/>
    <cellStyle name="Normal 9 3 18" xfId="15816" xr:uid="{D5EB66B6-FCAF-4C1B-972F-4F79990FAC0D}"/>
    <cellStyle name="Normal 9 3 19" xfId="15817" xr:uid="{F8A39E11-97A8-44E8-80DF-01505B06B53A}"/>
    <cellStyle name="Normal 9 3 2" xfId="15818" xr:uid="{0970D7EB-8C19-46F3-9533-4F385A048079}"/>
    <cellStyle name="Normal 9 3 2 10" xfId="15819" xr:uid="{AF06C14C-F727-4BAB-BAA3-305EAED4C9AE}"/>
    <cellStyle name="Normal 9 3 2 11" xfId="15820" xr:uid="{6691225D-F14E-4FAC-817E-92EDD5380A19}"/>
    <cellStyle name="Normal 9 3 2 12" xfId="15821" xr:uid="{59D836F2-E943-4F69-AD5D-34FC39A4851D}"/>
    <cellStyle name="Normal 9 3 2 13" xfId="15822" xr:uid="{B051D2D5-8792-49EC-9E6A-890CF108BCB7}"/>
    <cellStyle name="Normal 9 3 2 14" xfId="15823" xr:uid="{EC991875-C7B8-4FFD-865A-AE9CB36D8926}"/>
    <cellStyle name="Normal 9 3 2 15" xfId="15824" xr:uid="{2A5CAE8B-4D24-4888-BBF4-63A98D104471}"/>
    <cellStyle name="Normal 9 3 2 16" xfId="15825" xr:uid="{E1A2C72D-E09F-4A64-B287-099F085EE38A}"/>
    <cellStyle name="Normal 9 3 2 17" xfId="15826" xr:uid="{945179E0-51DC-44AF-AC25-69736DBAA04F}"/>
    <cellStyle name="Normal 9 3 2 18" xfId="15827" xr:uid="{BF576DC2-8AD1-4D2C-A7DE-E978D622C90A}"/>
    <cellStyle name="Normal 9 3 2 19" xfId="15828" xr:uid="{42624EE3-2BF6-4578-97A6-C1064C1D9C38}"/>
    <cellStyle name="Normal 9 3 2 2" xfId="15829" xr:uid="{77904EAE-44BA-4AAD-8533-EFB7C0641AD6}"/>
    <cellStyle name="Normal 9 3 2 2 10" xfId="15830" xr:uid="{D4380937-FEA6-402E-A791-88EFBD1CECE9}"/>
    <cellStyle name="Normal 9 3 2 2 11" xfId="15831" xr:uid="{E965F324-6FD5-4B0C-9036-FF0637BCA8E3}"/>
    <cellStyle name="Normal 9 3 2 2 12" xfId="15832" xr:uid="{552C5C83-8D21-4161-9150-CD5601DE1DB2}"/>
    <cellStyle name="Normal 9 3 2 2 13" xfId="15833" xr:uid="{5488DB3F-A7AD-41B6-BCE4-FBF114D684C3}"/>
    <cellStyle name="Normal 9 3 2 2 14" xfId="15834" xr:uid="{86066C41-F903-49F3-8D07-9F4BE44225BB}"/>
    <cellStyle name="Normal 9 3 2 2 15" xfId="15835" xr:uid="{794C9F0C-1B0F-432C-A1B3-0FCAD9A90A6E}"/>
    <cellStyle name="Normal 9 3 2 2 16" xfId="15836" xr:uid="{55B40CEA-7698-43B0-AB87-7E3CC461F176}"/>
    <cellStyle name="Normal 9 3 2 2 17" xfId="15837" xr:uid="{47CD0088-88CD-4596-AD0F-99F43E9DDF63}"/>
    <cellStyle name="Normal 9 3 2 2 18" xfId="15838" xr:uid="{79A021C7-FBEA-4B5F-B853-D5299811B712}"/>
    <cellStyle name="Normal 9 3 2 2 19" xfId="15839" xr:uid="{E6BA9229-E148-4E80-98F1-11FCD2E1E7A9}"/>
    <cellStyle name="Normal 9 3 2 2 2" xfId="15840" xr:uid="{744614E7-8893-48AA-B6AB-409D27C0B0AE}"/>
    <cellStyle name="Normal 9 3 2 2 2 10" xfId="15841" xr:uid="{79B237A5-B746-47C3-8340-51F1BB600376}"/>
    <cellStyle name="Normal 9 3 2 2 2 11" xfId="15842" xr:uid="{8D6425BD-320B-4D70-BD43-6F336D66A1A6}"/>
    <cellStyle name="Normal 9 3 2 2 2 12" xfId="15843" xr:uid="{821E1446-D368-47B4-A78A-2072CF43D1B4}"/>
    <cellStyle name="Normal 9 3 2 2 2 13" xfId="15844" xr:uid="{5EDFE58C-057B-4B29-BAEB-93539CB8D0DA}"/>
    <cellStyle name="Normal 9 3 2 2 2 14" xfId="15845" xr:uid="{B4B7734C-0D7E-4A8E-90B5-621FB4BA8D7D}"/>
    <cellStyle name="Normal 9 3 2 2 2 15" xfId="15846" xr:uid="{D7B2220D-A853-49C7-8893-35127BD7735A}"/>
    <cellStyle name="Normal 9 3 2 2 2 16" xfId="15847" xr:uid="{29323FE0-FB7E-4B47-97A2-B8C01F58F03F}"/>
    <cellStyle name="Normal 9 3 2 2 2 17" xfId="15848" xr:uid="{BB9EBAEF-6594-45C2-82F4-6DBD402E0420}"/>
    <cellStyle name="Normal 9 3 2 2 2 18" xfId="15849" xr:uid="{7CBE5BD7-48E4-40A9-8997-5808D62863F5}"/>
    <cellStyle name="Normal 9 3 2 2 2 19" xfId="15850" xr:uid="{FDFB157A-E268-4993-A806-239309914D86}"/>
    <cellStyle name="Normal 9 3 2 2 2 2" xfId="15851" xr:uid="{3B65357B-FE7B-4083-8CE3-E1A104976267}"/>
    <cellStyle name="Normal 9 3 2 2 2 20" xfId="15852" xr:uid="{03841270-D149-4EDA-8D7F-876F633262B2}"/>
    <cellStyle name="Normal 9 3 2 2 2 21" xfId="15853" xr:uid="{1C50577A-A1D0-4E29-8C09-81C81A012A11}"/>
    <cellStyle name="Normal 9 3 2 2 2 22" xfId="15854" xr:uid="{BB8DA1AD-D142-40F7-98CC-60DD6987DAF4}"/>
    <cellStyle name="Normal 9 3 2 2 2 23" xfId="15855" xr:uid="{600D3C9A-F0F1-476E-8105-FD60F68064F2}"/>
    <cellStyle name="Normal 9 3 2 2 2 24" xfId="15856" xr:uid="{FC400822-8648-4FA6-BA4D-8CF4C46E0B76}"/>
    <cellStyle name="Normal 9 3 2 2 2 25" xfId="15857" xr:uid="{C45472FF-BF05-4FAC-85FF-D49355D4C6E2}"/>
    <cellStyle name="Normal 9 3 2 2 2 26" xfId="15858" xr:uid="{C665067B-7B63-48AA-A718-7536B7F7C6F5}"/>
    <cellStyle name="Normal 9 3 2 2 2 27" xfId="15859" xr:uid="{D709B55B-C4A4-4CF6-917D-8F671DCEE7E0}"/>
    <cellStyle name="Normal 9 3 2 2 2 28" xfId="15860" xr:uid="{852143AB-1F98-4516-B19A-31B59A97BF08}"/>
    <cellStyle name="Normal 9 3 2 2 2 29" xfId="15861" xr:uid="{2C682925-28B9-464D-995F-EFE5C496721C}"/>
    <cellStyle name="Normal 9 3 2 2 2 3" xfId="15862" xr:uid="{5A20A669-70E5-4FA6-8816-563A30759DF5}"/>
    <cellStyle name="Normal 9 3 2 2 2 30" xfId="15863" xr:uid="{E569141B-C85C-436D-B800-E69472E43A55}"/>
    <cellStyle name="Normal 9 3 2 2 2 31" xfId="15864" xr:uid="{AA3C55DB-BBCC-4019-AE39-04DC16584AC2}"/>
    <cellStyle name="Normal 9 3 2 2 2 32" xfId="15865" xr:uid="{74BB8F85-EFC5-4287-AB06-96DDDDFD9F75}"/>
    <cellStyle name="Normal 9 3 2 2 2 33" xfId="15866" xr:uid="{FD8FCE58-8237-4278-9962-9BA12EFA13AD}"/>
    <cellStyle name="Normal 9 3 2 2 2 34" xfId="15867" xr:uid="{24F3F90A-6D84-4518-A183-4A836CA9567C}"/>
    <cellStyle name="Normal 9 3 2 2 2 35" xfId="15868" xr:uid="{D39CD2E8-DCCE-45AE-8D6F-FAF603EE837B}"/>
    <cellStyle name="Normal 9 3 2 2 2 36" xfId="15869" xr:uid="{CC7EE1A6-74E6-455F-8750-1C780AB690DF}"/>
    <cellStyle name="Normal 9 3 2 2 2 37" xfId="15870" xr:uid="{50E6129B-03C5-449B-9099-40562FA9265D}"/>
    <cellStyle name="Normal 9 3 2 2 2 38" xfId="15871" xr:uid="{262212ED-D89E-462B-8666-72A406BD0313}"/>
    <cellStyle name="Normal 9 3 2 2 2 4" xfId="15872" xr:uid="{8CBC7352-BB08-4AFD-B2F6-F172D253085A}"/>
    <cellStyle name="Normal 9 3 2 2 2 5" xfId="15873" xr:uid="{02DEE923-C5F4-4FA9-BF5D-F94B293E4E31}"/>
    <cellStyle name="Normal 9 3 2 2 2 6" xfId="15874" xr:uid="{A612FDFE-1521-4D4C-86B1-CE3127C8F985}"/>
    <cellStyle name="Normal 9 3 2 2 2 7" xfId="15875" xr:uid="{CC3CD391-38F7-439A-BFB8-5635F2EF3B90}"/>
    <cellStyle name="Normal 9 3 2 2 2 8" xfId="15876" xr:uid="{30A933F6-21B4-423E-B636-DB26F504D8A9}"/>
    <cellStyle name="Normal 9 3 2 2 2 9" xfId="15877" xr:uid="{1A5390C1-74C9-4A71-B9CC-AA7209B931C1}"/>
    <cellStyle name="Normal 9 3 2 2 20" xfId="15878" xr:uid="{9C00B2A9-EEAE-4F64-96BC-6D498469D56B}"/>
    <cellStyle name="Normal 9 3 2 2 21" xfId="15879" xr:uid="{82ECAEC0-3123-4D85-BF4F-286FD6764038}"/>
    <cellStyle name="Normal 9 3 2 2 22" xfId="15880" xr:uid="{15FE7E95-C1E6-4582-8F8F-C0C921EC8D60}"/>
    <cellStyle name="Normal 9 3 2 2 23" xfId="15881" xr:uid="{A88547B0-8C4C-4294-B053-9CED627C80A2}"/>
    <cellStyle name="Normal 9 3 2 2 24" xfId="15882" xr:uid="{89D0F48C-D5CB-4DAB-8388-14BE26C663FC}"/>
    <cellStyle name="Normal 9 3 2 2 25" xfId="15883" xr:uid="{F628377D-19F5-4A3F-8BDA-3E68FEAC01CF}"/>
    <cellStyle name="Normal 9 3 2 2 26" xfId="15884" xr:uid="{9DA884CE-3FB4-44C8-84C0-43B626DB35FB}"/>
    <cellStyle name="Normal 9 3 2 2 27" xfId="15885" xr:uid="{F6D8BC48-237D-48E4-BD57-DB1459515271}"/>
    <cellStyle name="Normal 9 3 2 2 28" xfId="15886" xr:uid="{F134725B-871C-4F28-A5F9-49F7531BC1FC}"/>
    <cellStyle name="Normal 9 3 2 2 29" xfId="15887" xr:uid="{88F0929A-DD96-4E34-BC00-DF92B20B6791}"/>
    <cellStyle name="Normal 9 3 2 2 3" xfId="15888" xr:uid="{05F67AD2-EC2E-42F2-8C21-37BB90715C6D}"/>
    <cellStyle name="Normal 9 3 2 2 30" xfId="15889" xr:uid="{F9A38591-00D4-46AF-988A-EB0609BA05F5}"/>
    <cellStyle name="Normal 9 3 2 2 31" xfId="15890" xr:uid="{3D4682EE-F8B0-4A29-B5FE-EF869A1A720F}"/>
    <cellStyle name="Normal 9 3 2 2 32" xfId="15891" xr:uid="{585DA58A-9B42-451F-B73C-97812813F0AC}"/>
    <cellStyle name="Normal 9 3 2 2 33" xfId="15892" xr:uid="{8C5579AC-D387-4BF4-8313-98D30D17A408}"/>
    <cellStyle name="Normal 9 3 2 2 34" xfId="15893" xr:uid="{326B6462-1946-453B-BFA4-2CAB6766EB8E}"/>
    <cellStyle name="Normal 9 3 2 2 35" xfId="15894" xr:uid="{BCA4EF5F-E331-4B00-9C77-68FCFFFB65A5}"/>
    <cellStyle name="Normal 9 3 2 2 36" xfId="15895" xr:uid="{CA32E6DF-D67E-44D5-9335-B1290FF20D01}"/>
    <cellStyle name="Normal 9 3 2 2 37" xfId="15896" xr:uid="{D4D1F801-6F01-4E0B-AA55-20A11D230351}"/>
    <cellStyle name="Normal 9 3 2 2 38" xfId="15897" xr:uid="{9D31DC12-CE6D-41B8-8562-1C592C58FA5F}"/>
    <cellStyle name="Normal 9 3 2 2 4" xfId="15898" xr:uid="{8266E664-6EF9-4710-BAAB-41652BE514B1}"/>
    <cellStyle name="Normal 9 3 2 2 5" xfId="15899" xr:uid="{E6A8AF18-5DAF-42CB-BACC-F50948933588}"/>
    <cellStyle name="Normal 9 3 2 2 6" xfId="15900" xr:uid="{B230D602-3ED1-48D8-963E-5ECBD9C02BEB}"/>
    <cellStyle name="Normal 9 3 2 2 7" xfId="15901" xr:uid="{B5E6B4EC-1201-4E98-812F-2EDEB484F181}"/>
    <cellStyle name="Normal 9 3 2 2 8" xfId="15902" xr:uid="{F59E1410-D846-402E-B1A5-6CA4BD125484}"/>
    <cellStyle name="Normal 9 3 2 2 9" xfId="15903" xr:uid="{2A1C446B-7354-454C-88F4-5A51313C9A9C}"/>
    <cellStyle name="Normal 9 3 2 20" xfId="15904" xr:uid="{02A76395-2714-492C-86E6-0414A8CA125E}"/>
    <cellStyle name="Normal 9 3 2 21" xfId="15905" xr:uid="{CA3080E2-D0B3-41EB-BAC9-A45FD69EAB9F}"/>
    <cellStyle name="Normal 9 3 2 22" xfId="15906" xr:uid="{DC28736C-B174-40EC-91B5-5FD5B26E19BE}"/>
    <cellStyle name="Normal 9 3 2 23" xfId="15907" xr:uid="{BB279A94-E1E5-47B2-811E-179389C535DF}"/>
    <cellStyle name="Normal 9 3 2 24" xfId="15908" xr:uid="{1D4D928D-3CAD-49C4-8CC9-0B53512C8D3C}"/>
    <cellStyle name="Normal 9 3 2 25" xfId="15909" xr:uid="{6F071D67-F986-477E-8B5E-F56C17105D9B}"/>
    <cellStyle name="Normal 9 3 2 26" xfId="15910" xr:uid="{0933DCD4-D6F6-4E3F-93E9-7C1E0E46F05E}"/>
    <cellStyle name="Normal 9 3 2 27" xfId="15911" xr:uid="{DDBC06A5-8137-4F1C-9222-9C4D916B6E3F}"/>
    <cellStyle name="Normal 9 3 2 28" xfId="15912" xr:uid="{94518E17-5C70-41DD-B562-C602C0BB991E}"/>
    <cellStyle name="Normal 9 3 2 29" xfId="15913" xr:uid="{009133E8-E414-48A0-9570-62A624908354}"/>
    <cellStyle name="Normal 9 3 2 3" xfId="15914" xr:uid="{DC8EE324-CB87-476D-B73F-F7E1A0D60675}"/>
    <cellStyle name="Normal 9 3 2 30" xfId="15915" xr:uid="{F94F15D1-1A91-4105-8B99-90860DB20196}"/>
    <cellStyle name="Normal 9 3 2 31" xfId="15916" xr:uid="{F9D91DEB-967E-431F-8680-703BFEC3F3FF}"/>
    <cellStyle name="Normal 9 3 2 32" xfId="15917" xr:uid="{36D38CC6-20D2-4936-9725-7FF183E56CF3}"/>
    <cellStyle name="Normal 9 3 2 33" xfId="15918" xr:uid="{AD09FF96-2F09-45E4-9644-2E866B7A4AAB}"/>
    <cellStyle name="Normal 9 3 2 34" xfId="15919" xr:uid="{46AB38CF-B2E5-4E32-8CF2-DF38303E1ACD}"/>
    <cellStyle name="Normal 9 3 2 35" xfId="15920" xr:uid="{149D5B16-D4A5-4230-964B-077943F14608}"/>
    <cellStyle name="Normal 9 3 2 36" xfId="15921" xr:uid="{3E797565-EF2C-4FCF-834B-51411FB968E7}"/>
    <cellStyle name="Normal 9 3 2 37" xfId="15922" xr:uid="{09F718D4-3130-42F3-9078-8FB580F6F9E3}"/>
    <cellStyle name="Normal 9 3 2 38" xfId="15923" xr:uid="{7B4F358A-55A1-4CCC-BCBB-A711B71C89C7}"/>
    <cellStyle name="Normal 9 3 2 39" xfId="15924" xr:uid="{0806FEA2-14D3-40CA-B883-15F4FD743168}"/>
    <cellStyle name="Normal 9 3 2 4" xfId="15925" xr:uid="{68FA44F0-B240-4307-BF73-C7F76DFC5329}"/>
    <cellStyle name="Normal 9 3 2 40" xfId="15926" xr:uid="{72E1C283-BA94-4D18-9DAD-19AB9297AB67}"/>
    <cellStyle name="Normal 9 3 2 5" xfId="15927" xr:uid="{F506FB0F-4505-4386-BD78-E0AF9FE7C6B5}"/>
    <cellStyle name="Normal 9 3 2 6" xfId="15928" xr:uid="{EEEDB999-82C2-4F91-9AA3-266BD6091818}"/>
    <cellStyle name="Normal 9 3 2 7" xfId="15929" xr:uid="{BF49DAEA-D3B6-4A33-A015-3DE0AC03C465}"/>
    <cellStyle name="Normal 9 3 2 8" xfId="15930" xr:uid="{DA79453B-8100-422A-A6B9-58D9A7458731}"/>
    <cellStyle name="Normal 9 3 2 9" xfId="15931" xr:uid="{B0036D21-815A-4982-86E7-AC2C55076596}"/>
    <cellStyle name="Normal 9 3 20" xfId="15932" xr:uid="{5B3AD9D1-ABD6-47B7-B5C2-F652FC04775F}"/>
    <cellStyle name="Normal 9 3 21" xfId="15933" xr:uid="{B0B2243C-DAD2-41C1-9822-51CC2CEAF987}"/>
    <cellStyle name="Normal 9 3 22" xfId="15934" xr:uid="{6CEDB481-30F3-4B89-B827-62058546F126}"/>
    <cellStyle name="Normal 9 3 23" xfId="15935" xr:uid="{325677E2-26F8-4D96-84FC-FD30C6AD1EBC}"/>
    <cellStyle name="Normal 9 3 24" xfId="15936" xr:uid="{A8DF6B18-899D-42C7-A78B-304CE3B76A2E}"/>
    <cellStyle name="Normal 9 3 25" xfId="15937" xr:uid="{6DCFDB97-33B9-43F2-AFEA-306BC035802A}"/>
    <cellStyle name="Normal 9 3 26" xfId="15938" xr:uid="{C3C67F2E-32AB-48B5-B3E3-E6DE6A320DA2}"/>
    <cellStyle name="Normal 9 3 27" xfId="15939" xr:uid="{D1D792B4-4430-4261-993C-16D2CFE096AE}"/>
    <cellStyle name="Normal 9 3 28" xfId="15940" xr:uid="{A13C5353-0205-49B5-98FE-2028A9A23C67}"/>
    <cellStyle name="Normal 9 3 29" xfId="15941" xr:uid="{BECF08B6-613A-4AFF-81E8-A800297453CD}"/>
    <cellStyle name="Normal 9 3 3" xfId="15942" xr:uid="{EA1F5C50-12C8-44F1-981C-8166790EFC2C}"/>
    <cellStyle name="Normal 9 3 3 10" xfId="15943" xr:uid="{21EFDB3D-5D41-45B5-85F2-A72DF1DF3D63}"/>
    <cellStyle name="Normal 9 3 3 11" xfId="15944" xr:uid="{372BD4A8-04FB-4F47-AD53-E9F7200DDE6D}"/>
    <cellStyle name="Normal 9 3 3 12" xfId="15945" xr:uid="{FDC506A6-E7AD-43A0-A7AF-8D931CEA2F3A}"/>
    <cellStyle name="Normal 9 3 3 13" xfId="15946" xr:uid="{67D718AE-354B-4661-8F4D-1705D9D2E770}"/>
    <cellStyle name="Normal 9 3 3 14" xfId="15947" xr:uid="{BA27AA20-38BC-4F6F-9951-0D6C10B1ACD9}"/>
    <cellStyle name="Normal 9 3 3 15" xfId="15948" xr:uid="{72CED710-F5DD-4862-BC17-12D5E74A5677}"/>
    <cellStyle name="Normal 9 3 3 16" xfId="15949" xr:uid="{36D2890B-E475-40A7-BD38-2E02E3F535B6}"/>
    <cellStyle name="Normal 9 3 3 17" xfId="15950" xr:uid="{D9F92C56-603E-49A5-9091-C80936E82638}"/>
    <cellStyle name="Normal 9 3 3 18" xfId="15951" xr:uid="{D923DB91-EA44-4A52-AEB8-36A2E4687692}"/>
    <cellStyle name="Normal 9 3 3 19" xfId="15952" xr:uid="{3B8FC5A2-9324-4E01-8A58-171B94B00F8A}"/>
    <cellStyle name="Normal 9 3 3 2" xfId="15953" xr:uid="{AFFB0B34-A11F-4674-B4E6-954CD57C8666}"/>
    <cellStyle name="Normal 9 3 3 2 10" xfId="15954" xr:uid="{D6E89F41-A5BD-4C50-BE7B-127FAE7D1B1D}"/>
    <cellStyle name="Normal 9 3 3 2 11" xfId="15955" xr:uid="{105EB7A9-5323-4E33-A8A9-AD43DBD406F2}"/>
    <cellStyle name="Normal 9 3 3 2 12" xfId="15956" xr:uid="{A41638AE-D392-401F-8423-C72FFCF22A7F}"/>
    <cellStyle name="Normal 9 3 3 2 13" xfId="15957" xr:uid="{7DC272FE-27BC-448E-B88F-8EF414BAEF6D}"/>
    <cellStyle name="Normal 9 3 3 2 14" xfId="15958" xr:uid="{B39C314B-232B-411F-B6DE-7CB6C7AE9FEF}"/>
    <cellStyle name="Normal 9 3 3 2 15" xfId="15959" xr:uid="{42B5B242-6A88-4ACD-86A9-2651770504DD}"/>
    <cellStyle name="Normal 9 3 3 2 16" xfId="15960" xr:uid="{BEBD1B3B-184A-4CA3-9FD6-7F867F7E7DEE}"/>
    <cellStyle name="Normal 9 3 3 2 17" xfId="15961" xr:uid="{0D1D1C82-39FB-4D67-8C7E-B64A30370C80}"/>
    <cellStyle name="Normal 9 3 3 2 18" xfId="15962" xr:uid="{48019CE6-DFD5-49D7-8924-8451779A5A7C}"/>
    <cellStyle name="Normal 9 3 3 2 19" xfId="15963" xr:uid="{F157930A-B9FF-43A5-8E96-4C66A01C9797}"/>
    <cellStyle name="Normal 9 3 3 2 2" xfId="15964" xr:uid="{F2972283-C074-43D0-A563-19665DC60695}"/>
    <cellStyle name="Normal 9 3 3 2 20" xfId="15965" xr:uid="{DE6A808F-D3C6-4946-B5F8-F5975ADA847E}"/>
    <cellStyle name="Normal 9 3 3 2 21" xfId="15966" xr:uid="{CC0340D2-1BFF-49F6-88C8-9B2F6F194217}"/>
    <cellStyle name="Normal 9 3 3 2 22" xfId="15967" xr:uid="{723E61EA-09C6-4E7F-BB03-D50062E4C7F6}"/>
    <cellStyle name="Normal 9 3 3 2 23" xfId="15968" xr:uid="{5CEB9BB3-D6C7-4EE0-8E68-1E849671C0AD}"/>
    <cellStyle name="Normal 9 3 3 2 24" xfId="15969" xr:uid="{247FDCC8-25A6-4001-83BE-3D4C87F2CFC9}"/>
    <cellStyle name="Normal 9 3 3 2 25" xfId="15970" xr:uid="{DC495A70-F104-4F24-9E4D-B2E63EAAF405}"/>
    <cellStyle name="Normal 9 3 3 2 26" xfId="15971" xr:uid="{66057B9C-11CD-42DD-B6EB-50D17742CDB3}"/>
    <cellStyle name="Normal 9 3 3 2 27" xfId="15972" xr:uid="{3238416A-D82B-48FE-A732-5F4969CEF4D7}"/>
    <cellStyle name="Normal 9 3 3 2 28" xfId="15973" xr:uid="{D8DF0783-4FA1-46A7-B666-1B754FCE6F70}"/>
    <cellStyle name="Normal 9 3 3 2 29" xfId="15974" xr:uid="{E95B8D9A-AD88-4106-A186-BDBF88F6129E}"/>
    <cellStyle name="Normal 9 3 3 2 3" xfId="15975" xr:uid="{CDB3AC63-D894-4261-9BDA-8515BEF79C31}"/>
    <cellStyle name="Normal 9 3 3 2 30" xfId="15976" xr:uid="{5C43319C-A5EB-4065-A592-6F318D8C716B}"/>
    <cellStyle name="Normal 9 3 3 2 31" xfId="15977" xr:uid="{B4538686-E61D-42CE-800A-3BBB10EE50B7}"/>
    <cellStyle name="Normal 9 3 3 2 32" xfId="15978" xr:uid="{FD31FFA8-0D54-46F2-B396-3BE5883EA6ED}"/>
    <cellStyle name="Normal 9 3 3 2 33" xfId="15979" xr:uid="{AD25E07E-4176-47B5-B8B1-86E1A451F9CA}"/>
    <cellStyle name="Normal 9 3 3 2 34" xfId="15980" xr:uid="{95929432-AA8F-47F1-A2DE-B8B65CC8882C}"/>
    <cellStyle name="Normal 9 3 3 2 35" xfId="15981" xr:uid="{8B255978-9260-4002-9C41-3B905C754424}"/>
    <cellStyle name="Normal 9 3 3 2 36" xfId="15982" xr:uid="{B21A8A35-02D6-4EFB-AD3A-2B13331C74FC}"/>
    <cellStyle name="Normal 9 3 3 2 37" xfId="15983" xr:uid="{DA0A9BA8-2B8A-4BC1-86E2-FE8B7124FC6A}"/>
    <cellStyle name="Normal 9 3 3 2 38" xfId="15984" xr:uid="{C74B0DB0-BCA7-4F7D-8F7D-B545232CEE08}"/>
    <cellStyle name="Normal 9 3 3 2 4" xfId="15985" xr:uid="{C9393D08-0F44-4FE2-88AE-2A05A879B7D9}"/>
    <cellStyle name="Normal 9 3 3 2 5" xfId="15986" xr:uid="{1EC00349-D9EF-458F-A22E-B02AF7BB8A4F}"/>
    <cellStyle name="Normal 9 3 3 2 6" xfId="15987" xr:uid="{1F628459-0DE0-4A20-B7BE-2C9742BE7111}"/>
    <cellStyle name="Normal 9 3 3 2 7" xfId="15988" xr:uid="{CE7950B3-7023-444D-98B5-DB0BB596B8CA}"/>
    <cellStyle name="Normal 9 3 3 2 8" xfId="15989" xr:uid="{67CF5243-A831-4202-8604-EEED4D472236}"/>
    <cellStyle name="Normal 9 3 3 2 9" xfId="15990" xr:uid="{FCEA5418-C513-4505-9373-25B834E4539A}"/>
    <cellStyle name="Normal 9 3 3 20" xfId="15991" xr:uid="{A151FFC5-38F1-468D-A77A-771CBE3DBD13}"/>
    <cellStyle name="Normal 9 3 3 21" xfId="15992" xr:uid="{B9C0680B-1421-4B17-8064-084E6F896227}"/>
    <cellStyle name="Normal 9 3 3 22" xfId="15993" xr:uid="{4AB50E6D-F553-4FD5-B990-54C73B7A1400}"/>
    <cellStyle name="Normal 9 3 3 23" xfId="15994" xr:uid="{D92ABA4F-9D7C-4613-9A79-8E6C707377B6}"/>
    <cellStyle name="Normal 9 3 3 24" xfId="15995" xr:uid="{BAB33784-E8E2-4B82-82E3-5B6582478316}"/>
    <cellStyle name="Normal 9 3 3 25" xfId="15996" xr:uid="{14FB0DE1-9A12-43A3-AC43-CC5255373A62}"/>
    <cellStyle name="Normal 9 3 3 26" xfId="15997" xr:uid="{3C6F0DD5-5236-4834-A64F-8B987D56880C}"/>
    <cellStyle name="Normal 9 3 3 27" xfId="15998" xr:uid="{594620F7-8345-4316-A3BD-A66A275A234E}"/>
    <cellStyle name="Normal 9 3 3 28" xfId="15999" xr:uid="{77CADD8E-1CD8-44D7-922A-A6233A0B40D5}"/>
    <cellStyle name="Normal 9 3 3 29" xfId="16000" xr:uid="{410833D7-B551-422C-BB23-A68DEC915005}"/>
    <cellStyle name="Normal 9 3 3 3" xfId="16001" xr:uid="{2C287506-76E1-4A26-9B97-A6039586CC56}"/>
    <cellStyle name="Normal 9 3 3 30" xfId="16002" xr:uid="{0953A626-82EB-4780-A114-EB5739682111}"/>
    <cellStyle name="Normal 9 3 3 31" xfId="16003" xr:uid="{139E9558-86FA-44E6-BB46-276785824471}"/>
    <cellStyle name="Normal 9 3 3 32" xfId="16004" xr:uid="{8121E96D-99A1-4228-862A-8245B87702BE}"/>
    <cellStyle name="Normal 9 3 3 33" xfId="16005" xr:uid="{72CCFE6D-E69D-4C11-8FC7-7E73F57737BF}"/>
    <cellStyle name="Normal 9 3 3 34" xfId="16006" xr:uid="{1DFF8567-B4A0-402A-A347-C65A2099AD61}"/>
    <cellStyle name="Normal 9 3 3 35" xfId="16007" xr:uid="{69257BB8-DFAE-4A97-AE3B-6AF8F839157A}"/>
    <cellStyle name="Normal 9 3 3 36" xfId="16008" xr:uid="{8DD5F3BD-88C1-4DD4-B6D9-29850BFABAE8}"/>
    <cellStyle name="Normal 9 3 3 37" xfId="16009" xr:uid="{50097750-061E-4184-9909-E2B5BDB28F58}"/>
    <cellStyle name="Normal 9 3 3 38" xfId="16010" xr:uid="{DCA3534D-DCC8-4749-9759-52EE8E190A47}"/>
    <cellStyle name="Normal 9 3 3 4" xfId="16011" xr:uid="{3EF06292-6410-4969-B14F-B177DD4059BA}"/>
    <cellStyle name="Normal 9 3 3 5" xfId="16012" xr:uid="{74D93642-ED0A-4227-806C-D9D3794BE4BD}"/>
    <cellStyle name="Normal 9 3 3 6" xfId="16013" xr:uid="{B403A40B-3038-4DBF-B0E9-07964B7E48DE}"/>
    <cellStyle name="Normal 9 3 3 7" xfId="16014" xr:uid="{BDD216FE-242C-45A0-9A7B-B67EFFBE269A}"/>
    <cellStyle name="Normal 9 3 3 8" xfId="16015" xr:uid="{8B6FFC37-1E0D-49CC-926B-27B0FF45F362}"/>
    <cellStyle name="Normal 9 3 3 9" xfId="16016" xr:uid="{9544CE04-9931-49D1-A64E-456CABFC770F}"/>
    <cellStyle name="Normal 9 3 30" xfId="16017" xr:uid="{C93DA6BE-E314-41C5-BAF1-4F43BF7BE249}"/>
    <cellStyle name="Normal 9 3 31" xfId="16018" xr:uid="{22FB293A-EDD3-43A5-A942-7D2897B19BBE}"/>
    <cellStyle name="Normal 9 3 32" xfId="16019" xr:uid="{54CCCDC7-B072-48B6-A255-88A4FBD67301}"/>
    <cellStyle name="Normal 9 3 33" xfId="16020" xr:uid="{BF64829C-9B66-4D74-8C4D-369B2C640B4F}"/>
    <cellStyle name="Normal 9 3 34" xfId="16021" xr:uid="{7A52B218-75D5-4B9B-BF92-AD79CABE4F06}"/>
    <cellStyle name="Normal 9 3 35" xfId="16022" xr:uid="{67AE04C7-8F21-464B-B339-A7601CAC4739}"/>
    <cellStyle name="Normal 9 3 36" xfId="16023" xr:uid="{CEC49A2C-E527-4C49-8D49-2BDDC5A8B298}"/>
    <cellStyle name="Normal 9 3 37" xfId="16024" xr:uid="{3B72D8EB-75C6-40DE-AEDF-692E556B104C}"/>
    <cellStyle name="Normal 9 3 38" xfId="16025" xr:uid="{5FF8F379-6F1D-4B0B-A8D4-9BDC28BC55F9}"/>
    <cellStyle name="Normal 9 3 39" xfId="16026" xr:uid="{D8375C99-6DBA-4E43-9534-310064EBCC8C}"/>
    <cellStyle name="Normal 9 3 4" xfId="16027" xr:uid="{0E8AE978-E1BE-4B72-9D8C-01AC218D27A7}"/>
    <cellStyle name="Normal 9 3 40" xfId="16028" xr:uid="{331AA7B0-59BB-4210-BEAD-45A0A70F02BC}"/>
    <cellStyle name="Normal 9 3 41" xfId="16029" xr:uid="{5D3D5412-EA32-4A66-AD30-50849935EA8E}"/>
    <cellStyle name="Normal 9 3 42" xfId="16030" xr:uid="{67803640-7102-40B3-880F-4D1B1FF38DFA}"/>
    <cellStyle name="Normal 9 3 43" xfId="16031" xr:uid="{F6DEE859-8577-4718-A4C4-4D6246FC7F86}"/>
    <cellStyle name="Normal 9 3 44" xfId="16032" xr:uid="{4DD73AE2-4B30-4BF9-BFB1-8E8FF1755745}"/>
    <cellStyle name="Normal 9 3 45" xfId="16033" xr:uid="{104CFDA7-D2BA-4725-87A6-121A320F1878}"/>
    <cellStyle name="Normal 9 3 46" xfId="16034" xr:uid="{047EA8B3-E580-4672-87E1-AC77E9B8B12B}"/>
    <cellStyle name="Normal 9 3 47" xfId="16035" xr:uid="{4BC55CE0-FF5B-4529-8E0D-2B69AC2554F5}"/>
    <cellStyle name="Normal 9 3 5" xfId="16036" xr:uid="{8FDC3863-6091-4776-BBEC-93B5A6E65488}"/>
    <cellStyle name="Normal 9 3 6" xfId="16037" xr:uid="{6AD4BE7F-B9B8-473D-9578-FA09A6B27AED}"/>
    <cellStyle name="Normal 9 3 7" xfId="16038" xr:uid="{9B28EC9A-CE13-4959-97AF-285BA7326548}"/>
    <cellStyle name="Normal 9 3 8" xfId="16039" xr:uid="{582875B9-F2FD-4180-B6D5-DE3BB1DC20DD}"/>
    <cellStyle name="Normal 9 3 9" xfId="16040" xr:uid="{25A3810C-25B7-4548-9F2F-F13B40CBB8FA}"/>
    <cellStyle name="Normal 9 30" xfId="16041" xr:uid="{95A31355-D94F-484C-B9BF-FB209B3096A3}"/>
    <cellStyle name="Normal 9 31" xfId="16042" xr:uid="{6C060E60-B83E-45B2-81BD-5F765967AF40}"/>
    <cellStyle name="Normal 9 32" xfId="16043" xr:uid="{F26CA531-6C0A-4B7B-83F4-E590CEB12315}"/>
    <cellStyle name="Normal 9 33" xfId="16044" xr:uid="{809F2351-9F48-44A6-82CB-B981D0449989}"/>
    <cellStyle name="Normal 9 34" xfId="16045" xr:uid="{8142F3FE-E3FD-43F3-BD2E-0A539479421F}"/>
    <cellStyle name="Normal 9 35" xfId="16046" xr:uid="{57CAFBDF-E847-438A-A4A3-46E2071440A8}"/>
    <cellStyle name="Normal 9 36" xfId="16047" xr:uid="{A6BEF314-DAC4-4800-869F-9BDF3224FC20}"/>
    <cellStyle name="Normal 9 37" xfId="16048" xr:uid="{A8892E97-BDD6-4BD0-A465-E0ADD5543ED2}"/>
    <cellStyle name="Normal 9 38" xfId="16049" xr:uid="{35BB77F8-EB9E-4154-9710-CCA86626692A}"/>
    <cellStyle name="Normal 9 39" xfId="16050" xr:uid="{791FB9F8-D231-4679-B4E2-EC42C7B4E245}"/>
    <cellStyle name="Normal 9 4" xfId="16051" xr:uid="{CE78B088-7196-4BFE-B2D2-948AD775DED8}"/>
    <cellStyle name="Normal 9 4 10" xfId="16052" xr:uid="{28C529D3-7633-406D-9B6C-F00D0E2CB7A0}"/>
    <cellStyle name="Normal 9 4 11" xfId="16053" xr:uid="{B8EB3BAE-F4BF-4726-8874-BF921A73F834}"/>
    <cellStyle name="Normal 9 4 12" xfId="16054" xr:uid="{54DDE365-3114-4822-9D53-E77BA151ECFA}"/>
    <cellStyle name="Normal 9 4 13" xfId="16055" xr:uid="{034EB290-4368-4E9E-B9F9-2321CF98F090}"/>
    <cellStyle name="Normal 9 4 14" xfId="16056" xr:uid="{582BAF5E-D9DC-4718-BCCC-57CC86F8921E}"/>
    <cellStyle name="Normal 9 4 15" xfId="16057" xr:uid="{99B30A71-3E99-4990-AA61-03A4EBA85F6D}"/>
    <cellStyle name="Normal 9 4 16" xfId="16058" xr:uid="{8CB5D6D7-E76D-4CA2-BBFB-2956CD513B7F}"/>
    <cellStyle name="Normal 9 4 17" xfId="16059" xr:uid="{F93D0268-0BA4-4D12-9B78-F18C29BBEB48}"/>
    <cellStyle name="Normal 9 4 18" xfId="16060" xr:uid="{171F56E5-A2D1-4E3B-A127-2B715707A0D2}"/>
    <cellStyle name="Normal 9 4 19" xfId="16061" xr:uid="{B8EC7463-34A9-4984-9343-0A3EF5C57800}"/>
    <cellStyle name="Normal 9 4 2" xfId="16062" xr:uid="{CE129D1C-88F2-4402-9243-216C272A2913}"/>
    <cellStyle name="Normal 9 4 2 10" xfId="16063" xr:uid="{FB3A84F8-31C0-45FA-8CB4-1B84FF5A6F20}"/>
    <cellStyle name="Normal 9 4 2 11" xfId="16064" xr:uid="{35C75127-8D73-4F67-8E13-AD0759900E64}"/>
    <cellStyle name="Normal 9 4 2 12" xfId="16065" xr:uid="{DA2D58A8-14B8-4C30-869B-56112F70893F}"/>
    <cellStyle name="Normal 9 4 2 13" xfId="16066" xr:uid="{F1470828-E055-4B46-84F4-415BD9E901B9}"/>
    <cellStyle name="Normal 9 4 2 14" xfId="16067" xr:uid="{A204B83A-7EF9-4771-8B2D-4D12DE949B50}"/>
    <cellStyle name="Normal 9 4 2 15" xfId="16068" xr:uid="{16C825E8-CBF8-474D-8E49-1A2FB7649E69}"/>
    <cellStyle name="Normal 9 4 2 16" xfId="16069" xr:uid="{22B4B262-934A-42EB-95DA-B35104612776}"/>
    <cellStyle name="Normal 9 4 2 17" xfId="16070" xr:uid="{5A15D054-7AA2-4787-965D-B75308659036}"/>
    <cellStyle name="Normal 9 4 2 18" xfId="16071" xr:uid="{AAD5BB34-8DEE-4A84-AA25-7F0D9301126F}"/>
    <cellStyle name="Normal 9 4 2 19" xfId="16072" xr:uid="{C31BC479-2C53-4F9E-A624-8B9F37630DC2}"/>
    <cellStyle name="Normal 9 4 2 2" xfId="16073" xr:uid="{6C4E8C78-55FB-4D6A-8E40-89F0EB34FE9A}"/>
    <cellStyle name="Normal 9 4 2 2 10" xfId="16074" xr:uid="{95D17BD2-6978-4E3E-8946-27B032DF0550}"/>
    <cellStyle name="Normal 9 4 2 2 11" xfId="16075" xr:uid="{8DC35759-9E66-40EE-B6C8-46C875B4B8E9}"/>
    <cellStyle name="Normal 9 4 2 2 12" xfId="16076" xr:uid="{A77B9AA8-20C2-40DC-A44D-70DF6080BFA1}"/>
    <cellStyle name="Normal 9 4 2 2 13" xfId="16077" xr:uid="{58763713-ECE6-4B69-A054-1BA48F3F95DC}"/>
    <cellStyle name="Normal 9 4 2 2 14" xfId="16078" xr:uid="{C74A3F39-E556-4CDC-A903-8C065A3DC3EE}"/>
    <cellStyle name="Normal 9 4 2 2 15" xfId="16079" xr:uid="{30BD6714-142D-4E6A-B7F9-8981BAA72FE7}"/>
    <cellStyle name="Normal 9 4 2 2 16" xfId="16080" xr:uid="{AC4DD2EE-CB81-4ED2-B9C4-386DC85D3B87}"/>
    <cellStyle name="Normal 9 4 2 2 17" xfId="16081" xr:uid="{BF768F65-05BD-4073-85AC-C67043C8D1A0}"/>
    <cellStyle name="Normal 9 4 2 2 18" xfId="16082" xr:uid="{1FC352E4-D75A-4C93-990F-FE34E19B4BE1}"/>
    <cellStyle name="Normal 9 4 2 2 19" xfId="16083" xr:uid="{C7EED736-6980-46AC-BBA8-8D40E8AFC7B5}"/>
    <cellStyle name="Normal 9 4 2 2 2" xfId="16084" xr:uid="{B00D7A3B-55F4-420C-849B-FECF02B526F1}"/>
    <cellStyle name="Normal 9 4 2 2 2 10" xfId="16085" xr:uid="{090CA4ED-2E7F-4BAF-9D39-7DF129AE72D9}"/>
    <cellStyle name="Normal 9 4 2 2 2 11" xfId="16086" xr:uid="{9D42E883-2552-4C4C-BCA9-2DD4AC96C3DD}"/>
    <cellStyle name="Normal 9 4 2 2 2 12" xfId="16087" xr:uid="{33B583AB-85D4-4B08-8547-F12D1B1DB9B8}"/>
    <cellStyle name="Normal 9 4 2 2 2 13" xfId="16088" xr:uid="{5D5F81B9-C197-4547-9769-EDF4640A5069}"/>
    <cellStyle name="Normal 9 4 2 2 2 14" xfId="16089" xr:uid="{C8CC57B8-6F0B-4E01-A0F5-814D04B55D99}"/>
    <cellStyle name="Normal 9 4 2 2 2 15" xfId="16090" xr:uid="{CEBB51EF-6021-4DFD-9373-27CB820887E4}"/>
    <cellStyle name="Normal 9 4 2 2 2 16" xfId="16091" xr:uid="{E8E5B37F-0161-4C11-936F-71E294A0C51E}"/>
    <cellStyle name="Normal 9 4 2 2 2 17" xfId="16092" xr:uid="{15E1AC0D-9838-4700-AF0E-215676FB4E21}"/>
    <cellStyle name="Normal 9 4 2 2 2 18" xfId="16093" xr:uid="{79149728-FADD-422F-B228-ED480DF2E014}"/>
    <cellStyle name="Normal 9 4 2 2 2 19" xfId="16094" xr:uid="{837A2983-615F-4770-92CD-695820F0E511}"/>
    <cellStyle name="Normal 9 4 2 2 2 2" xfId="16095" xr:uid="{0559F6AF-95F0-4D5D-90B9-372931E8C7F8}"/>
    <cellStyle name="Normal 9 4 2 2 2 20" xfId="16096" xr:uid="{5409625B-DC85-4C63-9A80-0C4AB2B99C3B}"/>
    <cellStyle name="Normal 9 4 2 2 2 21" xfId="16097" xr:uid="{D49883CB-43F0-45DE-9786-7B5302B87129}"/>
    <cellStyle name="Normal 9 4 2 2 2 22" xfId="16098" xr:uid="{8FE45A41-552E-4D9E-BCDE-B422F114647D}"/>
    <cellStyle name="Normal 9 4 2 2 2 23" xfId="16099" xr:uid="{C1BDDC6B-8DDC-4A97-9ED1-1970ED86C791}"/>
    <cellStyle name="Normal 9 4 2 2 2 24" xfId="16100" xr:uid="{2B8986AA-B893-4398-B2EE-1BC553D1C85B}"/>
    <cellStyle name="Normal 9 4 2 2 2 25" xfId="16101" xr:uid="{25B04A05-7E8F-4AFA-827C-A60106D6701B}"/>
    <cellStyle name="Normal 9 4 2 2 2 26" xfId="16102" xr:uid="{A75CC965-AB03-4122-90A2-ADE7B2D464A2}"/>
    <cellStyle name="Normal 9 4 2 2 2 27" xfId="16103" xr:uid="{77CE108A-A778-4900-81BC-8FD87C90799C}"/>
    <cellStyle name="Normal 9 4 2 2 2 28" xfId="16104" xr:uid="{9DED21DA-8834-4DB6-B9A6-6DA70F952054}"/>
    <cellStyle name="Normal 9 4 2 2 2 29" xfId="16105" xr:uid="{DD33E8BB-46F0-4B3D-AF7F-CD28BA69728A}"/>
    <cellStyle name="Normal 9 4 2 2 2 3" xfId="16106" xr:uid="{A9E933D1-A875-4989-8A53-4DAB7637A798}"/>
    <cellStyle name="Normal 9 4 2 2 2 30" xfId="16107" xr:uid="{2C02FF32-1FA7-41D8-A122-18F3B65110D5}"/>
    <cellStyle name="Normal 9 4 2 2 2 31" xfId="16108" xr:uid="{4125E3E5-F3C2-4CF8-8600-EF747E3A5EA5}"/>
    <cellStyle name="Normal 9 4 2 2 2 32" xfId="16109" xr:uid="{266D36FB-D3E7-4E3F-9B74-7B2E5B81F3E5}"/>
    <cellStyle name="Normal 9 4 2 2 2 33" xfId="16110" xr:uid="{900BACA1-FC52-4A88-BBCF-968BD6BFFEEC}"/>
    <cellStyle name="Normal 9 4 2 2 2 34" xfId="16111" xr:uid="{AAE3B703-669A-40A3-AAA7-8FD15E1065BD}"/>
    <cellStyle name="Normal 9 4 2 2 2 35" xfId="16112" xr:uid="{67168FD9-3229-4FA4-85A2-FCC5E69A0053}"/>
    <cellStyle name="Normal 9 4 2 2 2 36" xfId="16113" xr:uid="{47CE71CA-EC34-44A6-BD2F-C3DD2F3EB53E}"/>
    <cellStyle name="Normal 9 4 2 2 2 37" xfId="16114" xr:uid="{880CDE24-3801-49C2-A64C-523ED379343B}"/>
    <cellStyle name="Normal 9 4 2 2 2 38" xfId="16115" xr:uid="{B0877FFD-9A23-4E33-BE87-9BBE35BE2D8B}"/>
    <cellStyle name="Normal 9 4 2 2 2 4" xfId="16116" xr:uid="{277FED9F-C9F8-42AD-AA35-36AAA19CF4B6}"/>
    <cellStyle name="Normal 9 4 2 2 2 5" xfId="16117" xr:uid="{C9692657-AB36-4C7B-81EC-CED268BCD8DF}"/>
    <cellStyle name="Normal 9 4 2 2 2 6" xfId="16118" xr:uid="{BD544CFD-8A71-48A8-94E9-F761242B5664}"/>
    <cellStyle name="Normal 9 4 2 2 2 7" xfId="16119" xr:uid="{F21BF33B-BFC9-4CED-A3D5-D5DC5944272C}"/>
    <cellStyle name="Normal 9 4 2 2 2 8" xfId="16120" xr:uid="{65FB07FD-75BC-4DDE-8336-4AB8705F1655}"/>
    <cellStyle name="Normal 9 4 2 2 2 9" xfId="16121" xr:uid="{DFC247C2-6FE3-4668-B455-0F1929B58097}"/>
    <cellStyle name="Normal 9 4 2 2 20" xfId="16122" xr:uid="{127A2A23-9D1C-4CDE-8498-8891219CE940}"/>
    <cellStyle name="Normal 9 4 2 2 21" xfId="16123" xr:uid="{558DC5FA-12B7-4314-A754-D666D7C39DEC}"/>
    <cellStyle name="Normal 9 4 2 2 22" xfId="16124" xr:uid="{2392687B-09E2-4F8C-8E32-1F3F150050BE}"/>
    <cellStyle name="Normal 9 4 2 2 23" xfId="16125" xr:uid="{EC984BCA-68F1-4B89-B240-284CE6C8B2C6}"/>
    <cellStyle name="Normal 9 4 2 2 24" xfId="16126" xr:uid="{BBF230DD-0F00-42E7-A1E1-49575E3C085A}"/>
    <cellStyle name="Normal 9 4 2 2 25" xfId="16127" xr:uid="{6740F928-88B5-4FB7-A87E-5B435646782A}"/>
    <cellStyle name="Normal 9 4 2 2 26" xfId="16128" xr:uid="{F163E26B-2DBA-4660-93F7-21362E96FE41}"/>
    <cellStyle name="Normal 9 4 2 2 27" xfId="16129" xr:uid="{D3BCF92D-22F0-430A-AF77-E9289F2323AB}"/>
    <cellStyle name="Normal 9 4 2 2 28" xfId="16130" xr:uid="{32D689DC-548D-409D-AF70-641187EFB766}"/>
    <cellStyle name="Normal 9 4 2 2 29" xfId="16131" xr:uid="{0EDC17F7-301F-4261-8F75-064E58713383}"/>
    <cellStyle name="Normal 9 4 2 2 3" xfId="16132" xr:uid="{64A99143-AC1B-4E9C-8F54-6DBB92BE0A7B}"/>
    <cellStyle name="Normal 9 4 2 2 30" xfId="16133" xr:uid="{D44F35C8-F28B-4432-80DE-7AB499AEC9DC}"/>
    <cellStyle name="Normal 9 4 2 2 31" xfId="16134" xr:uid="{698BC3E3-E9EA-4928-BC00-4CA1C3F4B6B6}"/>
    <cellStyle name="Normal 9 4 2 2 32" xfId="16135" xr:uid="{8E7407DC-5BE8-4A68-A580-4A84BBC1B3D7}"/>
    <cellStyle name="Normal 9 4 2 2 33" xfId="16136" xr:uid="{B4440DDD-394F-4464-9689-A964C7BD2C38}"/>
    <cellStyle name="Normal 9 4 2 2 34" xfId="16137" xr:uid="{EC51F4E1-1DAE-43A1-ABDF-362685AF25EA}"/>
    <cellStyle name="Normal 9 4 2 2 35" xfId="16138" xr:uid="{167A4BF6-C1CC-472E-8134-893DE563A1D3}"/>
    <cellStyle name="Normal 9 4 2 2 36" xfId="16139" xr:uid="{85159421-1CC8-4E6D-AA9A-1214F8233C3F}"/>
    <cellStyle name="Normal 9 4 2 2 37" xfId="16140" xr:uid="{7FB36714-C6AE-4F7B-A7C9-732C2D1D802A}"/>
    <cellStyle name="Normal 9 4 2 2 38" xfId="16141" xr:uid="{2070F085-3C4F-4C62-A82B-22AAF38CBE6A}"/>
    <cellStyle name="Normal 9 4 2 2 4" xfId="16142" xr:uid="{E7FEC504-A6C7-46CC-9218-01F2C6FC09EE}"/>
    <cellStyle name="Normal 9 4 2 2 5" xfId="16143" xr:uid="{4E0EFBF9-A33F-4EF7-A8D0-E01089E9DE6F}"/>
    <cellStyle name="Normal 9 4 2 2 6" xfId="16144" xr:uid="{0BD100D5-0E6E-4B3E-8B50-0B50A622780E}"/>
    <cellStyle name="Normal 9 4 2 2 7" xfId="16145" xr:uid="{AA9A8670-E52D-4BE5-882C-223B26CE59BA}"/>
    <cellStyle name="Normal 9 4 2 2 8" xfId="16146" xr:uid="{6B829AF3-DA14-4B86-8F62-88F171AFC3F3}"/>
    <cellStyle name="Normal 9 4 2 2 9" xfId="16147" xr:uid="{FF7B0F95-0160-4A1E-A006-9D44A4979A48}"/>
    <cellStyle name="Normal 9 4 2 20" xfId="16148" xr:uid="{27DF20C5-65E2-4C44-A0FF-D935EFBBFD12}"/>
    <cellStyle name="Normal 9 4 2 21" xfId="16149" xr:uid="{DBF44A6A-FF86-4FA3-8572-C2B82A9F58EC}"/>
    <cellStyle name="Normal 9 4 2 22" xfId="16150" xr:uid="{B2BB32B0-AB01-479C-BA6F-DEDB5033AAA7}"/>
    <cellStyle name="Normal 9 4 2 23" xfId="16151" xr:uid="{0B856CDB-7B83-4B9E-AA4A-E2980BAC4B05}"/>
    <cellStyle name="Normal 9 4 2 24" xfId="16152" xr:uid="{FEA5AD06-B2CE-4596-8DD2-861333671AD8}"/>
    <cellStyle name="Normal 9 4 2 25" xfId="16153" xr:uid="{FB30F32C-7321-483D-BED8-319494223242}"/>
    <cellStyle name="Normal 9 4 2 26" xfId="16154" xr:uid="{DAD17E0A-0534-4753-B800-5574684A66A9}"/>
    <cellStyle name="Normal 9 4 2 27" xfId="16155" xr:uid="{0C511CD3-B236-4D22-94E5-DF6C7603D677}"/>
    <cellStyle name="Normal 9 4 2 28" xfId="16156" xr:uid="{891262FC-8090-4F37-ABF6-66A16628FEBD}"/>
    <cellStyle name="Normal 9 4 2 29" xfId="16157" xr:uid="{1FBD9B76-6B67-40AC-AA7A-31F84E7ABE82}"/>
    <cellStyle name="Normal 9 4 2 3" xfId="16158" xr:uid="{F48FE214-CAB7-4384-BFD2-8F1404C81CDC}"/>
    <cellStyle name="Normal 9 4 2 30" xfId="16159" xr:uid="{65925F55-347D-4265-B134-EE89D2BBBBC9}"/>
    <cellStyle name="Normal 9 4 2 31" xfId="16160" xr:uid="{9FDEC058-CCE5-4DE6-9E24-428AC642A37D}"/>
    <cellStyle name="Normal 9 4 2 32" xfId="16161" xr:uid="{D6937F51-CA84-496C-8B57-07D848B2E625}"/>
    <cellStyle name="Normal 9 4 2 33" xfId="16162" xr:uid="{32A11219-CE43-4044-8DAA-AC57B173BA59}"/>
    <cellStyle name="Normal 9 4 2 34" xfId="16163" xr:uid="{F30B0D28-6645-404F-BC37-23B921904DE4}"/>
    <cellStyle name="Normal 9 4 2 35" xfId="16164" xr:uid="{348EE577-BDB3-4623-A9FD-7A34B98710CB}"/>
    <cellStyle name="Normal 9 4 2 36" xfId="16165" xr:uid="{70768662-9512-479C-B421-7CCBC7F7D98B}"/>
    <cellStyle name="Normal 9 4 2 37" xfId="16166" xr:uid="{6B9E7413-F7CC-4FB4-9A92-78DD25EF1C6A}"/>
    <cellStyle name="Normal 9 4 2 38" xfId="16167" xr:uid="{80C27977-F07B-466F-AF92-95D4F5F88E62}"/>
    <cellStyle name="Normal 9 4 2 39" xfId="16168" xr:uid="{82B94CCB-BDC7-4D94-B88C-E2349A151D3F}"/>
    <cellStyle name="Normal 9 4 2 4" xfId="16169" xr:uid="{923643B2-F313-4CD0-B519-972B88635A08}"/>
    <cellStyle name="Normal 9 4 2 40" xfId="16170" xr:uid="{EE8298F4-048E-4FF6-9B82-DCBDAF501375}"/>
    <cellStyle name="Normal 9 4 2 5" xfId="16171" xr:uid="{6BCD88FF-D27B-4AC7-8C56-EC5B55535174}"/>
    <cellStyle name="Normal 9 4 2 6" xfId="16172" xr:uid="{04FAF792-39B9-4679-A7BA-DCFAB2786281}"/>
    <cellStyle name="Normal 9 4 2 7" xfId="16173" xr:uid="{0F48829D-CD62-49BA-96CE-0B6B6766B48D}"/>
    <cellStyle name="Normal 9 4 2 8" xfId="16174" xr:uid="{B1FF7146-EA04-496E-882F-DB0738BD5180}"/>
    <cellStyle name="Normal 9 4 2 9" xfId="16175" xr:uid="{6A0D0F47-4A2F-406C-813F-4FEAEDDA25E1}"/>
    <cellStyle name="Normal 9 4 20" xfId="16176" xr:uid="{4E4D6DFE-D8BA-48B7-AEA2-3B4D4460B093}"/>
    <cellStyle name="Normal 9 4 21" xfId="16177" xr:uid="{F4D55D66-0C39-44CC-B77D-3A0C37D814EA}"/>
    <cellStyle name="Normal 9 4 22" xfId="16178" xr:uid="{5753D38C-CA66-4D2C-A21A-D87798C64A7E}"/>
    <cellStyle name="Normal 9 4 23" xfId="16179" xr:uid="{6E045FC9-A5C3-4849-805B-A3BE0403812A}"/>
    <cellStyle name="Normal 9 4 24" xfId="16180" xr:uid="{341506B4-E33F-4ED3-8B2D-B48C721E1E1A}"/>
    <cellStyle name="Normal 9 4 25" xfId="16181" xr:uid="{71D8537C-CB65-42EB-A67F-DB747783CF58}"/>
    <cellStyle name="Normal 9 4 26" xfId="16182" xr:uid="{B3C07EC0-34EA-4B4A-BB2E-AEAB6681F84F}"/>
    <cellStyle name="Normal 9 4 27" xfId="16183" xr:uid="{0E9618FB-1FD0-4EC9-B0E2-4A7E8E73C1A7}"/>
    <cellStyle name="Normal 9 4 28" xfId="16184" xr:uid="{C0E05A0A-9BFB-4D66-956B-CF0F8234CA60}"/>
    <cellStyle name="Normal 9 4 29" xfId="16185" xr:uid="{CA2BEDBE-1DCA-4FBB-877D-59425BFC65E5}"/>
    <cellStyle name="Normal 9 4 3" xfId="16186" xr:uid="{8F7EE536-D010-453B-BD42-96C654E3248D}"/>
    <cellStyle name="Normal 9 4 3 10" xfId="16187" xr:uid="{3E9DE226-D6C7-40F3-8AA5-6D45976A5B1C}"/>
    <cellStyle name="Normal 9 4 3 11" xfId="16188" xr:uid="{B3D6E05D-EADF-4034-B644-008258DFBC57}"/>
    <cellStyle name="Normal 9 4 3 12" xfId="16189" xr:uid="{549DA515-2840-45CF-9F9F-0928B5C57412}"/>
    <cellStyle name="Normal 9 4 3 13" xfId="16190" xr:uid="{047319FB-69DF-4582-A0E6-23E441D31E40}"/>
    <cellStyle name="Normal 9 4 3 14" xfId="16191" xr:uid="{81EE3AA2-BC46-4595-A3EF-91EF006A43AF}"/>
    <cellStyle name="Normal 9 4 3 15" xfId="16192" xr:uid="{D87F5AFE-5626-4210-A6A1-35C14E5B6404}"/>
    <cellStyle name="Normal 9 4 3 16" xfId="16193" xr:uid="{C26C72AA-6824-490A-81EE-3C560E15D549}"/>
    <cellStyle name="Normal 9 4 3 17" xfId="16194" xr:uid="{65BB1ED8-40D6-48BD-93E7-0656EDF9DF1E}"/>
    <cellStyle name="Normal 9 4 3 18" xfId="16195" xr:uid="{41599729-342B-4785-89B2-CA53A6E6F981}"/>
    <cellStyle name="Normal 9 4 3 19" xfId="16196" xr:uid="{A501B236-6A9A-4260-A348-BBC58707AFB7}"/>
    <cellStyle name="Normal 9 4 3 2" xfId="16197" xr:uid="{9106EB6B-69C2-434B-8847-427A2F5EB5C6}"/>
    <cellStyle name="Normal 9 4 3 2 10" xfId="16198" xr:uid="{0F01CD9D-C3AD-47EF-94AB-19C05BBAED68}"/>
    <cellStyle name="Normal 9 4 3 2 11" xfId="16199" xr:uid="{16CE0804-C2C5-46B3-ADE9-B01734F926C9}"/>
    <cellStyle name="Normal 9 4 3 2 12" xfId="16200" xr:uid="{4BC387FC-6BB8-456B-BDA7-F37848D0D3E7}"/>
    <cellStyle name="Normal 9 4 3 2 13" xfId="16201" xr:uid="{77E91A51-D979-45F1-8517-DE1B68FAB606}"/>
    <cellStyle name="Normal 9 4 3 2 14" xfId="16202" xr:uid="{F3673831-AB11-47F6-A3B8-B9BEE0D04C07}"/>
    <cellStyle name="Normal 9 4 3 2 15" xfId="16203" xr:uid="{CF407AE4-96ED-4DD9-958A-CE081C92C1EB}"/>
    <cellStyle name="Normal 9 4 3 2 16" xfId="16204" xr:uid="{BB42D65A-46F0-4AEB-9BB6-FCF7521BE58D}"/>
    <cellStyle name="Normal 9 4 3 2 17" xfId="16205" xr:uid="{B57FAD8C-8CCF-47AB-992B-342BFAAEF572}"/>
    <cellStyle name="Normal 9 4 3 2 18" xfId="16206" xr:uid="{D8F18D2B-ADF6-48F1-8A4B-D7040D31BB37}"/>
    <cellStyle name="Normal 9 4 3 2 19" xfId="16207" xr:uid="{74FE2D1C-7C91-4C92-9F05-E77B560AA6E0}"/>
    <cellStyle name="Normal 9 4 3 2 2" xfId="16208" xr:uid="{2CA63791-82CA-41BB-B811-7061C7984FB8}"/>
    <cellStyle name="Normal 9 4 3 2 20" xfId="16209" xr:uid="{888A48DB-4771-44B5-931F-EFE416FEAA91}"/>
    <cellStyle name="Normal 9 4 3 2 21" xfId="16210" xr:uid="{30CCFE32-0F6B-4659-BB3C-0A4E112A469F}"/>
    <cellStyle name="Normal 9 4 3 2 22" xfId="16211" xr:uid="{BC69601D-E86A-442A-87A4-FA6BFBC85BEC}"/>
    <cellStyle name="Normal 9 4 3 2 23" xfId="16212" xr:uid="{43054942-B009-4F82-BD45-EF3AB3DAB331}"/>
    <cellStyle name="Normal 9 4 3 2 24" xfId="16213" xr:uid="{96381E08-81C5-475A-BA0D-0F334153242B}"/>
    <cellStyle name="Normal 9 4 3 2 25" xfId="16214" xr:uid="{8FBE0BB8-CE6F-4F19-B3BB-F9736B46A1D2}"/>
    <cellStyle name="Normal 9 4 3 2 26" xfId="16215" xr:uid="{352D81D5-9DB6-415C-99C6-A0C1F50842BC}"/>
    <cellStyle name="Normal 9 4 3 2 27" xfId="16216" xr:uid="{CCD320E7-681B-4F2C-A1E9-269757FA9326}"/>
    <cellStyle name="Normal 9 4 3 2 28" xfId="16217" xr:uid="{0443D3B3-FDA8-4057-8595-A58026D230EE}"/>
    <cellStyle name="Normal 9 4 3 2 29" xfId="16218" xr:uid="{B0A76E1A-7492-466C-964B-B473991AC9B2}"/>
    <cellStyle name="Normal 9 4 3 2 3" xfId="16219" xr:uid="{D2BB51D5-22F8-49E3-A238-D0EFDF4A619D}"/>
    <cellStyle name="Normal 9 4 3 2 30" xfId="16220" xr:uid="{90BA1027-BD13-49C3-BBD9-594F22B11D39}"/>
    <cellStyle name="Normal 9 4 3 2 31" xfId="16221" xr:uid="{771C6399-C860-4184-BAD1-73785AC14B5B}"/>
    <cellStyle name="Normal 9 4 3 2 32" xfId="16222" xr:uid="{16881BCA-1793-4703-9B52-FA35B7EC35D4}"/>
    <cellStyle name="Normal 9 4 3 2 33" xfId="16223" xr:uid="{A8F4D5AF-6B5D-4651-82B3-B530CCF216AE}"/>
    <cellStyle name="Normal 9 4 3 2 34" xfId="16224" xr:uid="{480009B0-0A8B-47DB-9A02-F0D327BB0AC5}"/>
    <cellStyle name="Normal 9 4 3 2 35" xfId="16225" xr:uid="{D9AD5FFF-ADD5-416C-92D0-0B9BCD2B66EF}"/>
    <cellStyle name="Normal 9 4 3 2 36" xfId="16226" xr:uid="{5F367AEE-A7E0-42DA-B5B3-BD08B6B9BEA5}"/>
    <cellStyle name="Normal 9 4 3 2 37" xfId="16227" xr:uid="{91526C86-D4E3-4CE7-835B-0719E97D4687}"/>
    <cellStyle name="Normal 9 4 3 2 38" xfId="16228" xr:uid="{46289505-1902-437A-90E3-DC110322C134}"/>
    <cellStyle name="Normal 9 4 3 2 4" xfId="16229" xr:uid="{ED6075F6-8EA2-43CC-AA4F-BBB09CE56290}"/>
    <cellStyle name="Normal 9 4 3 2 5" xfId="16230" xr:uid="{988EA9AB-846C-4063-A60A-2DE50713B293}"/>
    <cellStyle name="Normal 9 4 3 2 6" xfId="16231" xr:uid="{EBB7EA5E-2936-4240-968B-8235D847FADB}"/>
    <cellStyle name="Normal 9 4 3 2 7" xfId="16232" xr:uid="{301F5D50-A4D7-4B85-887B-06BB6C82C64E}"/>
    <cellStyle name="Normal 9 4 3 2 8" xfId="16233" xr:uid="{5D1D9585-FDA1-446D-B935-F2057318496F}"/>
    <cellStyle name="Normal 9 4 3 2 9" xfId="16234" xr:uid="{3806BD01-26D8-43CE-8B6E-690F69DD2840}"/>
    <cellStyle name="Normal 9 4 3 20" xfId="16235" xr:uid="{CEEAF069-D619-4E5D-AB70-6C158A81FF68}"/>
    <cellStyle name="Normal 9 4 3 21" xfId="16236" xr:uid="{8199935F-FC92-4808-9CFA-A14255F7C59A}"/>
    <cellStyle name="Normal 9 4 3 22" xfId="16237" xr:uid="{110B14E2-0952-4788-AAE9-C2C97CC020DF}"/>
    <cellStyle name="Normal 9 4 3 23" xfId="16238" xr:uid="{9D0B8987-D158-4D62-B941-62534F7120A8}"/>
    <cellStyle name="Normal 9 4 3 24" xfId="16239" xr:uid="{4CCB89D7-2E77-402E-B29C-12403E4A6579}"/>
    <cellStyle name="Normal 9 4 3 25" xfId="16240" xr:uid="{B9F5C4A3-353B-4C94-AA54-5E5F7D7AF8C0}"/>
    <cellStyle name="Normal 9 4 3 26" xfId="16241" xr:uid="{9BC65B54-3F64-48F7-AE61-6B2B15955FFF}"/>
    <cellStyle name="Normal 9 4 3 27" xfId="16242" xr:uid="{68577273-5A37-414D-BC75-8D56EB282DE8}"/>
    <cellStyle name="Normal 9 4 3 28" xfId="16243" xr:uid="{C3CD3C2D-2F95-4363-97F9-1BB0CB5BA1AE}"/>
    <cellStyle name="Normal 9 4 3 29" xfId="16244" xr:uid="{D5610BE6-F66F-4D0D-975B-C84127A6F256}"/>
    <cellStyle name="Normal 9 4 3 3" xfId="16245" xr:uid="{42C1FCCA-48B7-4530-99B5-31DECC187F14}"/>
    <cellStyle name="Normal 9 4 3 30" xfId="16246" xr:uid="{202F9469-EA29-4C48-BCF2-D9858FC686EF}"/>
    <cellStyle name="Normal 9 4 3 31" xfId="16247" xr:uid="{643A032F-BCB1-4D2A-8972-833BA7062EB5}"/>
    <cellStyle name="Normal 9 4 3 32" xfId="16248" xr:uid="{13B17407-F9E1-4401-BB64-6F55370DE567}"/>
    <cellStyle name="Normal 9 4 3 33" xfId="16249" xr:uid="{2C0BD458-6A16-4241-9C56-8CD5E9F14E46}"/>
    <cellStyle name="Normal 9 4 3 34" xfId="16250" xr:uid="{AB163E5F-7EC1-4927-87EC-29F00D3F0F9B}"/>
    <cellStyle name="Normal 9 4 3 35" xfId="16251" xr:uid="{93A22C80-3DCC-40FB-9275-87CA57102655}"/>
    <cellStyle name="Normal 9 4 3 36" xfId="16252" xr:uid="{0251BBE3-1752-4038-BC55-CC0D6517D582}"/>
    <cellStyle name="Normal 9 4 3 37" xfId="16253" xr:uid="{2E427A36-8FF0-4EAA-8A3B-4129B53D73BA}"/>
    <cellStyle name="Normal 9 4 3 38" xfId="16254" xr:uid="{48C25BFF-7E96-4370-B105-43AC72177CA4}"/>
    <cellStyle name="Normal 9 4 3 4" xfId="16255" xr:uid="{A6A0069C-FB4A-4851-BA40-A88225DBEBF0}"/>
    <cellStyle name="Normal 9 4 3 5" xfId="16256" xr:uid="{BD9D8E7B-9710-4728-A713-BA785EC83ED7}"/>
    <cellStyle name="Normal 9 4 3 6" xfId="16257" xr:uid="{99447FAD-9A0B-4CB9-860C-42A0557B3FD6}"/>
    <cellStyle name="Normal 9 4 3 7" xfId="16258" xr:uid="{BF277426-B2A1-4488-8652-95A878427ECD}"/>
    <cellStyle name="Normal 9 4 3 8" xfId="16259" xr:uid="{9C773A3D-3B2C-497B-AE8B-5DD10A07E4B9}"/>
    <cellStyle name="Normal 9 4 3 9" xfId="16260" xr:uid="{0B6A4298-F6FA-4C05-AD5E-967B820FF49E}"/>
    <cellStyle name="Normal 9 4 30" xfId="16261" xr:uid="{CFAE34C8-0449-43E7-8FDC-2044B3119283}"/>
    <cellStyle name="Normal 9 4 31" xfId="16262" xr:uid="{1DDBDF10-9720-41D4-89AA-2DDC9FA1AD46}"/>
    <cellStyle name="Normal 9 4 32" xfId="16263" xr:uid="{32E53869-97BE-4C0A-B43B-2749B73CF5BD}"/>
    <cellStyle name="Normal 9 4 33" xfId="16264" xr:uid="{247ABD3C-A421-44A4-BCA6-E4A1FA5318A0}"/>
    <cellStyle name="Normal 9 4 34" xfId="16265" xr:uid="{F95C7D0B-9B73-4DEE-9F98-C56884433069}"/>
    <cellStyle name="Normal 9 4 35" xfId="16266" xr:uid="{75A89B7D-F1E2-436E-ACC7-5C0E24481E89}"/>
    <cellStyle name="Normal 9 4 36" xfId="16267" xr:uid="{A85F03FE-992F-411D-B1CD-B7543D8D8108}"/>
    <cellStyle name="Normal 9 4 37" xfId="16268" xr:uid="{5F5451DC-AA25-49BB-93FB-04FE7B7E7B92}"/>
    <cellStyle name="Normal 9 4 38" xfId="16269" xr:uid="{870A5FD4-1085-4A64-A801-24001D1A00C7}"/>
    <cellStyle name="Normal 9 4 39" xfId="16270" xr:uid="{C874AB53-07F7-4F6B-B8DF-D42729ACE666}"/>
    <cellStyle name="Normal 9 4 4" xfId="16271" xr:uid="{9B60A9FC-217A-48CA-A200-FD25CC67A8DD}"/>
    <cellStyle name="Normal 9 4 40" xfId="16272" xr:uid="{8B931717-046A-4D7E-B1DC-DF71F5C9BC5C}"/>
    <cellStyle name="Normal 9 4 41" xfId="16273" xr:uid="{690B2E5B-A35A-41FA-8F6A-81442D30EBF5}"/>
    <cellStyle name="Normal 9 4 42" xfId="16274" xr:uid="{D30DD5C4-2626-45B6-8BC0-6B38358C6FC3}"/>
    <cellStyle name="Normal 9 4 43" xfId="16275" xr:uid="{4D1E37CC-B3D0-4D22-98CA-D8AEC7D213DE}"/>
    <cellStyle name="Normal 9 4 44" xfId="16276" xr:uid="{C554EE68-D07C-48F7-8D66-59211C27001D}"/>
    <cellStyle name="Normal 9 4 45" xfId="16277" xr:uid="{65A0B324-613C-487E-824E-3DC4BB732E52}"/>
    <cellStyle name="Normal 9 4 46" xfId="16278" xr:uid="{67B6C2DC-2FE0-4F20-82E3-1B0956214668}"/>
    <cellStyle name="Normal 9 4 47" xfId="16279" xr:uid="{A439CC92-9FC0-460B-916A-B93EDFE4123E}"/>
    <cellStyle name="Normal 9 4 5" xfId="16280" xr:uid="{815D4AD0-7883-49A9-8D7E-6EB7E4956682}"/>
    <cellStyle name="Normal 9 4 6" xfId="16281" xr:uid="{20ECE6DB-1A2D-4722-9389-53D9D8E5C372}"/>
    <cellStyle name="Normal 9 4 7" xfId="16282" xr:uid="{26B4FE96-1F78-401B-87EE-AF366030D370}"/>
    <cellStyle name="Normal 9 4 8" xfId="16283" xr:uid="{D0BBFF9F-4035-49C0-84B4-E890A44036F2}"/>
    <cellStyle name="Normal 9 4 9" xfId="16284" xr:uid="{A9873C80-6470-4F64-9AD9-53C0A4DD0AA5}"/>
    <cellStyle name="Normal 9 40" xfId="16285" xr:uid="{CCE4AEC8-CB7D-457C-B791-4222FBD4E8DA}"/>
    <cellStyle name="Normal 9 41" xfId="16286" xr:uid="{00AAFAFA-0339-4393-95F5-1BF87EB6E349}"/>
    <cellStyle name="Normal 9 42" xfId="16287" xr:uid="{C98F4051-6714-423B-8BB0-AAF8E130A8F7}"/>
    <cellStyle name="Normal 9 43" xfId="16288" xr:uid="{8EF9E21E-E5FA-406B-BDCF-53F3C11D9310}"/>
    <cellStyle name="Normal 9 44" xfId="16289" xr:uid="{409902E8-BA53-43A0-AC04-011F865518A7}"/>
    <cellStyle name="Normal 9 45" xfId="16290" xr:uid="{49AB4501-69A0-41BB-BE6F-A83CC4DE067B}"/>
    <cellStyle name="Normal 9 46" xfId="16291" xr:uid="{0D98327C-4DA3-4FF0-AFBF-1B854735F575}"/>
    <cellStyle name="Normal 9 47" xfId="16292" xr:uid="{A0229DE7-F4D4-44D4-B163-27D3CEAD457A}"/>
    <cellStyle name="Normal 9 48" xfId="16293" xr:uid="{0288C4BF-AC4F-4BC6-B511-6A53E08EA53A}"/>
    <cellStyle name="Normal 9 49" xfId="16294" xr:uid="{2B2BE684-9FB0-437D-B5E6-80CFDD7A3DDD}"/>
    <cellStyle name="Normal 9 5" xfId="16295" xr:uid="{2C9B7E43-25F0-47E1-A9B1-4DB36D154B00}"/>
    <cellStyle name="Normal 9 50" xfId="16296" xr:uid="{9F636470-E9B3-494E-BEFD-E8257C1880CE}"/>
    <cellStyle name="Normal 9 51" xfId="16297" xr:uid="{E58567C3-9EC2-442A-A501-36D7E7FA9A56}"/>
    <cellStyle name="Normal 9 52" xfId="16298" xr:uid="{455C1347-DEE0-4466-916A-8CE14AAB6C08}"/>
    <cellStyle name="Normal 9 53" xfId="16299" xr:uid="{3C37C2A2-0CE4-4254-9E70-CA566073A8DC}"/>
    <cellStyle name="Normal 9 6" xfId="16300" xr:uid="{AC158213-6D9C-4A72-8B1B-AB04D665FFDF}"/>
    <cellStyle name="Normal 9 7" xfId="16301" xr:uid="{57513EB3-D56D-40D4-9964-4784D8EC8AF9}"/>
    <cellStyle name="Normal 9 8" xfId="16302" xr:uid="{CE3EE185-A564-4EFB-9A6D-A8F382056221}"/>
    <cellStyle name="Normal 9 9" xfId="16303" xr:uid="{87AF6E55-DF2B-4D54-87A7-95F296BA5EAD}"/>
    <cellStyle name="Normal_A" xfId="16745" xr:uid="{66C39B23-CF26-4396-88AF-2065D071D935}"/>
    <cellStyle name="Normal_tabb-6" xfId="16747" xr:uid="{C5AA518A-B1EE-4F24-B4A8-1F7678C71FE3}"/>
    <cellStyle name="Note" xfId="23" builtinId="10" customBuiltin="1"/>
    <cellStyle name="Note 10" xfId="16304" xr:uid="{D19BA6EE-F829-4ABD-9E79-967263BA05E7}"/>
    <cellStyle name="Note 11" xfId="16305" xr:uid="{43CE64A6-A8AA-4F6F-9E19-AD4D22F7169F}"/>
    <cellStyle name="Note 12" xfId="16306" xr:uid="{916A0F2D-211A-4BC4-A1B8-B1F3D0631517}"/>
    <cellStyle name="Note 13" xfId="16307" xr:uid="{57F5715D-3734-47FB-B55C-D1B7A65B8ED5}"/>
    <cellStyle name="Note 14" xfId="16308" xr:uid="{D3882A19-82A1-4D67-B281-5537C6D63C53}"/>
    <cellStyle name="Note 15" xfId="16309" xr:uid="{3CC793A9-100B-4A57-ACE8-CB45542BF364}"/>
    <cellStyle name="Note 16" xfId="16310" xr:uid="{A0ACD308-B7A2-4AE7-965A-D3BD995FD65A}"/>
    <cellStyle name="Note 2" xfId="16311" xr:uid="{68D5BCBD-444A-4509-8AE2-C12D4A9620A0}"/>
    <cellStyle name="Note 2 10" xfId="16312" xr:uid="{ABC198DB-4920-4DCC-A3F1-82CD9E8B14CD}"/>
    <cellStyle name="Note 2 11" xfId="16313" xr:uid="{FA5741B0-3E9B-434A-9D8D-46D26B945570}"/>
    <cellStyle name="Note 2 12" xfId="16314" xr:uid="{91F6E940-C4A0-4A08-9D84-CF051E017485}"/>
    <cellStyle name="Note 2 13" xfId="16315" xr:uid="{55EC51CD-D18A-4E0A-900B-EAA302AD3C7D}"/>
    <cellStyle name="Note 2 14" xfId="16316" xr:uid="{AD1B50B0-77E9-446D-8325-371FC026F221}"/>
    <cellStyle name="Note 2 15" xfId="16317" xr:uid="{1E2DD0BB-9F64-4A47-B333-E793880887AB}"/>
    <cellStyle name="Note 2 16" xfId="16318" xr:uid="{9193D3A3-C07F-4D55-B264-D9F33DCEEA9B}"/>
    <cellStyle name="Note 2 16 10" xfId="16319" xr:uid="{1A04A314-0C97-4CDB-9F10-ED8C80F64024}"/>
    <cellStyle name="Note 2 16 11" xfId="16320" xr:uid="{4A840C05-D1A6-4368-9FDF-6217603C56AB}"/>
    <cellStyle name="Note 2 16 12" xfId="16321" xr:uid="{70D5F08E-94C7-4FA9-B4BF-D6E95ACE0013}"/>
    <cellStyle name="Note 2 16 13" xfId="16322" xr:uid="{3032C3C5-7048-42B7-B924-0AFC08D6B1E1}"/>
    <cellStyle name="Note 2 16 14" xfId="16323" xr:uid="{0A90BB85-D3DE-456E-96BE-7BB66751353B}"/>
    <cellStyle name="Note 2 16 15" xfId="16324" xr:uid="{5E453041-86BA-4854-B923-8AF043C68940}"/>
    <cellStyle name="Note 2 16 16" xfId="16325" xr:uid="{3554D355-8B78-4F39-A583-7401E8078715}"/>
    <cellStyle name="Note 2 16 17" xfId="16326" xr:uid="{93A43345-66C2-48DE-BF0D-7BF944C54248}"/>
    <cellStyle name="Note 2 16 18" xfId="16327" xr:uid="{B1A6DF7C-B73A-403D-B040-2B3527544A2A}"/>
    <cellStyle name="Note 2 16 19" xfId="16328" xr:uid="{31519AE1-D40D-4F32-A06F-7289CBBF2696}"/>
    <cellStyle name="Note 2 16 2" xfId="16329" xr:uid="{A9E23C07-0B66-4B0C-B2FB-F134488DD3AA}"/>
    <cellStyle name="Note 2 16 20" xfId="16330" xr:uid="{AD6FCCCE-3778-4753-9463-B85B41E82E0E}"/>
    <cellStyle name="Note 2 16 21" xfId="16331" xr:uid="{BA032E4E-E8B0-427F-9DBA-10A5D7CE2F6B}"/>
    <cellStyle name="Note 2 16 22" xfId="16332" xr:uid="{7CB36D95-1D9C-458C-A74E-2F84143B4290}"/>
    <cellStyle name="Note 2 16 23" xfId="16333" xr:uid="{1226F97C-2399-4706-8E7A-A5420D25DD75}"/>
    <cellStyle name="Note 2 16 24" xfId="16334" xr:uid="{348F6C87-3064-441B-9EC0-081297506765}"/>
    <cellStyle name="Note 2 16 25" xfId="16335" xr:uid="{60CE3325-4944-4870-B084-2B34EA2EC1E3}"/>
    <cellStyle name="Note 2 16 26" xfId="16336" xr:uid="{B240FF51-8BDA-4998-87A2-B807939741B6}"/>
    <cellStyle name="Note 2 16 27" xfId="16337" xr:uid="{3AA64DCA-90E0-49F3-B930-6D80FFF4A70F}"/>
    <cellStyle name="Note 2 16 28" xfId="16338" xr:uid="{7DE6BE62-ADBA-488F-BED2-8081BEEEF7F5}"/>
    <cellStyle name="Note 2 16 29" xfId="16339" xr:uid="{4B726E9E-62CF-4B5F-A657-423F92145F39}"/>
    <cellStyle name="Note 2 16 3" xfId="16340" xr:uid="{EF0BFEAD-DB49-41B1-8CA3-CB0418B597A8}"/>
    <cellStyle name="Note 2 16 30" xfId="16341" xr:uid="{24DC3D68-0183-468F-A086-C633B93BB388}"/>
    <cellStyle name="Note 2 16 31" xfId="16342" xr:uid="{5310B2C0-653E-45AC-AB0D-94940DEA3430}"/>
    <cellStyle name="Note 2 16 32" xfId="16343" xr:uid="{88CFB699-ACB2-4F8B-A580-EEFF2EAFC59F}"/>
    <cellStyle name="Note 2 16 33" xfId="16344" xr:uid="{5E02DD55-E03C-4837-9038-9EE5FFE79E48}"/>
    <cellStyle name="Note 2 16 34" xfId="16345" xr:uid="{0BA6F236-52AF-436C-AE4D-BA34A07CF0C7}"/>
    <cellStyle name="Note 2 16 35" xfId="16346" xr:uid="{12406033-1D5C-40BD-B97B-BF7228CE40CD}"/>
    <cellStyle name="Note 2 16 36" xfId="16347" xr:uid="{F7685789-A20D-424A-8481-BE9258A4D280}"/>
    <cellStyle name="Note 2 16 37" xfId="16348" xr:uid="{FD4F5A17-FD6F-446C-9B7C-FDE1EC6712C6}"/>
    <cellStyle name="Note 2 16 38" xfId="16349" xr:uid="{6C51C114-EE17-431B-AF81-AA5F32376D0A}"/>
    <cellStyle name="Note 2 16 39" xfId="16350" xr:uid="{872FF3E5-8C4F-4686-B84C-69E374D46339}"/>
    <cellStyle name="Note 2 16 4" xfId="16351" xr:uid="{1FEA202F-0929-4BF6-A27D-3B90FB5FDE80}"/>
    <cellStyle name="Note 2 16 40" xfId="16352" xr:uid="{8BEC133E-31A8-4AAE-8DF4-547353DACEA4}"/>
    <cellStyle name="Note 2 16 41" xfId="16353" xr:uid="{E55952D7-6A3F-42C0-B7C0-B7812AEA391B}"/>
    <cellStyle name="Note 2 16 42" xfId="16354" xr:uid="{A2987E91-8968-4AF7-93D5-8B32010630A6}"/>
    <cellStyle name="Note 2 16 43" xfId="16355" xr:uid="{E718E8ED-7763-40BA-AF1A-35C4A030A8EC}"/>
    <cellStyle name="Note 2 16 44" xfId="16356" xr:uid="{C4FEA95D-D907-4D8E-8EED-99E4AF0694FF}"/>
    <cellStyle name="Note 2 16 45" xfId="16357" xr:uid="{1AB37F45-C439-402B-A3D6-DDA69E9D7D5B}"/>
    <cellStyle name="Note 2 16 46" xfId="16358" xr:uid="{B6D20A4A-F558-407F-B8C3-63B8499ABDEC}"/>
    <cellStyle name="Note 2 16 47" xfId="16359" xr:uid="{A41610E1-1070-4B2E-AA11-9C9F5F2EDED9}"/>
    <cellStyle name="Note 2 16 5" xfId="16360" xr:uid="{E79A0C4D-1F1F-4FFB-8CF5-600651612F11}"/>
    <cellStyle name="Note 2 16 6" xfId="16361" xr:uid="{CE2D3CCA-2ED1-4A39-B09C-F069D0F22404}"/>
    <cellStyle name="Note 2 16 7" xfId="16362" xr:uid="{D54F7797-3F0A-46AC-8226-D3DDDBF44718}"/>
    <cellStyle name="Note 2 16 8" xfId="16363" xr:uid="{A970EDF6-541B-4B49-8250-95F786781CA1}"/>
    <cellStyle name="Note 2 16 9" xfId="16364" xr:uid="{9813E68F-B982-4B5D-9D39-08934A3F4915}"/>
    <cellStyle name="Note 2 2" xfId="16365" xr:uid="{AA687B73-6B6E-45B1-910C-DA11F23E3FDB}"/>
    <cellStyle name="Note 2 2 10" xfId="16366" xr:uid="{78166C89-3C26-486B-80E4-D25D91B210C8}"/>
    <cellStyle name="Note 2 2 2" xfId="16367" xr:uid="{3DB70E8C-29DD-40B0-BEBF-C77853957247}"/>
    <cellStyle name="Note 2 2 2 2" xfId="16368" xr:uid="{05AF0582-C0DD-4256-9239-193F13A03AE1}"/>
    <cellStyle name="Note 2 2 3" xfId="16369" xr:uid="{8A2EAC58-EB75-4D70-BB95-2F41E411F47C}"/>
    <cellStyle name="Note 2 2 4" xfId="16370" xr:uid="{2D6389B6-DA5C-4FBF-AD8B-1E8881671637}"/>
    <cellStyle name="Note 2 2 5" xfId="16371" xr:uid="{EFB069B4-13F6-4167-B505-50BC20BC40CE}"/>
    <cellStyle name="Note 2 2 6" xfId="16372" xr:uid="{FB2DE338-B35F-4A01-891E-2F911AD567D3}"/>
    <cellStyle name="Note 2 2 7" xfId="16373" xr:uid="{47A9DDC3-4B59-4841-B2D5-EA9BD640107B}"/>
    <cellStyle name="Note 2 2 8" xfId="16374" xr:uid="{00714E0F-73BA-42CF-BA76-0EE0014160CE}"/>
    <cellStyle name="Note 2 2 9" xfId="16375" xr:uid="{10042BFC-F76A-4080-AFA1-78F02F4845DC}"/>
    <cellStyle name="Note 2 3" xfId="16376" xr:uid="{D50511B1-B5F6-483E-9714-4832D88ACE50}"/>
    <cellStyle name="Note 2 3 2" xfId="16377" xr:uid="{30E10DF8-D37E-4D24-95DD-9B38495AA709}"/>
    <cellStyle name="Note 2 4" xfId="16378" xr:uid="{414E5F48-CB75-4B71-B718-8E22712F9CB7}"/>
    <cellStyle name="Note 2 4 2" xfId="16379" xr:uid="{3CCCA15D-36BB-4521-BDA8-A7842A0589F2}"/>
    <cellStyle name="Note 2 5" xfId="16380" xr:uid="{B434C0D1-8DB2-4B03-A929-D29CC5F20278}"/>
    <cellStyle name="Note 2 6" xfId="16381" xr:uid="{0E3C2F0B-2FE2-4540-A889-1BCDB7138A95}"/>
    <cellStyle name="Note 2 7" xfId="16382" xr:uid="{82CB0A25-9974-49D8-863E-EB9388D357A1}"/>
    <cellStyle name="Note 2 8" xfId="16383" xr:uid="{90E441CD-E7CD-4E21-BBCB-C2DF796427DF}"/>
    <cellStyle name="Note 2 9" xfId="16384" xr:uid="{B9A2694B-9CB3-4B37-96D6-47F703B0B853}"/>
    <cellStyle name="Note 3" xfId="16738" xr:uid="{B7072010-413F-462F-86B1-895A183ED61E}"/>
    <cellStyle name="Note 3 10" xfId="16385" xr:uid="{56288962-5980-4295-9F31-D62B914471B8}"/>
    <cellStyle name="Note 3 10 10" xfId="16386" xr:uid="{94160956-0D67-4473-8298-B0508315A1CE}"/>
    <cellStyle name="Note 3 10 11" xfId="16387" xr:uid="{FDC5CD1C-0E50-4CD3-894B-F203237567D6}"/>
    <cellStyle name="Note 3 10 12" xfId="16388" xr:uid="{B9F60D86-164C-4206-94C6-E62244DCACA2}"/>
    <cellStyle name="Note 3 10 13" xfId="16389" xr:uid="{2FF210B0-4F47-4491-AC00-468593CBD86F}"/>
    <cellStyle name="Note 3 10 14" xfId="16390" xr:uid="{9A5D13A8-18AC-4118-9644-5B8009252C64}"/>
    <cellStyle name="Note 3 10 15" xfId="16391" xr:uid="{226951B6-E4E0-49EF-8EF3-40671D166102}"/>
    <cellStyle name="Note 3 10 16" xfId="16392" xr:uid="{1EF53375-5C75-41C3-AFEE-C75DB7D66077}"/>
    <cellStyle name="Note 3 10 17" xfId="16393" xr:uid="{CA38D417-377B-4B4B-B96D-78E82EBF584C}"/>
    <cellStyle name="Note 3 10 18" xfId="16394" xr:uid="{CE02D278-8476-449B-8FC8-F39EFC27DF9D}"/>
    <cellStyle name="Note 3 10 19" xfId="16395" xr:uid="{52256412-5E84-486B-8E6B-24EC2067E033}"/>
    <cellStyle name="Note 3 10 2" xfId="16396" xr:uid="{13976C96-D36C-43F5-B0B1-A9352C9AAD19}"/>
    <cellStyle name="Note 3 10 20" xfId="16397" xr:uid="{C32B24B3-55C7-44DD-94B4-0ADAF5BC8924}"/>
    <cellStyle name="Note 3 10 21" xfId="16398" xr:uid="{CCD59979-79CE-43F4-8DD1-19C34C53B03A}"/>
    <cellStyle name="Note 3 10 22" xfId="16399" xr:uid="{1926014F-7B5B-47D5-AEC5-4A1228BF7840}"/>
    <cellStyle name="Note 3 10 23" xfId="16400" xr:uid="{0744BCC6-24E1-4A45-B148-66770A119B69}"/>
    <cellStyle name="Note 3 10 24" xfId="16401" xr:uid="{7CDCFF77-F98F-4300-834B-852800096985}"/>
    <cellStyle name="Note 3 10 25" xfId="16402" xr:uid="{BBB4B800-AA02-4AC8-96CF-14D30338DFF8}"/>
    <cellStyle name="Note 3 10 26" xfId="16403" xr:uid="{8774BC13-D8BC-43C9-B466-56AE78F76F3C}"/>
    <cellStyle name="Note 3 10 27" xfId="16404" xr:uid="{C455E7FB-B546-4134-B134-D338D910415C}"/>
    <cellStyle name="Note 3 10 28" xfId="16405" xr:uid="{F3D558BD-F25A-4B34-88E0-954834D699EF}"/>
    <cellStyle name="Note 3 10 29" xfId="16406" xr:uid="{13A4B527-9817-4EA7-8B76-C811A9E3B913}"/>
    <cellStyle name="Note 3 10 3" xfId="16407" xr:uid="{9E64361F-90C4-47B5-B1EB-54C27EDADDC5}"/>
    <cellStyle name="Note 3 10 30" xfId="16408" xr:uid="{38D71678-5571-4B93-BDD1-4E8C54A7F4CF}"/>
    <cellStyle name="Note 3 10 31" xfId="16409" xr:uid="{084FF134-0C80-472B-B406-54DBF7D56724}"/>
    <cellStyle name="Note 3 10 32" xfId="16410" xr:uid="{B6BBB9EA-A512-497C-A12F-A18DC621E876}"/>
    <cellStyle name="Note 3 10 33" xfId="16411" xr:uid="{C6884EB3-1893-411E-A017-D0CD9293D419}"/>
    <cellStyle name="Note 3 10 34" xfId="16412" xr:uid="{F723EF8C-D0A6-4A55-9762-C0969F8E3635}"/>
    <cellStyle name="Note 3 10 35" xfId="16413" xr:uid="{A9160ADC-69AA-42B5-8238-ECD22C98CC33}"/>
    <cellStyle name="Note 3 10 36" xfId="16414" xr:uid="{F27C2FF4-A8A8-4F48-A65D-39D2BF766E0D}"/>
    <cellStyle name="Note 3 10 37" xfId="16415" xr:uid="{700C13C0-0C98-4288-9515-4C83C79D3EEA}"/>
    <cellStyle name="Note 3 10 38" xfId="16416" xr:uid="{1CB9E921-FE58-458C-A0CD-AB72DEA56EC4}"/>
    <cellStyle name="Note 3 10 39" xfId="16417" xr:uid="{670142E4-8340-4F75-BFD3-3B10424FB98E}"/>
    <cellStyle name="Note 3 10 4" xfId="16418" xr:uid="{0F7687C4-3EBA-4FE4-BB32-9D94F82E763C}"/>
    <cellStyle name="Note 3 10 40" xfId="16419" xr:uid="{3F7BBC52-9A7F-4B0D-94E6-FB2215D61E5B}"/>
    <cellStyle name="Note 3 10 41" xfId="16420" xr:uid="{A02ADF90-DC7A-4A55-A487-6E701B58BC83}"/>
    <cellStyle name="Note 3 10 42" xfId="16421" xr:uid="{DF3CB9E8-BD96-4C32-8EA6-592403C417E3}"/>
    <cellStyle name="Note 3 10 43" xfId="16422" xr:uid="{45127A24-293B-4886-AF6D-8072B97C7C2F}"/>
    <cellStyle name="Note 3 10 44" xfId="16423" xr:uid="{606A850E-815D-4C2F-9502-F464D69788D5}"/>
    <cellStyle name="Note 3 10 45" xfId="16424" xr:uid="{C3D53DE0-E30A-47BD-9DCE-1ACEC293A962}"/>
    <cellStyle name="Note 3 10 46" xfId="16425" xr:uid="{ADEA547D-086A-4A52-9AB1-65FE9B81F512}"/>
    <cellStyle name="Note 3 10 47" xfId="16426" xr:uid="{3E6C2F2B-C6CB-444D-88A3-B54316B515F5}"/>
    <cellStyle name="Note 3 10 5" xfId="16427" xr:uid="{7A60054F-DEBC-4717-BF5C-5FF1173D9D9C}"/>
    <cellStyle name="Note 3 10 6" xfId="16428" xr:uid="{43A95A2B-270F-4368-B8DB-BBC16450CD6C}"/>
    <cellStyle name="Note 3 10 7" xfId="16429" xr:uid="{AF22FA92-45AE-472E-8D97-7C3B0DA09B41}"/>
    <cellStyle name="Note 3 10 8" xfId="16430" xr:uid="{25A22F79-AEAF-4D5A-8E6E-F1033F91E9DE}"/>
    <cellStyle name="Note 3 10 9" xfId="16431" xr:uid="{140423EB-4F6C-4448-88EF-40A53B45ED56}"/>
    <cellStyle name="Note 3 2" xfId="16432" xr:uid="{4A62803E-9CC4-4C81-90F1-63F07616E475}"/>
    <cellStyle name="Note 3 3" xfId="16433" xr:uid="{57D18315-F77D-4B91-9086-5BB779112ADF}"/>
    <cellStyle name="Note 3 4" xfId="16434" xr:uid="{C3A70C95-1001-4175-B0C3-3BED198863D4}"/>
    <cellStyle name="Note 3 5" xfId="16435" xr:uid="{55076AFA-7EFE-4AED-A29F-80B0A586CB1E}"/>
    <cellStyle name="Note 3 6" xfId="16436" xr:uid="{72BA9948-4348-4E95-8BA0-317790E70055}"/>
    <cellStyle name="Note 3 7" xfId="16437" xr:uid="{98355525-5BC7-479F-8F31-EC02C14A73D0}"/>
    <cellStyle name="Note 3 8" xfId="16438" xr:uid="{94C0E4CD-0FED-4764-B42D-24059D141F1D}"/>
    <cellStyle name="Note 3 9" xfId="16439" xr:uid="{D0535D02-8903-4E60-AD1F-7104CFDBB146}"/>
    <cellStyle name="Note 4" xfId="16759" xr:uid="{CBD989BD-EEC8-4BF0-9047-0CC57001C69E}"/>
    <cellStyle name="Note 4 10" xfId="16440" xr:uid="{B3DC678F-F473-446C-90D8-230E29F6D885}"/>
    <cellStyle name="Note 4 11" xfId="16441" xr:uid="{B629C829-C8E7-4308-AE44-E39823031833}"/>
    <cellStyle name="Note 4 12" xfId="16442" xr:uid="{5132CAA4-0B3F-43A3-B2B6-EB5C12A702E0}"/>
    <cellStyle name="Note 4 2" xfId="16443" xr:uid="{BB281C6D-F108-43BC-9B9A-8E8A59E08888}"/>
    <cellStyle name="Note 4 3" xfId="16444" xr:uid="{C7A90DAE-0D2C-4CFE-916F-30526AD4B187}"/>
    <cellStyle name="Note 4 4" xfId="16445" xr:uid="{617F5D42-412C-48D5-84AF-ADFBF805BC64}"/>
    <cellStyle name="Note 4 5" xfId="16446" xr:uid="{56D5DDA6-013A-42BC-9F10-8BCE45BF216B}"/>
    <cellStyle name="Note 4 6" xfId="16447" xr:uid="{FF152500-CA1D-48BB-8495-D9ACAAAA43DB}"/>
    <cellStyle name="Note 4 7" xfId="16448" xr:uid="{88B12A31-A4D0-4664-A736-934791E4BD30}"/>
    <cellStyle name="Note 4 8" xfId="16449" xr:uid="{AF23F09E-ACC6-40A1-896B-3A1525393EDB}"/>
    <cellStyle name="Note 4 9" xfId="16450" xr:uid="{9B401095-7D74-4FAB-816F-18D97290215F}"/>
    <cellStyle name="Note 5" xfId="16451" xr:uid="{7F2F741A-5920-4FCC-97C4-2BFC799EBFBD}"/>
    <cellStyle name="Note 5 10" xfId="16452" xr:uid="{18A3B67D-700F-4F86-A86F-6D66E412678E}"/>
    <cellStyle name="Note 5 2" xfId="16453" xr:uid="{7682572F-C6BF-4FD3-8D54-E7F986EB9D3E}"/>
    <cellStyle name="Note 5 3" xfId="16454" xr:uid="{620EB378-5E0F-48BF-B3DC-69CE4367A7D9}"/>
    <cellStyle name="Note 5 4" xfId="16455" xr:uid="{5D5A8017-C542-40C6-ABC6-64C26A75E680}"/>
    <cellStyle name="Note 5 5" xfId="16456" xr:uid="{89F5C07D-340F-472D-88EB-3A5590824D40}"/>
    <cellStyle name="Note 5 6" xfId="16457" xr:uid="{6C803B34-1965-45E5-B2DD-BE613F3E3DE3}"/>
    <cellStyle name="Note 5 7" xfId="16458" xr:uid="{6E4B3ED1-23A4-4E1A-86B0-5E014E61DA30}"/>
    <cellStyle name="Note 5 8" xfId="16459" xr:uid="{BB5E9C81-02A5-448D-A390-0143E16363C3}"/>
    <cellStyle name="Note 5 9" xfId="16460" xr:uid="{AAE38FFD-127F-4849-976D-205ED5F0226A}"/>
    <cellStyle name="Note 6" xfId="16461" xr:uid="{FF909F33-D2D2-4E88-B7D8-2056DB3824C8}"/>
    <cellStyle name="Note 6 10" xfId="16462" xr:uid="{0A8E81C6-E5CF-49AC-B1ED-66E334710480}"/>
    <cellStyle name="Note 6 2" xfId="16463" xr:uid="{34F35703-54CE-4ECB-B15A-71715AE579F6}"/>
    <cellStyle name="Note 6 3" xfId="16464" xr:uid="{2FC29C09-2E01-42AD-9191-48093AAD3C7E}"/>
    <cellStyle name="Note 6 4" xfId="16465" xr:uid="{B28E3935-CB10-49E7-96BE-142614B64B6F}"/>
    <cellStyle name="Note 6 5" xfId="16466" xr:uid="{1EBA93E0-72E7-4AFA-8097-EF44D5228FF1}"/>
    <cellStyle name="Note 6 6" xfId="16467" xr:uid="{E85906A7-687D-4DA0-8125-AB0FBD86606D}"/>
    <cellStyle name="Note 6 7" xfId="16468" xr:uid="{3D6E4ED0-D5B6-4610-B0E9-1E1DA322DDA8}"/>
    <cellStyle name="Note 6 8" xfId="16469" xr:uid="{E5E4ED09-5749-41C4-9234-6B57BE776C15}"/>
    <cellStyle name="Note 6 9" xfId="16470" xr:uid="{451C380D-DBA8-449E-A004-E86872CA7247}"/>
    <cellStyle name="Note 7" xfId="16471" xr:uid="{6B30F62A-39E2-42B2-912F-3FFE375A5D76}"/>
    <cellStyle name="Note 7 10" xfId="16472" xr:uid="{E2C64194-76C7-4714-B974-43D9DAA2B72A}"/>
    <cellStyle name="Note 7 2" xfId="16473" xr:uid="{669D8F36-7780-4A77-B853-7CE6C37B4055}"/>
    <cellStyle name="Note 7 3" xfId="16474" xr:uid="{ED3F0CC2-B3B7-4B9F-8F97-9C20B09FDA25}"/>
    <cellStyle name="Note 7 4" xfId="16475" xr:uid="{A5065F51-E574-4F9C-BBA5-C2E9548CEE6C}"/>
    <cellStyle name="Note 7 5" xfId="16476" xr:uid="{404869DE-43EE-48DE-9559-5EE312E18AE7}"/>
    <cellStyle name="Note 7 6" xfId="16477" xr:uid="{747BB85C-FD28-4EEB-B581-FF30136775CB}"/>
    <cellStyle name="Note 7 7" xfId="16478" xr:uid="{89B29488-E0C0-4FAC-BBE2-3B42D9A826F8}"/>
    <cellStyle name="Note 7 8" xfId="16479" xr:uid="{0D10869D-9F4C-4276-8789-E95D70FE79CD}"/>
    <cellStyle name="Note 7 9" xfId="16480" xr:uid="{455A4DEC-4C9D-4312-BBB3-E0AC8A47E571}"/>
    <cellStyle name="Note 8" xfId="16762" xr:uid="{1B4765C8-5386-4496-816B-1C84B55F58FF}"/>
    <cellStyle name="Note 8 2" xfId="16481" xr:uid="{24D4F27C-B515-4ADF-83A9-7D2A94B10D60}"/>
    <cellStyle name="Note 9" xfId="16764" xr:uid="{0DBA5B1B-1587-4E65-B63E-5CFA2DBDEBBB}"/>
    <cellStyle name="Note 9 2" xfId="16482" xr:uid="{83D9091E-2821-4B45-B366-440EAAFDD983}"/>
    <cellStyle name="Output" xfId="18" builtinId="21" customBuiltin="1"/>
    <cellStyle name="Output 10" xfId="16483" xr:uid="{F8D7E032-5B21-4198-B932-BA2E6886CFB0}"/>
    <cellStyle name="Output 11" xfId="16484" xr:uid="{E371397F-E5F5-42B3-A258-C4FF180C0972}"/>
    <cellStyle name="Output 12" xfId="16485" xr:uid="{7F7631AB-EF19-4D9A-A91D-AA5C4D60FFA9}"/>
    <cellStyle name="Output 13" xfId="16486" xr:uid="{E190E85F-D6ED-4FE0-A883-565094AB9A30}"/>
    <cellStyle name="Output 14" xfId="16487" xr:uid="{7DAB23A0-0D86-4827-873C-52940645F219}"/>
    <cellStyle name="Output 2 10" xfId="16488" xr:uid="{807516EB-5A80-4764-8189-5363BB2E713E}"/>
    <cellStyle name="Output 2 11" xfId="16489" xr:uid="{B1211779-E9DB-4334-88A5-CDA789B5F723}"/>
    <cellStyle name="Output 2 12" xfId="16490" xr:uid="{073B8F45-9973-42AE-981E-C44614A3707B}"/>
    <cellStyle name="Output 2 13" xfId="16491" xr:uid="{B20CEADC-0058-4EA8-8BD6-1E953E1AF069}"/>
    <cellStyle name="Output 2 2" xfId="16492" xr:uid="{D4F4F11F-5177-4F55-A62E-3ABF18B50A99}"/>
    <cellStyle name="Output 2 2 10" xfId="16493" xr:uid="{BF51E288-8F61-4229-84C7-C00F8A4352FE}"/>
    <cellStyle name="Output 2 2 2" xfId="16494" xr:uid="{828B84F2-CDFB-440B-8E98-691670BC6E98}"/>
    <cellStyle name="Output 2 2 2 2" xfId="16495" xr:uid="{1651B821-EE04-42D8-9ED9-7BE693BA646E}"/>
    <cellStyle name="Output 2 2 3" xfId="16496" xr:uid="{9CC72E9F-C8F3-4826-8059-94C06309117F}"/>
    <cellStyle name="Output 2 2 4" xfId="16497" xr:uid="{34A7968E-5260-4302-92A6-BB5CDE389E32}"/>
    <cellStyle name="Output 2 2 5" xfId="16498" xr:uid="{2DBFBE12-3D95-49F0-AA76-E47FEA22F719}"/>
    <cellStyle name="Output 2 2 6" xfId="16499" xr:uid="{79396349-3D9F-49D0-A2F6-300AA0A48976}"/>
    <cellStyle name="Output 2 2 7" xfId="16500" xr:uid="{FE00C65F-5269-423A-BDDF-49565F6899F7}"/>
    <cellStyle name="Output 2 2 8" xfId="16501" xr:uid="{85F1D1F6-51F2-456F-9EBE-89E622F403D5}"/>
    <cellStyle name="Output 2 2 9" xfId="16502" xr:uid="{39DD764E-D30E-4062-9D39-CAD023DF178E}"/>
    <cellStyle name="Output 2 3" xfId="16503" xr:uid="{0AE3AD21-D6C8-4221-9842-C47BF261F946}"/>
    <cellStyle name="Output 2 3 2" xfId="16504" xr:uid="{5E2CC336-1B08-4DEB-8A9D-1F6BED8289E0}"/>
    <cellStyle name="Output 2 4" xfId="16505" xr:uid="{6B10292F-7A02-4AB2-B2F6-5640D991D6AD}"/>
    <cellStyle name="Output 2 4 2" xfId="16506" xr:uid="{11C3848B-B49E-473D-BE7A-5E33F22E5E44}"/>
    <cellStyle name="Output 2 5" xfId="16507" xr:uid="{B4497C0C-16BB-4265-841F-9463601A8E1F}"/>
    <cellStyle name="Output 2 6" xfId="16508" xr:uid="{97CEE46D-E9F7-41E0-BFE1-FF72B4991CB8}"/>
    <cellStyle name="Output 2 7" xfId="16509" xr:uid="{CCAB9C2E-887E-45C9-900D-FF35D31DF711}"/>
    <cellStyle name="Output 2 8" xfId="16510" xr:uid="{AC077880-D9F0-4CB4-B66D-76390132B65D}"/>
    <cellStyle name="Output 2 9" xfId="16511" xr:uid="{14F80F25-90B6-428B-8798-5210A50B4AE7}"/>
    <cellStyle name="Output 3" xfId="16512" xr:uid="{FF72C7D4-D141-4908-B534-A9B32FBD9FD7}"/>
    <cellStyle name="Output 3 10" xfId="16513" xr:uid="{6E556611-7586-40B3-ADCD-41A4879BEE51}"/>
    <cellStyle name="Output 3 2" xfId="16514" xr:uid="{81F6EEEE-3057-478F-89C4-80F82B544277}"/>
    <cellStyle name="Output 3 3" xfId="16515" xr:uid="{CE5B4AFA-E092-41A5-9017-D8AE9A16B347}"/>
    <cellStyle name="Output 3 4" xfId="16516" xr:uid="{6E5F3FBD-A0D3-4FA8-B2B4-769D516D13DE}"/>
    <cellStyle name="Output 3 5" xfId="16517" xr:uid="{A3E89EBB-9E06-4682-AD23-E3C3DDC60C71}"/>
    <cellStyle name="Output 3 6" xfId="16518" xr:uid="{1C1326AB-58D5-4666-AFF5-111E12A470B8}"/>
    <cellStyle name="Output 3 7" xfId="16519" xr:uid="{1CAAA73D-F318-40B7-AA4A-C7FD3611E650}"/>
    <cellStyle name="Output 3 8" xfId="16520" xr:uid="{B2907EA5-04C4-4FB6-91AE-73AB24C37FF6}"/>
    <cellStyle name="Output 3 9" xfId="16521" xr:uid="{38B366D7-9AAB-466D-8F1C-4C47BD117736}"/>
    <cellStyle name="Output 4" xfId="16522" xr:uid="{CC9FA614-BB10-4B56-8721-41CDA984DD76}"/>
    <cellStyle name="Output 4 10" xfId="16523" xr:uid="{4E39F47B-9191-41B2-9E15-437B4DE760D4}"/>
    <cellStyle name="Output 4 2" xfId="16524" xr:uid="{0488CF4E-D59F-42BF-8A14-08409DCC4437}"/>
    <cellStyle name="Output 4 3" xfId="16525" xr:uid="{1C74E8EC-3D63-48B8-A7FC-93996E60994D}"/>
    <cellStyle name="Output 4 4" xfId="16526" xr:uid="{EBD355CD-4CB5-4DC1-8F87-00853148265A}"/>
    <cellStyle name="Output 4 5" xfId="16527" xr:uid="{A6001103-3FA8-41C8-8A29-4B3168B3EEE4}"/>
    <cellStyle name="Output 4 6" xfId="16528" xr:uid="{D04C76C8-E00B-4545-89B2-7D6C4F0E8192}"/>
    <cellStyle name="Output 4 7" xfId="16529" xr:uid="{5ED3634B-0AF2-4985-BBD6-B19EE9CB9F60}"/>
    <cellStyle name="Output 4 8" xfId="16530" xr:uid="{C0A9B38A-D52F-430F-AB1B-F75D71A71025}"/>
    <cellStyle name="Output 4 9" xfId="16531" xr:uid="{E6370A8E-777C-4F85-8A72-DA807F7E3EA6}"/>
    <cellStyle name="Output 5" xfId="16532" xr:uid="{57EB9543-42DC-4B39-A40C-5FB27C02F753}"/>
    <cellStyle name="Output 5 10" xfId="16533" xr:uid="{D6E33EAD-86C0-4459-9DEF-9E37F24A8762}"/>
    <cellStyle name="Output 5 2" xfId="16534" xr:uid="{7969907D-75C9-4977-9CEE-4F0EF76BC451}"/>
    <cellStyle name="Output 5 3" xfId="16535" xr:uid="{F534E6C4-B135-4CCE-B4E5-17FD80D7BFBF}"/>
    <cellStyle name="Output 5 4" xfId="16536" xr:uid="{EAA89CE5-5E74-41F2-BE34-BBD3268C761F}"/>
    <cellStyle name="Output 5 5" xfId="16537" xr:uid="{50B1BEEE-42CC-44CC-8B45-F1883533A3EB}"/>
    <cellStyle name="Output 5 6" xfId="16538" xr:uid="{638E3D86-1247-40FB-9DBF-7C49DE5EE0C3}"/>
    <cellStyle name="Output 5 7" xfId="16539" xr:uid="{BD037D28-0F15-41DA-B6FD-7D1779880300}"/>
    <cellStyle name="Output 5 8" xfId="16540" xr:uid="{2CAF17DB-53BB-448A-BEB7-EF7255299078}"/>
    <cellStyle name="Output 5 9" xfId="16541" xr:uid="{D44237F5-28D2-4DE2-87A8-844C075C2C4C}"/>
    <cellStyle name="Output 6 2" xfId="16542" xr:uid="{6FA3C3A6-3E07-4A20-BA1F-E68CC402DC8D}"/>
    <cellStyle name="Output 7 2" xfId="16543" xr:uid="{BC357374-D219-40FF-8189-1121FBDF2FC4}"/>
    <cellStyle name="Output 8" xfId="16544" xr:uid="{44C820AA-D870-4F5A-BD59-30DBE06C54BC}"/>
    <cellStyle name="Output 9" xfId="16545" xr:uid="{175BCD9B-63DF-49BF-93C2-2D5FEF0A7689}"/>
    <cellStyle name="Percent 2" xfId="16546" xr:uid="{23AC9247-B086-4CC6-A40B-C7B6420E3BDE}"/>
    <cellStyle name="Percent 3" xfId="16760" xr:uid="{9609CA13-7FB8-4A65-8FED-F4AEE2DB87D4}"/>
    <cellStyle name="Percent 4" xfId="16767" xr:uid="{61F2DBA6-02B2-4FED-9E35-540B7DD97843}"/>
    <cellStyle name="Title" xfId="9" builtinId="15" customBuiltin="1"/>
    <cellStyle name="Title 10" xfId="16547" xr:uid="{7B964031-EEFC-462E-8303-4115C7B84933}"/>
    <cellStyle name="Title 11" xfId="16548" xr:uid="{8AE72C96-51CC-46D1-A6A9-5D4E45CE7675}"/>
    <cellStyle name="Title 12" xfId="16549" xr:uid="{E4E4D9F4-FA49-441C-999A-5C2DB95825F8}"/>
    <cellStyle name="Title 13" xfId="16550" xr:uid="{A1D63614-748A-41E1-A1F8-A8E64C4DDB88}"/>
    <cellStyle name="Title 14" xfId="16551" xr:uid="{962D381E-264D-466C-9F00-5E5AB0B3CEBD}"/>
    <cellStyle name="Title 2 10" xfId="16552" xr:uid="{E6E2D69E-3187-4C29-BAFE-C6E2E5F840D1}"/>
    <cellStyle name="Title 2 11" xfId="16553" xr:uid="{CAF06098-934A-4290-A134-EE9D0654E8A0}"/>
    <cellStyle name="Title 2 12" xfId="16554" xr:uid="{B1A8F9EB-BF55-4CEF-94C7-DD10EAACB0EB}"/>
    <cellStyle name="Title 2 2" xfId="16555" xr:uid="{F8280321-92AA-4DA1-893A-A6C52A4D140D}"/>
    <cellStyle name="Title 2 2 10" xfId="16556" xr:uid="{E52A7F95-29F9-4BDA-A2B8-09B205BC7A8E}"/>
    <cellStyle name="Title 2 2 2" xfId="16557" xr:uid="{CD5D6E99-60C1-4502-B377-F774CC522EB6}"/>
    <cellStyle name="Title 2 2 2 2" xfId="16558" xr:uid="{CFC41F20-5690-438C-ABDC-7C6F086876CA}"/>
    <cellStyle name="Title 2 2 3" xfId="16559" xr:uid="{856A82CD-9949-4F31-8E7A-98C66DFCB2B7}"/>
    <cellStyle name="Title 2 2 4" xfId="16560" xr:uid="{FE276D9F-7A1E-42C3-BEC5-01C2239AD75C}"/>
    <cellStyle name="Title 2 2 5" xfId="16561" xr:uid="{D74F722F-6801-4255-9AA6-F10381CFC835}"/>
    <cellStyle name="Title 2 2 6" xfId="16562" xr:uid="{2EFBFF7E-2022-4DC2-A703-500305F15FD1}"/>
    <cellStyle name="Title 2 2 7" xfId="16563" xr:uid="{7744C433-45FD-4B59-A6EF-0391BF4F70F1}"/>
    <cellStyle name="Title 2 2 8" xfId="16564" xr:uid="{5A6553A3-E634-46E7-B448-34C993681014}"/>
    <cellStyle name="Title 2 2 9" xfId="16565" xr:uid="{549CBA2C-E9E4-400B-808B-30639FAFAF73}"/>
    <cellStyle name="Title 2 3" xfId="16566" xr:uid="{7D2C50A7-0370-41B7-94F8-11AF6C52AAF8}"/>
    <cellStyle name="Title 2 3 2" xfId="16567" xr:uid="{4081BDC2-8036-47A9-8502-9AB69401E03E}"/>
    <cellStyle name="Title 2 4" xfId="16568" xr:uid="{24CC69B0-DA65-4685-9016-12E878272E65}"/>
    <cellStyle name="Title 2 4 2" xfId="16569" xr:uid="{7077257F-E60D-4EE5-BE77-D38891DD2223}"/>
    <cellStyle name="Title 2 5" xfId="16570" xr:uid="{81E5EF4C-B5AF-417F-A609-8A5680E5290E}"/>
    <cellStyle name="Title 2 6" xfId="16571" xr:uid="{95C329CC-7CC8-4FFB-9034-591F845798D1}"/>
    <cellStyle name="Title 2 7" xfId="16572" xr:uid="{DC37AE36-CDD7-4C9D-A5BE-08899376FD38}"/>
    <cellStyle name="Title 2 8" xfId="16573" xr:uid="{8E5AC3AC-9120-458F-AF9F-A1770786F5EB}"/>
    <cellStyle name="Title 2 9" xfId="16574" xr:uid="{0BEDC4E4-C5AB-4D5D-A655-9DDE75AF8861}"/>
    <cellStyle name="Title 3" xfId="16575" xr:uid="{ED553A56-8C13-4D0B-AA71-02036C39AF0B}"/>
    <cellStyle name="Title 3 10" xfId="16576" xr:uid="{92241D66-8878-4705-AD41-ADD925D6C451}"/>
    <cellStyle name="Title 3 2" xfId="16577" xr:uid="{965E91F4-A864-439C-A31D-35FBBB40D1A7}"/>
    <cellStyle name="Title 3 3" xfId="16578" xr:uid="{510C6966-0527-43B9-A240-B86CC5BC07AA}"/>
    <cellStyle name="Title 3 4" xfId="16579" xr:uid="{B2872EA1-47CB-4850-BFF6-3E1C457AA241}"/>
    <cellStyle name="Title 3 5" xfId="16580" xr:uid="{669632A7-86F9-4B56-8A39-47E0170BABB7}"/>
    <cellStyle name="Title 3 6" xfId="16581" xr:uid="{9671B6B4-BD51-43C2-BBE1-470726B11CDD}"/>
    <cellStyle name="Title 3 7" xfId="16582" xr:uid="{3EA27D82-6135-4FED-B29F-FC8E7C2F2C1A}"/>
    <cellStyle name="Title 3 8" xfId="16583" xr:uid="{9E357E52-02FB-4502-8B96-1D087D0591D4}"/>
    <cellStyle name="Title 3 9" xfId="16584" xr:uid="{FFEF5A2E-327F-41BD-9679-EA8B619C217F}"/>
    <cellStyle name="Title 4" xfId="16585" xr:uid="{AB0F4360-1B7C-4EA7-96C9-067D8F6CD5E4}"/>
    <cellStyle name="Title 4 10" xfId="16586" xr:uid="{18F4D137-D9D6-41FF-B625-6BDD8844C44C}"/>
    <cellStyle name="Title 4 2" xfId="16587" xr:uid="{E837FFEB-246E-4AC9-A882-C31D8327A9F2}"/>
    <cellStyle name="Title 4 3" xfId="16588" xr:uid="{07E2B28E-5CF8-433C-B8F6-F863974D9FED}"/>
    <cellStyle name="Title 4 4" xfId="16589" xr:uid="{278CC30E-44E0-466B-A2FE-98EC23B839B0}"/>
    <cellStyle name="Title 4 5" xfId="16590" xr:uid="{52716A29-DFA7-4E93-BB60-AEDB373DBC5F}"/>
    <cellStyle name="Title 4 6" xfId="16591" xr:uid="{7578835E-985D-40F7-A03F-76E64284FBC1}"/>
    <cellStyle name="Title 4 7" xfId="16592" xr:uid="{D336E068-A089-417E-AC16-6FC9FD541950}"/>
    <cellStyle name="Title 4 8" xfId="16593" xr:uid="{3DAA075F-FC82-4485-BFBD-A72FF0E9F806}"/>
    <cellStyle name="Title 4 9" xfId="16594" xr:uid="{6635A0BF-6889-4F23-A568-544FABA59F25}"/>
    <cellStyle name="Title 5" xfId="16595" xr:uid="{475B4355-DCCD-4DF6-A66F-AFA508E539D1}"/>
    <cellStyle name="Title 5 10" xfId="16596" xr:uid="{252B31C6-7CED-48BD-8B9B-AD1621361B63}"/>
    <cellStyle name="Title 5 2" xfId="16597" xr:uid="{4C8F14D6-9981-4C5E-811B-A0F01D1EE7E5}"/>
    <cellStyle name="Title 5 3" xfId="16598" xr:uid="{71294AA4-B6A0-45D8-BDD5-F2894F67A6CF}"/>
    <cellStyle name="Title 5 4" xfId="16599" xr:uid="{9C5B0F3D-AB18-4E7E-AF5C-77D83DCFB4CC}"/>
    <cellStyle name="Title 5 5" xfId="16600" xr:uid="{45C6DEFD-F45C-46BD-BF63-E32C8B4C813F}"/>
    <cellStyle name="Title 5 6" xfId="16601" xr:uid="{8BC75DC6-96A9-434D-8B58-E9F9F3F63E76}"/>
    <cellStyle name="Title 5 7" xfId="16602" xr:uid="{F827F1D2-DABC-4E6F-8153-088360D5F17E}"/>
    <cellStyle name="Title 5 8" xfId="16603" xr:uid="{361333F7-9ADB-4865-B475-3214ADE0F9EB}"/>
    <cellStyle name="Title 5 9" xfId="16604" xr:uid="{876A57F1-9E9F-4450-8A1A-A56ED3DEA187}"/>
    <cellStyle name="Title 6 2" xfId="16605" xr:uid="{658B24B8-EAF5-4208-A663-84CD9295E078}"/>
    <cellStyle name="Title 7 2" xfId="16606" xr:uid="{169BBF1C-95D9-452A-924B-83C8EBCF3410}"/>
    <cellStyle name="Title 8" xfId="16607" xr:uid="{2E284304-5EE4-4404-8120-03117E36335A}"/>
    <cellStyle name="Title 9" xfId="16608" xr:uid="{E2F0331F-0443-4680-974C-24074C0A1AAB}"/>
    <cellStyle name="Total" xfId="25" builtinId="25" customBuiltin="1"/>
    <cellStyle name="Total 10" xfId="16609" xr:uid="{CB8701D7-11AF-42F3-80FE-9A5F146B003E}"/>
    <cellStyle name="Total 11" xfId="16610" xr:uid="{A8249525-F8AF-4C78-850D-2A858893E59E}"/>
    <cellStyle name="Total 12" xfId="16611" xr:uid="{D2680C92-27F6-4375-88CA-FD6D0035C6AB}"/>
    <cellStyle name="Total 13" xfId="16612" xr:uid="{2E39025C-69EA-4D2A-ACA1-5DFA770F6AE0}"/>
    <cellStyle name="Total 14" xfId="16613" xr:uid="{7DD0CF2E-2280-481E-AB27-AF4E8463772C}"/>
    <cellStyle name="Total 2 10" xfId="16614" xr:uid="{33CEB28F-E326-45FF-9C75-0F37B534D72D}"/>
    <cellStyle name="Total 2 11" xfId="16615" xr:uid="{5A519207-451E-479D-A170-0E7125CACBAD}"/>
    <cellStyle name="Total 2 12" xfId="16616" xr:uid="{5160DD4F-6D2D-40C0-98B9-7D5949BE0A1A}"/>
    <cellStyle name="Total 2 13" xfId="16617" xr:uid="{2FBCA37E-74D7-4A7C-9BDE-8C8B0026EDC3}"/>
    <cellStyle name="Total 2 2" xfId="16618" xr:uid="{0149AF95-7FD7-46A2-931F-89A92AFF9724}"/>
    <cellStyle name="Total 2 2 10" xfId="16619" xr:uid="{42A62912-5972-4439-8EDA-DE4430A8C6BD}"/>
    <cellStyle name="Total 2 2 2" xfId="16620" xr:uid="{69FEA10B-D512-403E-B91D-99804C018F44}"/>
    <cellStyle name="Total 2 2 2 2" xfId="16621" xr:uid="{827886D3-3FC9-4B89-B418-448B55E1702E}"/>
    <cellStyle name="Total 2 2 3" xfId="16622" xr:uid="{DDFCED43-A212-459B-B04C-16FBF89B92CE}"/>
    <cellStyle name="Total 2 2 4" xfId="16623" xr:uid="{1171C5BA-0870-4FE1-A40E-C53D9557146C}"/>
    <cellStyle name="Total 2 2 5" xfId="16624" xr:uid="{28B1B72F-02AD-4633-94BE-61E04EDCB3DF}"/>
    <cellStyle name="Total 2 2 6" xfId="16625" xr:uid="{CD69DB9F-2C9C-4EB1-8F91-54938EE894FF}"/>
    <cellStyle name="Total 2 2 7" xfId="16626" xr:uid="{9495BC6D-B963-45C0-921A-CB542400370F}"/>
    <cellStyle name="Total 2 2 8" xfId="16627" xr:uid="{1536DD1D-A8B2-467D-9827-23DA9918B809}"/>
    <cellStyle name="Total 2 2 9" xfId="16628" xr:uid="{2A6934B5-931C-490A-B8FF-78FC47F752D4}"/>
    <cellStyle name="Total 2 3" xfId="16629" xr:uid="{02B0D544-FB2B-4C2D-A425-58A8103D5F50}"/>
    <cellStyle name="Total 2 3 2" xfId="16630" xr:uid="{5E389605-D9A4-4BB8-AF99-7273D3754278}"/>
    <cellStyle name="Total 2 4" xfId="16631" xr:uid="{2B4465DA-FE79-418E-88FD-550991DE23F9}"/>
    <cellStyle name="Total 2 4 2" xfId="16632" xr:uid="{5407D319-7E03-47A8-94B0-239318483AF7}"/>
    <cellStyle name="Total 2 5" xfId="16633" xr:uid="{DA959069-B043-4E4F-84B2-560ED037E099}"/>
    <cellStyle name="Total 2 6" xfId="16634" xr:uid="{92642DA6-356E-4158-8E2B-3FEAC8FD1521}"/>
    <cellStyle name="Total 2 7" xfId="16635" xr:uid="{E4C4D561-BBE7-480A-B7D5-C5E15461E7ED}"/>
    <cellStyle name="Total 2 8" xfId="16636" xr:uid="{E1EA62DF-EC4D-42A9-AC97-12B7A5488905}"/>
    <cellStyle name="Total 2 9" xfId="16637" xr:uid="{FC1138C6-0F02-43D5-9DF6-7AF831DFD2D2}"/>
    <cellStyle name="Total 3" xfId="16638" xr:uid="{BDEC3B1E-21B6-4BA0-AEF7-EB685708DE4C}"/>
    <cellStyle name="Total 3 10" xfId="16639" xr:uid="{42CB8C14-461B-4646-A24E-0A3A55E2A870}"/>
    <cellStyle name="Total 3 2" xfId="16640" xr:uid="{0BE18045-B4D8-4383-856E-CCFDA70FBAB6}"/>
    <cellStyle name="Total 3 3" xfId="16641" xr:uid="{E2BDCF35-F179-43AD-ADD5-317B5FBBD509}"/>
    <cellStyle name="Total 3 4" xfId="16642" xr:uid="{9FCE3974-58CC-4C60-B591-5C46A80AF20F}"/>
    <cellStyle name="Total 3 5" xfId="16643" xr:uid="{74B8B32D-FC93-48C7-8B3A-604E1EE94453}"/>
    <cellStyle name="Total 3 6" xfId="16644" xr:uid="{5CCA8F77-B062-4A63-A9B1-89E8D25E79CA}"/>
    <cellStyle name="Total 3 7" xfId="16645" xr:uid="{08324500-4065-4CF1-9603-19D5C62A0081}"/>
    <cellStyle name="Total 3 8" xfId="16646" xr:uid="{57892019-3234-4C3E-A3F5-99FAE9793388}"/>
    <cellStyle name="Total 3 9" xfId="16647" xr:uid="{AB8A6E7A-FC56-4193-B514-C16CFF1D9611}"/>
    <cellStyle name="Total 4" xfId="16648" xr:uid="{DF1D7A57-8301-4F00-90FC-1F5D89EFFFB4}"/>
    <cellStyle name="Total 4 10" xfId="16649" xr:uid="{121F5215-489F-4518-A68B-5D5D3EE6D315}"/>
    <cellStyle name="Total 4 2" xfId="16650" xr:uid="{3F3090B0-3B5B-404A-887A-29A20E2137FF}"/>
    <cellStyle name="Total 4 3" xfId="16651" xr:uid="{1CC627FC-E803-4441-8664-4FD484E21EEF}"/>
    <cellStyle name="Total 4 4" xfId="16652" xr:uid="{F2EB6A9B-F6F0-4114-84A7-BEC4F55B4283}"/>
    <cellStyle name="Total 4 5" xfId="16653" xr:uid="{C7B3929A-4F12-4A8D-8222-98FEBC168529}"/>
    <cellStyle name="Total 4 6" xfId="16654" xr:uid="{049B2AB6-3E53-4679-BE18-F3340909B878}"/>
    <cellStyle name="Total 4 7" xfId="16655" xr:uid="{E78B4194-9697-4BE0-B7B9-84BFF21D9ACC}"/>
    <cellStyle name="Total 4 8" xfId="16656" xr:uid="{9CAF34B6-96EE-4A51-8BDF-1EC0C0D95E84}"/>
    <cellStyle name="Total 4 9" xfId="16657" xr:uid="{1070ACC8-DD5B-4039-B176-16B25247E74F}"/>
    <cellStyle name="Total 5" xfId="16658" xr:uid="{CF9C3CBD-1D40-4C52-9BEF-7A9D05AC351D}"/>
    <cellStyle name="Total 5 10" xfId="16659" xr:uid="{AE46EE1D-5CD4-4E67-A78B-F05125F68C53}"/>
    <cellStyle name="Total 5 2" xfId="16660" xr:uid="{15102414-C94F-473E-B371-31C028F4B392}"/>
    <cellStyle name="Total 5 3" xfId="16661" xr:uid="{AC6A2BA9-CD7C-4D55-AE49-DD5E5E79C6B6}"/>
    <cellStyle name="Total 5 4" xfId="16662" xr:uid="{A201DBDA-B895-420F-AD31-3F621BE46211}"/>
    <cellStyle name="Total 5 5" xfId="16663" xr:uid="{A3EB8C8A-E1DF-4A77-9F0A-676B6CDB0281}"/>
    <cellStyle name="Total 5 6" xfId="16664" xr:uid="{EE15B47C-A7A2-46D9-A80A-5FEABEAE7C7B}"/>
    <cellStyle name="Total 5 7" xfId="16665" xr:uid="{FF296104-31DA-4670-B018-10AA24F85760}"/>
    <cellStyle name="Total 5 8" xfId="16666" xr:uid="{1EFDA9BE-1D3B-4A08-B85D-DA312F678E33}"/>
    <cellStyle name="Total 5 9" xfId="16667" xr:uid="{72F1F749-BC07-4B2D-BAB4-95C82A078F4C}"/>
    <cellStyle name="Total 6 2" xfId="16668" xr:uid="{72DB6F81-7785-44A4-97BD-417CED80DED5}"/>
    <cellStyle name="Total 7 2" xfId="16669" xr:uid="{8F76C494-A5C4-4D30-80A2-E024AE03F99F}"/>
    <cellStyle name="Total 8" xfId="16670" xr:uid="{97ECAAFD-91C0-43AB-A1E8-3C719CFEC62A}"/>
    <cellStyle name="Total 9" xfId="16671" xr:uid="{18656FF3-857E-4D6E-AC58-EBEF53844AE8}"/>
    <cellStyle name="Warning Text" xfId="22" builtinId="11" customBuiltin="1"/>
    <cellStyle name="Warning Text 10" xfId="16672" xr:uid="{E01CFE9E-6B2C-4850-86B8-B8A78FC32416}"/>
    <cellStyle name="Warning Text 11" xfId="16673" xr:uid="{7077D4C3-6EB5-4616-93D8-A6F2768D1E4D}"/>
    <cellStyle name="Warning Text 12" xfId="16674" xr:uid="{3945D94E-7A41-46E9-8A4A-668CDD584F53}"/>
    <cellStyle name="Warning Text 13" xfId="16675" xr:uid="{50914999-117D-4F6A-82F2-B3973ABA502B}"/>
    <cellStyle name="Warning Text 14" xfId="16676" xr:uid="{5B65A042-0A63-4E3F-A2F5-EEBC8BCAF624}"/>
    <cellStyle name="Warning Text 2 10" xfId="16677" xr:uid="{AAD502AA-A5A1-4A6A-A3CA-548CB68BBCD5}"/>
    <cellStyle name="Warning Text 2 11" xfId="16678" xr:uid="{B8F32AE5-82C8-4A58-9CE2-350D6A0EFE95}"/>
    <cellStyle name="Warning Text 2 12" xfId="16679" xr:uid="{EA89ED50-BB89-4E65-9866-1D4A53ACA766}"/>
    <cellStyle name="Warning Text 2 13" xfId="16680" xr:uid="{FABE5F18-6282-4B7A-9EC3-630395D34751}"/>
    <cellStyle name="Warning Text 2 2" xfId="16681" xr:uid="{533429C6-2034-4B80-9435-8E4DDB9BFB48}"/>
    <cellStyle name="Warning Text 2 2 10" xfId="16682" xr:uid="{0EAE3A7C-C2F2-41DC-AB51-B01259B4F749}"/>
    <cellStyle name="Warning Text 2 2 2" xfId="16683" xr:uid="{52526513-7287-4CF9-9247-6CF0557E7EED}"/>
    <cellStyle name="Warning Text 2 2 2 2" xfId="16684" xr:uid="{6E68A1FD-6632-4D93-9622-FCA8587417D1}"/>
    <cellStyle name="Warning Text 2 2 3" xfId="16685" xr:uid="{910EC4F6-FAC6-4CFC-95F1-B9C935B18C31}"/>
    <cellStyle name="Warning Text 2 2 4" xfId="16686" xr:uid="{10C0807F-69AC-4C15-B4AF-00AD0EA4C47A}"/>
    <cellStyle name="Warning Text 2 2 5" xfId="16687" xr:uid="{E236A00E-36BF-45F1-963A-BA17AF9D8402}"/>
    <cellStyle name="Warning Text 2 2 6" xfId="16688" xr:uid="{563F27F1-C3E5-4AD1-9DD7-7F3D2CE009CF}"/>
    <cellStyle name="Warning Text 2 2 7" xfId="16689" xr:uid="{D62D2AD0-BEEC-43DE-81FF-1C170BAACB2C}"/>
    <cellStyle name="Warning Text 2 2 8" xfId="16690" xr:uid="{5C5F5B95-77A6-4FAE-AF9B-C957ED2BED78}"/>
    <cellStyle name="Warning Text 2 2 9" xfId="16691" xr:uid="{4D82FAA4-B3CE-4403-B4DD-0091F4864938}"/>
    <cellStyle name="Warning Text 2 3" xfId="16692" xr:uid="{BFE7C82E-4195-4893-9333-6E3E63EFA24D}"/>
    <cellStyle name="Warning Text 2 3 2" xfId="16693" xr:uid="{77C18415-C838-40AD-980C-D421B89277EB}"/>
    <cellStyle name="Warning Text 2 4" xfId="16694" xr:uid="{BDA3B279-6DCD-47A3-A974-70C50AF4EC1C}"/>
    <cellStyle name="Warning Text 2 4 2" xfId="16695" xr:uid="{7D6E2074-326D-4C39-9406-076C9DF58C53}"/>
    <cellStyle name="Warning Text 2 5" xfId="16696" xr:uid="{E4007A4F-20E6-47C7-9D77-053B8E7CA262}"/>
    <cellStyle name="Warning Text 2 6" xfId="16697" xr:uid="{AD495EBF-5847-4451-8189-7588B0B5DA1D}"/>
    <cellStyle name="Warning Text 2 7" xfId="16698" xr:uid="{02120C7A-5406-404C-8D17-A13B337B6EC0}"/>
    <cellStyle name="Warning Text 2 8" xfId="16699" xr:uid="{D2107C12-ABE1-4352-B052-AB87CCE7F374}"/>
    <cellStyle name="Warning Text 2 9" xfId="16700" xr:uid="{EA2EB7FC-E5E7-41BC-AC2B-8424B8EA21B0}"/>
    <cellStyle name="Warning Text 3" xfId="16701" xr:uid="{1983E142-16F2-4F95-B3F0-623B44969FB5}"/>
    <cellStyle name="Warning Text 3 10" xfId="16702" xr:uid="{33E468B5-82B0-4827-8DA3-536B3DF9AE9B}"/>
    <cellStyle name="Warning Text 3 2" xfId="16703" xr:uid="{16EDEFE4-D7A5-4552-9BEE-4FDDC3CCC43A}"/>
    <cellStyle name="Warning Text 3 3" xfId="16704" xr:uid="{EEC212A2-3A77-4C23-966C-3D85B5ECCE95}"/>
    <cellStyle name="Warning Text 3 4" xfId="16705" xr:uid="{0AEA29B2-9C78-43A2-A735-70FBB2A8A75E}"/>
    <cellStyle name="Warning Text 3 5" xfId="16706" xr:uid="{0818FB11-5A40-4DA6-A31F-F7CBE9801D5D}"/>
    <cellStyle name="Warning Text 3 6" xfId="16707" xr:uid="{F0E4AE02-6A84-418F-BB9C-A87473B4CFF8}"/>
    <cellStyle name="Warning Text 3 7" xfId="16708" xr:uid="{5A41597B-296D-484C-973C-9AE60332D373}"/>
    <cellStyle name="Warning Text 3 8" xfId="16709" xr:uid="{2C0E0374-C77B-4E06-AA07-332C04854DD0}"/>
    <cellStyle name="Warning Text 3 9" xfId="16710" xr:uid="{BD922765-3536-41F6-9698-BB8417F1C949}"/>
    <cellStyle name="Warning Text 4" xfId="16711" xr:uid="{9B01AA6D-0E96-486F-A3B0-44AB6648BD88}"/>
    <cellStyle name="Warning Text 4 10" xfId="16712" xr:uid="{FBC8FE37-8C98-4691-B771-1D7B760C4FCE}"/>
    <cellStyle name="Warning Text 4 2" xfId="16713" xr:uid="{BEA889C3-F5F8-4565-865D-9D95BC0AF466}"/>
    <cellStyle name="Warning Text 4 3" xfId="16714" xr:uid="{279F2AE9-40D3-4A2D-A1EE-6F4D170423C6}"/>
    <cellStyle name="Warning Text 4 4" xfId="16715" xr:uid="{276B7964-2E90-4E5A-B127-14219CF53A04}"/>
    <cellStyle name="Warning Text 4 5" xfId="16716" xr:uid="{A1A8E6BC-63B6-4F51-9035-0392853C18F1}"/>
    <cellStyle name="Warning Text 4 6" xfId="16717" xr:uid="{991665ED-C55E-46AD-A8C4-7A78674589F8}"/>
    <cellStyle name="Warning Text 4 7" xfId="16718" xr:uid="{FDC6096C-669B-457E-B3DD-C1CA03E68C4E}"/>
    <cellStyle name="Warning Text 4 8" xfId="16719" xr:uid="{071907C4-EB8D-4F01-BB21-4D2B72401A0A}"/>
    <cellStyle name="Warning Text 4 9" xfId="16720" xr:uid="{5FF7B750-FF29-477B-90DE-C60965C88872}"/>
    <cellStyle name="Warning Text 5" xfId="16721" xr:uid="{AF9DE642-F3C5-4641-97FB-DF101D95BC50}"/>
    <cellStyle name="Warning Text 5 10" xfId="16722" xr:uid="{DA61AD8F-E8A8-4CD3-8466-A7EE6A893CB4}"/>
    <cellStyle name="Warning Text 5 2" xfId="16723" xr:uid="{5B7D8515-655B-42E5-A24B-DF6A9F8427C3}"/>
    <cellStyle name="Warning Text 5 3" xfId="16724" xr:uid="{605E6464-5599-484E-8EAB-FE71EB4263F8}"/>
    <cellStyle name="Warning Text 5 4" xfId="16725" xr:uid="{9EFCDD0D-6832-4305-AB00-19A8E7D46398}"/>
    <cellStyle name="Warning Text 5 5" xfId="16726" xr:uid="{7495410D-748C-457C-BEFE-D2D466DF456E}"/>
    <cellStyle name="Warning Text 5 6" xfId="16727" xr:uid="{C45A6A4B-BC47-43AC-8B98-5652700027D9}"/>
    <cellStyle name="Warning Text 5 7" xfId="16728" xr:uid="{C411C799-E919-467F-884A-8455D08DC138}"/>
    <cellStyle name="Warning Text 5 8" xfId="16729" xr:uid="{138A31C5-D685-478D-9370-2FEBB57120E6}"/>
    <cellStyle name="Warning Text 5 9" xfId="16730" xr:uid="{C0477A0A-2C57-4FBB-8286-8A009420F410}"/>
    <cellStyle name="Warning Text 6 2" xfId="16731" xr:uid="{B26A93D7-AD2E-4DFE-A541-E62271E37C42}"/>
    <cellStyle name="Warning Text 7 2" xfId="16732" xr:uid="{3B9E80DD-CF36-464B-A9D6-AC05AC107A98}"/>
    <cellStyle name="Warning Text 8" xfId="16733" xr:uid="{94DA93AE-28C3-4191-8A7D-6C7985F56FCB}"/>
    <cellStyle name="Warning Text 9" xfId="16734" xr:uid="{A77DC12A-DF86-478D-9C6F-AB5993857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071E-54F6-41BF-9D52-09AE2B632093}">
  <sheetPr codeName="Sheet188"/>
  <dimension ref="A1:B34"/>
  <sheetViews>
    <sheetView showGridLines="0" zoomScaleNormal="100" workbookViewId="0">
      <pane ySplit="1" topLeftCell="A10" activePane="bottomLeft" state="frozen"/>
      <selection activeCell="C18" sqref="C18"/>
      <selection pane="bottomLeft" activeCell="A34" sqref="A34"/>
    </sheetView>
  </sheetViews>
  <sheetFormatPr defaultRowHeight="15"/>
  <cols>
    <col min="1" max="1" width="9.140625" style="9"/>
    <col min="2" max="2" width="95.85546875" style="37" customWidth="1"/>
  </cols>
  <sheetData>
    <row r="1" spans="1:2" s="39" customFormat="1">
      <c r="A1" s="36" t="s">
        <v>0</v>
      </c>
      <c r="B1" s="36" t="s">
        <v>1</v>
      </c>
    </row>
    <row r="2" spans="1:2">
      <c r="A2" s="38" t="s">
        <v>2</v>
      </c>
      <c r="B2" s="37" t="s">
        <v>373</v>
      </c>
    </row>
    <row r="3" spans="1:2">
      <c r="A3" s="38" t="s">
        <v>3</v>
      </c>
      <c r="B3" s="37" t="s">
        <v>4</v>
      </c>
    </row>
    <row r="4" spans="1:2">
      <c r="A4" s="38" t="s">
        <v>5</v>
      </c>
      <c r="B4" s="37" t="s">
        <v>6</v>
      </c>
    </row>
    <row r="5" spans="1:2">
      <c r="A5" s="38" t="s">
        <v>7</v>
      </c>
      <c r="B5" s="37" t="s">
        <v>374</v>
      </c>
    </row>
    <row r="6" spans="1:2">
      <c r="A6" s="38" t="s">
        <v>8</v>
      </c>
      <c r="B6" s="37" t="s">
        <v>9</v>
      </c>
    </row>
    <row r="7" spans="1:2">
      <c r="A7" s="38" t="s">
        <v>10</v>
      </c>
      <c r="B7" s="37" t="s">
        <v>11</v>
      </c>
    </row>
    <row r="8" spans="1:2">
      <c r="A8" s="38" t="s">
        <v>12</v>
      </c>
      <c r="B8" s="37" t="s">
        <v>377</v>
      </c>
    </row>
    <row r="9" spans="1:2" ht="30">
      <c r="A9" s="38" t="s">
        <v>13</v>
      </c>
      <c r="B9" s="37" t="s">
        <v>14</v>
      </c>
    </row>
    <row r="10" spans="1:2">
      <c r="A10" s="38" t="s">
        <v>15</v>
      </c>
      <c r="B10" s="37" t="s">
        <v>16</v>
      </c>
    </row>
    <row r="11" spans="1:2">
      <c r="A11" s="38" t="s">
        <v>17</v>
      </c>
      <c r="B11" s="37" t="s">
        <v>324</v>
      </c>
    </row>
    <row r="12" spans="1:2" ht="30">
      <c r="A12" s="38" t="s">
        <v>18</v>
      </c>
      <c r="B12" s="37" t="s">
        <v>19</v>
      </c>
    </row>
    <row r="13" spans="1:2" ht="30">
      <c r="A13" s="38" t="s">
        <v>20</v>
      </c>
      <c r="B13" s="37" t="s">
        <v>100</v>
      </c>
    </row>
    <row r="14" spans="1:2">
      <c r="A14" s="38" t="s">
        <v>21</v>
      </c>
      <c r="B14" s="37" t="s">
        <v>22</v>
      </c>
    </row>
    <row r="15" spans="1:2" ht="30">
      <c r="A15" s="38" t="s">
        <v>23</v>
      </c>
      <c r="B15" s="37" t="s">
        <v>101</v>
      </c>
    </row>
    <row r="16" spans="1:2">
      <c r="A16" s="38" t="s">
        <v>24</v>
      </c>
      <c r="B16" s="37" t="s">
        <v>375</v>
      </c>
    </row>
    <row r="17" spans="1:2">
      <c r="A17" s="38" t="s">
        <v>25</v>
      </c>
      <c r="B17" s="37" t="s">
        <v>26</v>
      </c>
    </row>
    <row r="18" spans="1:2">
      <c r="A18" s="38" t="s">
        <v>27</v>
      </c>
      <c r="B18" s="37" t="s">
        <v>102</v>
      </c>
    </row>
    <row r="19" spans="1:2">
      <c r="A19" s="38" t="s">
        <v>28</v>
      </c>
      <c r="B19" s="37" t="s">
        <v>103</v>
      </c>
    </row>
    <row r="20" spans="1:2" ht="30">
      <c r="A20" s="38" t="s">
        <v>29</v>
      </c>
      <c r="B20" s="37" t="s">
        <v>30</v>
      </c>
    </row>
    <row r="21" spans="1:2" ht="30">
      <c r="A21" s="38" t="s">
        <v>31</v>
      </c>
      <c r="B21" s="37" t="s">
        <v>32</v>
      </c>
    </row>
    <row r="22" spans="1:2" ht="30">
      <c r="A22" s="38" t="s">
        <v>33</v>
      </c>
      <c r="B22" s="37" t="s">
        <v>105</v>
      </c>
    </row>
    <row r="23" spans="1:2" ht="30">
      <c r="A23" s="38" t="s">
        <v>34</v>
      </c>
      <c r="B23" s="37" t="s">
        <v>35</v>
      </c>
    </row>
    <row r="24" spans="1:2" ht="30">
      <c r="A24" s="38" t="s">
        <v>36</v>
      </c>
      <c r="B24" s="37" t="s">
        <v>37</v>
      </c>
    </row>
    <row r="25" spans="1:2" ht="30">
      <c r="A25" s="38" t="s">
        <v>38</v>
      </c>
      <c r="B25" s="37" t="s">
        <v>39</v>
      </c>
    </row>
    <row r="26" spans="1:2">
      <c r="A26" s="38" t="s">
        <v>40</v>
      </c>
      <c r="B26" s="37" t="s">
        <v>41</v>
      </c>
    </row>
    <row r="27" spans="1:2">
      <c r="A27" s="38" t="s">
        <v>42</v>
      </c>
      <c r="B27" s="37" t="s">
        <v>43</v>
      </c>
    </row>
    <row r="28" spans="1:2" ht="30">
      <c r="A28" s="38" t="s">
        <v>44</v>
      </c>
      <c r="B28" s="37" t="s">
        <v>45</v>
      </c>
    </row>
    <row r="29" spans="1:2" ht="30">
      <c r="A29" s="38" t="s">
        <v>46</v>
      </c>
      <c r="B29" s="37" t="s">
        <v>106</v>
      </c>
    </row>
    <row r="30" spans="1:2">
      <c r="A30" s="38" t="s">
        <v>47</v>
      </c>
      <c r="B30" s="37" t="s">
        <v>48</v>
      </c>
    </row>
    <row r="31" spans="1:2">
      <c r="A31" s="38" t="s">
        <v>49</v>
      </c>
      <c r="B31" s="37" t="s">
        <v>212</v>
      </c>
    </row>
    <row r="32" spans="1:2" ht="30">
      <c r="A32" s="38" t="s">
        <v>50</v>
      </c>
      <c r="B32" s="37" t="s">
        <v>51</v>
      </c>
    </row>
    <row r="33" spans="1:2" ht="30">
      <c r="A33" s="38" t="s">
        <v>52</v>
      </c>
      <c r="B33" s="37" t="s">
        <v>376</v>
      </c>
    </row>
    <row r="34" spans="1:2" ht="30">
      <c r="A34" s="38" t="s">
        <v>53</v>
      </c>
      <c r="B34" s="37" t="s">
        <v>378</v>
      </c>
    </row>
  </sheetData>
  <autoFilter ref="A1:B34" xr:uid="{4D80071E-54F6-41BF-9D52-09AE2B632093}"/>
  <hyperlinks>
    <hyperlink ref="A2" location="'B-1'!A1" display="B-1" xr:uid="{CA0D2E47-A190-4C43-924F-FA929776B689}"/>
    <hyperlink ref="A3" location="'B-2'!A1" display="B-2" xr:uid="{8E42A85D-4E73-4D19-A8FC-0F29806D99CE}"/>
    <hyperlink ref="A4" location="'B-3'!A1" display="B-3" xr:uid="{70887546-BDA6-4A1A-AC4D-D2270C31E228}"/>
    <hyperlink ref="A5" location="'B-4'!A1" display="B-4" xr:uid="{C0F7B00E-72F9-4D49-B070-18B67BC62411}"/>
    <hyperlink ref="A6" location="'B-5'!A1" display="B-5" xr:uid="{670FCE65-1760-47ED-8D3A-61DFAB8F52CD}"/>
    <hyperlink ref="A7" location="'B-6'!A1" display="B-6" xr:uid="{3AE5F742-34BF-44A1-A10F-33CDAA445AD7}"/>
    <hyperlink ref="A8" location="'B-7'!A1" display="B-7" xr:uid="{0E547A51-627B-4FA6-8C5F-606E31B240F1}"/>
    <hyperlink ref="A9" location="'B-8'!A1" display="B-8" xr:uid="{0F31EFB8-AB97-4654-9AED-1A83D44AC2FF}"/>
    <hyperlink ref="A10" location="'B-9'!A1" display="B-9" xr:uid="{FBCBE973-B968-41ED-8B70-55476C4D3CC0}"/>
    <hyperlink ref="A11" location="'B-10'!A1" display="B-10" xr:uid="{BB698A34-558A-4645-8DE5-AD117F74CB6B}"/>
    <hyperlink ref="A12" location="'B-11'!A1" display="B-11" xr:uid="{8211D3C0-A9DD-4154-8493-21E13A46981E}"/>
    <hyperlink ref="A13" location="'B-12'!A1" display="B-12" xr:uid="{0A15D28A-7C0C-4727-B9AB-DA828D6CCADA}"/>
    <hyperlink ref="A14" location="'B-13'!A1" display="B-13" xr:uid="{98E611FC-0A6E-44E0-B820-557FAF29B433}"/>
    <hyperlink ref="A15" location="'B-14'!A1" display="B-14" xr:uid="{540CFBAE-03ED-442F-9C56-73336233874C}"/>
    <hyperlink ref="A16" location="'B-15'!A1" display="B-15" xr:uid="{F8D34DC3-3252-45EA-B551-72105F8F9E4F}"/>
    <hyperlink ref="A17" location="'B-16'!A1" display="B-16" xr:uid="{93F55723-72A6-4788-A230-F435FF865D3B}"/>
    <hyperlink ref="A18" location="'B-17'!A1" display="B-17" xr:uid="{53BF0FCD-0429-4CDD-82E0-D60EDF59C8DF}"/>
    <hyperlink ref="A19" location="'B-18'!A1" display="B-18" xr:uid="{0852BB3A-386D-4824-BD9C-A364425C4B39}"/>
    <hyperlink ref="A20" location="'B-19'!A1" display="B-19" xr:uid="{423298DD-2D08-449C-A8E4-08C1DA5ADE9C}"/>
    <hyperlink ref="A21" location="'B-20'!A1" display="B-20" xr:uid="{ED006C6A-4709-4E24-B95C-7C24E9ABE4F2}"/>
    <hyperlink ref="A22" location="'B-21'!A1" display="B-21" xr:uid="{A0B3A4B4-21B7-480E-AA5D-3816692807D7}"/>
    <hyperlink ref="A23" location="'B-22'!A1" display="B-22" xr:uid="{161F5FFE-A628-442C-981F-91FF77E544D8}"/>
    <hyperlink ref="A24" location="'B-23'!A1" display="B-23" xr:uid="{687AE6ED-56AB-4F05-9D08-42D7693DA3E6}"/>
    <hyperlink ref="A25" location="'B-24'!A1" display="B-24" xr:uid="{AE56198B-1DD3-481B-A5AC-83557AE03A78}"/>
    <hyperlink ref="A26" location="'B-25'!A1" display="B-25" xr:uid="{BB67734E-E981-4360-BBBE-61292BEE60BA}"/>
    <hyperlink ref="A27" location="'B-26'!A1" display="B-26" xr:uid="{A91850C1-DC5A-42D4-8FB7-668A1DA74436}"/>
    <hyperlink ref="A28" location="'B-27'!A1" display="B-27" xr:uid="{4483597C-5C14-451F-957A-A1ADE1D11C71}"/>
    <hyperlink ref="A29" location="'B-28'!A1" display="B-28" xr:uid="{14125E3A-34CB-4EA5-83D3-14D8396D1222}"/>
    <hyperlink ref="A30" location="'B-29'!A1" display="B-29" xr:uid="{B1F2D768-5D05-4A7B-9593-BD663B842010}"/>
    <hyperlink ref="A31" location="'B-30'!A1" display="B-30" xr:uid="{3554EFC1-DB65-405A-9F8C-80E7AF044728}"/>
    <hyperlink ref="A32" location="'B-31'!A1" display="B-31" xr:uid="{3FD466EA-3AEF-4DAA-8FB4-A72E02F03DDE}"/>
    <hyperlink ref="A33" location="'B-32'!A1" display="B-32" xr:uid="{34123AC0-CEC3-4A39-9FF1-F9741856AA01}"/>
    <hyperlink ref="A34" location="'B-33'!A1" display="B-33" xr:uid="{3EB2B60F-993C-4B04-AC40-23997BED54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187C1-9CCB-4263-B906-6287ADB35705}">
  <sheetPr transitionEvaluation="1" codeName="Sheet32"/>
  <dimension ref="A1:J52"/>
  <sheetViews>
    <sheetView showGridLines="0" zoomScaleNormal="100" workbookViewId="0">
      <selection activeCell="P27" sqref="P27"/>
    </sheetView>
  </sheetViews>
  <sheetFormatPr defaultColWidth="9.7109375" defaultRowHeight="11.25"/>
  <cols>
    <col min="1" max="1" width="11.140625" style="45" customWidth="1"/>
    <col min="2" max="2" width="14.42578125" style="45" customWidth="1"/>
    <col min="3" max="3" width="15.5703125" style="45" customWidth="1"/>
    <col min="4" max="4" width="14.42578125" style="45" customWidth="1"/>
    <col min="5" max="5" width="15.5703125" style="45" customWidth="1"/>
    <col min="6" max="6" width="16" style="45" customWidth="1"/>
    <col min="7" max="10" width="14.42578125" style="45" customWidth="1"/>
    <col min="11" max="16384" width="9.7109375" style="45"/>
  </cols>
  <sheetData>
    <row r="1" spans="1:10" ht="11.25" customHeight="1">
      <c r="A1" s="244" t="s">
        <v>16</v>
      </c>
      <c r="B1" s="51"/>
      <c r="C1" s="51"/>
      <c r="D1" s="51"/>
      <c r="E1" s="51"/>
      <c r="F1" s="51"/>
      <c r="G1" s="51"/>
      <c r="H1" s="51"/>
      <c r="I1" s="51"/>
      <c r="J1" s="51"/>
    </row>
    <row r="2" spans="1:10" s="155" customFormat="1" ht="33.75">
      <c r="A2" s="62" t="s">
        <v>109</v>
      </c>
      <c r="B2" s="101" t="s">
        <v>301</v>
      </c>
      <c r="C2" s="101" t="s">
        <v>307</v>
      </c>
      <c r="D2" s="101" t="s">
        <v>201</v>
      </c>
      <c r="E2" s="101" t="s">
        <v>302</v>
      </c>
      <c r="F2" s="101" t="s">
        <v>306</v>
      </c>
      <c r="G2" s="101" t="s">
        <v>202</v>
      </c>
      <c r="H2" s="101" t="s">
        <v>303</v>
      </c>
      <c r="I2" s="101" t="s">
        <v>305</v>
      </c>
      <c r="J2" s="101" t="s">
        <v>304</v>
      </c>
    </row>
    <row r="3" spans="1:10" ht="11.25" customHeight="1">
      <c r="A3" s="49" t="s">
        <v>90</v>
      </c>
      <c r="B3" s="72">
        <v>238000</v>
      </c>
      <c r="C3" s="72">
        <v>357</v>
      </c>
      <c r="D3" s="72">
        <v>84966</v>
      </c>
      <c r="E3" s="72">
        <v>30800</v>
      </c>
      <c r="F3" s="72">
        <v>529</v>
      </c>
      <c r="G3" s="72">
        <v>16293</v>
      </c>
      <c r="H3" s="72">
        <f t="shared" ref="H3:H10" si="0">B3+E3</f>
        <v>268800</v>
      </c>
      <c r="I3" s="72">
        <v>377</v>
      </c>
      <c r="J3" s="72">
        <f>D3+G3</f>
        <v>101259</v>
      </c>
    </row>
    <row r="4" spans="1:10" ht="11.25" customHeight="1">
      <c r="A4" s="49" t="s">
        <v>91</v>
      </c>
      <c r="B4" s="72">
        <v>157000</v>
      </c>
      <c r="C4" s="8">
        <v>689</v>
      </c>
      <c r="D4" s="72">
        <v>108173</v>
      </c>
      <c r="E4" s="72">
        <v>25800</v>
      </c>
      <c r="F4" s="72">
        <v>501</v>
      </c>
      <c r="G4" s="72">
        <v>12926</v>
      </c>
      <c r="H4" s="72">
        <f t="shared" si="0"/>
        <v>182800</v>
      </c>
      <c r="I4" s="72">
        <v>662</v>
      </c>
      <c r="J4" s="72">
        <f>D4+G4</f>
        <v>121099</v>
      </c>
    </row>
    <row r="5" spans="1:10" ht="11.25" customHeight="1">
      <c r="A5" s="49" t="s">
        <v>92</v>
      </c>
      <c r="B5" s="72">
        <v>202000</v>
      </c>
      <c r="C5" s="8">
        <v>460</v>
      </c>
      <c r="D5" s="72">
        <v>92920</v>
      </c>
      <c r="E5" s="72">
        <v>34700</v>
      </c>
      <c r="F5" s="72">
        <v>480</v>
      </c>
      <c r="G5" s="72">
        <v>16658</v>
      </c>
      <c r="H5" s="72">
        <f t="shared" si="0"/>
        <v>236700</v>
      </c>
      <c r="I5" s="72">
        <v>463</v>
      </c>
      <c r="J5" s="72">
        <v>109578</v>
      </c>
    </row>
    <row r="6" spans="1:10" ht="11.25" customHeight="1">
      <c r="A6" s="49" t="s">
        <v>93</v>
      </c>
      <c r="B6" s="72">
        <v>247000</v>
      </c>
      <c r="C6" s="8">
        <v>370</v>
      </c>
      <c r="D6" s="72">
        <v>91390</v>
      </c>
      <c r="E6" s="72">
        <v>27000</v>
      </c>
      <c r="F6" s="72">
        <v>460</v>
      </c>
      <c r="G6" s="72">
        <v>12409</v>
      </c>
      <c r="H6" s="72">
        <f t="shared" si="0"/>
        <v>274000</v>
      </c>
      <c r="I6" s="72">
        <v>379</v>
      </c>
      <c r="J6" s="72">
        <f>D6+G6</f>
        <v>103799</v>
      </c>
    </row>
    <row r="7" spans="1:10" ht="11.25" customHeight="1">
      <c r="A7" s="49" t="s">
        <v>94</v>
      </c>
      <c r="B7" s="72">
        <v>200000</v>
      </c>
      <c r="C7" s="8">
        <v>582</v>
      </c>
      <c r="D7" s="72">
        <v>116400</v>
      </c>
      <c r="E7" s="72">
        <v>29500</v>
      </c>
      <c r="F7" s="72">
        <v>390</v>
      </c>
      <c r="G7" s="72">
        <v>11496</v>
      </c>
      <c r="H7" s="72">
        <f t="shared" si="0"/>
        <v>229500</v>
      </c>
      <c r="I7" s="72">
        <v>557</v>
      </c>
      <c r="J7" s="72">
        <f>D7+G7</f>
        <v>127896</v>
      </c>
    </row>
    <row r="8" spans="1:10" ht="11.25" customHeight="1">
      <c r="A8" s="49" t="s">
        <v>95</v>
      </c>
      <c r="B8" s="72">
        <v>160000</v>
      </c>
      <c r="C8" s="8">
        <v>1020</v>
      </c>
      <c r="D8" s="72">
        <v>163200</v>
      </c>
      <c r="E8" s="72">
        <v>28500</v>
      </c>
      <c r="F8" s="72">
        <v>576</v>
      </c>
      <c r="G8" s="72">
        <v>16415</v>
      </c>
      <c r="H8" s="72">
        <f t="shared" si="0"/>
        <v>188500</v>
      </c>
      <c r="I8" s="72">
        <v>953</v>
      </c>
      <c r="J8" s="72">
        <f>D8+G8</f>
        <v>179615</v>
      </c>
    </row>
    <row r="9" spans="1:10" ht="11.25" customHeight="1">
      <c r="A9" s="49" t="s">
        <v>96</v>
      </c>
      <c r="B9" s="72">
        <v>278000</v>
      </c>
      <c r="C9" s="8">
        <v>338</v>
      </c>
      <c r="D9" s="72">
        <v>93964</v>
      </c>
      <c r="E9" s="72">
        <v>24700</v>
      </c>
      <c r="F9" s="72">
        <v>412</v>
      </c>
      <c r="G9" s="72">
        <v>10176</v>
      </c>
      <c r="H9" s="72">
        <f t="shared" si="0"/>
        <v>302700</v>
      </c>
      <c r="I9" s="72">
        <v>344</v>
      </c>
      <c r="J9" s="72">
        <f>D9+G9</f>
        <v>104140</v>
      </c>
    </row>
    <row r="10" spans="1:10" ht="11.25" customHeight="1">
      <c r="A10" s="49" t="s">
        <v>97</v>
      </c>
      <c r="B10" s="72">
        <v>180000</v>
      </c>
      <c r="C10" s="8">
        <v>1140</v>
      </c>
      <c r="D10" s="72">
        <v>205200</v>
      </c>
      <c r="E10" s="72">
        <v>29000</v>
      </c>
      <c r="F10" s="72">
        <v>312</v>
      </c>
      <c r="G10" s="72">
        <v>9048</v>
      </c>
      <c r="H10" s="72">
        <f t="shared" si="0"/>
        <v>209000</v>
      </c>
      <c r="I10" s="72">
        <v>1030</v>
      </c>
      <c r="J10" s="72">
        <f>D10+G10</f>
        <v>214248</v>
      </c>
    </row>
    <row r="11" spans="1:10" ht="11.25" customHeight="1">
      <c r="A11" s="49" t="s">
        <v>98</v>
      </c>
      <c r="B11" s="72">
        <v>165000</v>
      </c>
      <c r="C11" s="8">
        <v>1260</v>
      </c>
      <c r="D11" s="72">
        <v>207900</v>
      </c>
      <c r="E11" s="72">
        <v>27000</v>
      </c>
      <c r="F11" s="72">
        <v>436</v>
      </c>
      <c r="G11" s="72">
        <v>11772</v>
      </c>
      <c r="H11" s="72">
        <v>192600</v>
      </c>
      <c r="I11" s="72">
        <v>1140</v>
      </c>
      <c r="J11" s="72">
        <v>220110</v>
      </c>
    </row>
    <row r="12" spans="1:10" ht="11.25" customHeight="1">
      <c r="A12" s="49" t="s">
        <v>56</v>
      </c>
      <c r="B12" s="72">
        <v>105000</v>
      </c>
      <c r="C12" s="8">
        <v>2280</v>
      </c>
      <c r="D12" s="72">
        <v>239400</v>
      </c>
      <c r="E12" s="72">
        <v>33500</v>
      </c>
      <c r="F12" s="72">
        <v>332</v>
      </c>
      <c r="G12" s="72">
        <v>11122</v>
      </c>
      <c r="H12" s="72">
        <v>139050</v>
      </c>
      <c r="I12" s="72">
        <v>1800</v>
      </c>
      <c r="J12" s="72">
        <v>250940</v>
      </c>
    </row>
    <row r="13" spans="1:10" ht="11.25" customHeight="1">
      <c r="A13" s="49" t="s">
        <v>57</v>
      </c>
      <c r="B13" s="72">
        <v>136000</v>
      </c>
      <c r="C13" s="8">
        <v>1410</v>
      </c>
      <c r="D13" s="72">
        <v>191760</v>
      </c>
      <c r="E13" s="72">
        <v>19600</v>
      </c>
      <c r="F13" s="72">
        <v>684</v>
      </c>
      <c r="G13" s="72">
        <v>13406</v>
      </c>
      <c r="H13" s="72">
        <v>156050</v>
      </c>
      <c r="I13" s="72">
        <v>1320</v>
      </c>
      <c r="J13" s="72">
        <v>205571</v>
      </c>
    </row>
    <row r="14" spans="1:10" ht="11.25" customHeight="1">
      <c r="A14" s="49" t="s">
        <v>58</v>
      </c>
      <c r="B14" s="72">
        <v>156000</v>
      </c>
      <c r="C14" s="72">
        <v>1170</v>
      </c>
      <c r="D14" s="72">
        <v>182520</v>
      </c>
      <c r="E14" s="72">
        <v>28300</v>
      </c>
      <c r="F14" s="72">
        <v>476</v>
      </c>
      <c r="G14" s="72">
        <v>13471</v>
      </c>
      <c r="H14" s="72">
        <v>184720</v>
      </c>
      <c r="I14" s="72">
        <v>1060</v>
      </c>
      <c r="J14" s="72">
        <v>196386</v>
      </c>
    </row>
    <row r="15" spans="1:10" ht="11.25" customHeight="1">
      <c r="A15" s="49" t="s">
        <v>59</v>
      </c>
      <c r="B15" s="72">
        <v>284000</v>
      </c>
      <c r="C15" s="72">
        <v>400</v>
      </c>
      <c r="D15" s="72">
        <v>113600</v>
      </c>
      <c r="E15" s="72">
        <v>7200</v>
      </c>
      <c r="F15" s="72">
        <v>583</v>
      </c>
      <c r="G15" s="72">
        <v>4198</v>
      </c>
      <c r="H15" s="72">
        <v>291550</v>
      </c>
      <c r="I15" s="72">
        <v>405</v>
      </c>
      <c r="J15" s="72">
        <v>118120</v>
      </c>
    </row>
    <row r="16" spans="1:10" ht="11.25" customHeight="1">
      <c r="A16" s="49" t="s">
        <v>60</v>
      </c>
      <c r="B16" s="72">
        <v>139000</v>
      </c>
      <c r="C16" s="72">
        <v>1810</v>
      </c>
      <c r="D16" s="72">
        <v>251590</v>
      </c>
      <c r="E16" s="72">
        <v>4400</v>
      </c>
      <c r="F16" s="72">
        <v>820</v>
      </c>
      <c r="G16" s="72">
        <v>3608</v>
      </c>
      <c r="H16" s="72">
        <v>143650</v>
      </c>
      <c r="I16" s="72">
        <v>1780</v>
      </c>
      <c r="J16" s="72">
        <v>255418</v>
      </c>
    </row>
    <row r="17" spans="1:10" ht="11.25" customHeight="1">
      <c r="A17" s="49" t="s">
        <v>61</v>
      </c>
      <c r="B17" s="72">
        <v>155000</v>
      </c>
      <c r="C17" s="72">
        <v>1480</v>
      </c>
      <c r="D17" s="72">
        <v>229894</v>
      </c>
      <c r="E17" s="72">
        <v>20000</v>
      </c>
      <c r="F17" s="72">
        <v>616</v>
      </c>
      <c r="G17" s="72">
        <v>12320</v>
      </c>
      <c r="H17" s="72">
        <v>175250</v>
      </c>
      <c r="I17" s="72">
        <v>1380</v>
      </c>
      <c r="J17" s="72">
        <v>242464</v>
      </c>
    </row>
    <row r="18" spans="1:10" ht="11.25" customHeight="1">
      <c r="A18" s="49" t="s">
        <v>62</v>
      </c>
      <c r="B18" s="72">
        <v>171000</v>
      </c>
      <c r="C18" s="72">
        <v>1370</v>
      </c>
      <c r="D18" s="72">
        <v>234831</v>
      </c>
      <c r="E18" s="72">
        <v>19000</v>
      </c>
      <c r="F18" s="72">
        <v>596</v>
      </c>
      <c r="G18" s="72">
        <v>11324</v>
      </c>
      <c r="H18" s="72">
        <v>190250</v>
      </c>
      <c r="I18" s="72">
        <v>1300</v>
      </c>
      <c r="J18" s="72">
        <v>246428</v>
      </c>
    </row>
    <row r="19" spans="1:10" ht="11.25" customHeight="1">
      <c r="A19" s="49" t="s">
        <v>63</v>
      </c>
      <c r="B19" s="72">
        <v>167000</v>
      </c>
      <c r="C19" s="72">
        <v>1560</v>
      </c>
      <c r="D19" s="72">
        <v>260162</v>
      </c>
      <c r="E19" s="72">
        <v>23500</v>
      </c>
      <c r="F19" s="72">
        <v>528</v>
      </c>
      <c r="G19" s="72">
        <v>12408</v>
      </c>
      <c r="H19" s="72">
        <v>190700</v>
      </c>
      <c r="I19" s="72">
        <v>1430</v>
      </c>
      <c r="J19" s="72">
        <v>272784</v>
      </c>
    </row>
    <row r="20" spans="1:10" ht="11.25" customHeight="1">
      <c r="A20" s="47" t="s">
        <v>64</v>
      </c>
      <c r="B20" s="72">
        <v>154000</v>
      </c>
      <c r="C20" s="72">
        <v>1710</v>
      </c>
      <c r="D20" s="72">
        <v>263473</v>
      </c>
      <c r="E20" s="72">
        <v>24000</v>
      </c>
      <c r="F20" s="72">
        <v>584</v>
      </c>
      <c r="G20" s="72">
        <v>14016</v>
      </c>
      <c r="H20" s="72">
        <v>178250</v>
      </c>
      <c r="I20" s="72">
        <v>1560</v>
      </c>
      <c r="J20" s="72">
        <v>277754</v>
      </c>
    </row>
    <row r="21" spans="1:10" ht="11.25" customHeight="1">
      <c r="A21" s="47" t="s">
        <v>65</v>
      </c>
      <c r="B21" s="72">
        <v>136000</v>
      </c>
      <c r="C21" s="72">
        <v>2400</v>
      </c>
      <c r="D21" s="72">
        <v>327002</v>
      </c>
      <c r="E21" s="72">
        <v>23000</v>
      </c>
      <c r="F21" s="72">
        <v>716</v>
      </c>
      <c r="G21" s="72">
        <v>16468</v>
      </c>
      <c r="H21" s="72">
        <v>159250</v>
      </c>
      <c r="I21" s="72">
        <v>2160</v>
      </c>
      <c r="J21" s="72">
        <v>343730</v>
      </c>
    </row>
    <row r="22" spans="1:10" ht="11.25" customHeight="1">
      <c r="A22" s="49" t="s">
        <v>99</v>
      </c>
      <c r="B22" s="72">
        <v>161000</v>
      </c>
      <c r="C22" s="72">
        <v>2110</v>
      </c>
      <c r="D22" s="72">
        <v>339594</v>
      </c>
      <c r="E22" s="72">
        <v>22000</v>
      </c>
      <c r="F22" s="72">
        <v>748</v>
      </c>
      <c r="G22" s="72">
        <v>16456</v>
      </c>
      <c r="H22" s="72">
        <v>183300</v>
      </c>
      <c r="I22" s="72">
        <v>1950</v>
      </c>
      <c r="J22" s="72">
        <v>356410</v>
      </c>
    </row>
    <row r="23" spans="1:10" ht="11.25" customHeight="1">
      <c r="A23" s="49" t="s">
        <v>66</v>
      </c>
      <c r="B23" s="72">
        <v>213000</v>
      </c>
      <c r="C23" s="72">
        <v>1480</v>
      </c>
      <c r="D23" s="72">
        <v>315842</v>
      </c>
      <c r="E23" s="72">
        <v>26000</v>
      </c>
      <c r="F23" s="72">
        <v>584</v>
      </c>
      <c r="G23" s="72">
        <v>15184</v>
      </c>
      <c r="H23" s="72">
        <v>239320</v>
      </c>
      <c r="I23" s="72">
        <v>1400</v>
      </c>
      <c r="J23" s="72">
        <v>331397</v>
      </c>
    </row>
    <row r="24" spans="1:10" ht="11.25" customHeight="1">
      <c r="A24" s="49" t="s">
        <v>67</v>
      </c>
      <c r="B24" s="72">
        <v>200000</v>
      </c>
      <c r="C24" s="72">
        <v>1790</v>
      </c>
      <c r="D24" s="72">
        <v>358000</v>
      </c>
      <c r="E24" s="72">
        <v>23000</v>
      </c>
      <c r="F24" s="72">
        <v>676</v>
      </c>
      <c r="G24" s="72">
        <v>15548</v>
      </c>
      <c r="H24" s="72">
        <v>223300</v>
      </c>
      <c r="I24" s="72">
        <v>1670</v>
      </c>
      <c r="J24" s="72">
        <v>373890</v>
      </c>
    </row>
    <row r="25" spans="1:10" ht="11.25" customHeight="1">
      <c r="A25" s="49" t="s">
        <v>68</v>
      </c>
      <c r="B25" s="72">
        <v>168000</v>
      </c>
      <c r="C25" s="72">
        <v>2170</v>
      </c>
      <c r="D25" s="72">
        <v>364560</v>
      </c>
      <c r="E25" s="72">
        <v>31000</v>
      </c>
      <c r="F25" s="72">
        <v>556</v>
      </c>
      <c r="G25" s="72">
        <v>17236</v>
      </c>
      <c r="H25" s="72">
        <v>199350</v>
      </c>
      <c r="I25" s="72">
        <v>1920</v>
      </c>
      <c r="J25" s="72">
        <v>382188</v>
      </c>
    </row>
    <row r="26" spans="1:10" ht="11.25" customHeight="1">
      <c r="A26" s="49" t="s">
        <v>69</v>
      </c>
      <c r="B26" s="72">
        <v>216000</v>
      </c>
      <c r="C26" s="72">
        <v>1760</v>
      </c>
      <c r="D26" s="72">
        <v>380160</v>
      </c>
      <c r="E26" s="72">
        <v>17000</v>
      </c>
      <c r="F26" s="72">
        <v>808</v>
      </c>
      <c r="G26" s="72">
        <v>13736</v>
      </c>
      <c r="H26" s="72">
        <v>233380</v>
      </c>
      <c r="I26" s="72">
        <v>1690</v>
      </c>
      <c r="J26" s="72">
        <v>394367</v>
      </c>
    </row>
    <row r="27" spans="1:10" ht="11.25" customHeight="1">
      <c r="A27" s="49" t="s">
        <v>70</v>
      </c>
      <c r="B27" s="72">
        <v>151000</v>
      </c>
      <c r="C27" s="72">
        <v>1830</v>
      </c>
      <c r="D27" s="72">
        <v>276330</v>
      </c>
      <c r="E27" s="72">
        <v>28000</v>
      </c>
      <c r="F27" s="72">
        <v>516</v>
      </c>
      <c r="G27" s="72">
        <v>14448</v>
      </c>
      <c r="H27" s="72">
        <v>179370</v>
      </c>
      <c r="I27" s="72">
        <v>1620</v>
      </c>
      <c r="J27" s="72">
        <v>291244</v>
      </c>
    </row>
    <row r="28" spans="1:10" ht="11.25" customHeight="1">
      <c r="A28" s="49" t="s">
        <v>71</v>
      </c>
      <c r="B28" s="72">
        <v>300000</v>
      </c>
      <c r="C28" s="72">
        <v>1140</v>
      </c>
      <c r="D28" s="72">
        <v>342000</v>
      </c>
      <c r="E28" s="72">
        <v>12000</v>
      </c>
      <c r="F28" s="72">
        <v>940</v>
      </c>
      <c r="G28" s="72">
        <v>11280</v>
      </c>
      <c r="H28" s="72">
        <v>312400</v>
      </c>
      <c r="I28" s="72">
        <v>1130</v>
      </c>
      <c r="J28" s="72">
        <v>353808</v>
      </c>
    </row>
    <row r="29" spans="1:10" ht="11.25" customHeight="1">
      <c r="A29" s="49" t="s">
        <v>83</v>
      </c>
      <c r="B29" s="72">
        <v>132000</v>
      </c>
      <c r="C29" s="72">
        <v>1890</v>
      </c>
      <c r="D29" s="72">
        <v>249480</v>
      </c>
      <c r="E29" s="72">
        <v>14000</v>
      </c>
      <c r="F29" s="72">
        <v>912</v>
      </c>
      <c r="G29" s="72">
        <v>12768</v>
      </c>
      <c r="H29" s="72">
        <v>146510</v>
      </c>
      <c r="I29" s="72">
        <v>1800</v>
      </c>
      <c r="J29" s="72">
        <v>262942</v>
      </c>
    </row>
    <row r="30" spans="1:10" ht="11.25" customHeight="1">
      <c r="A30" s="49" t="s">
        <v>72</v>
      </c>
      <c r="B30" s="72">
        <v>165000</v>
      </c>
      <c r="C30" s="72">
        <v>1990</v>
      </c>
      <c r="D30" s="72">
        <v>328350</v>
      </c>
      <c r="E30" s="72">
        <v>27500</v>
      </c>
      <c r="F30" s="72">
        <v>440</v>
      </c>
      <c r="G30" s="72">
        <v>12100</v>
      </c>
      <c r="H30" s="72">
        <v>193080</v>
      </c>
      <c r="I30" s="72">
        <v>1770</v>
      </c>
      <c r="J30" s="72">
        <v>341239</v>
      </c>
    </row>
    <row r="31" spans="1:10" ht="11.25" customHeight="1">
      <c r="A31" s="49" t="s">
        <v>84</v>
      </c>
      <c r="B31" s="72">
        <v>88000</v>
      </c>
      <c r="C31" s="72">
        <v>2280</v>
      </c>
      <c r="D31" s="72">
        <v>200640</v>
      </c>
      <c r="E31" s="72">
        <v>27450</v>
      </c>
      <c r="F31" s="72">
        <v>480</v>
      </c>
      <c r="G31" s="72">
        <v>13176</v>
      </c>
      <c r="H31" s="72">
        <v>115950</v>
      </c>
      <c r="I31" s="72">
        <v>1850</v>
      </c>
      <c r="J31" s="72">
        <v>214546</v>
      </c>
    </row>
    <row r="32" spans="1:10" ht="11.25" customHeight="1">
      <c r="A32" s="49" t="s">
        <v>85</v>
      </c>
      <c r="B32" s="72">
        <v>274800</v>
      </c>
      <c r="C32" s="72">
        <v>1510</v>
      </c>
      <c r="D32" s="72">
        <v>414948</v>
      </c>
      <c r="E32" s="72">
        <v>23200</v>
      </c>
      <c r="F32" s="72">
        <v>600</v>
      </c>
      <c r="G32" s="72">
        <v>13920</v>
      </c>
      <c r="H32" s="72">
        <v>298520</v>
      </c>
      <c r="I32" s="72">
        <v>1440</v>
      </c>
      <c r="J32" s="72">
        <v>429586</v>
      </c>
    </row>
    <row r="33" spans="1:10" ht="11.25" customHeight="1">
      <c r="A33" s="49" t="s">
        <v>86</v>
      </c>
      <c r="B33" s="72">
        <v>151500</v>
      </c>
      <c r="C33" s="72">
        <v>3040</v>
      </c>
      <c r="D33" s="72">
        <v>460560</v>
      </c>
      <c r="E33" s="72">
        <v>22500</v>
      </c>
      <c r="F33" s="72">
        <v>800</v>
      </c>
      <c r="G33" s="72">
        <v>18000</v>
      </c>
      <c r="H33" s="72">
        <v>174330</v>
      </c>
      <c r="I33" s="72">
        <v>2750</v>
      </c>
      <c r="J33" s="72">
        <v>479068</v>
      </c>
    </row>
    <row r="34" spans="1:10" ht="11.25" customHeight="1">
      <c r="A34" s="49" t="s">
        <v>73</v>
      </c>
      <c r="B34" s="72">
        <v>231500</v>
      </c>
      <c r="C34" s="72">
        <v>1650</v>
      </c>
      <c r="D34" s="72">
        <v>381975</v>
      </c>
      <c r="E34" s="72">
        <v>31100</v>
      </c>
      <c r="F34" s="72">
        <v>756</v>
      </c>
      <c r="G34" s="72">
        <v>23512</v>
      </c>
      <c r="H34" s="72">
        <v>262950</v>
      </c>
      <c r="I34" s="72">
        <v>1540</v>
      </c>
      <c r="J34" s="72">
        <v>406047</v>
      </c>
    </row>
    <row r="35" spans="1:10" ht="11.25" customHeight="1">
      <c r="A35" s="49" t="s">
        <v>74</v>
      </c>
      <c r="B35" s="8" t="s">
        <v>274</v>
      </c>
      <c r="C35" s="8" t="s">
        <v>274</v>
      </c>
      <c r="D35" s="8" t="s">
        <v>274</v>
      </c>
      <c r="E35" s="8" t="s">
        <v>274</v>
      </c>
      <c r="F35" s="8" t="s">
        <v>274</v>
      </c>
      <c r="G35" s="8" t="s">
        <v>274</v>
      </c>
      <c r="H35" s="8" t="s">
        <v>274</v>
      </c>
      <c r="I35" s="8" t="s">
        <v>274</v>
      </c>
      <c r="J35" s="8" t="s">
        <v>274</v>
      </c>
    </row>
    <row r="36" spans="1:10" ht="11.25" customHeight="1">
      <c r="A36" s="49" t="s">
        <v>75</v>
      </c>
      <c r="B36" s="8">
        <v>149000</v>
      </c>
      <c r="C36" s="8">
        <v>2240</v>
      </c>
      <c r="D36" s="8">
        <v>333760</v>
      </c>
      <c r="E36" s="8">
        <v>33400</v>
      </c>
      <c r="F36" s="8">
        <v>796</v>
      </c>
      <c r="G36" s="8">
        <v>26586</v>
      </c>
      <c r="H36" s="8">
        <v>182920</v>
      </c>
      <c r="I36" s="8">
        <v>1980</v>
      </c>
      <c r="J36" s="8">
        <v>361386</v>
      </c>
    </row>
    <row r="37" spans="1:10" ht="11.25" customHeight="1">
      <c r="A37" s="49" t="s">
        <v>76</v>
      </c>
      <c r="B37" s="8">
        <v>140000</v>
      </c>
      <c r="C37" s="8">
        <v>2170</v>
      </c>
      <c r="D37" s="8">
        <v>303800</v>
      </c>
      <c r="E37" s="8">
        <v>32500</v>
      </c>
      <c r="F37" s="8">
        <v>656</v>
      </c>
      <c r="G37" s="8">
        <v>21320</v>
      </c>
      <c r="H37" s="8">
        <v>172940</v>
      </c>
      <c r="I37" s="8">
        <v>1890</v>
      </c>
      <c r="J37" s="8">
        <v>326378</v>
      </c>
    </row>
    <row r="38" spans="1:10" ht="11.25" customHeight="1">
      <c r="A38" s="49" t="s">
        <v>77</v>
      </c>
      <c r="B38" s="8">
        <v>201000</v>
      </c>
      <c r="C38" s="8">
        <v>2050</v>
      </c>
      <c r="D38" s="8">
        <v>412050</v>
      </c>
      <c r="E38" s="8">
        <v>27300</v>
      </c>
      <c r="F38" s="8">
        <v>745</v>
      </c>
      <c r="G38" s="8">
        <v>20339</v>
      </c>
      <c r="H38" s="8">
        <v>228990</v>
      </c>
      <c r="I38" s="8">
        <v>1900</v>
      </c>
      <c r="J38" s="8">
        <v>433870</v>
      </c>
    </row>
    <row r="39" spans="1:10" ht="11.25" customHeight="1">
      <c r="A39" s="49" t="s">
        <v>78</v>
      </c>
      <c r="B39" s="8">
        <v>113000</v>
      </c>
      <c r="C39" s="8">
        <v>3140</v>
      </c>
      <c r="D39" s="8">
        <v>351240</v>
      </c>
      <c r="E39" s="8">
        <v>24100</v>
      </c>
      <c r="F39" s="8">
        <v>798</v>
      </c>
      <c r="G39" s="8">
        <v>19080</v>
      </c>
      <c r="H39" s="8">
        <v>138050</v>
      </c>
      <c r="I39" s="8">
        <v>2720</v>
      </c>
      <c r="J39" s="8">
        <v>372254</v>
      </c>
    </row>
    <row r="40" spans="1:10" ht="11.25" customHeight="1">
      <c r="A40" s="49" t="s">
        <v>79</v>
      </c>
      <c r="B40" s="8">
        <v>170000</v>
      </c>
      <c r="C40" s="8">
        <v>2260</v>
      </c>
      <c r="D40" s="8">
        <v>382460</v>
      </c>
      <c r="E40" s="8">
        <v>16900</v>
      </c>
      <c r="F40" s="8">
        <v>477</v>
      </c>
      <c r="G40" s="8">
        <v>8014</v>
      </c>
      <c r="H40" s="8">
        <v>187680</v>
      </c>
      <c r="I40" s="8">
        <v>2100</v>
      </c>
      <c r="J40" s="8">
        <v>392012</v>
      </c>
    </row>
    <row r="41" spans="1:10" ht="11.25" customHeight="1">
      <c r="A41" s="49" t="s">
        <v>80</v>
      </c>
      <c r="B41" s="8">
        <v>171000</v>
      </c>
      <c r="C41" s="8">
        <v>2270</v>
      </c>
      <c r="D41" s="8">
        <v>383485</v>
      </c>
      <c r="E41" s="8">
        <v>13900</v>
      </c>
      <c r="F41" s="8">
        <v>1120</v>
      </c>
      <c r="G41" s="8">
        <v>15278</v>
      </c>
      <c r="H41" s="8">
        <v>185770</v>
      </c>
      <c r="I41" s="8">
        <v>2180</v>
      </c>
      <c r="J41" s="8">
        <v>400354</v>
      </c>
    </row>
    <row r="42" spans="1:10" ht="11.25" customHeight="1">
      <c r="A42" s="49" t="s">
        <v>81</v>
      </c>
      <c r="B42" s="8">
        <v>109000</v>
      </c>
      <c r="C42" s="8">
        <v>3440</v>
      </c>
      <c r="D42" s="8">
        <v>373185</v>
      </c>
      <c r="E42" s="8">
        <v>25400</v>
      </c>
      <c r="F42" s="8">
        <v>928</v>
      </c>
      <c r="G42" s="8">
        <v>23332</v>
      </c>
      <c r="H42" s="8">
        <v>135220</v>
      </c>
      <c r="I42" s="8">
        <v>2970</v>
      </c>
      <c r="J42" s="8">
        <v>398304</v>
      </c>
    </row>
    <row r="43" spans="1:10" ht="11.25" customHeight="1">
      <c r="A43" s="49" t="s">
        <v>82</v>
      </c>
      <c r="B43" s="8">
        <v>188500</v>
      </c>
      <c r="C43" s="8">
        <v>2190</v>
      </c>
      <c r="D43" s="8">
        <v>411720</v>
      </c>
      <c r="E43" s="8">
        <v>17500</v>
      </c>
      <c r="F43" s="8">
        <v>799</v>
      </c>
      <c r="G43" s="8">
        <v>13726</v>
      </c>
      <c r="H43" s="8">
        <v>206610</v>
      </c>
      <c r="I43" s="8">
        <v>2070</v>
      </c>
      <c r="J43" s="8">
        <v>426632</v>
      </c>
    </row>
    <row r="44" spans="1:10" ht="11.25" customHeight="1">
      <c r="A44" s="49" t="s">
        <v>87</v>
      </c>
      <c r="B44" s="8">
        <v>135500</v>
      </c>
      <c r="C44" s="8">
        <v>2430</v>
      </c>
      <c r="D44" s="8">
        <v>327369</v>
      </c>
      <c r="E44" s="8">
        <v>14650</v>
      </c>
      <c r="F44" s="8">
        <v>939</v>
      </c>
      <c r="G44" s="8">
        <v>13350</v>
      </c>
      <c r="H44" s="8">
        <v>150740</v>
      </c>
      <c r="I44" s="8">
        <v>2290</v>
      </c>
      <c r="J44" s="8">
        <v>341936</v>
      </c>
    </row>
    <row r="45" spans="1:10" ht="11.25" customHeight="1">
      <c r="A45" s="55" t="s">
        <v>128</v>
      </c>
      <c r="B45" s="35">
        <v>138500</v>
      </c>
      <c r="C45" s="35">
        <v>3530</v>
      </c>
      <c r="D45" s="35">
        <v>487734</v>
      </c>
      <c r="E45" s="35">
        <v>18050</v>
      </c>
      <c r="F45" s="35">
        <v>800</v>
      </c>
      <c r="G45" s="35">
        <v>14265</v>
      </c>
      <c r="H45" s="35">
        <v>156900</v>
      </c>
      <c r="I45" s="35">
        <v>3220</v>
      </c>
      <c r="J45" s="35">
        <v>502806</v>
      </c>
    </row>
    <row r="46" spans="1:10" ht="11.25" customHeight="1">
      <c r="A46" s="49" t="s">
        <v>296</v>
      </c>
      <c r="B46" s="152"/>
      <c r="C46" s="153"/>
      <c r="D46" s="152"/>
      <c r="E46" s="152"/>
      <c r="F46" s="153"/>
      <c r="G46" s="152"/>
      <c r="H46" s="152"/>
      <c r="I46" s="153"/>
      <c r="J46" s="152"/>
    </row>
    <row r="47" spans="1:10" ht="11.25" customHeight="1">
      <c r="A47" s="49" t="s">
        <v>291</v>
      </c>
      <c r="B47" s="152"/>
      <c r="C47" s="152"/>
      <c r="D47" s="152"/>
      <c r="E47" s="152"/>
      <c r="F47" s="152"/>
      <c r="G47" s="152"/>
      <c r="H47" s="152"/>
      <c r="I47" s="152"/>
      <c r="J47" s="152"/>
    </row>
    <row r="48" spans="1:10" ht="11.25" customHeight="1">
      <c r="A48" s="49" t="s">
        <v>159</v>
      </c>
    </row>
    <row r="49" spans="1:1" ht="11.25" customHeight="1">
      <c r="A49" s="125" t="s">
        <v>160</v>
      </c>
    </row>
    <row r="50" spans="1:1" ht="11.25" customHeight="1">
      <c r="A50" s="49" t="s">
        <v>294</v>
      </c>
    </row>
    <row r="52" spans="1:1">
      <c r="A52" s="49"/>
    </row>
  </sheetData>
  <pageMargins left="0.66700000000000004" right="0.66700000000000004" top="0.66700000000000004" bottom="0.72" header="0" footer="0"/>
  <pageSetup scale="99" firstPageNumber="46"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E78F-F195-498B-A773-1F49C6BD1DBF}">
  <sheetPr transitionEvaluation="1" codeName="Sheet33">
    <pageSetUpPr fitToPage="1"/>
  </sheetPr>
  <dimension ref="A1:J48"/>
  <sheetViews>
    <sheetView showGridLines="0" zoomScale="130" zoomScaleNormal="130" workbookViewId="0"/>
  </sheetViews>
  <sheetFormatPr defaultColWidth="9.7109375" defaultRowHeight="11.25"/>
  <cols>
    <col min="1" max="1" width="11.140625" style="49" customWidth="1"/>
    <col min="2" max="7" width="14.42578125" style="45" customWidth="1"/>
    <col min="8" max="9" width="9.7109375" style="45"/>
    <col min="10" max="10" width="13.5703125" style="45" bestFit="1" customWidth="1"/>
    <col min="11" max="16384" width="9.7109375" style="45"/>
  </cols>
  <sheetData>
    <row r="1" spans="1:7" ht="11.25" customHeight="1">
      <c r="A1" s="50" t="s">
        <v>324</v>
      </c>
      <c r="B1" s="51"/>
      <c r="C1" s="51"/>
      <c r="D1" s="51"/>
      <c r="E1" s="51"/>
      <c r="F1" s="51"/>
      <c r="G1" s="51"/>
    </row>
    <row r="2" spans="1:7" ht="33.75">
      <c r="A2" s="100" t="s">
        <v>55</v>
      </c>
      <c r="B2" s="101" t="s">
        <v>161</v>
      </c>
      <c r="C2" s="101" t="s">
        <v>162</v>
      </c>
      <c r="D2" s="101" t="s">
        <v>163</v>
      </c>
      <c r="E2" s="101" t="s">
        <v>164</v>
      </c>
      <c r="F2" s="101" t="s">
        <v>165</v>
      </c>
      <c r="G2" s="101" t="s">
        <v>166</v>
      </c>
    </row>
    <row r="3" spans="1:7" ht="11.25" customHeight="1">
      <c r="A3" s="49">
        <v>1980</v>
      </c>
      <c r="B3" s="72">
        <v>159</v>
      </c>
      <c r="C3" s="72">
        <v>580</v>
      </c>
      <c r="D3" s="60">
        <v>7.9</v>
      </c>
      <c r="E3" s="72">
        <v>4600</v>
      </c>
      <c r="F3" s="60">
        <v>23.9</v>
      </c>
      <c r="G3" s="72">
        <v>1099</v>
      </c>
    </row>
    <row r="4" spans="1:7" ht="11.25" customHeight="1">
      <c r="A4" s="49">
        <v>1981</v>
      </c>
      <c r="B4" s="72">
        <v>152</v>
      </c>
      <c r="C4" s="8">
        <v>650</v>
      </c>
      <c r="D4" s="60">
        <v>9.1999999999999993</v>
      </c>
      <c r="E4" s="72">
        <v>6000</v>
      </c>
      <c r="F4" s="60">
        <v>25.7</v>
      </c>
      <c r="G4" s="72">
        <v>1542</v>
      </c>
    </row>
    <row r="5" spans="1:7" ht="11.25" customHeight="1">
      <c r="A5" s="49">
        <v>1982</v>
      </c>
      <c r="B5" s="72">
        <v>179</v>
      </c>
      <c r="C5" s="8">
        <v>720</v>
      </c>
      <c r="D5" s="60">
        <v>8</v>
      </c>
      <c r="E5" s="72">
        <v>5750</v>
      </c>
      <c r="F5" s="60">
        <v>28.6</v>
      </c>
      <c r="G5" s="72">
        <v>1645</v>
      </c>
    </row>
    <row r="6" spans="1:7" ht="11.25" customHeight="1">
      <c r="A6" s="49">
        <v>1983</v>
      </c>
      <c r="B6" s="72">
        <v>183</v>
      </c>
      <c r="C6" s="8">
        <v>860</v>
      </c>
      <c r="D6" s="60">
        <v>5.2</v>
      </c>
      <c r="E6" s="72">
        <v>4470</v>
      </c>
      <c r="F6" s="60">
        <v>31.2</v>
      </c>
      <c r="G6" s="72">
        <v>1395</v>
      </c>
    </row>
    <row r="7" spans="1:7" ht="11.25" customHeight="1">
      <c r="A7" s="49">
        <v>1984</v>
      </c>
      <c r="B7" s="72">
        <v>180</v>
      </c>
      <c r="C7" s="8">
        <v>870</v>
      </c>
      <c r="D7" s="60">
        <v>10.199999999999999</v>
      </c>
      <c r="E7" s="72">
        <v>8900</v>
      </c>
      <c r="F7" s="60">
        <v>30</v>
      </c>
      <c r="G7" s="72">
        <v>2670</v>
      </c>
    </row>
    <row r="8" spans="1:7" ht="11.25" customHeight="1">
      <c r="A8" s="49">
        <v>1985</v>
      </c>
      <c r="B8" s="72">
        <v>178</v>
      </c>
      <c r="C8" s="8">
        <v>840</v>
      </c>
      <c r="D8" s="60">
        <v>9.6999999999999993</v>
      </c>
      <c r="E8" s="72">
        <v>8160</v>
      </c>
      <c r="F8" s="60">
        <v>30.3</v>
      </c>
      <c r="G8" s="72">
        <v>2472</v>
      </c>
    </row>
    <row r="9" spans="1:7" ht="11.25" customHeight="1">
      <c r="A9" s="49">
        <v>1986</v>
      </c>
      <c r="B9" s="72">
        <v>185</v>
      </c>
      <c r="C9" s="8">
        <v>980</v>
      </c>
      <c r="D9" s="60">
        <v>9.9</v>
      </c>
      <c r="E9" s="72">
        <v>9700</v>
      </c>
      <c r="F9" s="60">
        <v>30</v>
      </c>
      <c r="G9" s="72">
        <v>2910</v>
      </c>
    </row>
    <row r="10" spans="1:7" ht="11.25" customHeight="1">
      <c r="A10" s="49">
        <v>1987</v>
      </c>
      <c r="B10" s="72">
        <v>175</v>
      </c>
      <c r="C10" s="8">
        <v>1070</v>
      </c>
      <c r="D10" s="60">
        <v>10.7</v>
      </c>
      <c r="E10" s="72">
        <v>11400</v>
      </c>
      <c r="F10" s="60">
        <v>29.7</v>
      </c>
      <c r="G10" s="72">
        <v>3386</v>
      </c>
    </row>
    <row r="11" spans="1:7" ht="11.25" customHeight="1">
      <c r="A11" s="49">
        <v>1988</v>
      </c>
      <c r="B11" s="72">
        <v>160</v>
      </c>
      <c r="C11" s="8">
        <v>1070</v>
      </c>
      <c r="D11" s="60">
        <v>12.3</v>
      </c>
      <c r="E11" s="72">
        <v>13200</v>
      </c>
      <c r="F11" s="60">
        <v>33</v>
      </c>
      <c r="G11" s="72">
        <v>4356</v>
      </c>
    </row>
    <row r="12" spans="1:7" ht="11.25" customHeight="1">
      <c r="A12" s="49">
        <v>1989</v>
      </c>
      <c r="B12" s="72">
        <v>150</v>
      </c>
      <c r="C12" s="8">
        <v>1000</v>
      </c>
      <c r="D12" s="60">
        <v>11.9</v>
      </c>
      <c r="E12" s="72">
        <v>11900</v>
      </c>
      <c r="F12" s="60">
        <v>36.5</v>
      </c>
      <c r="G12" s="72">
        <v>4344</v>
      </c>
    </row>
    <row r="13" spans="1:7" ht="11.25" customHeight="1">
      <c r="A13" s="49">
        <v>1990</v>
      </c>
      <c r="B13" s="72">
        <v>150</v>
      </c>
      <c r="C13" s="8">
        <v>930</v>
      </c>
      <c r="D13" s="60">
        <v>12.2</v>
      </c>
      <c r="E13" s="72">
        <v>11300</v>
      </c>
      <c r="F13" s="60">
        <v>38</v>
      </c>
      <c r="G13" s="72">
        <v>4294</v>
      </c>
    </row>
    <row r="14" spans="1:7" ht="11.25" customHeight="1">
      <c r="A14" s="49">
        <v>1991</v>
      </c>
      <c r="B14" s="72">
        <v>145</v>
      </c>
      <c r="C14" s="72">
        <v>890</v>
      </c>
      <c r="D14" s="60">
        <v>12.8</v>
      </c>
      <c r="E14" s="72">
        <v>11400</v>
      </c>
      <c r="F14" s="60">
        <v>41</v>
      </c>
      <c r="G14" s="72">
        <v>4674</v>
      </c>
    </row>
    <row r="15" spans="1:7" ht="11.25" customHeight="1">
      <c r="A15" s="49">
        <v>1992</v>
      </c>
      <c r="B15" s="72">
        <v>135</v>
      </c>
      <c r="C15" s="72">
        <v>870</v>
      </c>
      <c r="D15" s="60">
        <v>13.8</v>
      </c>
      <c r="E15" s="72">
        <v>12000</v>
      </c>
      <c r="F15" s="60">
        <v>41</v>
      </c>
      <c r="G15" s="72">
        <v>4920</v>
      </c>
    </row>
    <row r="16" spans="1:7" ht="11.25" customHeight="1">
      <c r="A16" s="49">
        <v>1993</v>
      </c>
      <c r="B16" s="72">
        <v>130</v>
      </c>
      <c r="C16" s="72">
        <v>830</v>
      </c>
      <c r="D16" s="60">
        <v>14.1</v>
      </c>
      <c r="E16" s="72">
        <v>11700</v>
      </c>
      <c r="F16" s="60">
        <v>38</v>
      </c>
      <c r="G16" s="72">
        <v>4446</v>
      </c>
    </row>
    <row r="17" spans="1:7" ht="11.25" customHeight="1">
      <c r="A17" s="49">
        <v>1994</v>
      </c>
      <c r="B17" s="72">
        <v>145</v>
      </c>
      <c r="C17" s="72">
        <v>880</v>
      </c>
      <c r="D17" s="60">
        <v>15.6</v>
      </c>
      <c r="E17" s="72">
        <v>13700</v>
      </c>
      <c r="F17" s="60">
        <v>37</v>
      </c>
      <c r="G17" s="72">
        <v>5069</v>
      </c>
    </row>
    <row r="18" spans="1:7" ht="11.25" customHeight="1">
      <c r="A18" s="49">
        <v>1995</v>
      </c>
      <c r="B18" s="72">
        <v>170</v>
      </c>
      <c r="C18" s="72">
        <v>880</v>
      </c>
      <c r="D18" s="60">
        <v>14.8</v>
      </c>
      <c r="E18" s="72">
        <v>13000</v>
      </c>
      <c r="F18" s="60">
        <v>40</v>
      </c>
      <c r="G18" s="72">
        <v>5200</v>
      </c>
    </row>
    <row r="19" spans="1:7" ht="11.25" customHeight="1">
      <c r="A19" s="49">
        <v>1996</v>
      </c>
      <c r="B19" s="72">
        <v>170</v>
      </c>
      <c r="C19" s="72">
        <v>960</v>
      </c>
      <c r="D19" s="60">
        <v>13.5</v>
      </c>
      <c r="E19" s="72">
        <v>13000</v>
      </c>
      <c r="F19" s="60">
        <v>40</v>
      </c>
      <c r="G19" s="72">
        <v>5200</v>
      </c>
    </row>
    <row r="20" spans="1:7" ht="11.25" customHeight="1">
      <c r="A20" s="49">
        <v>1997</v>
      </c>
      <c r="B20" s="72">
        <v>170</v>
      </c>
      <c r="C20" s="72">
        <v>950</v>
      </c>
      <c r="D20" s="60">
        <v>14.4</v>
      </c>
      <c r="E20" s="72">
        <v>13700</v>
      </c>
      <c r="F20" s="60">
        <v>38</v>
      </c>
      <c r="G20" s="72">
        <v>5206</v>
      </c>
    </row>
    <row r="21" spans="1:7" ht="11.25" customHeight="1">
      <c r="A21" s="49">
        <v>1998</v>
      </c>
      <c r="B21" s="72">
        <v>200</v>
      </c>
      <c r="C21" s="72">
        <v>1420</v>
      </c>
      <c r="D21" s="60">
        <v>14.8</v>
      </c>
      <c r="E21" s="72">
        <v>21000</v>
      </c>
      <c r="F21" s="60">
        <v>35</v>
      </c>
      <c r="G21" s="72">
        <v>7350</v>
      </c>
    </row>
    <row r="22" spans="1:7" ht="11.25" customHeight="1">
      <c r="A22" s="49">
        <v>1999</v>
      </c>
      <c r="B22" s="72">
        <v>210</v>
      </c>
      <c r="C22" s="72">
        <v>1420</v>
      </c>
      <c r="D22" s="60">
        <v>17.3</v>
      </c>
      <c r="E22" s="72">
        <v>24500</v>
      </c>
      <c r="F22" s="60">
        <v>35</v>
      </c>
      <c r="G22" s="72">
        <v>8575</v>
      </c>
    </row>
    <row r="23" spans="1:7" ht="11.25" customHeight="1">
      <c r="A23" s="49">
        <v>2000</v>
      </c>
      <c r="B23" s="72">
        <v>210</v>
      </c>
      <c r="C23" s="72">
        <v>1460</v>
      </c>
      <c r="D23" s="60">
        <v>19.899999999999999</v>
      </c>
      <c r="E23" s="72">
        <v>29000</v>
      </c>
      <c r="F23" s="60">
        <v>36</v>
      </c>
      <c r="G23" s="72">
        <v>10440</v>
      </c>
    </row>
    <row r="24" spans="1:7" ht="11.25" customHeight="1">
      <c r="A24" s="49">
        <v>2001</v>
      </c>
      <c r="B24" s="72">
        <v>200</v>
      </c>
      <c r="C24" s="72">
        <v>1490</v>
      </c>
      <c r="D24" s="60">
        <v>18.8</v>
      </c>
      <c r="E24" s="72">
        <v>28000</v>
      </c>
      <c r="F24" s="60">
        <v>38</v>
      </c>
      <c r="G24" s="72">
        <v>10640</v>
      </c>
    </row>
    <row r="25" spans="1:7" ht="11.25" customHeight="1">
      <c r="A25" s="49">
        <v>2002</v>
      </c>
      <c r="B25" s="72">
        <v>220</v>
      </c>
      <c r="C25" s="72">
        <v>1330</v>
      </c>
      <c r="D25" s="60">
        <v>15</v>
      </c>
      <c r="E25" s="72">
        <v>20000</v>
      </c>
      <c r="F25" s="60">
        <v>43</v>
      </c>
      <c r="G25" s="72">
        <v>8600</v>
      </c>
    </row>
    <row r="26" spans="1:7" ht="11.25" customHeight="1">
      <c r="A26" s="49">
        <v>2003</v>
      </c>
      <c r="B26" s="72">
        <v>230</v>
      </c>
      <c r="C26" s="72">
        <v>1350</v>
      </c>
      <c r="D26" s="60">
        <v>16.7</v>
      </c>
      <c r="E26" s="72">
        <v>22500</v>
      </c>
      <c r="F26" s="60">
        <v>41</v>
      </c>
      <c r="G26" s="72">
        <v>9225</v>
      </c>
    </row>
    <row r="27" spans="1:7" ht="11.25" customHeight="1">
      <c r="A27" s="49">
        <v>2004</v>
      </c>
      <c r="B27" s="72">
        <v>210</v>
      </c>
      <c r="C27" s="72">
        <v>1000</v>
      </c>
      <c r="D27" s="60">
        <v>16.5</v>
      </c>
      <c r="E27" s="72">
        <v>16500</v>
      </c>
      <c r="F27" s="60">
        <v>49</v>
      </c>
      <c r="G27" s="72">
        <v>8085</v>
      </c>
    </row>
    <row r="28" spans="1:7" ht="11.25" customHeight="1">
      <c r="A28" s="49">
        <v>2005</v>
      </c>
      <c r="B28" s="72">
        <v>190</v>
      </c>
      <c r="C28" s="72">
        <v>980</v>
      </c>
      <c r="D28" s="60">
        <v>21.3</v>
      </c>
      <c r="E28" s="72">
        <v>20900</v>
      </c>
      <c r="F28" s="60">
        <v>43.9</v>
      </c>
      <c r="G28" s="72">
        <v>9175</v>
      </c>
    </row>
    <row r="29" spans="1:7" ht="11.25" customHeight="1">
      <c r="A29" s="49">
        <v>2006</v>
      </c>
      <c r="B29" s="72">
        <v>230</v>
      </c>
      <c r="C29" s="72">
        <v>1000</v>
      </c>
      <c r="D29" s="60">
        <v>20</v>
      </c>
      <c r="E29" s="72">
        <v>22000</v>
      </c>
      <c r="F29" s="60">
        <v>49</v>
      </c>
      <c r="G29" s="72">
        <v>10780</v>
      </c>
    </row>
    <row r="30" spans="1:7" ht="11.25" customHeight="1">
      <c r="A30" s="49">
        <v>2007</v>
      </c>
      <c r="B30" s="72">
        <v>240</v>
      </c>
      <c r="C30" s="72">
        <v>1300</v>
      </c>
      <c r="D30" s="60">
        <v>19.7</v>
      </c>
      <c r="E30" s="72">
        <v>25600</v>
      </c>
      <c r="F30" s="60">
        <v>41</v>
      </c>
      <c r="G30" s="72">
        <v>10496</v>
      </c>
    </row>
    <row r="31" spans="1:7" ht="11.25" customHeight="1">
      <c r="A31" s="49">
        <v>2008</v>
      </c>
      <c r="B31" s="72">
        <v>230</v>
      </c>
      <c r="C31" s="72">
        <v>1100</v>
      </c>
      <c r="D31" s="60">
        <v>15.8</v>
      </c>
      <c r="E31" s="72">
        <v>17400</v>
      </c>
      <c r="F31" s="60">
        <v>46</v>
      </c>
      <c r="G31" s="72">
        <v>8004</v>
      </c>
    </row>
    <row r="32" spans="1:7" ht="11.25" customHeight="1">
      <c r="A32" s="49">
        <v>2009</v>
      </c>
      <c r="B32" s="72">
        <v>240</v>
      </c>
      <c r="C32" s="72">
        <v>1100</v>
      </c>
      <c r="D32" s="60">
        <v>16.8</v>
      </c>
      <c r="E32" s="72">
        <v>18500</v>
      </c>
      <c r="F32" s="60">
        <v>55</v>
      </c>
      <c r="G32" s="72">
        <v>10175</v>
      </c>
    </row>
    <row r="33" spans="1:10" ht="11.25" customHeight="1">
      <c r="A33" s="49">
        <v>2010</v>
      </c>
      <c r="B33" s="72">
        <v>250</v>
      </c>
      <c r="C33" s="72">
        <v>1100</v>
      </c>
      <c r="D33" s="60">
        <v>16.2</v>
      </c>
      <c r="E33" s="72">
        <v>17800</v>
      </c>
      <c r="F33" s="60">
        <v>60</v>
      </c>
      <c r="G33" s="72">
        <v>10680</v>
      </c>
      <c r="H33" s="157"/>
      <c r="J33" s="57"/>
    </row>
    <row r="34" spans="1:10" ht="11.25" customHeight="1">
      <c r="A34" s="49">
        <v>2011</v>
      </c>
      <c r="B34" s="72">
        <v>240</v>
      </c>
      <c r="C34" s="72">
        <v>1000</v>
      </c>
      <c r="D34" s="60">
        <v>17.399999999999999</v>
      </c>
      <c r="E34" s="72">
        <v>17400</v>
      </c>
      <c r="F34" s="60">
        <v>65</v>
      </c>
      <c r="G34" s="72">
        <v>11310</v>
      </c>
      <c r="H34" s="157"/>
      <c r="J34" s="57"/>
    </row>
    <row r="35" spans="1:10" ht="11.25" customHeight="1">
      <c r="A35" s="49">
        <v>2012</v>
      </c>
      <c r="B35" s="72" t="s">
        <v>274</v>
      </c>
      <c r="C35" s="72" t="s">
        <v>274</v>
      </c>
      <c r="D35" s="72" t="s">
        <v>274</v>
      </c>
      <c r="E35" s="72" t="s">
        <v>274</v>
      </c>
      <c r="F35" s="72" t="s">
        <v>274</v>
      </c>
      <c r="G35" s="72" t="s">
        <v>274</v>
      </c>
      <c r="H35" s="157"/>
      <c r="J35" s="57"/>
    </row>
    <row r="36" spans="1:10" ht="11.25" customHeight="1">
      <c r="A36" s="49">
        <v>2013</v>
      </c>
      <c r="B36" s="72" t="s">
        <v>274</v>
      </c>
      <c r="C36" s="72">
        <v>1250</v>
      </c>
      <c r="D36" s="60">
        <v>11.6</v>
      </c>
      <c r="E36" s="72">
        <v>14500</v>
      </c>
      <c r="F36" s="60">
        <v>90</v>
      </c>
      <c r="G36" s="72">
        <v>13050</v>
      </c>
      <c r="H36" s="157"/>
      <c r="J36" s="57"/>
    </row>
    <row r="37" spans="1:10" ht="11.25" customHeight="1">
      <c r="A37" s="49">
        <v>2014</v>
      </c>
      <c r="B37" s="72" t="s">
        <v>274</v>
      </c>
      <c r="C37" s="72">
        <v>1210</v>
      </c>
      <c r="D37" s="60">
        <v>9.9</v>
      </c>
      <c r="E37" s="72">
        <v>12000</v>
      </c>
      <c r="F37" s="60">
        <v>82</v>
      </c>
      <c r="G37" s="72">
        <v>9840</v>
      </c>
      <c r="H37" s="157"/>
      <c r="J37" s="57"/>
    </row>
    <row r="38" spans="1:10" ht="11.25" customHeight="1">
      <c r="A38" s="49">
        <v>2015</v>
      </c>
      <c r="B38" s="72" t="s">
        <v>274</v>
      </c>
      <c r="C38" s="72">
        <v>1150</v>
      </c>
      <c r="D38" s="60">
        <v>8</v>
      </c>
      <c r="E38" s="72">
        <v>9060</v>
      </c>
      <c r="F38" s="60">
        <v>91.2</v>
      </c>
      <c r="G38" s="72">
        <v>8265</v>
      </c>
      <c r="H38" s="157"/>
      <c r="J38" s="57"/>
    </row>
    <row r="39" spans="1:10" ht="11.25" customHeight="1">
      <c r="A39" s="49">
        <v>2016</v>
      </c>
      <c r="B39" s="72" t="s">
        <v>274</v>
      </c>
      <c r="C39" s="72">
        <v>1050</v>
      </c>
      <c r="D39" s="60">
        <v>5.3</v>
      </c>
      <c r="E39" s="72">
        <v>5550</v>
      </c>
      <c r="F39" s="60">
        <v>101</v>
      </c>
      <c r="G39" s="72">
        <v>5592</v>
      </c>
      <c r="H39" s="157"/>
      <c r="J39" s="57"/>
    </row>
    <row r="40" spans="1:10" ht="11.25" customHeight="1">
      <c r="A40" s="49">
        <v>2017</v>
      </c>
      <c r="B40" s="72" t="s">
        <v>274</v>
      </c>
      <c r="C40" s="72">
        <v>950</v>
      </c>
      <c r="D40" s="60">
        <v>7</v>
      </c>
      <c r="E40" s="72">
        <v>6610</v>
      </c>
      <c r="F40" s="60">
        <v>91.2</v>
      </c>
      <c r="G40" s="72">
        <v>6028</v>
      </c>
      <c r="H40" s="157"/>
      <c r="J40" s="57"/>
    </row>
    <row r="41" spans="1:10" ht="11.25" customHeight="1">
      <c r="A41" s="49">
        <v>2018</v>
      </c>
      <c r="B41" s="72" t="s">
        <v>274</v>
      </c>
      <c r="C41" s="72">
        <v>820</v>
      </c>
      <c r="D41" s="60">
        <v>7.7</v>
      </c>
      <c r="E41" s="72">
        <v>6320</v>
      </c>
      <c r="F41" s="60">
        <v>90</v>
      </c>
      <c r="G41" s="72">
        <v>5690</v>
      </c>
      <c r="H41" s="157"/>
      <c r="J41" s="57"/>
    </row>
    <row r="42" spans="1:10" ht="11.25" customHeight="1">
      <c r="A42" s="49" t="s">
        <v>167</v>
      </c>
      <c r="B42" s="72" t="s">
        <v>274</v>
      </c>
      <c r="C42" s="8">
        <v>246</v>
      </c>
      <c r="D42" s="107">
        <v>16.47021544715447</v>
      </c>
      <c r="E42" s="8">
        <v>4051.6729999999998</v>
      </c>
      <c r="F42" s="107">
        <v>115</v>
      </c>
      <c r="G42" s="8">
        <v>4659</v>
      </c>
      <c r="H42" s="157"/>
      <c r="J42" s="57"/>
    </row>
    <row r="43" spans="1:10" ht="11.25" customHeight="1">
      <c r="A43" s="49" t="s">
        <v>168</v>
      </c>
      <c r="B43" s="72" t="s">
        <v>274</v>
      </c>
      <c r="C43" s="8">
        <v>263</v>
      </c>
      <c r="D43" s="107">
        <v>15.332749049429658</v>
      </c>
      <c r="E43" s="8">
        <v>4032</v>
      </c>
      <c r="F43" s="107">
        <v>115</v>
      </c>
      <c r="G43" s="8">
        <v>4634</v>
      </c>
      <c r="H43" s="157"/>
      <c r="J43" s="57"/>
    </row>
    <row r="44" spans="1:10" ht="11.25" customHeight="1">
      <c r="A44" s="49" t="s">
        <v>169</v>
      </c>
      <c r="B44" s="72" t="s">
        <v>274</v>
      </c>
      <c r="C44" s="8">
        <v>318</v>
      </c>
      <c r="D44" s="107">
        <v>11.8</v>
      </c>
      <c r="E44" s="8">
        <v>3730</v>
      </c>
      <c r="F44" s="107">
        <v>108</v>
      </c>
      <c r="G44" s="72">
        <v>4010</v>
      </c>
      <c r="H44" s="158"/>
    </row>
    <row r="45" spans="1:10" ht="11.25" customHeight="1">
      <c r="A45" s="55" t="s">
        <v>183</v>
      </c>
      <c r="B45" s="74" t="s">
        <v>274</v>
      </c>
      <c r="C45" s="35">
        <v>332</v>
      </c>
      <c r="D45" s="275">
        <v>15.5</v>
      </c>
      <c r="E45" s="35">
        <v>5143</v>
      </c>
      <c r="F45" s="275">
        <v>114</v>
      </c>
      <c r="G45" s="74">
        <v>5885</v>
      </c>
    </row>
    <row r="46" spans="1:10" ht="11.25" customHeight="1">
      <c r="A46" s="49" t="s">
        <v>291</v>
      </c>
      <c r="B46" s="46"/>
      <c r="D46" s="56"/>
      <c r="E46" s="156"/>
      <c r="F46" s="56"/>
      <c r="G46" s="156"/>
    </row>
    <row r="47" spans="1:10" ht="11.25" customHeight="1">
      <c r="A47" s="47" t="s">
        <v>325</v>
      </c>
    </row>
    <row r="48" spans="1:10" ht="11.25" customHeight="1">
      <c r="A48" s="49" t="s">
        <v>279</v>
      </c>
    </row>
  </sheetData>
  <phoneticPr fontId="69" type="noConversion"/>
  <pageMargins left="0.66700000000000004" right="0.66700000000000004" top="0.66700000000000004" bottom="0.72" header="0" footer="0"/>
  <pageSetup scale="98" firstPageNumber="47"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0F82-C81B-4E93-955A-8BF49F2B77FD}">
  <sheetPr transitionEvaluation="1" codeName="Sheet34">
    <pageSetUpPr fitToPage="1"/>
  </sheetPr>
  <dimension ref="A1:H46"/>
  <sheetViews>
    <sheetView showGridLines="0" zoomScale="110" zoomScaleNormal="110" workbookViewId="0"/>
  </sheetViews>
  <sheetFormatPr defaultColWidth="9.7109375" defaultRowHeight="11.25"/>
  <cols>
    <col min="1" max="1" width="11.140625" style="6" customWidth="1"/>
    <col min="2" max="8" width="14.42578125" style="6" customWidth="1"/>
    <col min="9" max="9" width="5.7109375" style="6" customWidth="1"/>
    <col min="10" max="16384" width="9.7109375" style="6"/>
  </cols>
  <sheetData>
    <row r="1" spans="1:8" ht="11.25" customHeight="1">
      <c r="A1" s="244" t="s">
        <v>19</v>
      </c>
      <c r="B1" s="51"/>
      <c r="C1" s="51"/>
      <c r="D1" s="51"/>
      <c r="E1" s="51"/>
      <c r="F1" s="51"/>
      <c r="G1" s="51"/>
      <c r="H1" s="43"/>
    </row>
    <row r="2" spans="1:8" ht="33.75">
      <c r="A2" s="76" t="s">
        <v>55</v>
      </c>
      <c r="B2" s="87" t="s">
        <v>255</v>
      </c>
      <c r="C2" s="87" t="s">
        <v>254</v>
      </c>
      <c r="D2" s="87" t="s">
        <v>256</v>
      </c>
      <c r="E2" s="87" t="s">
        <v>257</v>
      </c>
      <c r="F2" s="87" t="s">
        <v>155</v>
      </c>
      <c r="G2" s="87" t="s">
        <v>156</v>
      </c>
      <c r="H2" s="87" t="s">
        <v>157</v>
      </c>
    </row>
    <row r="3" spans="1:8" ht="11.25" customHeight="1">
      <c r="A3" s="143">
        <v>1980</v>
      </c>
      <c r="B3" s="68">
        <v>173700</v>
      </c>
      <c r="C3" s="68">
        <v>168300</v>
      </c>
      <c r="D3" s="68">
        <v>86460</v>
      </c>
      <c r="E3" s="68">
        <v>81840</v>
      </c>
      <c r="F3" s="159">
        <v>723</v>
      </c>
      <c r="G3" s="159">
        <v>375</v>
      </c>
      <c r="H3" s="159">
        <v>554</v>
      </c>
    </row>
    <row r="4" spans="1:8" ht="11.25" customHeight="1">
      <c r="A4" s="143">
        <v>1981</v>
      </c>
      <c r="B4" s="68">
        <v>154540</v>
      </c>
      <c r="C4" s="153">
        <v>147520</v>
      </c>
      <c r="D4" s="68">
        <v>71738</v>
      </c>
      <c r="E4" s="68">
        <v>75782</v>
      </c>
      <c r="F4" s="159">
        <v>936</v>
      </c>
      <c r="G4" s="159">
        <v>447</v>
      </c>
      <c r="H4" s="159">
        <v>685</v>
      </c>
    </row>
    <row r="5" spans="1:8" ht="11.25" customHeight="1">
      <c r="A5" s="143">
        <v>1982</v>
      </c>
      <c r="B5" s="68">
        <v>156600</v>
      </c>
      <c r="C5" s="153">
        <v>134610</v>
      </c>
      <c r="D5" s="68">
        <v>67610</v>
      </c>
      <c r="E5" s="68">
        <v>67000</v>
      </c>
      <c r="F5" s="159">
        <v>969</v>
      </c>
      <c r="G5" s="159">
        <v>427</v>
      </c>
      <c r="H5" s="159">
        <v>699</v>
      </c>
    </row>
    <row r="6" spans="1:8" ht="11.25" customHeight="1">
      <c r="A6" s="143">
        <v>1983</v>
      </c>
      <c r="B6" s="68">
        <v>181200</v>
      </c>
      <c r="C6" s="153">
        <v>168765</v>
      </c>
      <c r="D6" s="68">
        <v>95090</v>
      </c>
      <c r="E6" s="68">
        <v>73675</v>
      </c>
      <c r="F6" s="159">
        <v>785</v>
      </c>
      <c r="G6" s="159">
        <v>430</v>
      </c>
      <c r="H6" s="159">
        <v>630</v>
      </c>
    </row>
    <row r="7" spans="1:8" ht="11.25" customHeight="1">
      <c r="A7" s="143">
        <v>1984</v>
      </c>
      <c r="B7" s="68">
        <v>181800</v>
      </c>
      <c r="C7" s="153">
        <v>164250</v>
      </c>
      <c r="D7" s="68">
        <v>90490</v>
      </c>
      <c r="E7" s="68">
        <v>73760</v>
      </c>
      <c r="F7" s="159">
        <v>799</v>
      </c>
      <c r="G7" s="159">
        <v>377</v>
      </c>
      <c r="H7" s="159">
        <v>609</v>
      </c>
    </row>
    <row r="8" spans="1:8" ht="11.25" customHeight="1">
      <c r="A8" s="143">
        <v>1985</v>
      </c>
      <c r="B8" s="68">
        <v>132500</v>
      </c>
      <c r="C8" s="153">
        <v>126500</v>
      </c>
      <c r="D8" s="68">
        <v>53040</v>
      </c>
      <c r="E8" s="68">
        <v>73460</v>
      </c>
      <c r="F8" s="159">
        <v>1190</v>
      </c>
      <c r="G8" s="159">
        <v>515</v>
      </c>
      <c r="H8" s="159">
        <v>799</v>
      </c>
    </row>
    <row r="9" spans="1:8" ht="11.25" customHeight="1">
      <c r="A9" s="143">
        <v>1986</v>
      </c>
      <c r="B9" s="68">
        <v>137710</v>
      </c>
      <c r="C9" s="153">
        <v>136760</v>
      </c>
      <c r="D9" s="68">
        <v>68320</v>
      </c>
      <c r="E9" s="68">
        <v>68440</v>
      </c>
      <c r="F9" s="159">
        <v>1090</v>
      </c>
      <c r="G9" s="159">
        <v>552</v>
      </c>
      <c r="H9" s="159">
        <v>823</v>
      </c>
    </row>
    <row r="10" spans="1:8" ht="11.25" customHeight="1">
      <c r="A10" s="143">
        <v>1987</v>
      </c>
      <c r="B10" s="68">
        <v>215000</v>
      </c>
      <c r="C10" s="153">
        <v>213020</v>
      </c>
      <c r="D10" s="68">
        <v>108140</v>
      </c>
      <c r="E10" s="68">
        <v>104880</v>
      </c>
      <c r="F10" s="159">
        <v>953</v>
      </c>
      <c r="G10" s="159">
        <v>536</v>
      </c>
      <c r="H10" s="159">
        <v>748</v>
      </c>
    </row>
    <row r="11" spans="1:8" ht="11.25" customHeight="1">
      <c r="A11" s="143">
        <v>1988</v>
      </c>
      <c r="B11" s="68">
        <v>186200</v>
      </c>
      <c r="C11" s="153">
        <v>184510</v>
      </c>
      <c r="D11" s="68">
        <v>87230</v>
      </c>
      <c r="E11" s="68">
        <v>97280</v>
      </c>
      <c r="F11" s="159">
        <v>1100</v>
      </c>
      <c r="G11" s="159">
        <v>509</v>
      </c>
      <c r="H11" s="159">
        <v>788</v>
      </c>
    </row>
    <row r="12" spans="1:8" ht="11.25" customHeight="1">
      <c r="A12" s="143">
        <v>1989</v>
      </c>
      <c r="B12" s="68">
        <v>193450</v>
      </c>
      <c r="C12" s="153">
        <v>190930</v>
      </c>
      <c r="D12" s="68">
        <v>103510</v>
      </c>
      <c r="E12" s="68">
        <v>87420</v>
      </c>
      <c r="F12" s="159">
        <v>932</v>
      </c>
      <c r="G12" s="159">
        <v>453</v>
      </c>
      <c r="H12" s="159">
        <v>713</v>
      </c>
    </row>
    <row r="13" spans="1:8" ht="11.25" customHeight="1">
      <c r="A13" s="143">
        <v>1990</v>
      </c>
      <c r="B13" s="68">
        <v>156730</v>
      </c>
      <c r="C13" s="153">
        <v>132350</v>
      </c>
      <c r="D13" s="68">
        <v>70500</v>
      </c>
      <c r="E13" s="68">
        <v>61850</v>
      </c>
      <c r="F13" s="159">
        <v>1310</v>
      </c>
      <c r="G13" s="159">
        <v>424</v>
      </c>
      <c r="H13" s="159">
        <v>894</v>
      </c>
    </row>
    <row r="14" spans="1:8" ht="11.25" customHeight="1">
      <c r="A14" s="143">
        <v>1991</v>
      </c>
      <c r="B14" s="68">
        <v>148550</v>
      </c>
      <c r="C14" s="68">
        <v>139900</v>
      </c>
      <c r="D14" s="68">
        <v>66680</v>
      </c>
      <c r="E14" s="68">
        <v>73220</v>
      </c>
      <c r="F14" s="159">
        <v>1300</v>
      </c>
      <c r="G14" s="159">
        <v>667</v>
      </c>
      <c r="H14" s="159">
        <v>968</v>
      </c>
    </row>
    <row r="15" spans="1:8" ht="11.25" customHeight="1">
      <c r="A15" s="143">
        <v>1992</v>
      </c>
      <c r="B15" s="68">
        <v>205000</v>
      </c>
      <c r="C15" s="68">
        <v>191650</v>
      </c>
      <c r="D15" s="68">
        <v>95020</v>
      </c>
      <c r="E15" s="68">
        <v>96630</v>
      </c>
      <c r="F15" s="159">
        <v>1200</v>
      </c>
      <c r="G15" s="159">
        <v>630</v>
      </c>
      <c r="H15" s="159">
        <v>915</v>
      </c>
    </row>
    <row r="16" spans="1:8" ht="11.25" customHeight="1">
      <c r="A16" s="143">
        <v>1993</v>
      </c>
      <c r="B16" s="68">
        <v>168350</v>
      </c>
      <c r="C16" s="68">
        <v>160395</v>
      </c>
      <c r="D16" s="68">
        <v>79630</v>
      </c>
      <c r="E16" s="68">
        <v>80765</v>
      </c>
      <c r="F16" s="159">
        <v>1700</v>
      </c>
      <c r="G16" s="159">
        <v>685</v>
      </c>
      <c r="H16" s="159">
        <v>1190</v>
      </c>
    </row>
    <row r="17" spans="1:8" ht="11.25" customHeight="1">
      <c r="A17" s="143">
        <v>1994</v>
      </c>
      <c r="B17" s="68">
        <v>207100</v>
      </c>
      <c r="C17" s="68">
        <v>192720</v>
      </c>
      <c r="D17" s="68">
        <v>99270</v>
      </c>
      <c r="E17" s="68">
        <v>93450</v>
      </c>
      <c r="F17" s="159">
        <v>1480</v>
      </c>
      <c r="G17" s="159">
        <v>566</v>
      </c>
      <c r="H17" s="159">
        <v>1040</v>
      </c>
    </row>
    <row r="18" spans="1:8" ht="11.25" customHeight="1">
      <c r="A18" s="143">
        <v>1995</v>
      </c>
      <c r="B18" s="68">
        <v>165300</v>
      </c>
      <c r="C18" s="68">
        <v>152880</v>
      </c>
      <c r="D18" s="68">
        <v>64230</v>
      </c>
      <c r="E18" s="68">
        <v>88650</v>
      </c>
      <c r="F18" s="160">
        <v>2250</v>
      </c>
      <c r="G18" s="160">
        <v>551</v>
      </c>
      <c r="H18" s="159">
        <v>1260</v>
      </c>
    </row>
    <row r="19" spans="1:8" ht="11.25" customHeight="1">
      <c r="A19" s="143">
        <v>1996</v>
      </c>
      <c r="B19" s="68">
        <v>154100</v>
      </c>
      <c r="C19" s="68">
        <v>151700</v>
      </c>
      <c r="D19" s="68">
        <v>80670</v>
      </c>
      <c r="E19" s="68">
        <v>71030</v>
      </c>
      <c r="F19" s="160">
        <v>2120</v>
      </c>
      <c r="G19" s="160">
        <v>730</v>
      </c>
      <c r="H19" s="159">
        <v>1470</v>
      </c>
    </row>
    <row r="20" spans="1:8" ht="11.25" customHeight="1">
      <c r="A20" s="143">
        <v>1997</v>
      </c>
      <c r="B20" s="68">
        <v>225770</v>
      </c>
      <c r="C20" s="68">
        <v>223490</v>
      </c>
      <c r="D20" s="68">
        <v>115440</v>
      </c>
      <c r="E20" s="68">
        <v>108050</v>
      </c>
      <c r="F20" s="160">
        <v>1680</v>
      </c>
      <c r="G20" s="160">
        <v>784</v>
      </c>
      <c r="H20" s="159">
        <v>1250</v>
      </c>
    </row>
    <row r="21" spans="1:8" ht="11.25" customHeight="1">
      <c r="A21" s="143">
        <v>1998</v>
      </c>
      <c r="B21" s="68">
        <v>196900</v>
      </c>
      <c r="C21" s="68">
        <v>193910</v>
      </c>
      <c r="D21" s="68">
        <v>101960</v>
      </c>
      <c r="E21" s="68">
        <v>91950</v>
      </c>
      <c r="F21" s="160">
        <v>1520</v>
      </c>
      <c r="G21" s="160">
        <v>635</v>
      </c>
      <c r="H21" s="160">
        <v>1100</v>
      </c>
    </row>
    <row r="22" spans="1:8" ht="11.25" customHeight="1">
      <c r="A22" s="143">
        <v>1999</v>
      </c>
      <c r="B22" s="68">
        <v>216120</v>
      </c>
      <c r="C22" s="68">
        <v>213260</v>
      </c>
      <c r="D22" s="68">
        <v>123410</v>
      </c>
      <c r="E22" s="68">
        <v>89850</v>
      </c>
      <c r="F22" s="160">
        <v>1500</v>
      </c>
      <c r="G22" s="160">
        <v>556</v>
      </c>
      <c r="H22" s="160">
        <v>1100</v>
      </c>
    </row>
    <row r="23" spans="1:8" ht="11.25" customHeight="1">
      <c r="A23" s="143">
        <v>2000</v>
      </c>
      <c r="B23" s="68">
        <v>207900</v>
      </c>
      <c r="C23" s="68">
        <v>205420</v>
      </c>
      <c r="D23" s="68">
        <v>120760</v>
      </c>
      <c r="E23" s="68">
        <v>84660</v>
      </c>
      <c r="F23" s="160">
        <v>1900</v>
      </c>
      <c r="G23" s="160">
        <v>536</v>
      </c>
      <c r="H23" s="160">
        <v>1340</v>
      </c>
    </row>
    <row r="24" spans="1:8" ht="11.25" customHeight="1">
      <c r="A24" s="143">
        <v>2001</v>
      </c>
      <c r="B24" s="68">
        <v>230380</v>
      </c>
      <c r="C24" s="68">
        <v>219620</v>
      </c>
      <c r="D24" s="68">
        <v>145710</v>
      </c>
      <c r="E24" s="68">
        <v>73910</v>
      </c>
      <c r="F24" s="160">
        <v>1590</v>
      </c>
      <c r="G24" s="160">
        <v>527</v>
      </c>
      <c r="H24" s="160">
        <v>1230</v>
      </c>
    </row>
    <row r="25" spans="1:8" ht="11.25" customHeight="1">
      <c r="A25" s="143">
        <v>2002</v>
      </c>
      <c r="B25" s="68">
        <v>181355</v>
      </c>
      <c r="C25" s="68">
        <v>177305</v>
      </c>
      <c r="D25" s="68">
        <v>126595</v>
      </c>
      <c r="E25" s="68">
        <v>50710</v>
      </c>
      <c r="F25" s="160">
        <v>1940</v>
      </c>
      <c r="G25" s="160">
        <v>562</v>
      </c>
      <c r="H25" s="160">
        <v>1550</v>
      </c>
    </row>
    <row r="26" spans="1:8" ht="11.25" customHeight="1">
      <c r="A26" s="143">
        <v>2003</v>
      </c>
      <c r="B26" s="68">
        <v>245700</v>
      </c>
      <c r="C26" s="68">
        <v>243580</v>
      </c>
      <c r="D26" s="68">
        <v>175570</v>
      </c>
      <c r="E26" s="68">
        <v>68010</v>
      </c>
      <c r="F26" s="160">
        <v>1700</v>
      </c>
      <c r="G26" s="160">
        <v>631</v>
      </c>
      <c r="H26" s="160">
        <v>1410</v>
      </c>
    </row>
    <row r="27" spans="1:8" ht="11.25" customHeight="1">
      <c r="A27" s="143">
        <v>2004</v>
      </c>
      <c r="B27" s="68">
        <v>283060</v>
      </c>
      <c r="C27" s="68">
        <v>279160</v>
      </c>
      <c r="D27" s="68">
        <v>185050</v>
      </c>
      <c r="E27" s="68">
        <v>94110</v>
      </c>
      <c r="F27" s="160">
        <v>2060</v>
      </c>
      <c r="G27" s="160">
        <v>597</v>
      </c>
      <c r="H27" s="160">
        <v>1570</v>
      </c>
    </row>
    <row r="28" spans="1:8" ht="11.25" customHeight="1">
      <c r="A28" s="143">
        <v>2005</v>
      </c>
      <c r="B28" s="68">
        <v>250830</v>
      </c>
      <c r="C28" s="68">
        <v>243570</v>
      </c>
      <c r="D28" s="68">
        <v>167190</v>
      </c>
      <c r="E28" s="68">
        <v>76380</v>
      </c>
      <c r="F28" s="160">
        <v>2610</v>
      </c>
      <c r="G28" s="160">
        <v>620</v>
      </c>
      <c r="H28" s="160">
        <v>1990</v>
      </c>
    </row>
    <row r="29" spans="1:8" ht="11.25" customHeight="1">
      <c r="A29" s="143">
        <v>2006</v>
      </c>
      <c r="B29" s="68">
        <v>294160</v>
      </c>
      <c r="C29" s="68">
        <v>287520</v>
      </c>
      <c r="D29" s="68">
        <v>190770</v>
      </c>
      <c r="E29" s="68">
        <v>96750</v>
      </c>
      <c r="F29" s="160">
        <v>2130</v>
      </c>
      <c r="G29" s="160">
        <v>616</v>
      </c>
      <c r="H29" s="160">
        <v>1620</v>
      </c>
    </row>
    <row r="30" spans="1:8" ht="11.25" customHeight="1">
      <c r="A30" s="143">
        <v>2007</v>
      </c>
      <c r="B30" s="68">
        <v>310680</v>
      </c>
      <c r="C30" s="68">
        <v>306210</v>
      </c>
      <c r="D30" s="68">
        <v>222560</v>
      </c>
      <c r="E30" s="68">
        <v>83650</v>
      </c>
      <c r="F30" s="160">
        <v>2310</v>
      </c>
      <c r="G30" s="160">
        <v>527</v>
      </c>
      <c r="H30" s="160">
        <v>1820</v>
      </c>
    </row>
    <row r="31" spans="1:8" ht="11.25" customHeight="1">
      <c r="A31" s="143">
        <v>2008</v>
      </c>
      <c r="B31" s="68">
        <v>248060</v>
      </c>
      <c r="C31" s="68">
        <v>240720</v>
      </c>
      <c r="D31" s="68">
        <v>175320</v>
      </c>
      <c r="E31" s="68">
        <v>65400</v>
      </c>
      <c r="F31" s="160">
        <v>3080</v>
      </c>
      <c r="G31" s="160">
        <v>518</v>
      </c>
      <c r="H31" s="160">
        <v>2390</v>
      </c>
    </row>
    <row r="32" spans="1:8" ht="11.25" customHeight="1">
      <c r="A32" s="143">
        <v>2009</v>
      </c>
      <c r="B32" s="68">
        <v>442870</v>
      </c>
      <c r="C32" s="68">
        <v>385625</v>
      </c>
      <c r="D32" s="68">
        <v>296750</v>
      </c>
      <c r="E32" s="68">
        <v>88875</v>
      </c>
      <c r="F32" s="160">
        <v>1600</v>
      </c>
      <c r="G32" s="160">
        <v>439</v>
      </c>
      <c r="H32" s="160">
        <v>1330</v>
      </c>
    </row>
    <row r="33" spans="1:8" ht="11.25" customHeight="1">
      <c r="A33" s="143">
        <v>2010</v>
      </c>
      <c r="B33" s="68">
        <v>313220</v>
      </c>
      <c r="C33" s="68">
        <v>307630</v>
      </c>
      <c r="D33" s="68">
        <v>244340</v>
      </c>
      <c r="E33" s="68">
        <v>63290</v>
      </c>
      <c r="F33" s="160">
        <v>2800</v>
      </c>
      <c r="G33" s="160">
        <v>486</v>
      </c>
      <c r="H33" s="160">
        <v>2330</v>
      </c>
    </row>
    <row r="34" spans="1:8" ht="11.25" customHeight="1">
      <c r="A34" s="143">
        <v>2011</v>
      </c>
      <c r="B34" s="68">
        <v>334415</v>
      </c>
      <c r="C34" s="68">
        <v>330290</v>
      </c>
      <c r="D34" s="68">
        <v>258920</v>
      </c>
      <c r="E34" s="68">
        <v>71370</v>
      </c>
      <c r="F34" s="160">
        <v>3080</v>
      </c>
      <c r="G34" s="160">
        <v>538</v>
      </c>
      <c r="H34" s="160">
        <v>2530</v>
      </c>
    </row>
    <row r="35" spans="1:8" ht="11.25" customHeight="1">
      <c r="A35" s="143">
        <v>2012</v>
      </c>
      <c r="B35" s="68">
        <v>424000</v>
      </c>
      <c r="C35" s="68">
        <v>418415</v>
      </c>
      <c r="D35" s="68">
        <v>332555</v>
      </c>
      <c r="E35" s="68">
        <v>85860</v>
      </c>
      <c r="F35" s="160">
        <v>2340</v>
      </c>
      <c r="G35" s="160">
        <v>761</v>
      </c>
      <c r="H35" s="160">
        <v>2020</v>
      </c>
    </row>
    <row r="36" spans="1:8" ht="11.25" customHeight="1">
      <c r="A36" s="143">
        <v>2013</v>
      </c>
      <c r="B36" s="68">
        <v>332090</v>
      </c>
      <c r="C36" s="68">
        <v>295950</v>
      </c>
      <c r="D36" s="68">
        <v>217950</v>
      </c>
      <c r="E36" s="68">
        <v>78000</v>
      </c>
      <c r="F36" s="160">
        <v>3250</v>
      </c>
      <c r="G36" s="160">
        <v>809</v>
      </c>
      <c r="H36" s="160">
        <v>2610</v>
      </c>
    </row>
    <row r="37" spans="1:8" ht="11.25" customHeight="1">
      <c r="A37" s="143">
        <v>2014</v>
      </c>
      <c r="B37" s="68">
        <v>363640</v>
      </c>
      <c r="C37" s="68">
        <v>358910</v>
      </c>
      <c r="D37" s="68">
        <v>268010</v>
      </c>
      <c r="E37" s="68">
        <v>90900</v>
      </c>
      <c r="F37" s="160">
        <v>2630</v>
      </c>
      <c r="G37" s="160">
        <v>676</v>
      </c>
      <c r="H37" s="160">
        <v>2140</v>
      </c>
    </row>
    <row r="38" spans="1:8" ht="11.25" customHeight="1">
      <c r="A38" s="143">
        <v>2015</v>
      </c>
      <c r="B38" s="68">
        <v>335480</v>
      </c>
      <c r="C38" s="68">
        <v>333886</v>
      </c>
      <c r="D38" s="68">
        <v>250806</v>
      </c>
      <c r="E38" s="68">
        <v>83080</v>
      </c>
      <c r="F38" s="160">
        <v>2770</v>
      </c>
      <c r="G38" s="160">
        <v>684</v>
      </c>
      <c r="H38" s="160">
        <v>2250</v>
      </c>
    </row>
    <row r="39" spans="1:8" ht="11.25" customHeight="1">
      <c r="A39" s="143">
        <v>2016</v>
      </c>
      <c r="B39" s="68">
        <v>350240</v>
      </c>
      <c r="C39" s="68">
        <v>343090</v>
      </c>
      <c r="D39" s="68">
        <v>257860</v>
      </c>
      <c r="E39" s="68">
        <v>85230</v>
      </c>
      <c r="F39" s="160">
        <v>2810</v>
      </c>
      <c r="G39" s="160">
        <v>570</v>
      </c>
      <c r="H39" s="160">
        <v>2250</v>
      </c>
    </row>
    <row r="40" spans="1:8" ht="11.25" customHeight="1">
      <c r="A40" s="143">
        <v>2017</v>
      </c>
      <c r="B40" s="68">
        <v>437550</v>
      </c>
      <c r="C40" s="68">
        <v>433020</v>
      </c>
      <c r="D40" s="68">
        <v>348920</v>
      </c>
      <c r="E40" s="68">
        <v>84100</v>
      </c>
      <c r="F40" s="160">
        <v>2400</v>
      </c>
      <c r="G40" s="160">
        <v>652</v>
      </c>
      <c r="H40" s="160">
        <v>2060</v>
      </c>
    </row>
    <row r="41" spans="1:8" ht="11.25" customHeight="1">
      <c r="A41" s="143">
        <v>2018</v>
      </c>
      <c r="B41" s="68">
        <v>344400</v>
      </c>
      <c r="C41" s="68">
        <v>342070</v>
      </c>
      <c r="D41" s="68">
        <v>291060</v>
      </c>
      <c r="E41" s="68">
        <v>51010</v>
      </c>
      <c r="F41" s="160">
        <v>2080</v>
      </c>
      <c r="G41" s="160">
        <v>658</v>
      </c>
      <c r="H41" s="160">
        <v>1860</v>
      </c>
    </row>
    <row r="42" spans="1:8" ht="11.25" customHeight="1">
      <c r="A42" s="143">
        <v>2019</v>
      </c>
      <c r="B42" s="68">
        <v>352600</v>
      </c>
      <c r="C42" s="68">
        <v>347170</v>
      </c>
      <c r="D42" s="68">
        <v>284890</v>
      </c>
      <c r="E42" s="68">
        <v>62280</v>
      </c>
      <c r="F42" s="160">
        <v>2150</v>
      </c>
      <c r="G42" s="160">
        <v>654</v>
      </c>
      <c r="H42" s="160">
        <v>1880</v>
      </c>
    </row>
    <row r="43" spans="1:8" ht="11.25" customHeight="1">
      <c r="A43" s="143">
        <v>2020</v>
      </c>
      <c r="B43" s="68">
        <v>325100</v>
      </c>
      <c r="C43" s="68">
        <v>318790</v>
      </c>
      <c r="D43" s="68">
        <v>265820</v>
      </c>
      <c r="E43" s="68">
        <v>52970</v>
      </c>
      <c r="F43" s="160">
        <v>3280</v>
      </c>
      <c r="G43" s="160">
        <v>622</v>
      </c>
      <c r="H43" s="160">
        <v>2840</v>
      </c>
    </row>
    <row r="44" spans="1:8" ht="11.25" customHeight="1">
      <c r="A44" s="143">
        <v>2021</v>
      </c>
      <c r="B44" s="68">
        <v>381100</v>
      </c>
      <c r="C44" s="68">
        <v>375920</v>
      </c>
      <c r="D44" s="68">
        <v>306420</v>
      </c>
      <c r="E44" s="68">
        <v>69500</v>
      </c>
      <c r="F44" s="160">
        <v>2710</v>
      </c>
      <c r="G44" s="160">
        <v>654</v>
      </c>
      <c r="H44" s="160">
        <v>2330</v>
      </c>
    </row>
    <row r="45" spans="1:8" ht="11.25" customHeight="1">
      <c r="A45" s="146">
        <v>2022</v>
      </c>
      <c r="B45" s="161">
        <v>231700</v>
      </c>
      <c r="C45" s="161">
        <v>228130</v>
      </c>
      <c r="D45" s="161">
        <v>184190</v>
      </c>
      <c r="E45" s="161">
        <v>43940</v>
      </c>
      <c r="F45" s="162">
        <v>3740</v>
      </c>
      <c r="G45" s="162">
        <v>624</v>
      </c>
      <c r="H45" s="162">
        <v>3140</v>
      </c>
    </row>
    <row r="46" spans="1:8" ht="11.25" customHeight="1">
      <c r="A46" s="49" t="s">
        <v>294</v>
      </c>
    </row>
  </sheetData>
  <pageMargins left="0.66700000000000004" right="0.66700000000000004" top="0.66700000000000004" bottom="0.72" header="0" footer="0"/>
  <pageSetup scale="98" firstPageNumber="48"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BBFBF-61CC-4AE7-A255-24AE9854EB9C}">
  <sheetPr transitionEvaluation="1" codeName="Sheet35"/>
  <dimension ref="A1:H113"/>
  <sheetViews>
    <sheetView showGridLines="0" zoomScale="110" zoomScaleNormal="110" workbookViewId="0"/>
  </sheetViews>
  <sheetFormatPr defaultColWidth="9.7109375" defaultRowHeight="11.25"/>
  <cols>
    <col min="1" max="1" width="11.140625" style="64" customWidth="1"/>
    <col min="2" max="8" width="14.42578125" style="6" customWidth="1"/>
    <col min="9" max="9" width="5.7109375" style="6" customWidth="1"/>
    <col min="10" max="16384" width="9.7109375" style="6"/>
  </cols>
  <sheetData>
    <row r="1" spans="1:8" ht="11.25" customHeight="1">
      <c r="A1" s="244" t="s">
        <v>100</v>
      </c>
      <c r="B1" s="51"/>
      <c r="C1" s="51"/>
      <c r="D1" s="51"/>
      <c r="E1" s="51"/>
      <c r="F1" s="51"/>
      <c r="G1" s="51"/>
      <c r="H1" s="43"/>
    </row>
    <row r="2" spans="1:8" s="165" customFormat="1" ht="33.75">
      <c r="A2" s="76" t="s">
        <v>55</v>
      </c>
      <c r="B2" s="77" t="s">
        <v>170</v>
      </c>
      <c r="C2" s="77" t="s">
        <v>108</v>
      </c>
      <c r="D2" s="77" t="s">
        <v>171</v>
      </c>
      <c r="E2" s="77" t="s">
        <v>172</v>
      </c>
      <c r="F2" s="77" t="s">
        <v>173</v>
      </c>
      <c r="G2" s="77" t="s">
        <v>174</v>
      </c>
      <c r="H2" s="77" t="s">
        <v>175</v>
      </c>
    </row>
    <row r="3" spans="1:8" ht="11.25" customHeight="1">
      <c r="A3" s="64">
        <v>1980</v>
      </c>
      <c r="B3" s="163">
        <v>218.1</v>
      </c>
      <c r="C3" s="163">
        <v>216.2</v>
      </c>
      <c r="D3" s="163">
        <v>6.3</v>
      </c>
      <c r="E3" s="163">
        <v>209.9</v>
      </c>
      <c r="F3" s="163">
        <v>29.5</v>
      </c>
      <c r="G3" s="163">
        <v>19.899999999999999</v>
      </c>
      <c r="H3" s="163">
        <v>20.2</v>
      </c>
    </row>
    <row r="4" spans="1:8" ht="11.25" customHeight="1">
      <c r="A4" s="64">
        <v>1981</v>
      </c>
      <c r="B4" s="163">
        <v>133.19999999999999</v>
      </c>
      <c r="C4" s="291">
        <v>132.80000000000001</v>
      </c>
      <c r="D4" s="163">
        <v>4</v>
      </c>
      <c r="E4" s="163">
        <v>128.80000000000001</v>
      </c>
      <c r="F4" s="163">
        <v>42.7</v>
      </c>
      <c r="G4" s="163">
        <v>44.5</v>
      </c>
      <c r="H4" s="163">
        <v>44.5</v>
      </c>
    </row>
    <row r="5" spans="1:8" ht="11.25" customHeight="1">
      <c r="A5" s="64">
        <v>1982</v>
      </c>
      <c r="B5" s="163">
        <v>310.89999999999998</v>
      </c>
      <c r="C5" s="291">
        <v>244.9</v>
      </c>
      <c r="D5" s="163">
        <v>7.4</v>
      </c>
      <c r="E5" s="163">
        <v>237.5</v>
      </c>
      <c r="F5" s="163">
        <v>27.6</v>
      </c>
      <c r="G5" s="163">
        <v>13.7</v>
      </c>
      <c r="H5" s="163">
        <v>14.1</v>
      </c>
    </row>
    <row r="6" spans="1:8" ht="11.25" customHeight="1">
      <c r="A6" s="64">
        <v>1983</v>
      </c>
      <c r="B6" s="163">
        <v>154.6</v>
      </c>
      <c r="C6" s="291">
        <v>153.6</v>
      </c>
      <c r="D6" s="163">
        <v>5.3</v>
      </c>
      <c r="E6" s="163">
        <v>148.30000000000001</v>
      </c>
      <c r="F6" s="163">
        <v>48.5</v>
      </c>
      <c r="G6" s="163">
        <v>46.5</v>
      </c>
      <c r="H6" s="163">
        <v>46.6</v>
      </c>
    </row>
    <row r="7" spans="1:8" ht="11.25" customHeight="1">
      <c r="A7" s="64">
        <v>1984</v>
      </c>
      <c r="B7" s="163">
        <v>271.60000000000002</v>
      </c>
      <c r="C7" s="291">
        <v>255.9</v>
      </c>
      <c r="D7" s="163">
        <v>7.9</v>
      </c>
      <c r="E7" s="163">
        <v>248</v>
      </c>
      <c r="F7" s="163">
        <v>44.2</v>
      </c>
      <c r="G7" s="163">
        <v>24.4</v>
      </c>
      <c r="H7" s="163">
        <v>25</v>
      </c>
    </row>
    <row r="8" spans="1:8" ht="11.25" customHeight="1">
      <c r="A8" s="64">
        <v>1985</v>
      </c>
      <c r="B8" s="163">
        <v>286.2</v>
      </c>
      <c r="C8" s="291">
        <v>280.2</v>
      </c>
      <c r="D8" s="163">
        <v>7.6</v>
      </c>
      <c r="E8" s="163">
        <v>272.60000000000002</v>
      </c>
      <c r="F8" s="163">
        <v>33.4</v>
      </c>
      <c r="G8" s="163">
        <v>22.1</v>
      </c>
      <c r="H8" s="163">
        <v>22.4</v>
      </c>
    </row>
    <row r="9" spans="1:8" ht="11.25" customHeight="1">
      <c r="A9" s="64">
        <v>1986</v>
      </c>
      <c r="B9" s="163">
        <v>224.1</v>
      </c>
      <c r="C9" s="291">
        <v>218.4</v>
      </c>
      <c r="D9" s="163">
        <v>5.5</v>
      </c>
      <c r="E9" s="163">
        <v>212.9</v>
      </c>
      <c r="F9" s="163">
        <v>32.299999999999997</v>
      </c>
      <c r="G9" s="163">
        <v>20</v>
      </c>
      <c r="H9" s="163">
        <v>20.3</v>
      </c>
    </row>
    <row r="10" spans="1:8" ht="11.25" customHeight="1">
      <c r="A10" s="64">
        <v>1987</v>
      </c>
      <c r="B10" s="163">
        <v>359</v>
      </c>
      <c r="C10" s="291">
        <v>286</v>
      </c>
      <c r="D10" s="163">
        <v>9.1</v>
      </c>
      <c r="E10" s="163">
        <v>276.89999999999998</v>
      </c>
      <c r="F10" s="163">
        <v>23.3</v>
      </c>
      <c r="G10" s="163">
        <v>7.3</v>
      </c>
      <c r="H10" s="163">
        <v>7.8</v>
      </c>
    </row>
    <row r="11" spans="1:8" ht="11.25" customHeight="1">
      <c r="A11" s="64">
        <v>1988</v>
      </c>
      <c r="B11" s="163">
        <v>236.2</v>
      </c>
      <c r="C11" s="291">
        <v>233.5</v>
      </c>
      <c r="D11" s="163">
        <v>5</v>
      </c>
      <c r="E11" s="163">
        <v>228.5</v>
      </c>
      <c r="F11" s="163">
        <v>43.9</v>
      </c>
      <c r="G11" s="163">
        <v>18.2</v>
      </c>
      <c r="H11" s="163">
        <v>18.7</v>
      </c>
    </row>
    <row r="12" spans="1:8" ht="11.25" customHeight="1">
      <c r="A12" s="64">
        <v>1989</v>
      </c>
      <c r="B12" s="163">
        <v>264.10000000000002</v>
      </c>
      <c r="C12" s="291">
        <v>243</v>
      </c>
      <c r="D12" s="163">
        <v>6.7</v>
      </c>
      <c r="E12" s="163">
        <v>236.3</v>
      </c>
      <c r="F12" s="163">
        <v>34.4</v>
      </c>
      <c r="G12" s="163">
        <v>14</v>
      </c>
      <c r="H12" s="163">
        <v>14.5</v>
      </c>
    </row>
    <row r="13" spans="1:8" ht="11.25" customHeight="1">
      <c r="A13" s="64">
        <v>1990</v>
      </c>
      <c r="B13" s="163">
        <v>208.8</v>
      </c>
      <c r="C13" s="291">
        <v>202.9</v>
      </c>
      <c r="D13" s="163">
        <v>5.0999999999999996</v>
      </c>
      <c r="E13" s="163">
        <v>197.8</v>
      </c>
      <c r="F13" s="163">
        <v>38.299999999999997</v>
      </c>
      <c r="G13" s="163">
        <v>17.600000000000001</v>
      </c>
      <c r="H13" s="163">
        <v>18.100000000000001</v>
      </c>
    </row>
    <row r="14" spans="1:8" ht="11.25" customHeight="1">
      <c r="A14" s="64">
        <v>1991</v>
      </c>
      <c r="B14" s="163">
        <v>189.9</v>
      </c>
      <c r="C14" s="163">
        <v>189.7</v>
      </c>
      <c r="D14" s="163">
        <v>3.7</v>
      </c>
      <c r="E14" s="163">
        <v>186</v>
      </c>
      <c r="F14" s="163">
        <v>45.9</v>
      </c>
      <c r="G14" s="163">
        <v>46.4</v>
      </c>
      <c r="H14" s="163">
        <v>46.4</v>
      </c>
    </row>
    <row r="15" spans="1:8" ht="11.25" customHeight="1">
      <c r="A15" s="64">
        <v>1992</v>
      </c>
      <c r="B15" s="163">
        <v>335.1</v>
      </c>
      <c r="C15" s="163">
        <v>313</v>
      </c>
      <c r="D15" s="163">
        <v>8.8000000000000007</v>
      </c>
      <c r="E15" s="163">
        <v>304.2</v>
      </c>
      <c r="F15" s="163">
        <v>38.9</v>
      </c>
      <c r="G15" s="163">
        <v>17</v>
      </c>
      <c r="H15" s="163">
        <v>17.600000000000001</v>
      </c>
    </row>
    <row r="16" spans="1:8" ht="11.25" customHeight="1">
      <c r="A16" s="64">
        <v>1993</v>
      </c>
      <c r="B16" s="163">
        <v>340.4</v>
      </c>
      <c r="C16" s="163">
        <v>273.60000000000002</v>
      </c>
      <c r="D16" s="163">
        <v>5.3</v>
      </c>
      <c r="E16" s="163">
        <v>268.3</v>
      </c>
      <c r="F16" s="163">
        <v>39.9</v>
      </c>
      <c r="G16" s="163">
        <v>11.6</v>
      </c>
      <c r="H16" s="163">
        <v>12.1</v>
      </c>
    </row>
    <row r="17" spans="1:8" ht="11.25" customHeight="1">
      <c r="A17" s="64">
        <v>1994</v>
      </c>
      <c r="B17" s="163">
        <v>304.2</v>
      </c>
      <c r="C17" s="163">
        <v>296.3</v>
      </c>
      <c r="D17" s="163">
        <v>3.5</v>
      </c>
      <c r="E17" s="163">
        <v>292.8</v>
      </c>
      <c r="F17" s="163">
        <v>43.6</v>
      </c>
      <c r="G17" s="163">
        <v>16</v>
      </c>
      <c r="H17" s="163">
        <v>16.3</v>
      </c>
    </row>
    <row r="18" spans="1:8" ht="11.25" customHeight="1">
      <c r="A18" s="64">
        <v>1995</v>
      </c>
      <c r="B18" s="163">
        <v>395.6</v>
      </c>
      <c r="C18" s="163">
        <v>311.2</v>
      </c>
      <c r="D18" s="163">
        <v>2.7</v>
      </c>
      <c r="E18" s="163">
        <v>308.5</v>
      </c>
      <c r="F18" s="163">
        <v>44.4</v>
      </c>
      <c r="G18" s="163">
        <v>5.6</v>
      </c>
      <c r="H18" s="163">
        <v>5.9</v>
      </c>
    </row>
    <row r="19" spans="1:8" ht="11.25" customHeight="1">
      <c r="A19" s="64">
        <v>1996</v>
      </c>
      <c r="B19" s="163">
        <v>271.8</v>
      </c>
      <c r="C19" s="163">
        <v>260.10000000000002</v>
      </c>
      <c r="D19" s="163">
        <v>2.5</v>
      </c>
      <c r="E19" s="163">
        <v>257.60000000000002</v>
      </c>
      <c r="F19" s="163">
        <v>48.1</v>
      </c>
      <c r="G19" s="163">
        <v>15.7</v>
      </c>
      <c r="H19" s="163">
        <v>16.100000000000001</v>
      </c>
    </row>
    <row r="20" spans="1:8" ht="11.25" customHeight="1">
      <c r="A20" s="64">
        <v>1997</v>
      </c>
      <c r="B20" s="163">
        <v>292.89999999999998</v>
      </c>
      <c r="C20" s="163">
        <v>283.3</v>
      </c>
      <c r="D20" s="163">
        <v>2.6</v>
      </c>
      <c r="E20" s="163">
        <v>280.7</v>
      </c>
      <c r="F20" s="163">
        <v>56.3</v>
      </c>
      <c r="G20" s="163">
        <v>15.5</v>
      </c>
      <c r="H20" s="163">
        <v>15.9</v>
      </c>
    </row>
    <row r="21" spans="1:8" ht="11.25" customHeight="1">
      <c r="A21" s="64">
        <v>1998</v>
      </c>
      <c r="B21" s="163">
        <v>348.1</v>
      </c>
      <c r="C21" s="163">
        <v>305.60000000000002</v>
      </c>
      <c r="D21" s="163">
        <v>2.2999999999999998</v>
      </c>
      <c r="E21" s="163">
        <v>303.3</v>
      </c>
      <c r="F21" s="163">
        <v>49.4</v>
      </c>
      <c r="G21" s="163">
        <v>14.2</v>
      </c>
      <c r="H21" s="163">
        <v>14.5</v>
      </c>
    </row>
    <row r="22" spans="1:8" ht="11.25" customHeight="1">
      <c r="A22" s="64">
        <v>1999</v>
      </c>
      <c r="B22" s="163">
        <v>256.10000000000002</v>
      </c>
      <c r="C22" s="163">
        <v>254.1</v>
      </c>
      <c r="D22" s="163">
        <v>1.8</v>
      </c>
      <c r="E22" s="163">
        <v>252.3</v>
      </c>
      <c r="F22" s="163">
        <v>56.2</v>
      </c>
      <c r="G22" s="163">
        <v>21.6</v>
      </c>
      <c r="H22" s="163">
        <v>21.8</v>
      </c>
    </row>
    <row r="23" spans="1:8" ht="11.25" customHeight="1">
      <c r="A23" s="64">
        <v>2000</v>
      </c>
      <c r="B23" s="163">
        <v>288.5</v>
      </c>
      <c r="C23" s="163">
        <v>281.39999999999998</v>
      </c>
      <c r="D23" s="163">
        <v>1.8</v>
      </c>
      <c r="E23" s="163">
        <v>279.60000000000002</v>
      </c>
      <c r="F23" s="163">
        <v>57.5</v>
      </c>
      <c r="G23" s="163">
        <v>18.399999999999999</v>
      </c>
      <c r="H23" s="163">
        <v>18.7</v>
      </c>
    </row>
    <row r="24" spans="1:8" ht="11.25" customHeight="1">
      <c r="A24" s="64">
        <v>2001</v>
      </c>
      <c r="B24" s="163">
        <v>370.1</v>
      </c>
      <c r="C24" s="163">
        <v>307.89999999999998</v>
      </c>
      <c r="D24" s="163">
        <v>1.9</v>
      </c>
      <c r="E24" s="163">
        <v>306</v>
      </c>
      <c r="F24" s="163">
        <v>53.8</v>
      </c>
      <c r="G24" s="163">
        <v>18.3</v>
      </c>
      <c r="H24" s="163">
        <v>18.600000000000001</v>
      </c>
    </row>
    <row r="25" spans="1:8" ht="11.25" customHeight="1">
      <c r="A25" s="64">
        <v>2002</v>
      </c>
      <c r="B25" s="163">
        <v>62.5</v>
      </c>
      <c r="C25" s="163">
        <v>62.2</v>
      </c>
      <c r="D25" s="163">
        <v>0.8</v>
      </c>
      <c r="E25" s="163">
        <v>61.4</v>
      </c>
      <c r="F25" s="163">
        <v>84.5</v>
      </c>
      <c r="G25" s="163">
        <v>44.3</v>
      </c>
      <c r="H25" s="163">
        <v>44.8</v>
      </c>
    </row>
    <row r="26" spans="1:8" ht="11.25" customHeight="1">
      <c r="A26" s="64">
        <v>2003</v>
      </c>
      <c r="B26" s="163">
        <v>226.3</v>
      </c>
      <c r="C26" s="163">
        <v>226.3</v>
      </c>
      <c r="D26" s="163">
        <v>1</v>
      </c>
      <c r="E26" s="163">
        <v>225.3</v>
      </c>
      <c r="F26" s="163">
        <v>74.400000000000006</v>
      </c>
      <c r="G26" s="163">
        <v>35.299999999999997</v>
      </c>
      <c r="H26" s="163">
        <v>35.4</v>
      </c>
    </row>
    <row r="27" spans="1:8" ht="11.25" customHeight="1">
      <c r="A27" s="64">
        <v>2004</v>
      </c>
      <c r="B27" s="163">
        <v>213</v>
      </c>
      <c r="C27" s="163">
        <v>213</v>
      </c>
      <c r="D27" s="163">
        <v>1.3</v>
      </c>
      <c r="E27" s="163">
        <v>211.7</v>
      </c>
      <c r="F27" s="163">
        <v>91.5</v>
      </c>
      <c r="G27" s="163">
        <v>32.5</v>
      </c>
      <c r="H27" s="163">
        <v>32.799999999999997</v>
      </c>
    </row>
    <row r="28" spans="1:8" ht="11.25" customHeight="1">
      <c r="A28" s="64">
        <v>2005</v>
      </c>
      <c r="B28" s="163">
        <v>269.89999999999998</v>
      </c>
      <c r="C28" s="163">
        <v>267.89999999999998</v>
      </c>
      <c r="D28" s="163">
        <v>1.2</v>
      </c>
      <c r="E28" s="163">
        <v>266.7</v>
      </c>
      <c r="F28" s="163">
        <v>89.3</v>
      </c>
      <c r="G28" s="163">
        <v>23.5</v>
      </c>
      <c r="H28" s="163">
        <v>23.8</v>
      </c>
    </row>
    <row r="29" spans="1:8" ht="11.25" customHeight="1">
      <c r="A29" s="64">
        <v>2006</v>
      </c>
      <c r="B29" s="163">
        <v>262</v>
      </c>
      <c r="C29" s="163">
        <v>248.6</v>
      </c>
      <c r="D29" s="163">
        <v>1.4</v>
      </c>
      <c r="E29" s="163">
        <v>247.2</v>
      </c>
      <c r="F29" s="163">
        <v>99</v>
      </c>
      <c r="G29" s="163">
        <v>21.1</v>
      </c>
      <c r="H29" s="163">
        <v>21.5</v>
      </c>
    </row>
    <row r="30" spans="1:8" ht="11.25" customHeight="1">
      <c r="A30" s="64">
        <v>2007</v>
      </c>
      <c r="B30" s="163">
        <v>253.2</v>
      </c>
      <c r="C30" s="163">
        <v>248.7</v>
      </c>
      <c r="D30" s="163">
        <v>1.6</v>
      </c>
      <c r="E30" s="163">
        <v>247.1</v>
      </c>
      <c r="F30" s="163">
        <v>105</v>
      </c>
      <c r="G30" s="163">
        <v>26.8</v>
      </c>
      <c r="H30" s="163">
        <v>27.3</v>
      </c>
    </row>
    <row r="31" spans="1:8" ht="11.25" customHeight="1">
      <c r="A31" s="64">
        <v>2008</v>
      </c>
      <c r="B31" s="163">
        <v>214.4</v>
      </c>
      <c r="C31" s="163">
        <v>213.2</v>
      </c>
      <c r="D31" s="163">
        <v>1</v>
      </c>
      <c r="E31" s="163">
        <v>212.2</v>
      </c>
      <c r="F31" s="163">
        <v>139</v>
      </c>
      <c r="G31" s="163">
        <v>37.200000000000003</v>
      </c>
      <c r="H31" s="163">
        <v>37.700000000000003</v>
      </c>
    </row>
    <row r="32" spans="1:8" ht="11.25" customHeight="1">
      <c r="A32" s="64">
        <v>2009</v>
      </c>
      <c r="B32" s="163">
        <v>359.2</v>
      </c>
      <c r="C32" s="163">
        <v>320.8</v>
      </c>
      <c r="D32" s="163">
        <v>1.3</v>
      </c>
      <c r="E32" s="163">
        <v>319.5</v>
      </c>
      <c r="F32" s="163">
        <v>104</v>
      </c>
      <c r="G32" s="163">
        <v>18.899999999999999</v>
      </c>
      <c r="H32" s="163">
        <v>19.2</v>
      </c>
    </row>
    <row r="33" spans="1:8" ht="11.25" customHeight="1">
      <c r="A33" s="64">
        <v>2010</v>
      </c>
      <c r="B33" s="163">
        <v>190.4</v>
      </c>
      <c r="C33" s="163">
        <v>183.2</v>
      </c>
      <c r="D33" s="163">
        <v>0.8</v>
      </c>
      <c r="E33" s="163">
        <v>182.4</v>
      </c>
      <c r="F33" s="163">
        <v>131</v>
      </c>
      <c r="G33" s="163">
        <v>21.8</v>
      </c>
      <c r="H33" s="163">
        <v>22.2</v>
      </c>
    </row>
    <row r="34" spans="1:8" ht="11.25" customHeight="1">
      <c r="A34" s="64">
        <v>2011</v>
      </c>
      <c r="B34" s="163">
        <v>231.8</v>
      </c>
      <c r="C34" s="163">
        <v>230.3</v>
      </c>
      <c r="D34" s="163">
        <v>0.5</v>
      </c>
      <c r="E34" s="163">
        <v>229.8</v>
      </c>
      <c r="F34" s="163">
        <v>118</v>
      </c>
      <c r="G34" s="163">
        <v>29.799999999999997</v>
      </c>
      <c r="H34" s="163">
        <v>30</v>
      </c>
    </row>
    <row r="35" spans="1:8" ht="11.25" customHeight="1">
      <c r="A35" s="64">
        <v>2012</v>
      </c>
      <c r="B35" s="163">
        <v>85.2</v>
      </c>
      <c r="C35" s="163">
        <v>85</v>
      </c>
      <c r="D35" s="163">
        <v>0.4</v>
      </c>
      <c r="E35" s="163">
        <v>84.6</v>
      </c>
      <c r="F35" s="163">
        <v>190</v>
      </c>
      <c r="G35" s="163">
        <v>58.8</v>
      </c>
      <c r="H35" s="163">
        <v>59.4</v>
      </c>
    </row>
    <row r="36" spans="1:8" ht="11.25" customHeight="1">
      <c r="A36" s="64">
        <v>2013</v>
      </c>
      <c r="B36" s="163">
        <v>294.2</v>
      </c>
      <c r="C36" s="163">
        <v>291.10000000000002</v>
      </c>
      <c r="D36" s="163">
        <v>1.2</v>
      </c>
      <c r="E36" s="163">
        <v>289.89999999999998</v>
      </c>
      <c r="F36" s="163">
        <v>163</v>
      </c>
      <c r="G36" s="163">
        <v>35.299999999999997</v>
      </c>
      <c r="H36" s="163">
        <v>35.9</v>
      </c>
    </row>
    <row r="37" spans="1:8" ht="11.25" customHeight="1">
      <c r="A37" s="64">
        <v>2014</v>
      </c>
      <c r="B37" s="163">
        <v>304.2</v>
      </c>
      <c r="C37" s="163">
        <v>300.60000000000002</v>
      </c>
      <c r="D37" s="163">
        <v>1.9</v>
      </c>
      <c r="E37" s="163">
        <v>298.7</v>
      </c>
      <c r="F37" s="163">
        <v>125</v>
      </c>
      <c r="G37" s="163">
        <v>35</v>
      </c>
      <c r="H37" s="163">
        <v>35.5</v>
      </c>
    </row>
    <row r="38" spans="1:8" ht="11.25" customHeight="1">
      <c r="A38" s="64">
        <v>2015</v>
      </c>
      <c r="B38" s="163">
        <v>252.5</v>
      </c>
      <c r="C38" s="163">
        <v>251.1</v>
      </c>
      <c r="D38" s="163">
        <v>1.2</v>
      </c>
      <c r="E38" s="163">
        <v>249.9</v>
      </c>
      <c r="F38" s="163">
        <v>123</v>
      </c>
      <c r="G38" s="163">
        <v>34.200000000000003</v>
      </c>
      <c r="H38" s="163">
        <v>34.699999999999996</v>
      </c>
    </row>
    <row r="39" spans="1:8" ht="11.25" customHeight="1">
      <c r="A39" s="64">
        <v>2016</v>
      </c>
      <c r="B39" s="163">
        <v>329.3</v>
      </c>
      <c r="C39" s="163">
        <v>318.7</v>
      </c>
      <c r="D39" s="163">
        <v>0.6</v>
      </c>
      <c r="E39" s="163">
        <v>318.10000000000002</v>
      </c>
      <c r="F39" s="163">
        <v>196</v>
      </c>
      <c r="G39" s="163">
        <v>27.1</v>
      </c>
      <c r="H39" s="163">
        <v>27.400000000000002</v>
      </c>
    </row>
    <row r="40" spans="1:8" ht="11.25" customHeight="1">
      <c r="A40" s="64">
        <v>2017</v>
      </c>
      <c r="B40" s="163">
        <v>259.5</v>
      </c>
      <c r="C40" s="163">
        <v>254.1</v>
      </c>
      <c r="D40" s="163">
        <v>0.8</v>
      </c>
      <c r="E40" s="163">
        <v>253.3</v>
      </c>
      <c r="F40" s="163">
        <v>168</v>
      </c>
      <c r="G40" s="163">
        <v>21.9</v>
      </c>
      <c r="H40" s="163">
        <v>22.400000000000002</v>
      </c>
    </row>
    <row r="41" spans="1:8" ht="11.25" customHeight="1">
      <c r="A41" s="64">
        <v>2018</v>
      </c>
      <c r="B41" s="163">
        <v>298.3</v>
      </c>
      <c r="C41" s="163">
        <v>288.8</v>
      </c>
      <c r="D41" s="163">
        <v>0.8</v>
      </c>
      <c r="E41" s="163">
        <v>288</v>
      </c>
      <c r="F41" s="163">
        <v>136</v>
      </c>
      <c r="G41" s="163">
        <v>19.3</v>
      </c>
      <c r="H41" s="163">
        <v>19.600000000000001</v>
      </c>
    </row>
    <row r="42" spans="1:8" ht="11.25" customHeight="1">
      <c r="A42" s="64">
        <v>2019</v>
      </c>
      <c r="B42" s="163">
        <v>260.8</v>
      </c>
      <c r="C42" s="163">
        <v>235.2</v>
      </c>
      <c r="D42" s="163">
        <v>0.9</v>
      </c>
      <c r="E42" s="163">
        <v>234.3</v>
      </c>
      <c r="F42" s="163">
        <v>129</v>
      </c>
      <c r="G42" s="163">
        <v>14.7</v>
      </c>
      <c r="H42" s="163">
        <v>15.1</v>
      </c>
    </row>
    <row r="43" spans="1:8" ht="11.25" customHeight="1">
      <c r="A43" s="64">
        <v>2020</v>
      </c>
      <c r="B43" s="163">
        <v>140</v>
      </c>
      <c r="C43" s="163">
        <v>138.5</v>
      </c>
      <c r="D43" s="163">
        <v>0.5</v>
      </c>
      <c r="E43" s="163">
        <v>138</v>
      </c>
      <c r="F43" s="163">
        <v>157</v>
      </c>
      <c r="G43" s="163">
        <v>37.6</v>
      </c>
      <c r="H43" s="163">
        <v>38</v>
      </c>
    </row>
    <row r="44" spans="1:8" ht="11.25" customHeight="1">
      <c r="A44" s="64">
        <v>2021</v>
      </c>
      <c r="B44" s="163">
        <v>172.1</v>
      </c>
      <c r="C44" s="163">
        <v>171.8</v>
      </c>
      <c r="D44" s="163">
        <v>0.5</v>
      </c>
      <c r="E44" s="163">
        <v>171.3</v>
      </c>
      <c r="F44" s="163">
        <v>217</v>
      </c>
      <c r="G44" s="163">
        <v>49.5</v>
      </c>
      <c r="H44" s="163">
        <v>50</v>
      </c>
    </row>
    <row r="45" spans="1:8" ht="11.25" customHeight="1">
      <c r="A45" s="67">
        <v>2022</v>
      </c>
      <c r="B45" s="164">
        <v>244.2</v>
      </c>
      <c r="C45" s="164">
        <v>242</v>
      </c>
      <c r="D45" s="164">
        <v>0.5</v>
      </c>
      <c r="E45" s="164">
        <v>241.5</v>
      </c>
      <c r="F45" s="164">
        <v>189</v>
      </c>
      <c r="G45" s="164">
        <v>21.8</v>
      </c>
      <c r="H45" s="164">
        <v>22.2</v>
      </c>
    </row>
    <row r="46" spans="1:8" ht="11.25" customHeight="1">
      <c r="A46" s="49" t="s">
        <v>278</v>
      </c>
    </row>
    <row r="47" spans="1:8">
      <c r="F47" s="147"/>
      <c r="G47" s="147"/>
      <c r="H47" s="147"/>
    </row>
    <row r="48" spans="1:8">
      <c r="F48" s="147"/>
      <c r="G48" s="147"/>
      <c r="H48" s="147"/>
    </row>
    <row r="113" spans="1:1">
      <c r="A113" s="64" t="s">
        <v>88</v>
      </c>
    </row>
  </sheetData>
  <pageMargins left="0.66700000000000004" right="0.66700000000000004" top="0.66700000000000004" bottom="0.72" header="0" footer="0"/>
  <pageSetup firstPageNumber="49" orientation="portrait" useFirstPageNumber="1" r:id="rId1"/>
  <headerFooter alignWithMargins="0"/>
  <rowBreaks count="1" manualBreakCount="1">
    <brk id="4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107B9-D5A6-4733-AB91-19B7057896D9}">
  <sheetPr transitionEvaluation="1" codeName="Sheet36"/>
  <dimension ref="A1:G49"/>
  <sheetViews>
    <sheetView showGridLines="0" zoomScale="110" zoomScaleNormal="110" workbookViewId="0"/>
  </sheetViews>
  <sheetFormatPr defaultColWidth="9.7109375" defaultRowHeight="11.25"/>
  <cols>
    <col min="1" max="1" width="11.140625" style="49" customWidth="1"/>
    <col min="2" max="7" width="14.42578125" style="45" customWidth="1"/>
    <col min="8" max="16384" width="9.7109375" style="45"/>
  </cols>
  <sheetData>
    <row r="1" spans="1:7">
      <c r="A1" s="244" t="s">
        <v>22</v>
      </c>
      <c r="B1" s="51"/>
      <c r="C1" s="51"/>
      <c r="D1" s="51"/>
      <c r="E1" s="51"/>
      <c r="F1" s="51"/>
      <c r="G1" s="51"/>
    </row>
    <row r="2" spans="1:7" s="113" customFormat="1" ht="33.75">
      <c r="A2" s="62" t="s">
        <v>55</v>
      </c>
      <c r="B2" s="59" t="s">
        <v>261</v>
      </c>
      <c r="C2" s="114" t="s">
        <v>262</v>
      </c>
      <c r="D2" s="101" t="s">
        <v>257</v>
      </c>
      <c r="E2" s="101" t="s">
        <v>155</v>
      </c>
      <c r="F2" s="101" t="s">
        <v>156</v>
      </c>
      <c r="G2" s="101" t="s">
        <v>157</v>
      </c>
    </row>
    <row r="3" spans="1:7">
      <c r="A3" s="49">
        <v>1980</v>
      </c>
      <c r="B3" s="72">
        <v>45450</v>
      </c>
      <c r="C3" s="72">
        <v>2100</v>
      </c>
      <c r="D3" s="72">
        <v>43350</v>
      </c>
      <c r="E3" s="72">
        <v>493</v>
      </c>
      <c r="F3" s="72">
        <v>297</v>
      </c>
      <c r="G3" s="72">
        <v>306</v>
      </c>
    </row>
    <row r="4" spans="1:7">
      <c r="A4" s="49">
        <v>1981</v>
      </c>
      <c r="B4" s="72">
        <v>38200</v>
      </c>
      <c r="C4" s="8">
        <v>1600</v>
      </c>
      <c r="D4" s="72">
        <v>36600</v>
      </c>
      <c r="E4" s="72">
        <v>542</v>
      </c>
      <c r="F4" s="72">
        <v>320</v>
      </c>
      <c r="G4" s="72">
        <v>329</v>
      </c>
    </row>
    <row r="5" spans="1:7">
      <c r="A5" s="49">
        <v>1982</v>
      </c>
      <c r="B5" s="72">
        <v>37700</v>
      </c>
      <c r="C5" s="8">
        <v>1100</v>
      </c>
      <c r="D5" s="72">
        <v>36600</v>
      </c>
      <c r="E5" s="72">
        <v>461</v>
      </c>
      <c r="F5" s="72">
        <v>273</v>
      </c>
      <c r="G5" s="72">
        <v>278</v>
      </c>
    </row>
    <row r="6" spans="1:7">
      <c r="A6" s="49">
        <v>1983</v>
      </c>
      <c r="B6" s="72">
        <v>34000</v>
      </c>
      <c r="C6" s="8">
        <v>850</v>
      </c>
      <c r="D6" s="72">
        <v>33150</v>
      </c>
      <c r="E6" s="8" t="s">
        <v>276</v>
      </c>
      <c r="F6" s="8" t="s">
        <v>276</v>
      </c>
      <c r="G6" s="72">
        <v>206</v>
      </c>
    </row>
    <row r="7" spans="1:7">
      <c r="A7" s="49">
        <v>1984</v>
      </c>
      <c r="B7" s="72">
        <v>36500</v>
      </c>
      <c r="C7" s="8">
        <v>2000</v>
      </c>
      <c r="D7" s="72">
        <v>34500</v>
      </c>
      <c r="E7" s="8" t="s">
        <v>276</v>
      </c>
      <c r="F7" s="8" t="s">
        <v>276</v>
      </c>
      <c r="G7" s="72">
        <v>288</v>
      </c>
    </row>
    <row r="8" spans="1:7">
      <c r="A8" s="49">
        <v>1985</v>
      </c>
      <c r="B8" s="72">
        <v>32600</v>
      </c>
      <c r="C8" s="8">
        <v>1400</v>
      </c>
      <c r="D8" s="72">
        <v>31200</v>
      </c>
      <c r="E8" s="8" t="s">
        <v>276</v>
      </c>
      <c r="F8" s="8" t="s">
        <v>276</v>
      </c>
      <c r="G8" s="72">
        <v>305</v>
      </c>
    </row>
    <row r="9" spans="1:7">
      <c r="A9" s="49">
        <v>1986</v>
      </c>
      <c r="B9" s="72">
        <v>50000</v>
      </c>
      <c r="C9" s="8">
        <v>1400</v>
      </c>
      <c r="D9" s="72">
        <v>48600</v>
      </c>
      <c r="E9" s="8" t="s">
        <v>276</v>
      </c>
      <c r="F9" s="8" t="s">
        <v>276</v>
      </c>
      <c r="G9" s="72">
        <v>283</v>
      </c>
    </row>
    <row r="10" spans="1:7">
      <c r="A10" s="49">
        <v>1987</v>
      </c>
      <c r="B10" s="72">
        <v>52300</v>
      </c>
      <c r="C10" s="8">
        <v>1750</v>
      </c>
      <c r="D10" s="72">
        <v>50550</v>
      </c>
      <c r="E10" s="8" t="s">
        <v>276</v>
      </c>
      <c r="F10" s="8" t="s">
        <v>276</v>
      </c>
      <c r="G10" s="72">
        <v>331</v>
      </c>
    </row>
    <row r="11" spans="1:7">
      <c r="A11" s="49">
        <v>1988</v>
      </c>
      <c r="B11" s="72">
        <v>55500</v>
      </c>
      <c r="C11" s="8">
        <v>1500</v>
      </c>
      <c r="D11" s="72">
        <v>54000</v>
      </c>
      <c r="E11" s="8" t="s">
        <v>276</v>
      </c>
      <c r="F11" s="8" t="s">
        <v>276</v>
      </c>
      <c r="G11" s="72">
        <v>352</v>
      </c>
    </row>
    <row r="12" spans="1:7">
      <c r="A12" s="49">
        <v>1989</v>
      </c>
      <c r="B12" s="72">
        <v>48000</v>
      </c>
      <c r="C12" s="8">
        <v>1500</v>
      </c>
      <c r="D12" s="72">
        <v>46500</v>
      </c>
      <c r="E12" s="8" t="s">
        <v>276</v>
      </c>
      <c r="F12" s="8" t="s">
        <v>276</v>
      </c>
      <c r="G12" s="72">
        <v>379</v>
      </c>
    </row>
    <row r="13" spans="1:7">
      <c r="A13" s="49">
        <v>1990</v>
      </c>
      <c r="B13" s="72">
        <v>49600</v>
      </c>
      <c r="C13" s="8">
        <v>1600</v>
      </c>
      <c r="D13" s="72">
        <v>48000</v>
      </c>
      <c r="E13" s="8" t="s">
        <v>276</v>
      </c>
      <c r="F13" s="8" t="s">
        <v>276</v>
      </c>
      <c r="G13" s="72">
        <v>350</v>
      </c>
    </row>
    <row r="14" spans="1:7">
      <c r="A14" s="49">
        <v>1991</v>
      </c>
      <c r="B14" s="72">
        <v>45100</v>
      </c>
      <c r="C14" s="72">
        <v>1300</v>
      </c>
      <c r="D14" s="72">
        <v>43800</v>
      </c>
      <c r="E14" s="8" t="s">
        <v>276</v>
      </c>
      <c r="F14" s="8" t="s">
        <v>276</v>
      </c>
      <c r="G14" s="72">
        <v>369</v>
      </c>
    </row>
    <row r="15" spans="1:7">
      <c r="A15" s="49">
        <v>1992</v>
      </c>
      <c r="B15" s="72">
        <v>46900</v>
      </c>
      <c r="C15" s="72">
        <v>1300</v>
      </c>
      <c r="D15" s="72">
        <v>45600</v>
      </c>
      <c r="E15" s="8" t="s">
        <v>276</v>
      </c>
      <c r="F15" s="8" t="s">
        <v>276</v>
      </c>
      <c r="G15" s="72">
        <v>405</v>
      </c>
    </row>
    <row r="16" spans="1:7">
      <c r="A16" s="49">
        <v>1993</v>
      </c>
      <c r="B16" s="72">
        <v>60700</v>
      </c>
      <c r="C16" s="72">
        <v>2800</v>
      </c>
      <c r="D16" s="72">
        <v>57900</v>
      </c>
      <c r="E16" s="8" t="s">
        <v>276</v>
      </c>
      <c r="F16" s="8" t="s">
        <v>276</v>
      </c>
      <c r="G16" s="72">
        <v>401</v>
      </c>
    </row>
    <row r="17" spans="1:7">
      <c r="A17" s="49">
        <v>1994</v>
      </c>
      <c r="B17" s="72">
        <v>56700</v>
      </c>
      <c r="C17" s="72">
        <v>2100</v>
      </c>
      <c r="D17" s="72">
        <v>54600</v>
      </c>
      <c r="E17" s="8" t="s">
        <v>276</v>
      </c>
      <c r="F17" s="8" t="s">
        <v>276</v>
      </c>
      <c r="G17" s="72">
        <v>419</v>
      </c>
    </row>
    <row r="18" spans="1:7">
      <c r="A18" s="49">
        <v>1995</v>
      </c>
      <c r="B18" s="72">
        <v>52400</v>
      </c>
      <c r="C18" s="72">
        <v>2000</v>
      </c>
      <c r="D18" s="72">
        <v>50400</v>
      </c>
      <c r="E18" s="8" t="s">
        <v>276</v>
      </c>
      <c r="F18" s="8" t="s">
        <v>276</v>
      </c>
      <c r="G18" s="72">
        <v>314</v>
      </c>
    </row>
    <row r="19" spans="1:7">
      <c r="A19" s="49">
        <v>1996</v>
      </c>
      <c r="B19" s="72">
        <v>45500</v>
      </c>
      <c r="C19" s="72">
        <v>2000</v>
      </c>
      <c r="D19" s="72">
        <v>43500</v>
      </c>
      <c r="E19" s="8" t="s">
        <v>276</v>
      </c>
      <c r="F19" s="8" t="s">
        <v>276</v>
      </c>
      <c r="G19" s="72">
        <v>283</v>
      </c>
    </row>
    <row r="20" spans="1:7">
      <c r="A20" s="49">
        <v>1997</v>
      </c>
      <c r="B20" s="72">
        <v>57500</v>
      </c>
      <c r="C20" s="72">
        <v>2000</v>
      </c>
      <c r="D20" s="72">
        <v>55500</v>
      </c>
      <c r="E20" s="8" t="s">
        <v>276</v>
      </c>
      <c r="F20" s="8" t="s">
        <v>276</v>
      </c>
      <c r="G20" s="72">
        <v>265</v>
      </c>
    </row>
    <row r="21" spans="1:7">
      <c r="A21" s="49">
        <v>1998</v>
      </c>
      <c r="B21" s="72">
        <v>51600</v>
      </c>
      <c r="C21" s="72">
        <v>1100</v>
      </c>
      <c r="D21" s="72">
        <v>50500</v>
      </c>
      <c r="E21" s="8" t="s">
        <v>276</v>
      </c>
      <c r="F21" s="8" t="s">
        <v>276</v>
      </c>
      <c r="G21" s="72">
        <v>222</v>
      </c>
    </row>
    <row r="22" spans="1:7">
      <c r="A22" s="49">
        <v>1999</v>
      </c>
      <c r="B22" s="72">
        <v>47300</v>
      </c>
      <c r="C22" s="72">
        <v>1600</v>
      </c>
      <c r="D22" s="72">
        <v>45700</v>
      </c>
      <c r="E22" s="8" t="s">
        <v>276</v>
      </c>
      <c r="F22" s="8" t="s">
        <v>276</v>
      </c>
      <c r="G22" s="72">
        <v>268</v>
      </c>
    </row>
    <row r="23" spans="1:7">
      <c r="A23" s="49">
        <v>2000</v>
      </c>
      <c r="B23" s="72">
        <v>55900</v>
      </c>
      <c r="C23" s="72">
        <v>4000</v>
      </c>
      <c r="D23" s="72">
        <v>51900</v>
      </c>
      <c r="E23" s="8" t="s">
        <v>276</v>
      </c>
      <c r="F23" s="8" t="s">
        <v>276</v>
      </c>
      <c r="G23" s="72">
        <v>272</v>
      </c>
    </row>
    <row r="24" spans="1:7">
      <c r="A24" s="49">
        <v>2001</v>
      </c>
      <c r="B24" s="72">
        <v>41000</v>
      </c>
      <c r="C24" s="72">
        <v>2000</v>
      </c>
      <c r="D24" s="72">
        <v>39000</v>
      </c>
      <c r="E24" s="8" t="s">
        <v>276</v>
      </c>
      <c r="F24" s="8" t="s">
        <v>276</v>
      </c>
      <c r="G24" s="72">
        <v>366</v>
      </c>
    </row>
    <row r="25" spans="1:7">
      <c r="A25" s="49">
        <v>2002</v>
      </c>
      <c r="B25" s="72">
        <v>53200</v>
      </c>
      <c r="C25" s="72">
        <v>2250</v>
      </c>
      <c r="D25" s="72">
        <v>50950</v>
      </c>
      <c r="E25" s="8" t="s">
        <v>276</v>
      </c>
      <c r="F25" s="8" t="s">
        <v>276</v>
      </c>
      <c r="G25" s="72">
        <v>340</v>
      </c>
    </row>
    <row r="26" spans="1:7">
      <c r="A26" s="49">
        <v>2003</v>
      </c>
      <c r="B26" s="72">
        <v>48500</v>
      </c>
      <c r="C26" s="72">
        <v>2900</v>
      </c>
      <c r="D26" s="72">
        <v>45600</v>
      </c>
      <c r="E26" s="8" t="s">
        <v>276</v>
      </c>
      <c r="F26" s="8" t="s">
        <v>276</v>
      </c>
      <c r="G26" s="72">
        <v>317</v>
      </c>
    </row>
    <row r="27" spans="1:7">
      <c r="A27" s="49">
        <v>2004</v>
      </c>
      <c r="B27" s="72">
        <v>51100</v>
      </c>
      <c r="C27" s="72">
        <v>4300</v>
      </c>
      <c r="D27" s="72">
        <v>46800</v>
      </c>
      <c r="E27" s="8" t="s">
        <v>276</v>
      </c>
      <c r="F27" s="8" t="s">
        <v>276</v>
      </c>
      <c r="G27" s="72">
        <v>396</v>
      </c>
    </row>
    <row r="28" spans="1:7">
      <c r="A28" s="49">
        <v>2005</v>
      </c>
      <c r="B28" s="72">
        <v>49000</v>
      </c>
      <c r="C28" s="72">
        <v>3700</v>
      </c>
      <c r="D28" s="72">
        <v>45300</v>
      </c>
      <c r="E28" s="8" t="s">
        <v>276</v>
      </c>
      <c r="F28" s="8" t="s">
        <v>276</v>
      </c>
      <c r="G28" s="72">
        <v>404</v>
      </c>
    </row>
    <row r="29" spans="1:7">
      <c r="A29" s="49">
        <v>2006</v>
      </c>
      <c r="B29" s="72">
        <v>42800</v>
      </c>
      <c r="C29" s="72">
        <v>3800</v>
      </c>
      <c r="D29" s="72">
        <v>39000</v>
      </c>
      <c r="E29" s="8" t="s">
        <v>276</v>
      </c>
      <c r="F29" s="8" t="s">
        <v>276</v>
      </c>
      <c r="G29" s="72">
        <v>426</v>
      </c>
    </row>
    <row r="30" spans="1:7">
      <c r="A30" s="49">
        <v>2007</v>
      </c>
      <c r="B30" s="72">
        <v>47800</v>
      </c>
      <c r="C30" s="72">
        <v>4300</v>
      </c>
      <c r="D30" s="72">
        <v>43500</v>
      </c>
      <c r="E30" s="8" t="s">
        <v>276</v>
      </c>
      <c r="F30" s="8" t="s">
        <v>276</v>
      </c>
      <c r="G30" s="72">
        <v>401</v>
      </c>
    </row>
    <row r="31" spans="1:7">
      <c r="A31" s="49">
        <v>2008</v>
      </c>
      <c r="B31" s="72">
        <v>43300</v>
      </c>
      <c r="C31" s="72">
        <v>4000</v>
      </c>
      <c r="D31" s="72">
        <v>39300</v>
      </c>
      <c r="E31" s="8" t="s">
        <v>276</v>
      </c>
      <c r="F31" s="8" t="s">
        <v>276</v>
      </c>
      <c r="G31" s="72">
        <v>599</v>
      </c>
    </row>
    <row r="32" spans="1:7">
      <c r="A32" s="49">
        <v>2009</v>
      </c>
      <c r="B32" s="72">
        <v>43750</v>
      </c>
      <c r="C32" s="72">
        <v>3850</v>
      </c>
      <c r="D32" s="72">
        <v>39900</v>
      </c>
      <c r="E32" s="8" t="s">
        <v>276</v>
      </c>
      <c r="F32" s="8" t="s">
        <v>276</v>
      </c>
      <c r="G32" s="72">
        <v>695</v>
      </c>
    </row>
    <row r="33" spans="1:7">
      <c r="A33" s="49">
        <v>2010</v>
      </c>
      <c r="B33" s="72">
        <v>40910</v>
      </c>
      <c r="C33" s="72">
        <v>3960</v>
      </c>
      <c r="D33" s="72">
        <v>36950</v>
      </c>
      <c r="E33" s="8" t="s">
        <v>276</v>
      </c>
      <c r="F33" s="8" t="s">
        <v>276</v>
      </c>
      <c r="G33" s="72">
        <v>542</v>
      </c>
    </row>
    <row r="34" spans="1:7">
      <c r="A34" s="49">
        <v>2011</v>
      </c>
      <c r="B34" s="72">
        <v>38660</v>
      </c>
      <c r="C34" s="72">
        <v>3960</v>
      </c>
      <c r="D34" s="72">
        <v>34700</v>
      </c>
      <c r="E34" s="8" t="s">
        <v>276</v>
      </c>
      <c r="F34" s="8" t="s">
        <v>276</v>
      </c>
      <c r="G34" s="72">
        <v>526</v>
      </c>
    </row>
    <row r="35" spans="1:7">
      <c r="A35" s="49">
        <v>2012</v>
      </c>
      <c r="B35" s="72">
        <v>35200</v>
      </c>
      <c r="C35" s="8" t="s">
        <v>276</v>
      </c>
      <c r="D35" s="8" t="s">
        <v>276</v>
      </c>
      <c r="E35" s="8" t="s">
        <v>276</v>
      </c>
      <c r="F35" s="8" t="s">
        <v>276</v>
      </c>
      <c r="G35" s="72">
        <v>555</v>
      </c>
    </row>
    <row r="36" spans="1:7">
      <c r="A36" s="49">
        <v>2013</v>
      </c>
      <c r="B36" s="72">
        <v>33000</v>
      </c>
      <c r="C36" s="8" t="s">
        <v>276</v>
      </c>
      <c r="D36" s="8" t="s">
        <v>276</v>
      </c>
      <c r="E36" s="8" t="s">
        <v>276</v>
      </c>
      <c r="F36" s="8" t="s">
        <v>276</v>
      </c>
      <c r="G36" s="72">
        <v>610</v>
      </c>
    </row>
    <row r="37" spans="1:7">
      <c r="A37" s="49">
        <v>2014</v>
      </c>
      <c r="B37" s="72">
        <v>33400</v>
      </c>
      <c r="C37" s="8" t="s">
        <v>276</v>
      </c>
      <c r="D37" s="8" t="s">
        <v>276</v>
      </c>
      <c r="E37" s="8" t="s">
        <v>276</v>
      </c>
      <c r="F37" s="8" t="s">
        <v>276</v>
      </c>
      <c r="G37" s="72">
        <v>719</v>
      </c>
    </row>
    <row r="38" spans="1:7">
      <c r="A38" s="49">
        <v>2015</v>
      </c>
      <c r="B38" s="72">
        <v>31700</v>
      </c>
      <c r="C38" s="72">
        <v>4900</v>
      </c>
      <c r="D38" s="72">
        <v>26800</v>
      </c>
      <c r="E38" s="72">
        <v>1950</v>
      </c>
      <c r="F38" s="72">
        <v>589</v>
      </c>
      <c r="G38" s="72">
        <v>799</v>
      </c>
    </row>
    <row r="39" spans="1:7">
      <c r="A39" s="49">
        <v>2016</v>
      </c>
      <c r="B39" s="72">
        <v>32700</v>
      </c>
      <c r="C39" s="72">
        <v>4900</v>
      </c>
      <c r="D39" s="72">
        <v>27800</v>
      </c>
      <c r="E39" s="72">
        <v>2540</v>
      </c>
      <c r="F39" s="72">
        <v>623</v>
      </c>
      <c r="G39" s="72">
        <v>911</v>
      </c>
    </row>
    <row r="40" spans="1:7">
      <c r="A40" s="49">
        <v>2017</v>
      </c>
      <c r="B40" s="72">
        <v>31200</v>
      </c>
      <c r="C40" s="72">
        <v>3900</v>
      </c>
      <c r="D40" s="72">
        <v>27300</v>
      </c>
      <c r="E40" s="72">
        <v>3840</v>
      </c>
      <c r="F40" s="72">
        <v>498</v>
      </c>
      <c r="G40" s="72">
        <v>916</v>
      </c>
    </row>
    <row r="41" spans="1:7">
      <c r="A41" s="55">
        <v>2018</v>
      </c>
      <c r="B41" s="255" t="s">
        <v>272</v>
      </c>
      <c r="C41" s="255" t="s">
        <v>272</v>
      </c>
      <c r="D41" s="255" t="s">
        <v>272</v>
      </c>
      <c r="E41" s="255" t="s">
        <v>272</v>
      </c>
      <c r="F41" s="255" t="s">
        <v>272</v>
      </c>
      <c r="G41" s="255" t="s">
        <v>272</v>
      </c>
    </row>
    <row r="42" spans="1:7">
      <c r="A42" s="281" t="s">
        <v>296</v>
      </c>
      <c r="B42" s="283"/>
      <c r="C42" s="283"/>
      <c r="D42" s="283"/>
      <c r="E42" s="283"/>
      <c r="F42" s="283"/>
      <c r="G42" s="283"/>
    </row>
    <row r="43" spans="1:7">
      <c r="A43" s="282" t="s">
        <v>273</v>
      </c>
      <c r="B43" s="283"/>
      <c r="C43" s="283"/>
      <c r="D43" s="283"/>
      <c r="E43" s="283"/>
      <c r="F43" s="283"/>
      <c r="G43" s="283"/>
    </row>
    <row r="44" spans="1:7">
      <c r="A44" s="282" t="s">
        <v>292</v>
      </c>
      <c r="B44" s="283"/>
      <c r="C44" s="283"/>
      <c r="D44" s="283"/>
      <c r="E44" s="283"/>
      <c r="F44" s="283"/>
      <c r="G44" s="283"/>
    </row>
    <row r="45" spans="1:7">
      <c r="A45" s="243" t="s">
        <v>177</v>
      </c>
    </row>
    <row r="46" spans="1:7">
      <c r="A46" s="126" t="s">
        <v>176</v>
      </c>
    </row>
    <row r="47" spans="1:7">
      <c r="A47" s="49" t="s">
        <v>278</v>
      </c>
    </row>
    <row r="49" spans="1:1">
      <c r="A49" s="282"/>
    </row>
  </sheetData>
  <pageMargins left="0.66700000000000004" right="0.66700000000000004" top="0.66700000000000004" bottom="0.72" header="0" footer="0"/>
  <pageSetup firstPageNumber="50"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FDC27-4019-4FBD-93E4-6626676F6C0E}">
  <sheetPr transitionEvaluation="1" codeName="Sheet37"/>
  <dimension ref="A1:J73"/>
  <sheetViews>
    <sheetView showGridLines="0" topLeftCell="A2" zoomScale="120" zoomScaleNormal="120" workbookViewId="0">
      <selection activeCell="K27" sqref="K27"/>
    </sheetView>
  </sheetViews>
  <sheetFormatPr defaultColWidth="9.7109375" defaultRowHeight="11.25"/>
  <cols>
    <col min="1" max="1" width="11.140625" style="64" customWidth="1"/>
    <col min="2" max="8" width="14.42578125" style="6" customWidth="1"/>
    <col min="9" max="16384" width="9.7109375" style="6"/>
  </cols>
  <sheetData>
    <row r="1" spans="1:8" ht="11.25" customHeight="1">
      <c r="A1" s="244" t="s">
        <v>101</v>
      </c>
      <c r="B1" s="51"/>
      <c r="C1" s="51"/>
      <c r="D1" s="51"/>
      <c r="E1" s="51"/>
      <c r="F1" s="51"/>
      <c r="G1" s="51"/>
      <c r="H1" s="43"/>
    </row>
    <row r="2" spans="1:8" s="170" customFormat="1" ht="33.75" customHeight="1">
      <c r="A2" s="167" t="s">
        <v>55</v>
      </c>
      <c r="B2" s="87" t="s">
        <v>308</v>
      </c>
      <c r="C2" s="87" t="s">
        <v>228</v>
      </c>
      <c r="D2" s="87" t="s">
        <v>309</v>
      </c>
      <c r="E2" s="87" t="s">
        <v>230</v>
      </c>
      <c r="F2" s="87" t="s">
        <v>155</v>
      </c>
      <c r="G2" s="87" t="s">
        <v>156</v>
      </c>
      <c r="H2" s="87" t="s">
        <v>157</v>
      </c>
    </row>
    <row r="3" spans="1:8" ht="11.25" customHeight="1">
      <c r="A3" s="64">
        <v>1980</v>
      </c>
      <c r="B3" s="60">
        <v>5595.2</v>
      </c>
      <c r="C3" s="60">
        <v>5594.9</v>
      </c>
      <c r="D3" s="60">
        <v>569.1</v>
      </c>
      <c r="E3" s="60">
        <v>5025.8</v>
      </c>
      <c r="F3" s="72">
        <v>560</v>
      </c>
      <c r="G3" s="72">
        <v>203</v>
      </c>
      <c r="H3" s="72">
        <v>240</v>
      </c>
    </row>
    <row r="4" spans="1:8" ht="11.25" customHeight="1">
      <c r="A4" s="64">
        <v>1981</v>
      </c>
      <c r="B4" s="60">
        <v>4458.2</v>
      </c>
      <c r="C4" s="107">
        <v>4457.6000000000004</v>
      </c>
      <c r="D4" s="60">
        <v>526.5</v>
      </c>
      <c r="E4" s="60">
        <v>3931.1</v>
      </c>
      <c r="F4" s="72">
        <v>530</v>
      </c>
      <c r="G4" s="72">
        <v>266</v>
      </c>
      <c r="H4" s="72">
        <v>297</v>
      </c>
    </row>
    <row r="5" spans="1:8" ht="11.25" customHeight="1">
      <c r="A5" s="64">
        <v>1982</v>
      </c>
      <c r="B5" s="60">
        <v>6555.1</v>
      </c>
      <c r="C5" s="107">
        <v>5864.9</v>
      </c>
      <c r="D5" s="60">
        <v>706.4</v>
      </c>
      <c r="E5" s="60">
        <v>5158.5</v>
      </c>
      <c r="F5" s="72">
        <v>455</v>
      </c>
      <c r="G5" s="72">
        <v>201</v>
      </c>
      <c r="H5" s="72">
        <v>232</v>
      </c>
    </row>
    <row r="6" spans="1:8" ht="11.25" customHeight="1">
      <c r="A6" s="64">
        <v>1983</v>
      </c>
      <c r="B6" s="60">
        <v>5521.2</v>
      </c>
      <c r="C6" s="107">
        <v>5375.7</v>
      </c>
      <c r="D6" s="60">
        <v>671.3</v>
      </c>
      <c r="E6" s="60">
        <v>4704.3999999999996</v>
      </c>
      <c r="F6" s="72">
        <v>436</v>
      </c>
      <c r="G6" s="72">
        <v>165</v>
      </c>
      <c r="H6" s="72">
        <v>199</v>
      </c>
    </row>
    <row r="7" spans="1:8" ht="11.25" customHeight="1">
      <c r="A7" s="64">
        <v>1984</v>
      </c>
      <c r="B7" s="60">
        <v>5208.3999999999996</v>
      </c>
      <c r="C7" s="107">
        <v>5183.3</v>
      </c>
      <c r="D7" s="60">
        <v>676.9</v>
      </c>
      <c r="E7" s="60">
        <v>4506.3999999999996</v>
      </c>
      <c r="F7" s="72">
        <v>371</v>
      </c>
      <c r="G7" s="72">
        <v>163</v>
      </c>
      <c r="H7" s="72">
        <v>190</v>
      </c>
    </row>
    <row r="8" spans="1:8" ht="11.25" customHeight="1">
      <c r="A8" s="64">
        <v>1985</v>
      </c>
      <c r="B8" s="60">
        <v>5616.2</v>
      </c>
      <c r="C8" s="107">
        <v>5616.1</v>
      </c>
      <c r="D8" s="60">
        <v>781.4</v>
      </c>
      <c r="E8" s="60">
        <v>4834.7</v>
      </c>
      <c r="F8" s="72">
        <v>292</v>
      </c>
      <c r="G8" s="72">
        <v>152</v>
      </c>
      <c r="H8" s="72">
        <v>172</v>
      </c>
    </row>
    <row r="9" spans="1:8" ht="11.25" customHeight="1">
      <c r="A9" s="64">
        <v>1986</v>
      </c>
      <c r="B9" s="60">
        <v>5227.8999999999996</v>
      </c>
      <c r="C9" s="107">
        <v>5227.3</v>
      </c>
      <c r="D9" s="60">
        <v>779.4</v>
      </c>
      <c r="E9" s="60">
        <v>4447.8999999999996</v>
      </c>
      <c r="F9" s="72">
        <v>463</v>
      </c>
      <c r="G9" s="72">
        <v>185</v>
      </c>
      <c r="H9" s="72">
        <v>226</v>
      </c>
    </row>
    <row r="10" spans="1:8" ht="11.25" customHeight="1">
      <c r="A10" s="64">
        <v>1987</v>
      </c>
      <c r="B10" s="60">
        <v>5266.95</v>
      </c>
      <c r="C10" s="107">
        <v>5253.5</v>
      </c>
      <c r="D10" s="60">
        <v>716.2</v>
      </c>
      <c r="E10" s="60">
        <v>4537.2</v>
      </c>
      <c r="F10" s="72">
        <v>534</v>
      </c>
      <c r="G10" s="72">
        <v>215</v>
      </c>
      <c r="H10" s="72">
        <v>259</v>
      </c>
    </row>
    <row r="11" spans="1:8" ht="11.25" customHeight="1">
      <c r="A11" s="64">
        <v>1988</v>
      </c>
      <c r="B11" s="60">
        <v>6033.7</v>
      </c>
      <c r="C11" s="107">
        <v>6032.1</v>
      </c>
      <c r="D11" s="60">
        <v>831.3</v>
      </c>
      <c r="E11" s="60">
        <v>5200.8</v>
      </c>
      <c r="F11" s="72">
        <v>517</v>
      </c>
      <c r="G11" s="72">
        <v>226</v>
      </c>
      <c r="H11" s="72">
        <v>266</v>
      </c>
    </row>
    <row r="12" spans="1:8" ht="11.25" customHeight="1">
      <c r="A12" s="64">
        <v>1989</v>
      </c>
      <c r="B12" s="60">
        <v>5930.9</v>
      </c>
      <c r="C12" s="107">
        <v>5930.05</v>
      </c>
      <c r="D12" s="60">
        <v>787.2</v>
      </c>
      <c r="E12" s="60">
        <v>5142.8</v>
      </c>
      <c r="F12" s="72">
        <v>599</v>
      </c>
      <c r="G12" s="72">
        <v>271</v>
      </c>
      <c r="H12" s="72">
        <v>314</v>
      </c>
    </row>
    <row r="13" spans="1:8" ht="11.25" customHeight="1">
      <c r="A13" s="64">
        <v>1990</v>
      </c>
      <c r="B13" s="60">
        <v>5659.9</v>
      </c>
      <c r="C13" s="107">
        <v>5659.78</v>
      </c>
      <c r="D13" s="60">
        <v>848.98</v>
      </c>
      <c r="E13" s="60">
        <v>4810.8</v>
      </c>
      <c r="F13" s="72">
        <v>539</v>
      </c>
      <c r="G13" s="72">
        <v>252</v>
      </c>
      <c r="H13" s="72">
        <v>295</v>
      </c>
    </row>
    <row r="14" spans="1:8" ht="11.25" customHeight="1">
      <c r="A14" s="64">
        <v>1991</v>
      </c>
      <c r="B14" s="60">
        <v>5555.9</v>
      </c>
      <c r="C14" s="60">
        <v>5555.27</v>
      </c>
      <c r="D14" s="60">
        <v>800.4</v>
      </c>
      <c r="E14" s="60">
        <v>4754.87</v>
      </c>
      <c r="F14" s="72">
        <v>549</v>
      </c>
      <c r="G14" s="72">
        <v>273</v>
      </c>
      <c r="H14" s="72">
        <v>312</v>
      </c>
    </row>
    <row r="15" spans="1:8" ht="11.25" customHeight="1">
      <c r="A15" s="64">
        <v>1992</v>
      </c>
      <c r="B15" s="60">
        <v>6052.05</v>
      </c>
      <c r="C15" s="60">
        <v>6032.55</v>
      </c>
      <c r="D15" s="60">
        <v>769.07</v>
      </c>
      <c r="E15" s="60">
        <v>5263.48</v>
      </c>
      <c r="F15" s="72">
        <v>426</v>
      </c>
      <c r="G15" s="72">
        <v>289</v>
      </c>
      <c r="H15" s="72">
        <v>306</v>
      </c>
    </row>
    <row r="16" spans="1:8" ht="11.25" customHeight="1">
      <c r="A16" s="64">
        <v>1993</v>
      </c>
      <c r="B16" s="60">
        <v>6022.95</v>
      </c>
      <c r="C16" s="60">
        <v>6014.35</v>
      </c>
      <c r="D16" s="60">
        <v>800.5</v>
      </c>
      <c r="E16" s="60">
        <v>5213.8500000000004</v>
      </c>
      <c r="F16" s="72">
        <v>678</v>
      </c>
      <c r="G16" s="72">
        <v>280</v>
      </c>
      <c r="H16" s="72">
        <v>333</v>
      </c>
    </row>
    <row r="17" spans="1:8" ht="11.25" customHeight="1">
      <c r="A17" s="64">
        <v>1994</v>
      </c>
      <c r="B17" s="60">
        <v>5873.4</v>
      </c>
      <c r="C17" s="60">
        <v>5869</v>
      </c>
      <c r="D17" s="60">
        <v>808.55</v>
      </c>
      <c r="E17" s="60">
        <v>5060.45</v>
      </c>
      <c r="F17" s="72">
        <v>581</v>
      </c>
      <c r="G17" s="72">
        <v>279</v>
      </c>
      <c r="H17" s="72">
        <v>321</v>
      </c>
    </row>
    <row r="18" spans="1:8" ht="11.25" customHeight="1">
      <c r="A18" s="64">
        <v>1995</v>
      </c>
      <c r="B18" s="60">
        <v>5921.9</v>
      </c>
      <c r="C18" s="60">
        <v>5912.35</v>
      </c>
      <c r="D18" s="60">
        <v>852.6</v>
      </c>
      <c r="E18" s="60">
        <v>5059.75</v>
      </c>
      <c r="F18" s="72">
        <v>620</v>
      </c>
      <c r="G18" s="72">
        <v>300</v>
      </c>
      <c r="H18" s="72">
        <v>346</v>
      </c>
    </row>
    <row r="19" spans="1:8" ht="11.25" customHeight="1">
      <c r="A19" s="64">
        <v>1996</v>
      </c>
      <c r="B19" s="60">
        <v>5553.6</v>
      </c>
      <c r="C19" s="60">
        <v>5537.3249999999998</v>
      </c>
      <c r="D19" s="60">
        <v>767.02499999999998</v>
      </c>
      <c r="E19" s="60">
        <v>4770.3</v>
      </c>
      <c r="F19" s="72">
        <v>725</v>
      </c>
      <c r="G19" s="72">
        <v>382</v>
      </c>
      <c r="H19" s="72">
        <v>429</v>
      </c>
    </row>
    <row r="20" spans="1:8" ht="11.25" customHeight="1">
      <c r="A20" s="64">
        <v>1997</v>
      </c>
      <c r="B20" s="60">
        <v>7290.9</v>
      </c>
      <c r="C20" s="60">
        <v>7287.3649999999998</v>
      </c>
      <c r="D20" s="60">
        <v>937.11500000000001</v>
      </c>
      <c r="E20" s="60">
        <v>6350.25</v>
      </c>
      <c r="F20" s="72">
        <v>607</v>
      </c>
      <c r="G20" s="72">
        <v>403</v>
      </c>
      <c r="H20" s="72">
        <v>429</v>
      </c>
    </row>
    <row r="21" spans="1:8" ht="11.25" customHeight="1">
      <c r="A21" s="64">
        <v>1998</v>
      </c>
      <c r="B21" s="60">
        <v>5819.95</v>
      </c>
      <c r="C21" s="60">
        <v>5816.4049999999997</v>
      </c>
      <c r="D21" s="60">
        <v>780.79499999999996</v>
      </c>
      <c r="E21" s="60">
        <v>5035.6099999999997</v>
      </c>
      <c r="F21" s="72">
        <v>631</v>
      </c>
      <c r="G21" s="72">
        <v>427</v>
      </c>
      <c r="H21" s="72">
        <v>454</v>
      </c>
    </row>
    <row r="22" spans="1:8" ht="11.25" customHeight="1">
      <c r="A22" s="64">
        <v>1999</v>
      </c>
      <c r="B22" s="60">
        <v>6235.91</v>
      </c>
      <c r="C22" s="60">
        <v>6234.38</v>
      </c>
      <c r="D22" s="60">
        <v>887.16099999999994</v>
      </c>
      <c r="E22" s="60">
        <v>5347.2190000000001</v>
      </c>
      <c r="F22" s="72">
        <v>660</v>
      </c>
      <c r="G22" s="72">
        <v>438</v>
      </c>
      <c r="H22" s="72">
        <v>469</v>
      </c>
    </row>
    <row r="23" spans="1:8" ht="11.25" customHeight="1">
      <c r="A23" s="64">
        <v>2000</v>
      </c>
      <c r="B23" s="60">
        <v>7687.97</v>
      </c>
      <c r="C23" s="60">
        <v>7687.33</v>
      </c>
      <c r="D23" s="60">
        <v>906.82500000000005</v>
      </c>
      <c r="E23" s="60">
        <v>6780.5050000000001</v>
      </c>
      <c r="F23" s="72">
        <v>647</v>
      </c>
      <c r="G23" s="72">
        <v>370</v>
      </c>
      <c r="H23" s="72">
        <v>403</v>
      </c>
    </row>
    <row r="24" spans="1:8" ht="11.25" customHeight="1">
      <c r="A24" s="64">
        <v>2001</v>
      </c>
      <c r="B24" s="60">
        <v>6569.25</v>
      </c>
      <c r="C24" s="60">
        <v>6568.1</v>
      </c>
      <c r="D24" s="60">
        <v>864.33</v>
      </c>
      <c r="E24" s="60">
        <v>5703.77</v>
      </c>
      <c r="F24" s="72">
        <v>690</v>
      </c>
      <c r="G24" s="72">
        <v>412</v>
      </c>
      <c r="H24" s="72">
        <v>449</v>
      </c>
    </row>
    <row r="25" spans="1:8" ht="11.25" customHeight="1">
      <c r="A25" s="64">
        <v>2002</v>
      </c>
      <c r="B25" s="60">
        <v>7338.9</v>
      </c>
      <c r="C25" s="60">
        <v>7336.81</v>
      </c>
      <c r="D25" s="60">
        <v>982.34</v>
      </c>
      <c r="E25" s="60">
        <v>6354.47</v>
      </c>
      <c r="F25" s="72">
        <v>686</v>
      </c>
      <c r="G25" s="72">
        <v>341</v>
      </c>
      <c r="H25" s="72">
        <v>387</v>
      </c>
    </row>
    <row r="26" spans="1:8" ht="11.25" customHeight="1">
      <c r="A26" s="64">
        <v>2003</v>
      </c>
      <c r="B26" s="60">
        <v>6643.53</v>
      </c>
      <c r="C26" s="60">
        <v>6489.63</v>
      </c>
      <c r="D26" s="60">
        <v>805.46</v>
      </c>
      <c r="E26" s="60">
        <v>5684.17</v>
      </c>
      <c r="F26" s="72">
        <v>689</v>
      </c>
      <c r="G26" s="72">
        <v>361</v>
      </c>
      <c r="H26" s="72">
        <v>402</v>
      </c>
    </row>
    <row r="27" spans="1:8" ht="11.25" customHeight="1">
      <c r="A27" s="64">
        <v>2004</v>
      </c>
      <c r="B27" s="60">
        <v>6240.03</v>
      </c>
      <c r="C27" s="60">
        <v>6229.93</v>
      </c>
      <c r="D27" s="60">
        <v>882.58</v>
      </c>
      <c r="E27" s="60">
        <v>5347.35</v>
      </c>
      <c r="F27" s="72">
        <v>765</v>
      </c>
      <c r="G27" s="72">
        <v>437</v>
      </c>
      <c r="H27" s="72">
        <v>483</v>
      </c>
    </row>
    <row r="28" spans="1:8" ht="11.25" customHeight="1">
      <c r="A28" s="64">
        <v>2005</v>
      </c>
      <c r="B28" s="60">
        <v>7813.7</v>
      </c>
      <c r="C28" s="60">
        <v>7810.5</v>
      </c>
      <c r="D28" s="60">
        <v>995.61</v>
      </c>
      <c r="E28" s="60">
        <v>6814.89</v>
      </c>
      <c r="F28" s="72">
        <v>570</v>
      </c>
      <c r="G28" s="72">
        <v>429</v>
      </c>
      <c r="H28" s="72">
        <v>447</v>
      </c>
    </row>
    <row r="29" spans="1:8" ht="11.25" customHeight="1">
      <c r="A29" s="64">
        <v>2006</v>
      </c>
      <c r="B29" s="60">
        <v>6377.47</v>
      </c>
      <c r="C29" s="60">
        <v>6366.17</v>
      </c>
      <c r="D29" s="60">
        <v>797.59</v>
      </c>
      <c r="E29" s="60">
        <v>5568.58</v>
      </c>
      <c r="F29" s="72">
        <v>986</v>
      </c>
      <c r="G29" s="72">
        <v>452</v>
      </c>
      <c r="H29" s="72">
        <v>519</v>
      </c>
    </row>
    <row r="30" spans="1:8" ht="11.25" customHeight="1">
      <c r="A30" s="64">
        <v>2007</v>
      </c>
      <c r="B30" s="60">
        <v>7057.25</v>
      </c>
      <c r="C30" s="60">
        <v>7056.25</v>
      </c>
      <c r="D30" s="60">
        <v>920.33</v>
      </c>
      <c r="E30" s="60">
        <v>6135.92</v>
      </c>
      <c r="F30" s="72">
        <v>873</v>
      </c>
      <c r="G30" s="72">
        <v>432</v>
      </c>
      <c r="H30" s="72">
        <v>489</v>
      </c>
    </row>
    <row r="31" spans="1:8" ht="11.25" customHeight="1">
      <c r="A31" s="64">
        <v>2008</v>
      </c>
      <c r="B31" s="60">
        <v>7279.36</v>
      </c>
      <c r="C31" s="60">
        <v>7265.65</v>
      </c>
      <c r="D31" s="60">
        <v>945.03</v>
      </c>
      <c r="E31" s="60">
        <v>6320.62</v>
      </c>
      <c r="F31" s="72">
        <v>830</v>
      </c>
      <c r="G31" s="72">
        <v>448</v>
      </c>
      <c r="H31" s="72">
        <v>497</v>
      </c>
    </row>
    <row r="32" spans="1:8" ht="11.25" customHeight="1">
      <c r="A32" s="64">
        <v>2009</v>
      </c>
      <c r="B32" s="60">
        <v>7267.89</v>
      </c>
      <c r="C32" s="60">
        <v>7240.31</v>
      </c>
      <c r="D32" s="60">
        <v>898.94</v>
      </c>
      <c r="E32" s="60">
        <v>6341.37</v>
      </c>
      <c r="F32" s="72">
        <v>1090</v>
      </c>
      <c r="G32" s="72">
        <v>492</v>
      </c>
      <c r="H32" s="72">
        <v>566</v>
      </c>
    </row>
    <row r="33" spans="1:10" ht="11.25" customHeight="1">
      <c r="A33" s="64">
        <v>2010</v>
      </c>
      <c r="B33" s="60">
        <v>7432.12</v>
      </c>
      <c r="C33" s="60">
        <v>7429.49</v>
      </c>
      <c r="D33" s="60">
        <v>953.29</v>
      </c>
      <c r="E33" s="60">
        <v>6476.2</v>
      </c>
      <c r="F33" s="72">
        <v>912</v>
      </c>
      <c r="G33" s="72">
        <v>487</v>
      </c>
      <c r="H33" s="72">
        <v>542</v>
      </c>
      <c r="J33" s="65"/>
    </row>
    <row r="34" spans="1:10" ht="11.25" customHeight="1">
      <c r="A34" s="64">
        <v>2011</v>
      </c>
      <c r="B34" s="60">
        <v>7408.74</v>
      </c>
      <c r="C34" s="60">
        <v>7401.37</v>
      </c>
      <c r="D34" s="60">
        <v>944.74</v>
      </c>
      <c r="E34" s="60">
        <v>6456.63</v>
      </c>
      <c r="F34" s="72">
        <v>995</v>
      </c>
      <c r="G34" s="72">
        <v>515</v>
      </c>
      <c r="H34" s="72">
        <v>576</v>
      </c>
      <c r="J34" s="65"/>
    </row>
    <row r="35" spans="1:10" ht="11.25" customHeight="1">
      <c r="A35" s="64">
        <v>2012</v>
      </c>
      <c r="B35" s="60">
        <v>7530.8829999999998</v>
      </c>
      <c r="C35" s="60">
        <v>7524.4430000000002</v>
      </c>
      <c r="D35" s="60">
        <v>962.98299999999995</v>
      </c>
      <c r="E35" s="60">
        <v>6561.46</v>
      </c>
      <c r="F35" s="72">
        <v>1370</v>
      </c>
      <c r="G35" s="72">
        <v>662</v>
      </c>
      <c r="H35" s="72">
        <v>752</v>
      </c>
      <c r="J35" s="65"/>
    </row>
    <row r="36" spans="1:10" ht="11.25" customHeight="1">
      <c r="A36" s="64">
        <v>2013</v>
      </c>
      <c r="B36" s="60">
        <v>8631.7900000000009</v>
      </c>
      <c r="C36" s="60">
        <v>8620.81</v>
      </c>
      <c r="D36" s="60">
        <v>1116.94</v>
      </c>
      <c r="E36" s="60">
        <v>7503.87</v>
      </c>
      <c r="F36" s="72">
        <v>1430</v>
      </c>
      <c r="G36" s="72">
        <v>605</v>
      </c>
      <c r="H36" s="72">
        <v>712</v>
      </c>
      <c r="J36" s="65"/>
    </row>
    <row r="37" spans="1:10" ht="11.25" customHeight="1">
      <c r="A37" s="64">
        <v>2014</v>
      </c>
      <c r="B37" s="60">
        <v>7883.83</v>
      </c>
      <c r="C37" s="60">
        <v>7871.58</v>
      </c>
      <c r="D37" s="60">
        <v>1053.04</v>
      </c>
      <c r="E37" s="60">
        <v>6818.54</v>
      </c>
      <c r="F37" s="72">
        <v>1520</v>
      </c>
      <c r="G37" s="72">
        <v>619</v>
      </c>
      <c r="H37" s="72">
        <v>740</v>
      </c>
      <c r="J37" s="65"/>
    </row>
    <row r="38" spans="1:10" ht="11.25" customHeight="1">
      <c r="A38" s="64">
        <v>2015</v>
      </c>
      <c r="B38" s="60">
        <v>7621.15</v>
      </c>
      <c r="C38" s="60">
        <v>7621.08</v>
      </c>
      <c r="D38" s="60">
        <v>1043.97</v>
      </c>
      <c r="E38" s="60">
        <v>6577.11</v>
      </c>
      <c r="F38" s="72">
        <v>1700</v>
      </c>
      <c r="G38" s="72">
        <v>629</v>
      </c>
      <c r="H38" s="72">
        <v>776</v>
      </c>
      <c r="J38" s="65"/>
    </row>
    <row r="39" spans="1:10" ht="11.25" customHeight="1">
      <c r="A39" s="64">
        <v>2016</v>
      </c>
      <c r="B39" s="60">
        <v>7697.03</v>
      </c>
      <c r="C39" s="60">
        <v>7694.9</v>
      </c>
      <c r="D39" s="60">
        <v>1039.95</v>
      </c>
      <c r="E39" s="60">
        <v>6654.95</v>
      </c>
      <c r="F39" s="72">
        <v>1500</v>
      </c>
      <c r="G39" s="72">
        <v>711</v>
      </c>
      <c r="H39" s="72">
        <v>818</v>
      </c>
      <c r="I39" s="263"/>
      <c r="J39" s="65"/>
    </row>
    <row r="40" spans="1:10" ht="11.25" customHeight="1">
      <c r="A40" s="64">
        <v>2017</v>
      </c>
      <c r="B40" s="60">
        <v>7383.85</v>
      </c>
      <c r="C40" s="60">
        <v>7383.16</v>
      </c>
      <c r="D40" s="60">
        <v>1030.31</v>
      </c>
      <c r="E40" s="60">
        <v>6352.85</v>
      </c>
      <c r="F40" s="72">
        <v>1530</v>
      </c>
      <c r="G40" s="72">
        <v>776</v>
      </c>
      <c r="H40" s="72">
        <v>881</v>
      </c>
      <c r="I40" s="290"/>
      <c r="J40" s="65"/>
    </row>
    <row r="41" spans="1:10" ht="11.25" customHeight="1">
      <c r="A41" s="64">
        <v>2018</v>
      </c>
      <c r="B41" s="60">
        <v>7596</v>
      </c>
      <c r="C41" s="60">
        <v>7596</v>
      </c>
      <c r="D41" s="60">
        <v>1098.9000000000001</v>
      </c>
      <c r="E41" s="60">
        <v>6497.1</v>
      </c>
      <c r="F41" s="72">
        <v>1120</v>
      </c>
      <c r="G41" s="72">
        <v>830</v>
      </c>
      <c r="H41" s="72">
        <v>872</v>
      </c>
      <c r="I41" s="290"/>
      <c r="J41" s="65"/>
    </row>
    <row r="42" spans="1:10" ht="11.25" customHeight="1">
      <c r="A42" s="64">
        <v>2019</v>
      </c>
      <c r="B42" s="60">
        <v>6961</v>
      </c>
      <c r="C42" s="60">
        <v>6881</v>
      </c>
      <c r="D42" s="60">
        <v>998</v>
      </c>
      <c r="E42" s="60">
        <v>5883</v>
      </c>
      <c r="F42" s="72">
        <v>1180</v>
      </c>
      <c r="G42" s="72">
        <v>770</v>
      </c>
      <c r="H42" s="72">
        <v>829</v>
      </c>
      <c r="I42" s="290"/>
      <c r="J42" s="65"/>
    </row>
    <row r="43" spans="1:10" ht="11.25" customHeight="1">
      <c r="A43" s="64">
        <v>2020</v>
      </c>
      <c r="B43" s="60">
        <v>6040</v>
      </c>
      <c r="C43" s="60">
        <v>6040</v>
      </c>
      <c r="D43" s="60">
        <v>960.4</v>
      </c>
      <c r="E43" s="60">
        <v>5079.6000000000004</v>
      </c>
      <c r="F43" s="72">
        <v>1500</v>
      </c>
      <c r="G43" s="72">
        <v>660</v>
      </c>
      <c r="H43" s="72">
        <v>793</v>
      </c>
      <c r="I43" s="290"/>
      <c r="J43" s="65"/>
    </row>
    <row r="44" spans="1:10" ht="11.25" customHeight="1">
      <c r="A44" s="64">
        <v>2021</v>
      </c>
      <c r="B44" s="60">
        <v>6035</v>
      </c>
      <c r="C44" s="60">
        <v>6035</v>
      </c>
      <c r="D44" s="60">
        <v>910.4</v>
      </c>
      <c r="E44" s="60">
        <v>5124.6000000000004</v>
      </c>
      <c r="F44" s="72">
        <v>1300</v>
      </c>
      <c r="G44" s="72">
        <v>844</v>
      </c>
      <c r="H44" s="72">
        <v>913</v>
      </c>
      <c r="I44" s="290"/>
      <c r="J44" s="65"/>
    </row>
    <row r="45" spans="1:10" ht="11.25" customHeight="1">
      <c r="A45" s="67">
        <v>2022</v>
      </c>
      <c r="B45" s="61">
        <v>5922.5</v>
      </c>
      <c r="C45" s="61">
        <v>5921.9</v>
      </c>
      <c r="D45" s="61">
        <v>894.5</v>
      </c>
      <c r="E45" s="61">
        <v>5027.3999999999996</v>
      </c>
      <c r="F45" s="74">
        <v>1660</v>
      </c>
      <c r="G45" s="74">
        <v>884</v>
      </c>
      <c r="H45" s="74">
        <v>1000</v>
      </c>
      <c r="I45" s="290"/>
      <c r="J45" s="65"/>
    </row>
    <row r="46" spans="1:10" ht="11.25" customHeight="1">
      <c r="A46" s="49" t="s">
        <v>296</v>
      </c>
      <c r="B46" s="53"/>
      <c r="C46" s="53"/>
      <c r="D46" s="168"/>
      <c r="E46" s="53"/>
      <c r="F46" s="69"/>
      <c r="G46" s="69"/>
      <c r="H46" s="69"/>
    </row>
    <row r="47" spans="1:10" ht="11.25" customHeight="1">
      <c r="A47" s="49" t="s">
        <v>178</v>
      </c>
      <c r="B47" s="45"/>
      <c r="C47" s="45"/>
      <c r="D47" s="45"/>
      <c r="E47" s="45"/>
      <c r="F47" s="169"/>
      <c r="G47" s="169"/>
      <c r="H47" s="169"/>
    </row>
    <row r="48" spans="1:10">
      <c r="A48" s="49" t="s">
        <v>179</v>
      </c>
    </row>
    <row r="49" spans="1:8">
      <c r="A49" s="49" t="s">
        <v>278</v>
      </c>
      <c r="F49" s="147"/>
      <c r="G49" s="147"/>
      <c r="H49" s="147"/>
    </row>
    <row r="50" spans="1:8">
      <c r="A50" s="49"/>
      <c r="B50" s="171"/>
      <c r="C50" s="171"/>
      <c r="D50" s="171"/>
      <c r="E50" s="171"/>
      <c r="F50" s="171"/>
      <c r="G50" s="171"/>
      <c r="H50" s="45"/>
    </row>
    <row r="51" spans="1:8">
      <c r="A51" s="49"/>
      <c r="B51" s="45"/>
      <c r="C51" s="45"/>
      <c r="D51" s="45"/>
      <c r="E51" s="45"/>
      <c r="F51" s="45"/>
      <c r="G51" s="45"/>
      <c r="H51" s="45"/>
    </row>
    <row r="52" spans="1:8">
      <c r="A52" s="49"/>
      <c r="B52" s="171"/>
      <c r="C52" s="171"/>
      <c r="D52" s="171"/>
      <c r="E52" s="171"/>
      <c r="F52" s="171"/>
      <c r="G52" s="171"/>
      <c r="H52" s="45"/>
    </row>
    <row r="53" spans="1:8">
      <c r="A53" s="49"/>
      <c r="B53" s="171"/>
      <c r="C53" s="171"/>
      <c r="D53" s="171"/>
      <c r="E53" s="171"/>
      <c r="F53" s="171"/>
      <c r="G53" s="171"/>
      <c r="H53" s="45"/>
    </row>
    <row r="54" spans="1:8">
      <c r="A54" s="49"/>
      <c r="B54" s="171"/>
      <c r="C54" s="171"/>
      <c r="D54" s="171"/>
      <c r="E54" s="171"/>
      <c r="F54" s="171"/>
      <c r="G54" s="171"/>
      <c r="H54" s="45"/>
    </row>
    <row r="55" spans="1:8">
      <c r="A55" s="49"/>
      <c r="B55" s="171"/>
      <c r="C55" s="171"/>
      <c r="D55" s="171"/>
      <c r="E55" s="171"/>
      <c r="F55" s="171"/>
      <c r="G55" s="171"/>
      <c r="H55" s="45"/>
    </row>
    <row r="56" spans="1:8">
      <c r="A56" s="49"/>
      <c r="B56" s="171"/>
      <c r="C56" s="171"/>
      <c r="D56" s="171"/>
      <c r="E56" s="171"/>
      <c r="F56" s="171"/>
      <c r="G56" s="171"/>
      <c r="H56" s="45"/>
    </row>
    <row r="57" spans="1:8">
      <c r="A57" s="49"/>
      <c r="B57" s="45"/>
      <c r="C57" s="45"/>
      <c r="D57" s="45"/>
      <c r="E57" s="45"/>
      <c r="F57" s="45"/>
      <c r="G57" s="45"/>
      <c r="H57" s="45"/>
    </row>
    <row r="58" spans="1:8">
      <c r="A58" s="49"/>
      <c r="B58" s="171"/>
      <c r="C58" s="171"/>
      <c r="D58" s="171"/>
      <c r="E58" s="171"/>
      <c r="F58" s="171"/>
      <c r="G58" s="171"/>
      <c r="H58" s="45"/>
    </row>
    <row r="59" spans="1:8">
      <c r="A59" s="49"/>
      <c r="B59" s="171"/>
      <c r="C59" s="171"/>
      <c r="D59" s="171"/>
      <c r="E59" s="171"/>
      <c r="F59" s="171"/>
      <c r="G59" s="171"/>
      <c r="H59" s="45"/>
    </row>
    <row r="60" spans="1:8">
      <c r="A60" s="49"/>
      <c r="B60" s="171"/>
      <c r="C60" s="171"/>
      <c r="D60" s="171"/>
      <c r="E60" s="171"/>
      <c r="F60" s="171"/>
      <c r="G60" s="171"/>
      <c r="H60" s="45"/>
    </row>
    <row r="61" spans="1:8">
      <c r="A61" s="49"/>
      <c r="B61" s="171"/>
      <c r="C61" s="171"/>
      <c r="D61" s="171"/>
      <c r="E61" s="171"/>
      <c r="F61" s="171"/>
      <c r="G61" s="171"/>
      <c r="H61" s="45"/>
    </row>
    <row r="62" spans="1:8">
      <c r="A62" s="49"/>
      <c r="B62" s="171"/>
      <c r="C62" s="171"/>
      <c r="D62" s="171"/>
      <c r="E62" s="171"/>
      <c r="F62" s="171"/>
      <c r="G62" s="171"/>
      <c r="H62" s="45"/>
    </row>
    <row r="63" spans="1:8">
      <c r="A63" s="49"/>
      <c r="B63" s="45"/>
      <c r="C63" s="45"/>
      <c r="D63" s="45"/>
      <c r="E63" s="45"/>
      <c r="F63" s="45"/>
      <c r="G63" s="45"/>
      <c r="H63" s="45"/>
    </row>
    <row r="64" spans="1:8">
      <c r="A64" s="49"/>
      <c r="B64" s="171"/>
      <c r="C64" s="171"/>
      <c r="D64" s="171"/>
      <c r="E64" s="171"/>
      <c r="F64" s="171"/>
      <c r="G64" s="171"/>
      <c r="H64" s="45"/>
    </row>
    <row r="65" spans="1:8">
      <c r="A65" s="49"/>
      <c r="B65" s="171"/>
      <c r="C65" s="171"/>
      <c r="D65" s="171"/>
      <c r="E65" s="171"/>
      <c r="F65" s="171"/>
      <c r="G65" s="171"/>
      <c r="H65" s="45"/>
    </row>
    <row r="66" spans="1:8">
      <c r="A66" s="49"/>
      <c r="B66" s="171"/>
      <c r="C66" s="171"/>
      <c r="D66" s="171"/>
      <c r="E66" s="171"/>
      <c r="F66" s="171"/>
      <c r="G66" s="171"/>
      <c r="H66" s="45"/>
    </row>
    <row r="67" spans="1:8">
      <c r="A67" s="49"/>
      <c r="B67" s="171"/>
      <c r="C67" s="171"/>
      <c r="D67" s="171"/>
      <c r="E67" s="171"/>
      <c r="F67" s="171"/>
      <c r="G67" s="171"/>
      <c r="H67" s="45"/>
    </row>
    <row r="68" spans="1:8">
      <c r="A68" s="49"/>
      <c r="B68" s="171"/>
      <c r="C68" s="171"/>
      <c r="D68" s="171"/>
      <c r="E68" s="171"/>
      <c r="F68" s="171"/>
      <c r="G68" s="171"/>
      <c r="H68" s="45"/>
    </row>
    <row r="69" spans="1:8">
      <c r="A69" s="49"/>
      <c r="B69" s="45"/>
      <c r="C69" s="45"/>
      <c r="D69" s="45"/>
      <c r="E69" s="45"/>
      <c r="F69" s="45"/>
      <c r="G69" s="45"/>
      <c r="H69" s="45"/>
    </row>
    <row r="70" spans="1:8">
      <c r="A70" s="49"/>
      <c r="B70" s="45"/>
      <c r="C70" s="45"/>
      <c r="D70" s="45"/>
      <c r="E70" s="45"/>
      <c r="F70" s="45"/>
      <c r="G70" s="45"/>
      <c r="H70" s="45"/>
    </row>
    <row r="71" spans="1:8">
      <c r="A71" s="49"/>
      <c r="B71" s="45"/>
      <c r="C71" s="45"/>
      <c r="D71" s="45"/>
      <c r="E71" s="45"/>
      <c r="F71" s="45"/>
      <c r="G71" s="45"/>
      <c r="H71" s="45"/>
    </row>
    <row r="72" spans="1:8">
      <c r="A72" s="49"/>
      <c r="B72" s="45"/>
      <c r="C72" s="45"/>
      <c r="D72" s="45"/>
      <c r="E72" s="45"/>
      <c r="F72" s="45"/>
      <c r="G72" s="45"/>
      <c r="H72" s="45"/>
    </row>
    <row r="73" spans="1:8">
      <c r="A73" s="49"/>
      <c r="B73" s="45"/>
      <c r="C73" s="45"/>
      <c r="D73" s="45"/>
      <c r="E73" s="45"/>
      <c r="F73" s="45"/>
      <c r="G73" s="45"/>
      <c r="H73" s="45"/>
    </row>
  </sheetData>
  <pageMargins left="0.66700000000000004" right="0.66700000000000004" top="0.66700000000000004" bottom="0.72" header="0" footer="0"/>
  <pageSetup firstPageNumber="51"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A79F-9013-4740-A203-330EA5BF9525}">
  <sheetPr transitionEvaluation="1" codeName="Sheet38">
    <pageSetUpPr fitToPage="1"/>
  </sheetPr>
  <dimension ref="A1:J48"/>
  <sheetViews>
    <sheetView showGridLines="0" topLeftCell="A17" zoomScale="130" zoomScaleNormal="130" workbookViewId="0"/>
  </sheetViews>
  <sheetFormatPr defaultColWidth="9.7109375" defaultRowHeight="11.25"/>
  <cols>
    <col min="1" max="1" width="11.140625" style="49" customWidth="1"/>
    <col min="2" max="9" width="14.42578125" style="45" customWidth="1"/>
    <col min="10" max="16384" width="9.7109375" style="45"/>
  </cols>
  <sheetData>
    <row r="1" spans="1:9" ht="11.25" customHeight="1">
      <c r="A1" s="244" t="s">
        <v>181</v>
      </c>
      <c r="B1" s="51"/>
      <c r="C1" s="51"/>
      <c r="D1" s="51"/>
      <c r="E1" s="51"/>
      <c r="F1" s="51"/>
      <c r="G1" s="51"/>
      <c r="H1" s="51"/>
      <c r="I1" s="51"/>
    </row>
    <row r="2" spans="1:9" ht="33.75" customHeight="1">
      <c r="A2" s="62" t="s">
        <v>55</v>
      </c>
      <c r="B2" s="101" t="s">
        <v>310</v>
      </c>
      <c r="C2" s="101" t="s">
        <v>263</v>
      </c>
      <c r="D2" s="101" t="s">
        <v>311</v>
      </c>
      <c r="E2" s="101" t="s">
        <v>264</v>
      </c>
      <c r="F2" s="101" t="s">
        <v>312</v>
      </c>
      <c r="G2" s="101" t="s">
        <v>265</v>
      </c>
      <c r="H2" s="101" t="s">
        <v>313</v>
      </c>
      <c r="I2" s="101" t="s">
        <v>266</v>
      </c>
    </row>
    <row r="3" spans="1:9" ht="11.25" customHeight="1">
      <c r="A3" s="49">
        <v>1980</v>
      </c>
      <c r="B3" s="267">
        <v>2004</v>
      </c>
      <c r="C3" s="267">
        <v>210</v>
      </c>
      <c r="D3" s="267">
        <v>428</v>
      </c>
      <c r="E3" s="267">
        <v>410</v>
      </c>
      <c r="F3" s="267">
        <v>2692</v>
      </c>
      <c r="G3" s="267">
        <v>237</v>
      </c>
      <c r="H3" s="267">
        <v>5124</v>
      </c>
      <c r="I3" s="267">
        <v>241</v>
      </c>
    </row>
    <row r="4" spans="1:9" ht="11.25" customHeight="1">
      <c r="A4" s="49">
        <v>1981</v>
      </c>
      <c r="B4" s="267">
        <v>1794</v>
      </c>
      <c r="C4" s="208">
        <v>266</v>
      </c>
      <c r="D4" s="267">
        <v>420</v>
      </c>
      <c r="E4" s="267">
        <v>440</v>
      </c>
      <c r="F4" s="267">
        <v>1779</v>
      </c>
      <c r="G4" s="267">
        <v>306</v>
      </c>
      <c r="H4" s="267">
        <v>3993</v>
      </c>
      <c r="I4" s="267">
        <v>302</v>
      </c>
    </row>
    <row r="5" spans="1:9" ht="11.25" customHeight="1">
      <c r="A5" s="49">
        <v>1982</v>
      </c>
      <c r="B5" s="267">
        <v>2152</v>
      </c>
      <c r="C5" s="208">
        <v>218</v>
      </c>
      <c r="D5" s="267">
        <v>592</v>
      </c>
      <c r="E5" s="267">
        <v>344</v>
      </c>
      <c r="F5" s="267">
        <v>2642</v>
      </c>
      <c r="G5" s="267">
        <v>218</v>
      </c>
      <c r="H5" s="267">
        <v>5386</v>
      </c>
      <c r="I5" s="267">
        <v>232</v>
      </c>
    </row>
    <row r="6" spans="1:9" ht="11.25" customHeight="1">
      <c r="A6" s="49">
        <v>1983</v>
      </c>
      <c r="B6" s="267">
        <v>1880</v>
      </c>
      <c r="C6" s="208">
        <v>209</v>
      </c>
      <c r="D6" s="267">
        <v>504</v>
      </c>
      <c r="E6" s="267">
        <v>351</v>
      </c>
      <c r="F6" s="267">
        <v>2391</v>
      </c>
      <c r="G6" s="267">
        <v>158</v>
      </c>
      <c r="H6" s="267">
        <v>4775</v>
      </c>
      <c r="I6" s="267">
        <v>199</v>
      </c>
    </row>
    <row r="7" spans="1:9" ht="11.25" customHeight="1">
      <c r="A7" s="49">
        <v>1984</v>
      </c>
      <c r="B7" s="267">
        <v>1900</v>
      </c>
      <c r="C7" s="208">
        <v>201</v>
      </c>
      <c r="D7" s="267">
        <v>475</v>
      </c>
      <c r="E7" s="267">
        <v>304</v>
      </c>
      <c r="F7" s="267">
        <v>2281</v>
      </c>
      <c r="G7" s="267">
        <v>156</v>
      </c>
      <c r="H7" s="267">
        <v>4656</v>
      </c>
      <c r="I7" s="267">
        <v>189</v>
      </c>
    </row>
    <row r="8" spans="1:9" ht="11.25" customHeight="1">
      <c r="A8" s="49">
        <v>1985</v>
      </c>
      <c r="B8" s="267">
        <v>2140</v>
      </c>
      <c r="C8" s="208">
        <v>184</v>
      </c>
      <c r="D8" s="267">
        <v>580</v>
      </c>
      <c r="E8" s="267">
        <v>230</v>
      </c>
      <c r="F8" s="267">
        <v>2487</v>
      </c>
      <c r="G8" s="267">
        <v>141</v>
      </c>
      <c r="H8" s="267">
        <v>5207</v>
      </c>
      <c r="I8" s="267">
        <v>168</v>
      </c>
    </row>
    <row r="9" spans="1:9" ht="11.25" customHeight="1">
      <c r="A9" s="49">
        <v>1986</v>
      </c>
      <c r="B9" s="267">
        <v>2105</v>
      </c>
      <c r="C9" s="208">
        <v>207</v>
      </c>
      <c r="D9" s="267">
        <v>620</v>
      </c>
      <c r="E9" s="267">
        <v>307</v>
      </c>
      <c r="F9" s="267">
        <v>2045</v>
      </c>
      <c r="G9" s="267">
        <v>213</v>
      </c>
      <c r="H9" s="267">
        <v>4770</v>
      </c>
      <c r="I9" s="267">
        <v>222</v>
      </c>
    </row>
    <row r="10" spans="1:9" ht="11.25" customHeight="1">
      <c r="A10" s="49">
        <v>1987</v>
      </c>
      <c r="B10" s="267">
        <v>1950</v>
      </c>
      <c r="C10" s="208">
        <v>248</v>
      </c>
      <c r="D10" s="267">
        <v>540</v>
      </c>
      <c r="E10" s="267">
        <v>435</v>
      </c>
      <c r="F10" s="267">
        <v>2170</v>
      </c>
      <c r="G10" s="267">
        <v>223</v>
      </c>
      <c r="H10" s="267">
        <v>4660</v>
      </c>
      <c r="I10" s="267">
        <v>258</v>
      </c>
    </row>
    <row r="11" spans="1:9" ht="11.25" customHeight="1">
      <c r="A11" s="49">
        <v>1988</v>
      </c>
      <c r="B11" s="267">
        <v>2180</v>
      </c>
      <c r="C11" s="208">
        <v>297</v>
      </c>
      <c r="D11" s="267">
        <v>770</v>
      </c>
      <c r="E11" s="267">
        <v>363</v>
      </c>
      <c r="F11" s="267">
        <v>2570</v>
      </c>
      <c r="G11" s="267">
        <v>205</v>
      </c>
      <c r="H11" s="267">
        <v>5520</v>
      </c>
      <c r="I11" s="267">
        <v>263</v>
      </c>
    </row>
    <row r="12" spans="1:9" ht="11.25" customHeight="1">
      <c r="A12" s="49">
        <v>1989</v>
      </c>
      <c r="B12" s="267">
        <v>2190</v>
      </c>
      <c r="C12" s="208">
        <v>340</v>
      </c>
      <c r="D12" s="267">
        <v>630</v>
      </c>
      <c r="E12" s="267">
        <v>449</v>
      </c>
      <c r="F12" s="267">
        <v>2570</v>
      </c>
      <c r="G12" s="267">
        <v>258</v>
      </c>
      <c r="H12" s="267">
        <v>5390</v>
      </c>
      <c r="I12" s="267">
        <v>314</v>
      </c>
    </row>
    <row r="13" spans="1:9" ht="11.25" customHeight="1">
      <c r="A13" s="49">
        <v>1990</v>
      </c>
      <c r="B13" s="267">
        <v>2195</v>
      </c>
      <c r="C13" s="208">
        <v>308</v>
      </c>
      <c r="D13" s="267">
        <v>645</v>
      </c>
      <c r="E13" s="267">
        <v>429</v>
      </c>
      <c r="F13" s="267">
        <v>2345</v>
      </c>
      <c r="G13" s="267">
        <v>237</v>
      </c>
      <c r="H13" s="267">
        <v>5185</v>
      </c>
      <c r="I13" s="267">
        <v>291</v>
      </c>
    </row>
    <row r="14" spans="1:9" ht="11.25" customHeight="1">
      <c r="A14" s="49">
        <v>1991</v>
      </c>
      <c r="B14" s="267">
        <v>2195</v>
      </c>
      <c r="C14" s="267">
        <v>344</v>
      </c>
      <c r="D14" s="267">
        <v>620</v>
      </c>
      <c r="E14" s="267">
        <v>438</v>
      </c>
      <c r="F14" s="267">
        <v>2165</v>
      </c>
      <c r="G14" s="267">
        <v>247</v>
      </c>
      <c r="H14" s="267">
        <v>4980</v>
      </c>
      <c r="I14" s="267">
        <v>314</v>
      </c>
    </row>
    <row r="15" spans="1:9" ht="11.25" customHeight="1">
      <c r="A15" s="49">
        <v>1992</v>
      </c>
      <c r="B15" s="267">
        <v>2145</v>
      </c>
      <c r="C15" s="267">
        <v>393</v>
      </c>
      <c r="D15" s="267">
        <v>645</v>
      </c>
      <c r="E15" s="267">
        <v>356</v>
      </c>
      <c r="F15" s="267">
        <v>2670</v>
      </c>
      <c r="G15" s="267">
        <v>230</v>
      </c>
      <c r="H15" s="267">
        <v>5460</v>
      </c>
      <c r="I15" s="267">
        <v>309</v>
      </c>
    </row>
    <row r="16" spans="1:9" ht="11.25" customHeight="1">
      <c r="A16" s="49">
        <v>1993</v>
      </c>
      <c r="B16" s="267">
        <v>2397</v>
      </c>
      <c r="C16" s="267">
        <v>361</v>
      </c>
      <c r="D16" s="267">
        <v>632</v>
      </c>
      <c r="E16" s="267">
        <v>574</v>
      </c>
      <c r="F16" s="267">
        <v>2354</v>
      </c>
      <c r="G16" s="267">
        <v>255</v>
      </c>
      <c r="H16" s="267">
        <v>5383</v>
      </c>
      <c r="I16" s="267">
        <v>340</v>
      </c>
    </row>
    <row r="17" spans="1:10" ht="11.25" customHeight="1">
      <c r="A17" s="49">
        <v>1994</v>
      </c>
      <c r="B17" s="267">
        <v>2265</v>
      </c>
      <c r="C17" s="267">
        <v>378</v>
      </c>
      <c r="D17" s="267">
        <v>602</v>
      </c>
      <c r="E17" s="267">
        <v>515</v>
      </c>
      <c r="F17" s="267">
        <v>2389</v>
      </c>
      <c r="G17" s="267">
        <v>229</v>
      </c>
      <c r="H17" s="267">
        <v>5256</v>
      </c>
      <c r="I17" s="267">
        <v>326</v>
      </c>
    </row>
    <row r="18" spans="1:10" ht="11.25" customHeight="1">
      <c r="A18" s="49">
        <v>1995</v>
      </c>
      <c r="B18" s="267">
        <v>2275</v>
      </c>
      <c r="C18" s="267">
        <v>424</v>
      </c>
      <c r="D18" s="267">
        <v>707</v>
      </c>
      <c r="E18" s="267">
        <v>523</v>
      </c>
      <c r="F18" s="267">
        <v>2252</v>
      </c>
      <c r="G18" s="267">
        <v>234</v>
      </c>
      <c r="H18" s="267">
        <v>5234</v>
      </c>
      <c r="I18" s="267">
        <v>356</v>
      </c>
    </row>
    <row r="19" spans="1:10" ht="11.25" customHeight="1">
      <c r="A19" s="49">
        <v>1996</v>
      </c>
      <c r="B19" s="267">
        <v>2225</v>
      </c>
      <c r="C19" s="267">
        <v>536</v>
      </c>
      <c r="D19" s="267">
        <v>592</v>
      </c>
      <c r="E19" s="267">
        <v>650</v>
      </c>
      <c r="F19" s="267">
        <v>2192</v>
      </c>
      <c r="G19" s="267">
        <v>281</v>
      </c>
      <c r="H19" s="267">
        <v>5009</v>
      </c>
      <c r="I19" s="267">
        <v>438</v>
      </c>
    </row>
    <row r="20" spans="1:10" ht="11.25" customHeight="1">
      <c r="A20" s="49">
        <v>1997</v>
      </c>
      <c r="B20" s="267">
        <v>2940</v>
      </c>
      <c r="C20" s="267">
        <v>598</v>
      </c>
      <c r="D20" s="267">
        <v>825</v>
      </c>
      <c r="E20" s="267">
        <v>448</v>
      </c>
      <c r="F20" s="267">
        <v>2883</v>
      </c>
      <c r="G20" s="267">
        <v>262</v>
      </c>
      <c r="H20" s="267">
        <v>6648</v>
      </c>
      <c r="I20" s="267">
        <v>434</v>
      </c>
    </row>
    <row r="21" spans="1:10" ht="11.25" customHeight="1">
      <c r="A21" s="49">
        <v>1998</v>
      </c>
      <c r="B21" s="267">
        <v>2570</v>
      </c>
      <c r="C21" s="267">
        <v>581</v>
      </c>
      <c r="D21" s="267">
        <v>643</v>
      </c>
      <c r="E21" s="267">
        <v>499</v>
      </c>
      <c r="F21" s="267">
        <v>2077</v>
      </c>
      <c r="G21" s="267">
        <v>291</v>
      </c>
      <c r="H21" s="267">
        <v>5290</v>
      </c>
      <c r="I21" s="267">
        <v>457</v>
      </c>
    </row>
    <row r="22" spans="1:10" ht="11.25" customHeight="1">
      <c r="A22" s="49">
        <v>1999</v>
      </c>
      <c r="B22" s="267">
        <v>2662</v>
      </c>
      <c r="C22" s="267">
        <v>585</v>
      </c>
      <c r="D22" s="267">
        <v>758</v>
      </c>
      <c r="E22" s="267">
        <v>552</v>
      </c>
      <c r="F22" s="267">
        <v>2122</v>
      </c>
      <c r="G22" s="267">
        <v>321</v>
      </c>
      <c r="H22" s="267">
        <v>5542</v>
      </c>
      <c r="I22" s="267">
        <v>479</v>
      </c>
    </row>
    <row r="23" spans="1:10" ht="11.25" customHeight="1">
      <c r="A23" s="49">
        <v>2000</v>
      </c>
      <c r="B23" s="267">
        <v>3364</v>
      </c>
      <c r="C23" s="267">
        <v>567</v>
      </c>
      <c r="D23" s="267">
        <v>774</v>
      </c>
      <c r="E23" s="267">
        <v>565</v>
      </c>
      <c r="F23" s="267">
        <v>2921</v>
      </c>
      <c r="G23" s="267">
        <v>166</v>
      </c>
      <c r="H23" s="267">
        <v>7059</v>
      </c>
      <c r="I23" s="267">
        <v>401</v>
      </c>
    </row>
    <row r="24" spans="1:10" ht="11.25" customHeight="1">
      <c r="A24" s="49">
        <v>2001</v>
      </c>
      <c r="B24" s="267">
        <v>3051</v>
      </c>
      <c r="C24" s="267">
        <v>597</v>
      </c>
      <c r="D24" s="267">
        <v>713</v>
      </c>
      <c r="E24" s="267">
        <v>610</v>
      </c>
      <c r="F24" s="267">
        <v>2215</v>
      </c>
      <c r="G24" s="267">
        <v>186</v>
      </c>
      <c r="H24" s="267">
        <v>5979</v>
      </c>
      <c r="I24" s="267">
        <v>446</v>
      </c>
    </row>
    <row r="25" spans="1:10" ht="11.25" customHeight="1">
      <c r="A25" s="49">
        <v>2002</v>
      </c>
      <c r="B25" s="267">
        <v>3149</v>
      </c>
      <c r="C25" s="267">
        <v>535</v>
      </c>
      <c r="D25" s="267">
        <v>743</v>
      </c>
      <c r="E25" s="267">
        <v>616</v>
      </c>
      <c r="F25" s="267">
        <v>2804</v>
      </c>
      <c r="G25" s="267">
        <v>152</v>
      </c>
      <c r="H25" s="267">
        <v>6696</v>
      </c>
      <c r="I25" s="267">
        <v>383</v>
      </c>
    </row>
    <row r="26" spans="1:10" ht="11.25" customHeight="1">
      <c r="A26" s="49">
        <v>2003</v>
      </c>
      <c r="B26" s="267">
        <v>2909</v>
      </c>
      <c r="C26" s="267">
        <v>530</v>
      </c>
      <c r="D26" s="267">
        <v>732</v>
      </c>
      <c r="E26" s="267">
        <v>601</v>
      </c>
      <c r="F26" s="267">
        <v>2220</v>
      </c>
      <c r="G26" s="267">
        <v>170</v>
      </c>
      <c r="H26" s="267">
        <v>5861</v>
      </c>
      <c r="I26" s="267">
        <v>402</v>
      </c>
    </row>
    <row r="27" spans="1:10" ht="11.25" customHeight="1">
      <c r="A27" s="49">
        <v>2004</v>
      </c>
      <c r="B27" s="267">
        <v>2815</v>
      </c>
      <c r="C27" s="267">
        <v>570</v>
      </c>
      <c r="D27" s="267">
        <v>770</v>
      </c>
      <c r="E27" s="267">
        <v>695</v>
      </c>
      <c r="F27" s="267">
        <v>2038</v>
      </c>
      <c r="G27" s="267">
        <v>306</v>
      </c>
      <c r="H27" s="267">
        <v>5623</v>
      </c>
      <c r="I27" s="267">
        <v>492</v>
      </c>
    </row>
    <row r="28" spans="1:10" ht="11.25" customHeight="1">
      <c r="A28" s="49">
        <v>2005</v>
      </c>
      <c r="B28" s="267">
        <v>3806</v>
      </c>
      <c r="C28" s="267">
        <v>582</v>
      </c>
      <c r="D28" s="267">
        <v>872</v>
      </c>
      <c r="E28" s="267">
        <v>442</v>
      </c>
      <c r="F28" s="267">
        <v>2285</v>
      </c>
      <c r="G28" s="267">
        <v>261</v>
      </c>
      <c r="H28" s="267">
        <v>6963</v>
      </c>
      <c r="I28" s="267">
        <v>459</v>
      </c>
    </row>
    <row r="29" spans="1:10" ht="11.25" customHeight="1">
      <c r="A29" s="49">
        <v>2006</v>
      </c>
      <c r="B29" s="267">
        <v>3176</v>
      </c>
      <c r="C29" s="267">
        <v>582</v>
      </c>
      <c r="D29" s="267">
        <v>717</v>
      </c>
      <c r="E29" s="267">
        <v>898</v>
      </c>
      <c r="F29" s="267">
        <v>1833</v>
      </c>
      <c r="G29" s="267">
        <v>277</v>
      </c>
      <c r="H29" s="267">
        <v>5726</v>
      </c>
      <c r="I29" s="267">
        <v>524</v>
      </c>
    </row>
    <row r="30" spans="1:10" ht="11.25" customHeight="1">
      <c r="A30" s="49">
        <v>2007</v>
      </c>
      <c r="B30" s="267">
        <v>3288</v>
      </c>
      <c r="C30" s="267">
        <v>564</v>
      </c>
      <c r="D30" s="267">
        <v>791</v>
      </c>
      <c r="E30" s="267">
        <v>787</v>
      </c>
      <c r="F30" s="267">
        <v>2151</v>
      </c>
      <c r="G30" s="267">
        <v>278</v>
      </c>
      <c r="H30" s="267">
        <v>6230</v>
      </c>
      <c r="I30" s="267">
        <v>494</v>
      </c>
      <c r="J30" s="117"/>
    </row>
    <row r="31" spans="1:10" ht="11.25" customHeight="1">
      <c r="A31" s="49">
        <v>2008</v>
      </c>
      <c r="B31" s="267">
        <v>3015</v>
      </c>
      <c r="C31" s="267">
        <v>610</v>
      </c>
      <c r="D31" s="267">
        <v>973</v>
      </c>
      <c r="E31" s="267">
        <v>715</v>
      </c>
      <c r="F31" s="267">
        <v>2520</v>
      </c>
      <c r="G31" s="267">
        <v>265</v>
      </c>
      <c r="H31" s="267">
        <v>6508</v>
      </c>
      <c r="I31" s="267">
        <v>492</v>
      </c>
      <c r="J31" s="117"/>
    </row>
    <row r="32" spans="1:10" ht="11.25" customHeight="1">
      <c r="A32" s="49">
        <v>2009</v>
      </c>
      <c r="B32" s="267">
        <v>3703</v>
      </c>
      <c r="C32" s="267">
        <v>612</v>
      </c>
      <c r="D32" s="267">
        <v>876</v>
      </c>
      <c r="E32" s="267">
        <v>981</v>
      </c>
      <c r="F32" s="267">
        <v>1938</v>
      </c>
      <c r="G32" s="267">
        <v>290</v>
      </c>
      <c r="H32" s="267">
        <v>6517</v>
      </c>
      <c r="I32" s="267">
        <v>566</v>
      </c>
      <c r="J32" s="117"/>
    </row>
    <row r="33" spans="1:10" ht="11.25" customHeight="1">
      <c r="A33" s="49">
        <v>2010</v>
      </c>
      <c r="B33" s="267">
        <v>3589</v>
      </c>
      <c r="C33" s="267">
        <v>574</v>
      </c>
      <c r="D33" s="267">
        <v>1011</v>
      </c>
      <c r="E33" s="267">
        <v>796</v>
      </c>
      <c r="F33" s="267">
        <v>2133</v>
      </c>
      <c r="G33" s="267">
        <v>343</v>
      </c>
      <c r="H33" s="267">
        <v>6733</v>
      </c>
      <c r="I33" s="267">
        <v>534</v>
      </c>
      <c r="J33" s="117"/>
    </row>
    <row r="34" spans="1:10" ht="11.25" customHeight="1">
      <c r="A34" s="49">
        <v>2011</v>
      </c>
      <c r="B34" s="267">
        <v>3347</v>
      </c>
      <c r="C34" s="267">
        <v>637</v>
      </c>
      <c r="D34" s="267">
        <v>1032</v>
      </c>
      <c r="E34" s="267">
        <v>809</v>
      </c>
      <c r="F34" s="267">
        <v>2263</v>
      </c>
      <c r="G34" s="267">
        <v>382</v>
      </c>
      <c r="H34" s="267">
        <v>6642</v>
      </c>
      <c r="I34" s="267">
        <v>577</v>
      </c>
      <c r="J34" s="117"/>
    </row>
    <row r="35" spans="1:10" ht="11.25" customHeight="1">
      <c r="A35" s="49">
        <v>2012</v>
      </c>
      <c r="B35" s="267">
        <v>4018</v>
      </c>
      <c r="C35" s="208">
        <v>773</v>
      </c>
      <c r="D35" s="267">
        <v>1024</v>
      </c>
      <c r="E35" s="267">
        <v>1220</v>
      </c>
      <c r="F35" s="267">
        <v>1810</v>
      </c>
      <c r="G35" s="208">
        <v>457</v>
      </c>
      <c r="H35" s="267">
        <v>6852</v>
      </c>
      <c r="I35" s="267">
        <v>756</v>
      </c>
      <c r="J35" s="117"/>
    </row>
    <row r="36" spans="1:10" ht="11.25" customHeight="1">
      <c r="A36" s="49">
        <v>2013</v>
      </c>
      <c r="B36" s="267">
        <v>4245</v>
      </c>
      <c r="C36" s="208">
        <v>753</v>
      </c>
      <c r="D36" s="267">
        <v>1227</v>
      </c>
      <c r="E36" s="267">
        <v>1260</v>
      </c>
      <c r="F36" s="267">
        <v>2270</v>
      </c>
      <c r="G36" s="208">
        <v>364</v>
      </c>
      <c r="H36" s="267">
        <v>7742</v>
      </c>
      <c r="I36" s="267">
        <v>719</v>
      </c>
      <c r="J36" s="117"/>
    </row>
    <row r="37" spans="1:10" ht="11.25" customHeight="1">
      <c r="A37" s="49">
        <v>2014</v>
      </c>
      <c r="B37" s="267">
        <v>3895</v>
      </c>
      <c r="C37" s="208">
        <v>759</v>
      </c>
      <c r="D37" s="267">
        <v>1165</v>
      </c>
      <c r="E37" s="267">
        <v>1350</v>
      </c>
      <c r="F37" s="267">
        <v>1874</v>
      </c>
      <c r="G37" s="208">
        <v>381</v>
      </c>
      <c r="H37" s="267">
        <v>6934</v>
      </c>
      <c r="I37" s="267">
        <v>756</v>
      </c>
      <c r="J37" s="117"/>
    </row>
    <row r="38" spans="1:10" ht="11.25" customHeight="1">
      <c r="A38" s="49">
        <v>2015</v>
      </c>
      <c r="B38" s="267">
        <v>3705</v>
      </c>
      <c r="C38" s="208">
        <v>781</v>
      </c>
      <c r="D38" s="267">
        <v>1135</v>
      </c>
      <c r="E38" s="267">
        <v>1530</v>
      </c>
      <c r="F38" s="267">
        <v>1952</v>
      </c>
      <c r="G38" s="208">
        <v>349</v>
      </c>
      <c r="H38" s="267">
        <v>6792</v>
      </c>
      <c r="I38" s="267">
        <v>782</v>
      </c>
      <c r="J38" s="117"/>
    </row>
    <row r="39" spans="1:10" ht="11.25" customHeight="1">
      <c r="A39" s="49">
        <v>2016</v>
      </c>
      <c r="B39" s="267">
        <v>4032</v>
      </c>
      <c r="C39" s="208">
        <v>905</v>
      </c>
      <c r="D39" s="267">
        <v>1150</v>
      </c>
      <c r="E39" s="267">
        <v>1340</v>
      </c>
      <c r="F39" s="267">
        <v>1570</v>
      </c>
      <c r="G39" s="208">
        <v>277</v>
      </c>
      <c r="H39" s="267">
        <v>6752</v>
      </c>
      <c r="I39" s="267">
        <v>832</v>
      </c>
      <c r="J39" s="117"/>
    </row>
    <row r="40" spans="1:10" ht="11.25" customHeight="1">
      <c r="A40" s="49">
        <v>2017</v>
      </c>
      <c r="B40" s="267">
        <v>4016</v>
      </c>
      <c r="C40" s="208">
        <v>927</v>
      </c>
      <c r="D40" s="267">
        <v>1190</v>
      </c>
      <c r="E40" s="267">
        <v>1330</v>
      </c>
      <c r="F40" s="267">
        <v>1301</v>
      </c>
      <c r="G40" s="208">
        <v>414</v>
      </c>
      <c r="H40" s="267">
        <v>6507</v>
      </c>
      <c r="I40" s="267">
        <v>899</v>
      </c>
      <c r="J40" s="117"/>
    </row>
    <row r="41" spans="1:10" ht="11.25" customHeight="1">
      <c r="A41" s="49">
        <v>2018</v>
      </c>
      <c r="B41" s="267">
        <v>4285</v>
      </c>
      <c r="C41" s="267">
        <v>1010</v>
      </c>
      <c r="D41" s="267">
        <v>1300</v>
      </c>
      <c r="E41" s="267">
        <v>978</v>
      </c>
      <c r="F41" s="267">
        <v>1545</v>
      </c>
      <c r="G41" s="267">
        <v>428</v>
      </c>
      <c r="H41" s="267">
        <v>7130</v>
      </c>
      <c r="I41" s="267">
        <v>878</v>
      </c>
      <c r="J41" s="117"/>
    </row>
    <row r="42" spans="1:10" ht="11.25" customHeight="1">
      <c r="A42" s="49">
        <v>2019</v>
      </c>
      <c r="B42" s="267">
        <v>3920</v>
      </c>
      <c r="C42" s="267">
        <v>972</v>
      </c>
      <c r="D42" s="267">
        <v>1190</v>
      </c>
      <c r="E42" s="267">
        <v>1030</v>
      </c>
      <c r="F42" s="267">
        <v>1380</v>
      </c>
      <c r="G42" s="267">
        <v>266</v>
      </c>
      <c r="H42" s="267">
        <v>6490</v>
      </c>
      <c r="I42" s="267">
        <v>832</v>
      </c>
      <c r="J42" s="117"/>
    </row>
    <row r="43" spans="1:10" ht="11.25" customHeight="1">
      <c r="A43" s="49">
        <v>2020</v>
      </c>
      <c r="B43" s="267">
        <v>3415</v>
      </c>
      <c r="C43" s="267">
        <v>796</v>
      </c>
      <c r="D43" s="267">
        <v>1110</v>
      </c>
      <c r="E43" s="267">
        <v>1320</v>
      </c>
      <c r="F43" s="267">
        <v>1190</v>
      </c>
      <c r="G43" s="267">
        <v>256</v>
      </c>
      <c r="H43" s="267">
        <v>5715</v>
      </c>
      <c r="I43" s="267">
        <v>785</v>
      </c>
      <c r="J43" s="117"/>
    </row>
    <row r="44" spans="1:10" ht="11.25" customHeight="1">
      <c r="A44" s="49">
        <v>2021</v>
      </c>
      <c r="B44" s="267">
        <v>3635</v>
      </c>
      <c r="C44" s="267">
        <v>997</v>
      </c>
      <c r="D44" s="267">
        <v>1050</v>
      </c>
      <c r="E44" s="267">
        <v>1150</v>
      </c>
      <c r="F44" s="267">
        <v>1055</v>
      </c>
      <c r="G44" s="267">
        <v>354</v>
      </c>
      <c r="H44" s="267">
        <v>5740</v>
      </c>
      <c r="I44" s="267">
        <v>908</v>
      </c>
      <c r="J44" s="117"/>
    </row>
    <row r="45" spans="1:10" ht="11.25" customHeight="1">
      <c r="A45" s="55">
        <v>2022</v>
      </c>
      <c r="B45" s="268">
        <v>3380</v>
      </c>
      <c r="C45" s="268">
        <v>1070</v>
      </c>
      <c r="D45" s="268">
        <v>1120</v>
      </c>
      <c r="E45" s="268">
        <v>1370</v>
      </c>
      <c r="F45" s="268">
        <v>1010</v>
      </c>
      <c r="G45" s="268">
        <v>378</v>
      </c>
      <c r="H45" s="268">
        <v>5510</v>
      </c>
      <c r="I45" s="268">
        <v>1000</v>
      </c>
      <c r="J45" s="117"/>
    </row>
    <row r="46" spans="1:10" ht="11.25" customHeight="1">
      <c r="A46" s="49" t="s">
        <v>296</v>
      </c>
      <c r="B46" s="117"/>
      <c r="C46" s="172"/>
      <c r="D46" s="117"/>
      <c r="E46" s="117"/>
      <c r="F46" s="117"/>
      <c r="G46" s="172"/>
      <c r="H46" s="117"/>
      <c r="I46" s="117"/>
    </row>
    <row r="47" spans="1:10" ht="11.25" customHeight="1">
      <c r="A47" s="49" t="s">
        <v>180</v>
      </c>
    </row>
    <row r="48" spans="1:10">
      <c r="A48" s="49" t="s">
        <v>278</v>
      </c>
    </row>
  </sheetData>
  <pageMargins left="0.66700000000000004" right="0.66700000000000004" top="0.66700000000000004" bottom="0.72" header="0" footer="0"/>
  <pageSetup scale="97" firstPageNumber="52"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C1C1-39DC-40CC-9F09-FDF962F5E547}">
  <sheetPr transitionEvaluation="1" codeName="Sheet39">
    <pageSetUpPr fitToPage="1"/>
  </sheetPr>
  <dimension ref="A1:K46"/>
  <sheetViews>
    <sheetView showGridLines="0" topLeftCell="A12" zoomScale="140" zoomScaleNormal="140" workbookViewId="0"/>
  </sheetViews>
  <sheetFormatPr defaultColWidth="9.7109375" defaultRowHeight="11.25"/>
  <cols>
    <col min="1" max="1" width="11.140625" style="49" customWidth="1"/>
    <col min="2" max="9" width="14.42578125" style="45" customWidth="1"/>
    <col min="10" max="16384" width="9.7109375" style="45"/>
  </cols>
  <sheetData>
    <row r="1" spans="1:9" ht="11.25" customHeight="1">
      <c r="A1" s="244" t="s">
        <v>26</v>
      </c>
      <c r="B1" s="51"/>
      <c r="C1" s="51"/>
      <c r="D1" s="51"/>
      <c r="E1" s="51"/>
      <c r="F1" s="51"/>
      <c r="G1" s="51"/>
      <c r="H1" s="51"/>
      <c r="I1" s="51"/>
    </row>
    <row r="2" spans="1:9" s="113" customFormat="1" ht="22.5" customHeight="1">
      <c r="A2" s="62" t="s">
        <v>55</v>
      </c>
      <c r="B2" s="101" t="s">
        <v>314</v>
      </c>
      <c r="C2" s="101" t="s">
        <v>267</v>
      </c>
      <c r="D2" s="176" t="s">
        <v>315</v>
      </c>
      <c r="E2" s="176" t="s">
        <v>268</v>
      </c>
      <c r="F2" s="176" t="s">
        <v>316</v>
      </c>
      <c r="G2" s="176" t="s">
        <v>269</v>
      </c>
      <c r="H2" s="176" t="s">
        <v>317</v>
      </c>
      <c r="I2" s="176" t="s">
        <v>270</v>
      </c>
    </row>
    <row r="3" spans="1:9" ht="11.25" customHeight="1">
      <c r="A3" s="49">
        <v>1980</v>
      </c>
      <c r="B3" s="60">
        <v>63</v>
      </c>
      <c r="C3" s="72">
        <v>262</v>
      </c>
      <c r="D3" s="60">
        <v>344.7</v>
      </c>
      <c r="E3" s="72">
        <v>181</v>
      </c>
      <c r="F3" s="60">
        <v>2996.3</v>
      </c>
      <c r="G3" s="72">
        <v>190</v>
      </c>
      <c r="H3" s="60">
        <v>1620</v>
      </c>
      <c r="I3" s="72">
        <v>230</v>
      </c>
    </row>
    <row r="4" spans="1:9" ht="11.25" customHeight="1">
      <c r="A4" s="49">
        <v>1981</v>
      </c>
      <c r="B4" s="60">
        <v>42</v>
      </c>
      <c r="C4" s="8">
        <v>260</v>
      </c>
      <c r="D4" s="60">
        <v>334.1</v>
      </c>
      <c r="E4" s="72">
        <v>188</v>
      </c>
      <c r="F4" s="60">
        <v>2521.6</v>
      </c>
      <c r="G4" s="72">
        <v>250</v>
      </c>
      <c r="H4" s="60">
        <v>1032</v>
      </c>
      <c r="I4" s="72">
        <v>329</v>
      </c>
    </row>
    <row r="5" spans="1:9" ht="11.25" customHeight="1">
      <c r="A5" s="49">
        <v>1982</v>
      </c>
      <c r="B5" s="60">
        <v>35</v>
      </c>
      <c r="C5" s="8">
        <v>255</v>
      </c>
      <c r="D5" s="60">
        <v>348.7</v>
      </c>
      <c r="E5" s="72">
        <v>166</v>
      </c>
      <c r="F5" s="60">
        <v>3227.3</v>
      </c>
      <c r="G5" s="72">
        <v>195</v>
      </c>
      <c r="H5" s="60">
        <v>1547.5</v>
      </c>
      <c r="I5" s="72">
        <v>220</v>
      </c>
    </row>
    <row r="6" spans="1:9" ht="11.25" customHeight="1">
      <c r="A6" s="49">
        <v>1983</v>
      </c>
      <c r="B6" s="60">
        <v>35</v>
      </c>
      <c r="C6" s="8">
        <v>211</v>
      </c>
      <c r="D6" s="60">
        <v>461.3</v>
      </c>
      <c r="E6" s="72">
        <v>140</v>
      </c>
      <c r="F6" s="60">
        <v>2423.1</v>
      </c>
      <c r="G6" s="72">
        <v>193</v>
      </c>
      <c r="H6" s="60">
        <v>1785</v>
      </c>
      <c r="I6" s="72">
        <v>132</v>
      </c>
    </row>
    <row r="7" spans="1:9" ht="11.25" customHeight="1">
      <c r="A7" s="49">
        <v>1984</v>
      </c>
      <c r="B7" s="60">
        <v>30</v>
      </c>
      <c r="C7" s="8">
        <v>213</v>
      </c>
      <c r="D7" s="60">
        <v>389.3</v>
      </c>
      <c r="E7" s="72">
        <v>117</v>
      </c>
      <c r="F7" s="60">
        <v>2694.7</v>
      </c>
      <c r="G7" s="72">
        <v>174</v>
      </c>
      <c r="H7" s="60">
        <v>1392.5</v>
      </c>
      <c r="I7" s="72">
        <v>153</v>
      </c>
    </row>
    <row r="8" spans="1:9" ht="11.25" customHeight="1">
      <c r="A8" s="49">
        <v>1985</v>
      </c>
      <c r="B8" s="60">
        <v>45</v>
      </c>
      <c r="C8" s="8">
        <v>213</v>
      </c>
      <c r="D8" s="60">
        <v>303</v>
      </c>
      <c r="E8" s="72">
        <v>145</v>
      </c>
      <c r="F8" s="60">
        <v>2921</v>
      </c>
      <c r="G8" s="72">
        <v>162</v>
      </c>
      <c r="H8" s="60">
        <v>1565.7</v>
      </c>
      <c r="I8" s="72">
        <v>134</v>
      </c>
    </row>
    <row r="9" spans="1:9" ht="11.25" customHeight="1">
      <c r="A9" s="49">
        <v>1986</v>
      </c>
      <c r="B9" s="60">
        <v>40</v>
      </c>
      <c r="C9" s="8">
        <v>210</v>
      </c>
      <c r="D9" s="60">
        <v>310.39999999999998</v>
      </c>
      <c r="E9" s="72">
        <v>187</v>
      </c>
      <c r="F9" s="60">
        <v>2909</v>
      </c>
      <c r="G9" s="72">
        <v>188</v>
      </c>
      <c r="H9" s="60">
        <v>1188.5</v>
      </c>
      <c r="I9" s="72">
        <v>177</v>
      </c>
    </row>
    <row r="10" spans="1:9" ht="11.25" customHeight="1">
      <c r="A10" s="49">
        <v>1987</v>
      </c>
      <c r="B10" s="60">
        <v>40</v>
      </c>
      <c r="C10" s="8">
        <v>220</v>
      </c>
      <c r="D10" s="60">
        <v>411.2</v>
      </c>
      <c r="E10" s="72">
        <v>205</v>
      </c>
      <c r="F10" s="60">
        <v>2647.01</v>
      </c>
      <c r="G10" s="72">
        <v>223</v>
      </c>
      <c r="H10" s="60">
        <v>1439</v>
      </c>
      <c r="I10" s="72">
        <v>203</v>
      </c>
    </row>
    <row r="11" spans="1:9" ht="11.25" customHeight="1">
      <c r="A11" s="49">
        <v>1988</v>
      </c>
      <c r="B11" s="60">
        <v>40</v>
      </c>
      <c r="C11" s="8">
        <v>225</v>
      </c>
      <c r="D11" s="60">
        <v>351.7</v>
      </c>
      <c r="E11" s="72">
        <v>226</v>
      </c>
      <c r="F11" s="60">
        <v>2982.1</v>
      </c>
      <c r="G11" s="72">
        <v>255</v>
      </c>
      <c r="H11" s="60">
        <v>1827</v>
      </c>
      <c r="I11" s="72">
        <v>180</v>
      </c>
    </row>
    <row r="12" spans="1:9" ht="11.25" customHeight="1">
      <c r="A12" s="49">
        <v>1989</v>
      </c>
      <c r="B12" s="60">
        <v>40</v>
      </c>
      <c r="C12" s="8">
        <v>235</v>
      </c>
      <c r="D12" s="60">
        <v>388.8</v>
      </c>
      <c r="E12" s="72">
        <v>265</v>
      </c>
      <c r="F12" s="60">
        <v>2850.05</v>
      </c>
      <c r="G12" s="72">
        <v>300</v>
      </c>
      <c r="H12" s="60">
        <v>1864</v>
      </c>
      <c r="I12" s="72">
        <v>227</v>
      </c>
    </row>
    <row r="13" spans="1:9" ht="11.25" customHeight="1">
      <c r="A13" s="49">
        <v>1990</v>
      </c>
      <c r="B13" s="60">
        <v>40</v>
      </c>
      <c r="C13" s="8">
        <v>235</v>
      </c>
      <c r="D13" s="60">
        <v>325.7</v>
      </c>
      <c r="E13" s="72">
        <v>280</v>
      </c>
      <c r="F13" s="60">
        <v>2697.98</v>
      </c>
      <c r="G13" s="72">
        <v>280</v>
      </c>
      <c r="H13" s="60">
        <v>1747.1</v>
      </c>
      <c r="I13" s="72">
        <v>205</v>
      </c>
    </row>
    <row r="14" spans="1:9" ht="11.25" customHeight="1">
      <c r="A14" s="49">
        <v>1991</v>
      </c>
      <c r="B14" s="60">
        <v>41</v>
      </c>
      <c r="C14" s="72">
        <v>249</v>
      </c>
      <c r="D14" s="60">
        <v>413.6</v>
      </c>
      <c r="E14" s="72">
        <v>237</v>
      </c>
      <c r="F14" s="60">
        <v>2717.8</v>
      </c>
      <c r="G14" s="72">
        <v>314</v>
      </c>
      <c r="H14" s="60">
        <v>1582.5</v>
      </c>
      <c r="I14" s="72">
        <v>212</v>
      </c>
    </row>
    <row r="15" spans="1:9" ht="11.25" customHeight="1">
      <c r="A15" s="49">
        <v>1992</v>
      </c>
      <c r="B15" s="60">
        <v>46</v>
      </c>
      <c r="C15" s="72">
        <v>260</v>
      </c>
      <c r="D15" s="60">
        <v>404.47</v>
      </c>
      <c r="E15" s="72">
        <v>202</v>
      </c>
      <c r="F15" s="60">
        <v>3237.21</v>
      </c>
      <c r="G15" s="72">
        <v>331</v>
      </c>
      <c r="H15" s="60">
        <v>1575.8</v>
      </c>
      <c r="I15" s="72">
        <v>227</v>
      </c>
    </row>
    <row r="16" spans="1:9" ht="11.25" customHeight="1">
      <c r="A16" s="49">
        <v>1993</v>
      </c>
      <c r="B16" s="60">
        <v>45</v>
      </c>
      <c r="C16" s="72">
        <v>256</v>
      </c>
      <c r="D16" s="60">
        <v>466.17</v>
      </c>
      <c r="E16" s="72">
        <v>189</v>
      </c>
      <c r="F16" s="60">
        <v>3025.48</v>
      </c>
      <c r="G16" s="72">
        <v>330</v>
      </c>
      <c r="H16" s="60">
        <v>1677.2</v>
      </c>
      <c r="I16" s="72">
        <v>218</v>
      </c>
    </row>
    <row r="17" spans="1:9" ht="11.25" customHeight="1">
      <c r="A17" s="49">
        <v>1994</v>
      </c>
      <c r="B17" s="60">
        <v>38</v>
      </c>
      <c r="C17" s="72">
        <v>256</v>
      </c>
      <c r="D17" s="60">
        <v>420.82</v>
      </c>
      <c r="E17" s="72">
        <v>187</v>
      </c>
      <c r="F17" s="60">
        <v>2695.33</v>
      </c>
      <c r="G17" s="72">
        <v>347</v>
      </c>
      <c r="H17" s="60">
        <v>1906.3</v>
      </c>
      <c r="I17" s="72">
        <v>204</v>
      </c>
    </row>
    <row r="18" spans="1:9" ht="11.25" customHeight="1">
      <c r="A18" s="49">
        <v>1995</v>
      </c>
      <c r="B18" s="60">
        <v>35</v>
      </c>
      <c r="C18" s="72">
        <v>257</v>
      </c>
      <c r="D18" s="60">
        <v>498.61</v>
      </c>
      <c r="E18" s="72">
        <v>162</v>
      </c>
      <c r="F18" s="60">
        <v>2973.64</v>
      </c>
      <c r="G18" s="72">
        <v>379</v>
      </c>
      <c r="H18" s="60">
        <v>1552.5</v>
      </c>
      <c r="I18" s="72">
        <v>196</v>
      </c>
    </row>
    <row r="19" spans="1:9" ht="11.25" customHeight="1">
      <c r="A19" s="49">
        <v>1996</v>
      </c>
      <c r="B19" s="60">
        <v>36</v>
      </c>
      <c r="C19" s="72">
        <v>267</v>
      </c>
      <c r="D19" s="60">
        <v>362.45</v>
      </c>
      <c r="E19" s="72">
        <v>227</v>
      </c>
      <c r="F19" s="60">
        <v>3042.85</v>
      </c>
      <c r="G19" s="72">
        <v>457</v>
      </c>
      <c r="H19" s="60">
        <v>1329</v>
      </c>
      <c r="I19" s="72">
        <v>255</v>
      </c>
    </row>
    <row r="20" spans="1:9" ht="11.25" customHeight="1">
      <c r="A20" s="49">
        <v>1997</v>
      </c>
      <c r="B20" s="60">
        <v>44</v>
      </c>
      <c r="C20" s="72">
        <v>268</v>
      </c>
      <c r="D20" s="60">
        <v>465.35</v>
      </c>
      <c r="E20" s="72">
        <v>254</v>
      </c>
      <c r="F20" s="60">
        <v>4034.4</v>
      </c>
      <c r="G20" s="72">
        <v>503</v>
      </c>
      <c r="H20" s="60">
        <v>1806.5</v>
      </c>
      <c r="I20" s="72">
        <v>219</v>
      </c>
    </row>
    <row r="21" spans="1:9" ht="11.25" customHeight="1">
      <c r="A21" s="49">
        <v>1998</v>
      </c>
      <c r="B21" s="60">
        <v>36</v>
      </c>
      <c r="C21" s="72">
        <v>270</v>
      </c>
      <c r="D21" s="60">
        <v>353.25</v>
      </c>
      <c r="E21" s="72">
        <v>267</v>
      </c>
      <c r="F21" s="60">
        <v>3314.76</v>
      </c>
      <c r="G21" s="72">
        <v>510</v>
      </c>
      <c r="H21" s="60">
        <v>1331.6</v>
      </c>
      <c r="I21" s="72">
        <v>265</v>
      </c>
    </row>
    <row r="22" spans="1:9" ht="11.25" customHeight="1">
      <c r="A22" s="49">
        <v>1999</v>
      </c>
      <c r="B22" s="60">
        <v>35</v>
      </c>
      <c r="C22" s="72">
        <v>270</v>
      </c>
      <c r="D22" s="60">
        <v>501.9</v>
      </c>
      <c r="E22" s="72">
        <v>261</v>
      </c>
      <c r="F22" s="60">
        <v>3350.4189999999999</v>
      </c>
      <c r="G22" s="72">
        <v>530</v>
      </c>
      <c r="H22" s="60">
        <v>1459.9</v>
      </c>
      <c r="I22" s="72">
        <v>292</v>
      </c>
    </row>
    <row r="23" spans="1:9" ht="11.25" customHeight="1">
      <c r="A23" s="49">
        <v>2000</v>
      </c>
      <c r="B23" s="60">
        <v>32</v>
      </c>
      <c r="C23" s="72">
        <v>270</v>
      </c>
      <c r="D23" s="60">
        <v>424.25</v>
      </c>
      <c r="E23" s="72">
        <v>262</v>
      </c>
      <c r="F23" s="60">
        <v>4129.6549999999997</v>
      </c>
      <c r="G23" s="72">
        <v>511</v>
      </c>
      <c r="H23" s="60">
        <v>2194.6</v>
      </c>
      <c r="I23" s="72">
        <v>129</v>
      </c>
    </row>
    <row r="24" spans="1:9" ht="11.25" customHeight="1">
      <c r="A24" s="49">
        <v>2001</v>
      </c>
      <c r="B24" s="60">
        <v>29</v>
      </c>
      <c r="C24" s="72">
        <v>270</v>
      </c>
      <c r="D24" s="60">
        <v>369.78</v>
      </c>
      <c r="E24" s="72">
        <v>278</v>
      </c>
      <c r="F24" s="60">
        <v>3568.19</v>
      </c>
      <c r="G24" s="72">
        <v>562</v>
      </c>
      <c r="H24" s="60">
        <v>1736.8</v>
      </c>
      <c r="I24" s="72">
        <v>137</v>
      </c>
    </row>
    <row r="25" spans="1:9" ht="11.25" customHeight="1">
      <c r="A25" s="49">
        <v>2002</v>
      </c>
      <c r="B25" s="60">
        <v>31</v>
      </c>
      <c r="C25" s="72">
        <v>270</v>
      </c>
      <c r="D25" s="60">
        <v>417.5</v>
      </c>
      <c r="E25" s="72">
        <v>214</v>
      </c>
      <c r="F25" s="60">
        <v>3998.97</v>
      </c>
      <c r="G25" s="72">
        <v>474</v>
      </c>
      <c r="H25" s="60">
        <v>1907</v>
      </c>
      <c r="I25" s="72">
        <v>91.8</v>
      </c>
    </row>
    <row r="26" spans="1:9" ht="11.25" customHeight="1">
      <c r="A26" s="49">
        <v>2003</v>
      </c>
      <c r="B26" s="60">
        <v>27</v>
      </c>
      <c r="C26" s="72">
        <v>280</v>
      </c>
      <c r="D26" s="60">
        <v>478.75</v>
      </c>
      <c r="E26" s="72">
        <v>204</v>
      </c>
      <c r="F26" s="60">
        <v>3581.42</v>
      </c>
      <c r="G26" s="72">
        <v>489</v>
      </c>
      <c r="H26" s="60">
        <v>1597</v>
      </c>
      <c r="I26" s="72">
        <v>125</v>
      </c>
    </row>
    <row r="27" spans="1:9" ht="11.25" customHeight="1">
      <c r="A27" s="49">
        <v>2004</v>
      </c>
      <c r="B27" s="60">
        <v>25</v>
      </c>
      <c r="C27" s="72">
        <v>300</v>
      </c>
      <c r="D27" s="60">
        <v>397.22</v>
      </c>
      <c r="E27" s="72">
        <v>170</v>
      </c>
      <c r="F27" s="60">
        <v>3818.13</v>
      </c>
      <c r="G27" s="72">
        <v>504</v>
      </c>
      <c r="H27" s="60">
        <v>1107</v>
      </c>
      <c r="I27" s="72">
        <v>303</v>
      </c>
    </row>
    <row r="28" spans="1:9" ht="11.25" customHeight="1">
      <c r="A28" s="49" t="s">
        <v>280</v>
      </c>
      <c r="B28" s="273" t="s">
        <v>274</v>
      </c>
      <c r="C28" s="273" t="s">
        <v>274</v>
      </c>
      <c r="D28" s="60">
        <v>619.11</v>
      </c>
      <c r="E28" s="72">
        <v>148</v>
      </c>
      <c r="F28" s="60">
        <v>4550.78</v>
      </c>
      <c r="G28" s="72">
        <v>544</v>
      </c>
      <c r="H28" s="60">
        <v>1645</v>
      </c>
      <c r="I28" s="72">
        <v>218</v>
      </c>
    </row>
    <row r="29" spans="1:9" ht="11.25" customHeight="1">
      <c r="A29" s="49">
        <v>2006</v>
      </c>
      <c r="B29" s="60">
        <v>21</v>
      </c>
      <c r="C29" s="72">
        <v>303</v>
      </c>
      <c r="D29" s="60">
        <v>398.2</v>
      </c>
      <c r="E29" s="72">
        <v>194</v>
      </c>
      <c r="F29" s="60">
        <v>3725.38</v>
      </c>
      <c r="G29" s="72">
        <v>564</v>
      </c>
      <c r="H29" s="60">
        <v>1424</v>
      </c>
      <c r="I29" s="72">
        <v>233</v>
      </c>
    </row>
    <row r="30" spans="1:9" ht="11.25" customHeight="1">
      <c r="A30" s="49">
        <v>2007</v>
      </c>
      <c r="B30" s="60">
        <v>21</v>
      </c>
      <c r="C30" s="72">
        <v>314</v>
      </c>
      <c r="D30" s="60">
        <v>573.4</v>
      </c>
      <c r="E30" s="72">
        <v>210</v>
      </c>
      <c r="F30" s="60">
        <v>3920.52</v>
      </c>
      <c r="G30" s="72">
        <v>548</v>
      </c>
      <c r="H30" s="60">
        <v>1621</v>
      </c>
      <c r="I30" s="72">
        <v>231</v>
      </c>
    </row>
    <row r="31" spans="1:9" ht="11.25" customHeight="1">
      <c r="A31" s="49">
        <v>2008</v>
      </c>
      <c r="B31" s="60">
        <v>25</v>
      </c>
      <c r="C31" s="72">
        <v>323</v>
      </c>
      <c r="D31" s="60">
        <v>479.13</v>
      </c>
      <c r="E31" s="72">
        <v>244</v>
      </c>
      <c r="F31" s="60">
        <v>3943.49</v>
      </c>
      <c r="G31" s="72">
        <v>574</v>
      </c>
      <c r="H31" s="60">
        <v>1873</v>
      </c>
      <c r="I31" s="72">
        <v>235</v>
      </c>
    </row>
    <row r="32" spans="1:9" ht="11.25" customHeight="1">
      <c r="A32" s="49">
        <v>2009</v>
      </c>
      <c r="B32" s="60">
        <v>20</v>
      </c>
      <c r="C32" s="72">
        <v>337</v>
      </c>
      <c r="D32" s="60">
        <v>438.3</v>
      </c>
      <c r="E32" s="72">
        <v>257</v>
      </c>
      <c r="F32" s="60">
        <v>4373.07</v>
      </c>
      <c r="G32" s="72">
        <v>599</v>
      </c>
      <c r="H32" s="60">
        <v>1510</v>
      </c>
      <c r="I32" s="72">
        <v>251</v>
      </c>
    </row>
    <row r="33" spans="1:11" ht="11.25" customHeight="1">
      <c r="A33" s="49">
        <v>2010</v>
      </c>
      <c r="B33" s="60">
        <v>25</v>
      </c>
      <c r="C33" s="72">
        <v>340</v>
      </c>
      <c r="D33" s="60">
        <v>403.9</v>
      </c>
      <c r="E33" s="72">
        <v>279</v>
      </c>
      <c r="F33" s="60">
        <v>4270.3</v>
      </c>
      <c r="G33" s="72">
        <v>571</v>
      </c>
      <c r="H33" s="60">
        <v>1777</v>
      </c>
      <c r="I33" s="72">
        <v>334</v>
      </c>
      <c r="K33" s="57"/>
    </row>
    <row r="34" spans="1:11" ht="11.25" customHeight="1">
      <c r="A34" s="49">
        <v>2011</v>
      </c>
      <c r="B34" s="60">
        <v>25</v>
      </c>
      <c r="C34" s="72">
        <v>355</v>
      </c>
      <c r="D34" s="60">
        <v>470.1</v>
      </c>
      <c r="E34" s="72">
        <v>267</v>
      </c>
      <c r="F34" s="60">
        <v>4154.53</v>
      </c>
      <c r="G34" s="72">
        <v>614</v>
      </c>
      <c r="H34" s="60">
        <v>1807</v>
      </c>
      <c r="I34" s="72">
        <v>352</v>
      </c>
      <c r="K34" s="57"/>
    </row>
    <row r="35" spans="1:11" ht="11.25" customHeight="1">
      <c r="A35" s="49">
        <v>2012</v>
      </c>
      <c r="B35" s="60">
        <v>20</v>
      </c>
      <c r="C35" s="72">
        <v>400</v>
      </c>
      <c r="D35" s="60">
        <v>346.95</v>
      </c>
      <c r="E35" s="72">
        <v>290</v>
      </c>
      <c r="F35" s="60">
        <v>4706.0600000000004</v>
      </c>
      <c r="G35" s="72">
        <v>762</v>
      </c>
      <c r="H35" s="60">
        <v>1488</v>
      </c>
      <c r="I35" s="72">
        <v>435</v>
      </c>
      <c r="K35" s="57"/>
    </row>
    <row r="36" spans="1:11" ht="11.25" customHeight="1">
      <c r="A36" s="49">
        <v>2013</v>
      </c>
      <c r="B36" s="60">
        <v>22</v>
      </c>
      <c r="C36" s="72">
        <v>435</v>
      </c>
      <c r="D36" s="60">
        <v>504.16</v>
      </c>
      <c r="E36" s="72">
        <v>262</v>
      </c>
      <c r="F36" s="60">
        <v>5067.6099999999997</v>
      </c>
      <c r="G36" s="72">
        <v>737</v>
      </c>
      <c r="H36" s="60">
        <v>1909</v>
      </c>
      <c r="I36" s="72">
        <v>347</v>
      </c>
      <c r="K36" s="57"/>
    </row>
    <row r="37" spans="1:11" ht="11.25" customHeight="1">
      <c r="A37" s="49">
        <v>2014</v>
      </c>
      <c r="B37" s="60">
        <v>21</v>
      </c>
      <c r="C37" s="72">
        <v>475</v>
      </c>
      <c r="D37" s="60">
        <v>549.91999999999996</v>
      </c>
      <c r="E37" s="72">
        <v>207</v>
      </c>
      <c r="F37" s="60">
        <v>4526.0200000000004</v>
      </c>
      <c r="G37" s="72">
        <v>767</v>
      </c>
      <c r="H37" s="60">
        <v>1721</v>
      </c>
      <c r="I37" s="72">
        <v>363</v>
      </c>
      <c r="K37" s="57"/>
    </row>
    <row r="38" spans="1:11" ht="11.25" customHeight="1">
      <c r="A38" s="49">
        <v>2015</v>
      </c>
      <c r="B38" s="60">
        <v>22</v>
      </c>
      <c r="C38" s="72">
        <v>575</v>
      </c>
      <c r="D38" s="60">
        <v>435.78</v>
      </c>
      <c r="E38" s="72">
        <v>219</v>
      </c>
      <c r="F38" s="60">
        <v>4254.33</v>
      </c>
      <c r="G38" s="72">
        <v>804</v>
      </c>
      <c r="H38" s="60">
        <v>1864</v>
      </c>
      <c r="I38" s="72">
        <v>326</v>
      </c>
      <c r="K38" s="57"/>
    </row>
    <row r="39" spans="1:11" ht="11.25" customHeight="1">
      <c r="A39" s="49">
        <v>2016</v>
      </c>
      <c r="B39" s="174">
        <v>19</v>
      </c>
      <c r="C39" s="72">
        <v>611</v>
      </c>
      <c r="D39" s="60">
        <v>488.42</v>
      </c>
      <c r="E39" s="72">
        <v>221</v>
      </c>
      <c r="F39" s="60">
        <v>4667.83</v>
      </c>
      <c r="G39" s="72">
        <v>909</v>
      </c>
      <c r="H39" s="60">
        <v>1478</v>
      </c>
      <c r="I39" s="72">
        <v>252</v>
      </c>
      <c r="K39" s="57"/>
    </row>
    <row r="40" spans="1:11" ht="11.25" customHeight="1">
      <c r="A40" s="49">
        <v>2017</v>
      </c>
      <c r="B40" s="174">
        <v>16</v>
      </c>
      <c r="C40" s="72">
        <v>601</v>
      </c>
      <c r="D40" s="60">
        <v>451.9</v>
      </c>
      <c r="E40" s="72">
        <v>222</v>
      </c>
      <c r="F40" s="60">
        <v>4662.95</v>
      </c>
      <c r="G40" s="72">
        <v>928</v>
      </c>
      <c r="H40" s="60">
        <v>1221</v>
      </c>
      <c r="I40" s="72">
        <v>407</v>
      </c>
      <c r="K40" s="57"/>
    </row>
    <row r="41" spans="1:11" ht="11.25" customHeight="1">
      <c r="A41" s="55">
        <v>2018</v>
      </c>
      <c r="B41" s="278" t="s">
        <v>272</v>
      </c>
      <c r="C41" s="278" t="s">
        <v>272</v>
      </c>
      <c r="D41" s="278" t="s">
        <v>272</v>
      </c>
      <c r="E41" s="278" t="s">
        <v>272</v>
      </c>
      <c r="F41" s="278" t="s">
        <v>272</v>
      </c>
      <c r="G41" s="278" t="s">
        <v>272</v>
      </c>
      <c r="H41" s="278" t="s">
        <v>272</v>
      </c>
      <c r="I41" s="278" t="s">
        <v>272</v>
      </c>
      <c r="K41" s="57"/>
    </row>
    <row r="42" spans="1:11" ht="11.25" customHeight="1">
      <c r="A42" s="281" t="s">
        <v>296</v>
      </c>
      <c r="B42" s="284"/>
      <c r="C42" s="284"/>
      <c r="D42" s="284"/>
      <c r="E42" s="284"/>
      <c r="F42" s="284"/>
      <c r="G42" s="284"/>
      <c r="H42" s="284"/>
      <c r="I42" s="284"/>
      <c r="K42" s="57"/>
    </row>
    <row r="43" spans="1:11" ht="11.25" customHeight="1">
      <c r="A43" s="49" t="s">
        <v>273</v>
      </c>
      <c r="B43" s="173"/>
      <c r="C43" s="173"/>
      <c r="D43" s="173"/>
      <c r="E43" s="173"/>
      <c r="F43" s="173"/>
      <c r="G43" s="173"/>
      <c r="H43" s="173"/>
      <c r="I43" s="173"/>
      <c r="K43" s="57"/>
    </row>
    <row r="44" spans="1:11" ht="11.25" customHeight="1">
      <c r="A44" s="49" t="s">
        <v>281</v>
      </c>
    </row>
    <row r="45" spans="1:11">
      <c r="A45" s="49" t="s">
        <v>278</v>
      </c>
    </row>
    <row r="46" spans="1:11">
      <c r="A46" s="177"/>
      <c r="B46" s="96"/>
      <c r="C46" s="96"/>
      <c r="D46" s="96"/>
      <c r="E46" s="96"/>
      <c r="F46" s="96"/>
      <c r="G46" s="96"/>
    </row>
  </sheetData>
  <pageMargins left="0.66700000000000004" right="0.66700000000000004" top="0.66700000000000004" bottom="0.72" header="0" footer="0"/>
  <pageSetup firstPageNumber="53"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D9F06-82B8-4A18-9053-0774F0C908B7}">
  <sheetPr transitionEvaluation="1" codeName="Sheet40"/>
  <dimension ref="A1:M51"/>
  <sheetViews>
    <sheetView showGridLines="0" zoomScale="140" zoomScaleNormal="140" workbookViewId="0">
      <selection activeCell="B40" sqref="B40"/>
    </sheetView>
  </sheetViews>
  <sheetFormatPr defaultColWidth="9.7109375" defaultRowHeight="11.25"/>
  <cols>
    <col min="1" max="1" width="11.140625" style="45" customWidth="1"/>
    <col min="2" max="9" width="14.42578125" style="45" customWidth="1"/>
    <col min="10" max="16384" width="9.7109375" style="45"/>
  </cols>
  <sheetData>
    <row r="1" spans="1:9" ht="11.25" customHeight="1">
      <c r="A1" s="244" t="s">
        <v>102</v>
      </c>
      <c r="B1" s="51"/>
      <c r="C1" s="51"/>
      <c r="D1" s="51"/>
      <c r="E1" s="51"/>
      <c r="F1" s="51"/>
      <c r="G1" s="51"/>
      <c r="H1" s="51"/>
      <c r="I1" s="51"/>
    </row>
    <row r="2" spans="1:9" ht="11.25" customHeight="1">
      <c r="A2" s="100" t="s">
        <v>55</v>
      </c>
      <c r="B2" s="101" t="s">
        <v>318</v>
      </c>
      <c r="C2" s="101" t="s">
        <v>246</v>
      </c>
      <c r="D2" s="101" t="s">
        <v>247</v>
      </c>
      <c r="E2" s="101" t="s">
        <v>319</v>
      </c>
      <c r="F2" s="101" t="s">
        <v>320</v>
      </c>
      <c r="G2" s="101" t="s">
        <v>321</v>
      </c>
      <c r="H2" s="101" t="s">
        <v>322</v>
      </c>
      <c r="I2" s="101" t="s">
        <v>323</v>
      </c>
    </row>
    <row r="3" spans="1:9" ht="11.25" customHeight="1">
      <c r="A3" s="49">
        <v>1995</v>
      </c>
      <c r="B3" s="94">
        <v>1050</v>
      </c>
      <c r="C3" s="72">
        <v>580</v>
      </c>
      <c r="D3" s="72">
        <v>650</v>
      </c>
      <c r="E3" s="72">
        <v>650</v>
      </c>
      <c r="F3" s="72">
        <v>480</v>
      </c>
      <c r="G3" s="72">
        <v>560</v>
      </c>
      <c r="H3" s="72">
        <v>530</v>
      </c>
      <c r="I3" s="72">
        <v>680</v>
      </c>
    </row>
    <row r="4" spans="1:9" ht="11.25" customHeight="1">
      <c r="A4" s="47">
        <v>1996</v>
      </c>
      <c r="B4" s="95">
        <v>1150</v>
      </c>
      <c r="C4" s="8">
        <v>960</v>
      </c>
      <c r="D4" s="72">
        <v>570</v>
      </c>
      <c r="E4" s="72">
        <v>480</v>
      </c>
      <c r="F4" s="8">
        <v>580</v>
      </c>
      <c r="G4" s="72">
        <v>880</v>
      </c>
      <c r="H4" s="72">
        <v>1100</v>
      </c>
      <c r="I4" s="191" t="s">
        <v>89</v>
      </c>
    </row>
    <row r="5" spans="1:9" ht="11.25" customHeight="1">
      <c r="A5" s="47">
        <v>1997</v>
      </c>
      <c r="B5" s="95">
        <v>1060</v>
      </c>
      <c r="C5" s="8">
        <v>660</v>
      </c>
      <c r="D5" s="72">
        <v>480</v>
      </c>
      <c r="E5" s="72">
        <v>450</v>
      </c>
      <c r="F5" s="8">
        <v>550</v>
      </c>
      <c r="G5" s="72">
        <v>570</v>
      </c>
      <c r="H5" s="72">
        <v>840</v>
      </c>
      <c r="I5" s="191" t="s">
        <v>89</v>
      </c>
    </row>
    <row r="6" spans="1:9" ht="11.25" customHeight="1">
      <c r="A6" s="49">
        <v>1998</v>
      </c>
      <c r="B6" s="191" t="s">
        <v>89</v>
      </c>
      <c r="C6" s="8">
        <v>570</v>
      </c>
      <c r="D6" s="72">
        <v>580</v>
      </c>
      <c r="E6" s="72">
        <v>800</v>
      </c>
      <c r="F6" s="8">
        <v>580</v>
      </c>
      <c r="G6" s="72">
        <v>570</v>
      </c>
      <c r="H6" s="72">
        <v>600</v>
      </c>
      <c r="I6" s="72">
        <v>550</v>
      </c>
    </row>
    <row r="7" spans="1:9" ht="11.25" customHeight="1">
      <c r="A7" s="49">
        <v>1999</v>
      </c>
      <c r="B7" s="95">
        <v>1300</v>
      </c>
      <c r="C7" s="8">
        <v>880</v>
      </c>
      <c r="D7" s="72">
        <v>695</v>
      </c>
      <c r="E7" s="72">
        <v>765</v>
      </c>
      <c r="F7" s="8">
        <v>555</v>
      </c>
      <c r="G7" s="72">
        <v>525</v>
      </c>
      <c r="H7" s="72">
        <v>595</v>
      </c>
      <c r="I7" s="72">
        <v>595</v>
      </c>
    </row>
    <row r="8" spans="1:9" ht="11.25" customHeight="1">
      <c r="A8" s="49">
        <v>2000</v>
      </c>
      <c r="B8" s="95">
        <v>915</v>
      </c>
      <c r="C8" s="8">
        <v>675</v>
      </c>
      <c r="D8" s="72">
        <v>515</v>
      </c>
      <c r="E8" s="72">
        <v>615</v>
      </c>
      <c r="F8" s="8">
        <v>535</v>
      </c>
      <c r="G8" s="72">
        <v>705</v>
      </c>
      <c r="H8" s="72">
        <v>765</v>
      </c>
      <c r="I8" s="72">
        <v>765</v>
      </c>
    </row>
    <row r="9" spans="1:9" ht="11.25" customHeight="1">
      <c r="A9" s="49">
        <v>2001</v>
      </c>
      <c r="B9" s="95">
        <v>790</v>
      </c>
      <c r="C9" s="8">
        <v>1190</v>
      </c>
      <c r="D9" s="72">
        <v>630</v>
      </c>
      <c r="E9" s="72">
        <v>600</v>
      </c>
      <c r="F9" s="8">
        <v>670</v>
      </c>
      <c r="G9" s="72">
        <v>640</v>
      </c>
      <c r="H9" s="72">
        <v>640</v>
      </c>
      <c r="I9" s="72">
        <v>850</v>
      </c>
    </row>
    <row r="10" spans="1:9" ht="11.25" customHeight="1">
      <c r="A10" s="49">
        <v>2002</v>
      </c>
      <c r="B10" s="95">
        <v>1000</v>
      </c>
      <c r="C10" s="8">
        <v>905</v>
      </c>
      <c r="D10" s="72">
        <v>830</v>
      </c>
      <c r="E10" s="72">
        <v>650</v>
      </c>
      <c r="F10" s="8">
        <v>640</v>
      </c>
      <c r="G10" s="72">
        <v>590</v>
      </c>
      <c r="H10" s="72">
        <v>610</v>
      </c>
      <c r="I10" s="72">
        <v>720</v>
      </c>
    </row>
    <row r="11" spans="1:9" ht="11.25" customHeight="1">
      <c r="A11" s="49">
        <v>2003</v>
      </c>
      <c r="B11" s="95">
        <v>930</v>
      </c>
      <c r="C11" s="8">
        <v>970</v>
      </c>
      <c r="D11" s="72">
        <v>760</v>
      </c>
      <c r="E11" s="72">
        <v>650</v>
      </c>
      <c r="F11" s="8">
        <v>620</v>
      </c>
      <c r="G11" s="72">
        <v>600</v>
      </c>
      <c r="H11" s="72">
        <v>660</v>
      </c>
      <c r="I11" s="72">
        <v>730</v>
      </c>
    </row>
    <row r="12" spans="1:9" ht="11.25" customHeight="1">
      <c r="A12" s="49">
        <v>2004</v>
      </c>
      <c r="B12" s="95">
        <v>1540</v>
      </c>
      <c r="C12" s="8">
        <v>830</v>
      </c>
      <c r="D12" s="72">
        <v>570</v>
      </c>
      <c r="E12" s="72">
        <v>560</v>
      </c>
      <c r="F12" s="8">
        <v>680</v>
      </c>
      <c r="G12" s="72">
        <v>830</v>
      </c>
      <c r="H12" s="72">
        <v>1030</v>
      </c>
      <c r="I12" s="72">
        <v>1160</v>
      </c>
    </row>
    <row r="13" spans="1:9" ht="11.25" customHeight="1">
      <c r="A13" s="49">
        <v>2005</v>
      </c>
      <c r="B13" s="95">
        <v>1010</v>
      </c>
      <c r="C13" s="8">
        <v>910</v>
      </c>
      <c r="D13" s="72">
        <v>530</v>
      </c>
      <c r="E13" s="72">
        <v>530</v>
      </c>
      <c r="F13" s="8">
        <v>610</v>
      </c>
      <c r="G13" s="72">
        <v>600</v>
      </c>
      <c r="H13" s="72">
        <v>490</v>
      </c>
      <c r="I13" s="72">
        <v>390</v>
      </c>
    </row>
    <row r="14" spans="1:9" ht="11.25" customHeight="1">
      <c r="A14" s="49">
        <v>2006</v>
      </c>
      <c r="B14" s="191" t="s">
        <v>89</v>
      </c>
      <c r="C14" s="72">
        <v>2420</v>
      </c>
      <c r="D14" s="72">
        <v>1030</v>
      </c>
      <c r="E14" s="72">
        <v>880</v>
      </c>
      <c r="F14" s="8">
        <v>910</v>
      </c>
      <c r="G14" s="72">
        <v>830</v>
      </c>
      <c r="H14" s="72">
        <v>930</v>
      </c>
      <c r="I14" s="72">
        <v>1310</v>
      </c>
    </row>
    <row r="15" spans="1:9" ht="11.25" customHeight="1">
      <c r="A15" s="49">
        <v>2007</v>
      </c>
      <c r="B15" s="191" t="s">
        <v>89</v>
      </c>
      <c r="C15" s="72">
        <v>770</v>
      </c>
      <c r="D15" s="72">
        <v>660</v>
      </c>
      <c r="E15" s="72">
        <v>680</v>
      </c>
      <c r="F15" s="8">
        <v>790</v>
      </c>
      <c r="G15" s="72">
        <v>940</v>
      </c>
      <c r="H15" s="72">
        <v>1200</v>
      </c>
      <c r="I15" s="72">
        <v>1710</v>
      </c>
    </row>
    <row r="16" spans="1:9" ht="11.25" customHeight="1">
      <c r="A16" s="49">
        <v>2008</v>
      </c>
      <c r="B16" s="191">
        <v>420</v>
      </c>
      <c r="C16" s="72">
        <v>590</v>
      </c>
      <c r="D16" s="72">
        <v>660</v>
      </c>
      <c r="E16" s="72">
        <v>530</v>
      </c>
      <c r="F16" s="8">
        <v>480</v>
      </c>
      <c r="G16" s="72">
        <v>370</v>
      </c>
      <c r="H16" s="72">
        <v>360</v>
      </c>
      <c r="I16" s="72">
        <v>300</v>
      </c>
    </row>
    <row r="17" spans="1:9" ht="11.25" customHeight="1">
      <c r="A17" s="49">
        <v>2009</v>
      </c>
      <c r="B17" s="95">
        <v>1380</v>
      </c>
      <c r="C17" s="72">
        <v>1120</v>
      </c>
      <c r="D17" s="72">
        <v>610</v>
      </c>
      <c r="E17" s="72">
        <v>310</v>
      </c>
      <c r="F17" s="8">
        <v>470</v>
      </c>
      <c r="G17" s="72">
        <v>630</v>
      </c>
      <c r="H17" s="72">
        <v>630</v>
      </c>
      <c r="I17" s="72">
        <v>1220</v>
      </c>
    </row>
    <row r="18" spans="1:9" ht="11.25" customHeight="1">
      <c r="A18" s="49">
        <v>2010</v>
      </c>
      <c r="B18" s="191" t="s">
        <v>89</v>
      </c>
      <c r="C18" s="72">
        <v>650</v>
      </c>
      <c r="D18" s="72">
        <v>460</v>
      </c>
      <c r="E18" s="72">
        <v>430</v>
      </c>
      <c r="F18" s="8">
        <v>420</v>
      </c>
      <c r="G18" s="72">
        <v>430</v>
      </c>
      <c r="H18" s="72">
        <v>500</v>
      </c>
      <c r="I18" s="72">
        <v>750</v>
      </c>
    </row>
    <row r="19" spans="1:9" ht="11.25" customHeight="1">
      <c r="A19" s="49">
        <v>2011</v>
      </c>
      <c r="B19" s="191" t="s">
        <v>89</v>
      </c>
      <c r="C19" s="72">
        <v>1460</v>
      </c>
      <c r="D19" s="191">
        <v>1480</v>
      </c>
      <c r="E19" s="72">
        <v>960</v>
      </c>
      <c r="F19" s="8">
        <v>820</v>
      </c>
      <c r="G19" s="72">
        <v>790</v>
      </c>
      <c r="H19" s="72">
        <v>980</v>
      </c>
      <c r="I19" s="72">
        <v>1040</v>
      </c>
    </row>
    <row r="20" spans="1:9" ht="11.25" customHeight="1">
      <c r="A20" s="49">
        <v>2012</v>
      </c>
      <c r="B20" s="95">
        <v>2640</v>
      </c>
      <c r="C20" s="72">
        <v>1550</v>
      </c>
      <c r="D20" s="191">
        <v>1030</v>
      </c>
      <c r="E20" s="72">
        <v>980</v>
      </c>
      <c r="F20" s="123">
        <v>1130</v>
      </c>
      <c r="G20" s="72">
        <v>1540</v>
      </c>
      <c r="H20" s="72">
        <v>1770</v>
      </c>
      <c r="I20" s="72">
        <v>1780</v>
      </c>
    </row>
    <row r="21" spans="1:9" ht="11.25" customHeight="1">
      <c r="A21" s="49">
        <v>2013</v>
      </c>
      <c r="B21" s="191" t="s">
        <v>274</v>
      </c>
      <c r="C21" s="191" t="s">
        <v>274</v>
      </c>
      <c r="D21" s="191" t="s">
        <v>274</v>
      </c>
      <c r="E21" s="191" t="s">
        <v>274</v>
      </c>
      <c r="F21" s="191" t="s">
        <v>274</v>
      </c>
      <c r="G21" s="191" t="s">
        <v>274</v>
      </c>
      <c r="H21" s="191" t="s">
        <v>274</v>
      </c>
      <c r="I21" s="191" t="s">
        <v>274</v>
      </c>
    </row>
    <row r="22" spans="1:9" ht="11.25" customHeight="1">
      <c r="A22" s="49">
        <v>2014</v>
      </c>
      <c r="B22" s="191" t="s">
        <v>89</v>
      </c>
      <c r="C22" s="72">
        <v>1870</v>
      </c>
      <c r="D22" s="191">
        <v>1550</v>
      </c>
      <c r="E22" s="72">
        <v>1360</v>
      </c>
      <c r="F22" s="123">
        <v>1350</v>
      </c>
      <c r="G22" s="72">
        <v>1530</v>
      </c>
      <c r="H22" s="72">
        <v>1660</v>
      </c>
      <c r="I22" s="72">
        <v>1680</v>
      </c>
    </row>
    <row r="23" spans="1:9" ht="11.25" customHeight="1">
      <c r="A23" s="49">
        <v>2015</v>
      </c>
      <c r="B23" s="191">
        <v>2470</v>
      </c>
      <c r="C23" s="72">
        <v>1820</v>
      </c>
      <c r="D23" s="194">
        <v>1620</v>
      </c>
      <c r="E23" s="72">
        <v>1590</v>
      </c>
      <c r="F23" s="8">
        <v>1620</v>
      </c>
      <c r="G23" s="72">
        <v>1650</v>
      </c>
      <c r="H23" s="72">
        <v>1840</v>
      </c>
      <c r="I23" s="72">
        <v>2110</v>
      </c>
    </row>
    <row r="24" spans="1:9" ht="11.25" customHeight="1">
      <c r="A24" s="49">
        <v>2016</v>
      </c>
      <c r="B24" s="191" t="s">
        <v>89</v>
      </c>
      <c r="C24" s="191" t="s">
        <v>89</v>
      </c>
      <c r="D24" s="194">
        <v>1480</v>
      </c>
      <c r="E24" s="72">
        <v>1330</v>
      </c>
      <c r="F24" s="8">
        <v>1360</v>
      </c>
      <c r="G24" s="72">
        <v>1400</v>
      </c>
      <c r="H24" s="72">
        <v>1520</v>
      </c>
      <c r="I24" s="72">
        <v>2310</v>
      </c>
    </row>
    <row r="25" spans="1:9" ht="11.25" customHeight="1">
      <c r="A25" s="49">
        <v>2017</v>
      </c>
      <c r="B25" s="191" t="s">
        <v>89</v>
      </c>
      <c r="C25" s="191" t="s">
        <v>89</v>
      </c>
      <c r="D25" s="194">
        <v>1590</v>
      </c>
      <c r="E25" s="72">
        <v>1500</v>
      </c>
      <c r="F25" s="8">
        <v>1500</v>
      </c>
      <c r="G25" s="72">
        <v>1460</v>
      </c>
      <c r="H25" s="72">
        <v>1540</v>
      </c>
      <c r="I25" s="72">
        <v>1660</v>
      </c>
    </row>
    <row r="26" spans="1:9" ht="11.25" customHeight="1">
      <c r="A26" s="49">
        <v>2018</v>
      </c>
      <c r="B26" s="191" t="s">
        <v>89</v>
      </c>
      <c r="C26" s="72">
        <v>2550</v>
      </c>
      <c r="D26" s="194">
        <v>1600</v>
      </c>
      <c r="E26" s="72">
        <v>1310</v>
      </c>
      <c r="F26" s="8">
        <v>1210</v>
      </c>
      <c r="G26" s="72">
        <v>1080</v>
      </c>
      <c r="H26" s="72">
        <v>1030</v>
      </c>
      <c r="I26" s="72">
        <v>1140</v>
      </c>
    </row>
    <row r="27" spans="1:9" ht="11.25" customHeight="1">
      <c r="A27" s="49">
        <v>2019</v>
      </c>
      <c r="B27" s="191" t="s">
        <v>89</v>
      </c>
      <c r="C27" s="72">
        <v>1620</v>
      </c>
      <c r="D27" s="194">
        <v>1400</v>
      </c>
      <c r="E27" s="72">
        <v>1260</v>
      </c>
      <c r="F27" s="8">
        <v>1310</v>
      </c>
      <c r="G27" s="72">
        <v>1300</v>
      </c>
      <c r="H27" s="194">
        <v>1500</v>
      </c>
      <c r="I27" s="72">
        <v>2090</v>
      </c>
    </row>
    <row r="28" spans="1:9" ht="11.25" customHeight="1">
      <c r="A28" s="49" t="s">
        <v>168</v>
      </c>
      <c r="B28" s="191" t="s">
        <v>89</v>
      </c>
      <c r="C28" s="72">
        <v>2630</v>
      </c>
      <c r="D28" s="194">
        <v>2280</v>
      </c>
      <c r="E28" s="72">
        <v>2150</v>
      </c>
      <c r="F28" s="8">
        <v>2040</v>
      </c>
      <c r="G28" s="72">
        <v>2010</v>
      </c>
      <c r="H28" s="72">
        <v>2020</v>
      </c>
      <c r="I28" s="72">
        <v>2100</v>
      </c>
    </row>
    <row r="29" spans="1:9" ht="11.25" customHeight="1">
      <c r="A29" s="49">
        <v>2021</v>
      </c>
      <c r="B29" s="191" t="s">
        <v>89</v>
      </c>
      <c r="C29" s="72">
        <v>3010</v>
      </c>
      <c r="D29" s="194">
        <v>2410</v>
      </c>
      <c r="E29" s="72">
        <v>2180</v>
      </c>
      <c r="F29" s="8">
        <v>2060</v>
      </c>
      <c r="G29" s="72">
        <v>2030</v>
      </c>
      <c r="H29" s="72">
        <v>2100</v>
      </c>
      <c r="I29" s="72">
        <v>2440</v>
      </c>
    </row>
    <row r="30" spans="1:9" ht="11.25" customHeight="1">
      <c r="A30" s="49">
        <v>2022</v>
      </c>
      <c r="B30" s="191" t="s">
        <v>89</v>
      </c>
      <c r="C30" s="72">
        <v>3110</v>
      </c>
      <c r="D30" s="194">
        <v>2470</v>
      </c>
      <c r="E30" s="72">
        <v>2240</v>
      </c>
      <c r="F30" s="8">
        <v>2280</v>
      </c>
      <c r="G30" s="8">
        <v>2270</v>
      </c>
      <c r="H30" s="72">
        <v>2270</v>
      </c>
      <c r="I30" s="72">
        <v>2310</v>
      </c>
    </row>
    <row r="31" spans="1:9" ht="11.25" customHeight="1">
      <c r="A31" s="138" t="s">
        <v>331</v>
      </c>
      <c r="B31" s="192" t="s">
        <v>89</v>
      </c>
      <c r="C31" s="139">
        <v>3030</v>
      </c>
      <c r="D31" s="269">
        <v>2730</v>
      </c>
      <c r="E31" s="139">
        <v>2880</v>
      </c>
      <c r="F31" s="193"/>
      <c r="G31" s="193"/>
      <c r="H31" s="139"/>
      <c r="I31" s="139"/>
    </row>
    <row r="32" spans="1:9" ht="11.25" customHeight="1">
      <c r="A32" s="47" t="s">
        <v>343</v>
      </c>
      <c r="B32" s="179"/>
      <c r="C32" s="178"/>
      <c r="D32" s="181"/>
      <c r="E32" s="180"/>
      <c r="F32" s="182"/>
      <c r="G32" s="184"/>
      <c r="H32" s="69"/>
      <c r="I32" s="69"/>
    </row>
    <row r="33" spans="1:13" ht="11.25" customHeight="1">
      <c r="A33" s="45" t="s">
        <v>291</v>
      </c>
      <c r="B33" s="186"/>
      <c r="C33" s="186"/>
      <c r="D33" s="186"/>
      <c r="E33" s="186"/>
      <c r="F33" s="186"/>
      <c r="G33" s="186"/>
      <c r="H33" s="186"/>
      <c r="I33" s="186"/>
      <c r="J33" s="186"/>
      <c r="K33" s="186"/>
      <c r="L33" s="186"/>
      <c r="M33" s="186"/>
    </row>
    <row r="34" spans="1:13" ht="11.25" customHeight="1">
      <c r="A34" s="49" t="s">
        <v>296</v>
      </c>
      <c r="B34" s="81"/>
      <c r="C34" s="81"/>
      <c r="D34" s="81"/>
      <c r="E34" s="81"/>
      <c r="F34" s="81"/>
      <c r="G34" s="81"/>
      <c r="H34" s="81"/>
      <c r="I34" s="81"/>
      <c r="J34" s="81"/>
      <c r="K34" s="81"/>
      <c r="L34" s="81"/>
      <c r="M34" s="81"/>
    </row>
    <row r="35" spans="1:13" ht="11.25" customHeight="1">
      <c r="A35" s="47" t="s">
        <v>372</v>
      </c>
      <c r="B35" s="81"/>
      <c r="C35" s="81"/>
      <c r="D35" s="81"/>
      <c r="E35" s="81"/>
      <c r="F35" s="81"/>
      <c r="G35" s="81"/>
      <c r="H35" s="81"/>
      <c r="I35" s="81"/>
      <c r="J35" s="81"/>
      <c r="K35" s="81"/>
      <c r="L35" s="81"/>
      <c r="M35" s="81"/>
    </row>
    <row r="36" spans="1:13" ht="11.25" customHeight="1">
      <c r="A36" s="47" t="s">
        <v>332</v>
      </c>
      <c r="B36" s="81"/>
      <c r="C36" s="81"/>
      <c r="D36" s="81"/>
      <c r="E36" s="81"/>
      <c r="F36" s="81"/>
      <c r="G36" s="81"/>
      <c r="H36" s="81"/>
      <c r="I36" s="81"/>
      <c r="J36" s="81"/>
      <c r="K36" s="185"/>
      <c r="L36" s="185"/>
      <c r="M36" s="185"/>
    </row>
    <row r="37" spans="1:13" ht="11.25" customHeight="1">
      <c r="A37" s="49" t="s">
        <v>282</v>
      </c>
      <c r="F37" s="185"/>
    </row>
    <row r="38" spans="1:13">
      <c r="G38" s="185"/>
      <c r="H38" s="185"/>
      <c r="I38" s="185"/>
    </row>
    <row r="39" spans="1:13">
      <c r="F39" s="185"/>
      <c r="G39" s="185"/>
      <c r="H39" s="185"/>
      <c r="I39" s="185"/>
    </row>
    <row r="40" spans="1:13">
      <c r="A40" s="187"/>
      <c r="G40" s="188"/>
    </row>
    <row r="41" spans="1:13">
      <c r="A41" s="49"/>
      <c r="F41" s="188"/>
      <c r="H41" s="188"/>
    </row>
    <row r="42" spans="1:13">
      <c r="A42" s="187"/>
      <c r="D42" s="188"/>
      <c r="F42" s="189"/>
      <c r="G42" s="189"/>
      <c r="H42" s="189"/>
    </row>
    <row r="43" spans="1:13">
      <c r="A43" s="187"/>
      <c r="D43" s="189"/>
      <c r="F43" s="189"/>
      <c r="G43" s="189"/>
      <c r="H43" s="189"/>
    </row>
    <row r="44" spans="1:13">
      <c r="A44" s="187"/>
      <c r="D44" s="189"/>
      <c r="F44" s="189"/>
      <c r="G44" s="189"/>
      <c r="H44" s="189"/>
    </row>
    <row r="45" spans="1:13">
      <c r="A45" s="187"/>
      <c r="D45" s="189"/>
      <c r="F45" s="189"/>
      <c r="G45" s="189"/>
      <c r="H45" s="189"/>
    </row>
    <row r="46" spans="1:13">
      <c r="A46" s="187"/>
      <c r="F46" s="189"/>
      <c r="G46" s="189"/>
      <c r="H46" s="189"/>
    </row>
    <row r="47" spans="1:13">
      <c r="A47" s="187"/>
      <c r="F47" s="190"/>
      <c r="G47" s="189"/>
      <c r="H47" s="189"/>
    </row>
    <row r="48" spans="1:13">
      <c r="A48" s="187"/>
      <c r="F48" s="189"/>
      <c r="G48" s="189"/>
      <c r="H48" s="189"/>
    </row>
    <row r="49" spans="1:1">
      <c r="A49" s="187"/>
    </row>
    <row r="50" spans="1:1">
      <c r="A50" s="187"/>
    </row>
    <row r="51" spans="1:1">
      <c r="A51" s="187"/>
    </row>
  </sheetData>
  <phoneticPr fontId="69" type="noConversion"/>
  <pageMargins left="0.66700000000000004" right="0.66700000000000004" top="0.66700000000000004" bottom="0.72" header="0" footer="0"/>
  <pageSetup firstPageNumber="54"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35AE6-2FAF-4852-91ED-23B1BDF87DFC}">
  <sheetPr transitionEvaluation="1" codeName="Sheet41"/>
  <dimension ref="A1:K43"/>
  <sheetViews>
    <sheetView showGridLines="0" zoomScale="140" zoomScaleNormal="140" workbookViewId="0"/>
  </sheetViews>
  <sheetFormatPr defaultColWidth="9.7109375" defaultRowHeight="11.25"/>
  <cols>
    <col min="1" max="1" width="11.140625" style="49" customWidth="1"/>
    <col min="2" max="4" width="14.42578125" style="45" customWidth="1"/>
    <col min="5" max="5" width="1.42578125" style="45" customWidth="1"/>
    <col min="6" max="11" width="14.42578125" style="45" customWidth="1"/>
    <col min="12" max="16384" width="9.7109375" style="45"/>
  </cols>
  <sheetData>
    <row r="1" spans="1:11" ht="11.25" customHeight="1">
      <c r="A1" s="244" t="s">
        <v>103</v>
      </c>
      <c r="B1" s="51"/>
      <c r="C1" s="51"/>
      <c r="D1" s="51"/>
      <c r="E1" s="51"/>
      <c r="F1" s="51"/>
      <c r="G1" s="51"/>
      <c r="H1" s="51"/>
      <c r="I1" s="51"/>
      <c r="J1" s="51"/>
      <c r="K1" s="51"/>
    </row>
    <row r="2" spans="1:11" s="75" customFormat="1" ht="11.25" customHeight="1">
      <c r="A2" s="134"/>
      <c r="B2" s="135" t="s">
        <v>190</v>
      </c>
      <c r="C2" s="135"/>
      <c r="D2" s="135"/>
      <c r="F2" s="135" t="s">
        <v>104</v>
      </c>
      <c r="G2" s="135"/>
      <c r="H2" s="154"/>
      <c r="I2" s="135"/>
      <c r="J2" s="135"/>
      <c r="K2" s="135"/>
    </row>
    <row r="3" spans="1:11" s="200" customFormat="1" ht="33.75">
      <c r="A3" s="62" t="s">
        <v>55</v>
      </c>
      <c r="B3" s="101" t="s">
        <v>185</v>
      </c>
      <c r="C3" s="101" t="s">
        <v>186</v>
      </c>
      <c r="D3" s="101" t="s">
        <v>187</v>
      </c>
      <c r="E3" s="101"/>
      <c r="F3" s="101" t="s">
        <v>161</v>
      </c>
      <c r="G3" s="101" t="s">
        <v>188</v>
      </c>
      <c r="H3" s="101" t="s">
        <v>162</v>
      </c>
      <c r="I3" s="101" t="s">
        <v>164</v>
      </c>
      <c r="J3" s="101" t="s">
        <v>189</v>
      </c>
      <c r="K3" s="101" t="s">
        <v>187</v>
      </c>
    </row>
    <row r="4" spans="1:11" ht="11.25" customHeight="1">
      <c r="A4" s="49">
        <v>1980</v>
      </c>
      <c r="B4" s="72">
        <v>9850</v>
      </c>
      <c r="C4" s="107">
        <v>11</v>
      </c>
      <c r="D4" s="72">
        <v>1084</v>
      </c>
      <c r="E4" s="72"/>
      <c r="F4" s="72">
        <v>108</v>
      </c>
      <c r="G4" s="72">
        <v>975</v>
      </c>
      <c r="H4" s="72">
        <v>615</v>
      </c>
      <c r="I4" s="72">
        <v>7520</v>
      </c>
      <c r="J4" s="60">
        <v>11.5</v>
      </c>
      <c r="K4" s="72">
        <v>865</v>
      </c>
    </row>
    <row r="5" spans="1:11" ht="11.25" customHeight="1">
      <c r="A5" s="49">
        <v>1981</v>
      </c>
      <c r="B5" s="72">
        <v>7290</v>
      </c>
      <c r="C5" s="107">
        <v>10.8</v>
      </c>
      <c r="D5" s="72">
        <v>787</v>
      </c>
      <c r="E5" s="72"/>
      <c r="F5" s="72">
        <v>97</v>
      </c>
      <c r="G5" s="72">
        <v>935</v>
      </c>
      <c r="H5" s="72">
        <v>620</v>
      </c>
      <c r="I5" s="72">
        <v>6520</v>
      </c>
      <c r="J5" s="60">
        <v>11</v>
      </c>
      <c r="K5" s="72">
        <v>717</v>
      </c>
    </row>
    <row r="6" spans="1:11" ht="11.25" customHeight="1">
      <c r="A6" s="49">
        <v>1982</v>
      </c>
      <c r="B6" s="72">
        <v>7140</v>
      </c>
      <c r="C6" s="107">
        <v>9.6999999999999993</v>
      </c>
      <c r="D6" s="72">
        <v>693</v>
      </c>
      <c r="E6" s="72"/>
      <c r="F6" s="72">
        <v>91</v>
      </c>
      <c r="G6" s="72">
        <v>885</v>
      </c>
      <c r="H6" s="72">
        <v>585</v>
      </c>
      <c r="I6" s="72">
        <v>6730</v>
      </c>
      <c r="J6" s="60">
        <v>9.6999999999999993</v>
      </c>
      <c r="K6" s="72">
        <v>653</v>
      </c>
    </row>
    <row r="7" spans="1:11" ht="11.25" customHeight="1">
      <c r="A7" s="49">
        <v>1983</v>
      </c>
      <c r="B7" s="72">
        <v>8850</v>
      </c>
      <c r="C7" s="107">
        <v>8.8000000000000007</v>
      </c>
      <c r="D7" s="72">
        <v>788</v>
      </c>
      <c r="E7" s="72"/>
      <c r="F7" s="72">
        <v>117</v>
      </c>
      <c r="G7" s="72">
        <v>965</v>
      </c>
      <c r="H7" s="72">
        <v>730</v>
      </c>
      <c r="I7" s="72">
        <v>7700</v>
      </c>
      <c r="J7" s="60">
        <v>8.8000000000000007</v>
      </c>
      <c r="K7" s="72">
        <v>678</v>
      </c>
    </row>
    <row r="8" spans="1:11" ht="11.25" customHeight="1">
      <c r="A8" s="49">
        <v>1984</v>
      </c>
      <c r="B8" s="72">
        <v>7000</v>
      </c>
      <c r="C8" s="107">
        <v>9.8000000000000007</v>
      </c>
      <c r="D8" s="72">
        <v>686</v>
      </c>
      <c r="E8" s="72"/>
      <c r="F8" s="72">
        <v>107</v>
      </c>
      <c r="G8" s="72">
        <v>875</v>
      </c>
      <c r="H8" s="72">
        <v>610</v>
      </c>
      <c r="I8" s="72">
        <v>6740</v>
      </c>
      <c r="J8" s="60">
        <v>9.8000000000000007</v>
      </c>
      <c r="K8" s="72">
        <v>661</v>
      </c>
    </row>
    <row r="9" spans="1:11" ht="11.25" customHeight="1">
      <c r="A9" s="49">
        <v>1985</v>
      </c>
      <c r="B9" s="72">
        <v>9530</v>
      </c>
      <c r="C9" s="107">
        <v>10.199999999999999</v>
      </c>
      <c r="D9" s="72">
        <v>972</v>
      </c>
      <c r="E9" s="72"/>
      <c r="F9" s="72">
        <v>100</v>
      </c>
      <c r="G9" s="72">
        <v>920</v>
      </c>
      <c r="H9" s="72">
        <v>680</v>
      </c>
      <c r="I9" s="72">
        <v>8890</v>
      </c>
      <c r="J9" s="60">
        <v>10.199999999999999</v>
      </c>
      <c r="K9" s="72">
        <v>907</v>
      </c>
    </row>
    <row r="10" spans="1:11" ht="11.25" customHeight="1">
      <c r="A10" s="49">
        <v>1986</v>
      </c>
      <c r="B10" s="72">
        <v>17130</v>
      </c>
      <c r="C10" s="107">
        <v>10.5</v>
      </c>
      <c r="D10" s="72">
        <v>1799</v>
      </c>
      <c r="E10" s="72"/>
      <c r="F10" s="72">
        <v>100</v>
      </c>
      <c r="G10" s="72">
        <v>940</v>
      </c>
      <c r="H10" s="72">
        <v>690</v>
      </c>
      <c r="I10" s="72">
        <v>16560</v>
      </c>
      <c r="J10" s="60">
        <v>10.5</v>
      </c>
      <c r="K10" s="72">
        <v>1739</v>
      </c>
    </row>
    <row r="11" spans="1:11" ht="11.25" customHeight="1">
      <c r="A11" s="49">
        <v>1987</v>
      </c>
      <c r="B11" s="72">
        <v>18050</v>
      </c>
      <c r="C11" s="107">
        <v>12</v>
      </c>
      <c r="D11" s="72">
        <v>2166</v>
      </c>
      <c r="E11" s="72"/>
      <c r="F11" s="72">
        <v>110</v>
      </c>
      <c r="G11" s="72">
        <v>1070</v>
      </c>
      <c r="H11" s="72">
        <v>710</v>
      </c>
      <c r="I11" s="72">
        <v>17450</v>
      </c>
      <c r="J11" s="60">
        <v>12</v>
      </c>
      <c r="K11" s="72">
        <v>2094</v>
      </c>
    </row>
    <row r="12" spans="1:11" ht="11.25" customHeight="1">
      <c r="A12" s="49">
        <v>1988</v>
      </c>
      <c r="B12" s="72">
        <v>19000</v>
      </c>
      <c r="C12" s="107">
        <v>13.4</v>
      </c>
      <c r="D12" s="72">
        <v>2546</v>
      </c>
      <c r="E12" s="72"/>
      <c r="F12" s="72">
        <v>105</v>
      </c>
      <c r="G12" s="72">
        <v>1120</v>
      </c>
      <c r="H12" s="72">
        <v>865</v>
      </c>
      <c r="I12" s="72">
        <v>18560</v>
      </c>
      <c r="J12" s="60">
        <v>13.4</v>
      </c>
      <c r="K12" s="72">
        <v>2487</v>
      </c>
    </row>
    <row r="13" spans="1:11" ht="11.25" customHeight="1">
      <c r="A13" s="49">
        <v>1989</v>
      </c>
      <c r="B13" s="72">
        <v>20900</v>
      </c>
      <c r="C13" s="107">
        <v>15</v>
      </c>
      <c r="D13" s="72">
        <v>3135</v>
      </c>
      <c r="E13" s="72"/>
      <c r="F13" s="72">
        <v>110</v>
      </c>
      <c r="G13" s="72">
        <v>1180</v>
      </c>
      <c r="H13" s="72">
        <v>965</v>
      </c>
      <c r="I13" s="72">
        <v>20600</v>
      </c>
      <c r="J13" s="60">
        <v>15</v>
      </c>
      <c r="K13" s="72">
        <v>3090</v>
      </c>
    </row>
    <row r="14" spans="1:11" ht="11.25" customHeight="1">
      <c r="A14" s="49">
        <v>1990</v>
      </c>
      <c r="B14" s="72">
        <v>24300</v>
      </c>
      <c r="C14" s="60">
        <v>15</v>
      </c>
      <c r="D14" s="72">
        <v>3645</v>
      </c>
      <c r="E14" s="72"/>
      <c r="F14" s="72">
        <v>110</v>
      </c>
      <c r="G14" s="72">
        <v>1180</v>
      </c>
      <c r="H14" s="72">
        <v>1040</v>
      </c>
      <c r="I14" s="72">
        <v>24100</v>
      </c>
      <c r="J14" s="60">
        <v>15</v>
      </c>
      <c r="K14" s="72">
        <v>3615</v>
      </c>
    </row>
    <row r="15" spans="1:11" ht="11.25" customHeight="1">
      <c r="A15" s="49">
        <v>1991</v>
      </c>
      <c r="B15" s="72">
        <v>14000</v>
      </c>
      <c r="C15" s="60">
        <v>14.6</v>
      </c>
      <c r="D15" s="72">
        <v>2044</v>
      </c>
      <c r="E15" s="72"/>
      <c r="F15" s="72">
        <v>110</v>
      </c>
      <c r="G15" s="72">
        <v>1170</v>
      </c>
      <c r="H15" s="72">
        <v>900</v>
      </c>
      <c r="I15" s="72">
        <v>14000</v>
      </c>
      <c r="J15" s="60">
        <v>14.6</v>
      </c>
      <c r="K15" s="72">
        <v>2044</v>
      </c>
    </row>
    <row r="16" spans="1:11" ht="11.25" customHeight="1">
      <c r="A16" s="49">
        <v>1992</v>
      </c>
      <c r="B16" s="72">
        <v>13300</v>
      </c>
      <c r="C16" s="60">
        <v>14.3</v>
      </c>
      <c r="D16" s="72">
        <v>1902</v>
      </c>
      <c r="E16" s="72"/>
      <c r="F16" s="72">
        <v>125</v>
      </c>
      <c r="G16" s="72">
        <v>930</v>
      </c>
      <c r="H16" s="72">
        <v>765</v>
      </c>
      <c r="I16" s="72">
        <v>13260</v>
      </c>
      <c r="J16" s="60">
        <v>14.3</v>
      </c>
      <c r="K16" s="72">
        <v>1896</v>
      </c>
    </row>
    <row r="17" spans="1:11" ht="11.25" customHeight="1">
      <c r="A17" s="49">
        <v>1993</v>
      </c>
      <c r="B17" s="72">
        <v>15400</v>
      </c>
      <c r="C17" s="60">
        <v>13</v>
      </c>
      <c r="D17" s="72">
        <v>2002</v>
      </c>
      <c r="E17" s="72"/>
      <c r="F17" s="72">
        <v>115</v>
      </c>
      <c r="G17" s="72">
        <v>920</v>
      </c>
      <c r="H17" s="72">
        <v>750</v>
      </c>
      <c r="I17" s="72">
        <v>15400</v>
      </c>
      <c r="J17" s="60">
        <v>13</v>
      </c>
      <c r="K17" s="72">
        <v>2002</v>
      </c>
    </row>
    <row r="18" spans="1:11" ht="11.25" customHeight="1">
      <c r="A18" s="49">
        <v>1994</v>
      </c>
      <c r="B18" s="72">
        <v>17700</v>
      </c>
      <c r="C18" s="60">
        <v>13.5</v>
      </c>
      <c r="D18" s="72">
        <v>2390</v>
      </c>
      <c r="E18" s="72"/>
      <c r="F18" s="72">
        <v>130</v>
      </c>
      <c r="G18" s="72">
        <v>920</v>
      </c>
      <c r="H18" s="72">
        <v>740</v>
      </c>
      <c r="I18" s="72">
        <v>17700</v>
      </c>
      <c r="J18" s="60">
        <v>13.5</v>
      </c>
      <c r="K18" s="72">
        <v>2390</v>
      </c>
    </row>
    <row r="19" spans="1:11" ht="11.25" customHeight="1">
      <c r="A19" s="49">
        <v>1995</v>
      </c>
      <c r="B19" s="72">
        <v>16400</v>
      </c>
      <c r="C19" s="60">
        <v>13.8</v>
      </c>
      <c r="D19" s="72">
        <v>2263</v>
      </c>
      <c r="E19" s="72"/>
      <c r="F19" s="72">
        <v>135</v>
      </c>
      <c r="G19" s="72">
        <v>920</v>
      </c>
      <c r="H19" s="72">
        <v>750</v>
      </c>
      <c r="I19" s="72">
        <v>16400</v>
      </c>
      <c r="J19" s="60">
        <v>13.8</v>
      </c>
      <c r="K19" s="72">
        <v>2263</v>
      </c>
    </row>
    <row r="20" spans="1:11" ht="11.25" customHeight="1">
      <c r="A20" s="49">
        <v>1996</v>
      </c>
      <c r="B20" s="72">
        <v>16300</v>
      </c>
      <c r="C20" s="60">
        <v>13.8</v>
      </c>
      <c r="D20" s="72">
        <v>2249</v>
      </c>
      <c r="E20" s="72"/>
      <c r="F20" s="72">
        <v>140</v>
      </c>
      <c r="G20" s="72">
        <v>920</v>
      </c>
      <c r="H20" s="72">
        <v>750</v>
      </c>
      <c r="I20" s="72">
        <v>16300</v>
      </c>
      <c r="J20" s="60">
        <v>13.8</v>
      </c>
      <c r="K20" s="72">
        <v>2249</v>
      </c>
    </row>
    <row r="21" spans="1:11" ht="11.25" customHeight="1">
      <c r="A21" s="49">
        <v>1997</v>
      </c>
      <c r="B21" s="72">
        <v>15900</v>
      </c>
      <c r="C21" s="60">
        <v>12.2</v>
      </c>
      <c r="D21" s="72">
        <v>1940</v>
      </c>
      <c r="E21" s="72"/>
      <c r="F21" s="72">
        <v>130</v>
      </c>
      <c r="G21" s="72">
        <v>900</v>
      </c>
      <c r="H21" s="72">
        <v>730</v>
      </c>
      <c r="I21" s="72">
        <v>15900</v>
      </c>
      <c r="J21" s="60">
        <v>12.2</v>
      </c>
      <c r="K21" s="72">
        <v>1940</v>
      </c>
    </row>
    <row r="22" spans="1:11" ht="11.25" customHeight="1">
      <c r="A22" s="49">
        <v>1998</v>
      </c>
      <c r="B22" s="72">
        <v>14600</v>
      </c>
      <c r="C22" s="60">
        <v>12.2</v>
      </c>
      <c r="D22" s="72">
        <v>1781</v>
      </c>
      <c r="E22" s="72"/>
      <c r="F22" s="72">
        <v>125</v>
      </c>
      <c r="G22" s="72">
        <v>890</v>
      </c>
      <c r="H22" s="72">
        <v>710</v>
      </c>
      <c r="I22" s="72">
        <v>14600</v>
      </c>
      <c r="J22" s="60">
        <v>12.2</v>
      </c>
      <c r="K22" s="72">
        <v>1781</v>
      </c>
    </row>
    <row r="23" spans="1:11" ht="11.25" customHeight="1">
      <c r="A23" s="49">
        <v>1999</v>
      </c>
      <c r="B23" s="72">
        <v>10700</v>
      </c>
      <c r="C23" s="60">
        <v>12</v>
      </c>
      <c r="D23" s="72">
        <v>1284</v>
      </c>
      <c r="E23" s="72"/>
      <c r="F23" s="72">
        <v>130</v>
      </c>
      <c r="G23" s="72">
        <v>870</v>
      </c>
      <c r="H23" s="72">
        <v>630</v>
      </c>
      <c r="I23" s="72">
        <v>10700</v>
      </c>
      <c r="J23" s="60">
        <v>12</v>
      </c>
      <c r="K23" s="72">
        <v>1284</v>
      </c>
    </row>
    <row r="24" spans="1:11" ht="11.25" customHeight="1">
      <c r="A24" s="49">
        <v>2000</v>
      </c>
      <c r="B24" s="72">
        <v>15900</v>
      </c>
      <c r="C24" s="60">
        <v>12.9</v>
      </c>
      <c r="D24" s="72">
        <v>2051</v>
      </c>
      <c r="E24" s="72"/>
      <c r="F24" s="72">
        <v>130</v>
      </c>
      <c r="G24" s="72">
        <v>800</v>
      </c>
      <c r="H24" s="72">
        <v>680</v>
      </c>
      <c r="I24" s="72">
        <v>15900</v>
      </c>
      <c r="J24" s="60">
        <v>12.9</v>
      </c>
      <c r="K24" s="72">
        <v>2051</v>
      </c>
    </row>
    <row r="25" spans="1:11" ht="11.25" customHeight="1">
      <c r="A25" s="49">
        <v>2001</v>
      </c>
      <c r="B25" s="72">
        <v>15300</v>
      </c>
      <c r="C25" s="60">
        <v>14.1</v>
      </c>
      <c r="D25" s="72">
        <v>2157</v>
      </c>
      <c r="E25" s="72"/>
      <c r="F25" s="72">
        <v>110</v>
      </c>
      <c r="G25" s="72">
        <v>710</v>
      </c>
      <c r="H25" s="72">
        <v>610</v>
      </c>
      <c r="I25" s="72">
        <v>15300</v>
      </c>
      <c r="J25" s="60">
        <v>14.1</v>
      </c>
      <c r="K25" s="72">
        <v>2157</v>
      </c>
    </row>
    <row r="26" spans="1:11" ht="11.25" customHeight="1">
      <c r="A26" s="49">
        <v>2002</v>
      </c>
      <c r="B26" s="72">
        <v>9700</v>
      </c>
      <c r="C26" s="60">
        <v>15</v>
      </c>
      <c r="D26" s="72">
        <v>1455</v>
      </c>
      <c r="E26" s="72"/>
      <c r="F26" s="72">
        <v>85</v>
      </c>
      <c r="G26" s="72">
        <v>640</v>
      </c>
      <c r="H26" s="72">
        <v>550</v>
      </c>
      <c r="I26" s="72">
        <v>9700</v>
      </c>
      <c r="J26" s="60">
        <v>15</v>
      </c>
      <c r="K26" s="72">
        <v>1455</v>
      </c>
    </row>
    <row r="27" spans="1:11" ht="11.25" customHeight="1">
      <c r="A27" s="49">
        <v>2003</v>
      </c>
      <c r="B27" s="72">
        <v>6700</v>
      </c>
      <c r="C27" s="60">
        <v>13.8</v>
      </c>
      <c r="D27" s="72">
        <v>925</v>
      </c>
      <c r="E27" s="72"/>
      <c r="F27" s="72">
        <v>75</v>
      </c>
      <c r="G27" s="72">
        <v>610</v>
      </c>
      <c r="H27" s="72">
        <v>530</v>
      </c>
      <c r="I27" s="72">
        <v>6700</v>
      </c>
      <c r="J27" s="60">
        <v>13.8</v>
      </c>
      <c r="K27" s="72">
        <v>925</v>
      </c>
    </row>
    <row r="28" spans="1:11" ht="11.25" customHeight="1">
      <c r="A28" s="49">
        <v>2004</v>
      </c>
      <c r="B28" s="72">
        <v>8100</v>
      </c>
      <c r="C28" s="60">
        <v>14.4</v>
      </c>
      <c r="D28" s="72">
        <v>1166</v>
      </c>
      <c r="E28" s="72"/>
      <c r="F28" s="72">
        <v>75</v>
      </c>
      <c r="G28" s="72">
        <v>610</v>
      </c>
      <c r="H28" s="72">
        <v>525</v>
      </c>
      <c r="I28" s="72">
        <v>8100</v>
      </c>
      <c r="J28" s="60">
        <v>14.4</v>
      </c>
      <c r="K28" s="72">
        <v>1166</v>
      </c>
    </row>
    <row r="29" spans="1:11" ht="11.25" customHeight="1">
      <c r="A29" s="49">
        <v>2005</v>
      </c>
      <c r="B29" s="72">
        <v>8100</v>
      </c>
      <c r="C29" s="60">
        <v>13.9</v>
      </c>
      <c r="D29" s="72">
        <v>1126</v>
      </c>
      <c r="E29" s="72"/>
      <c r="F29" s="72">
        <v>55</v>
      </c>
      <c r="G29" s="72">
        <v>665</v>
      </c>
      <c r="H29" s="72">
        <v>620</v>
      </c>
      <c r="I29" s="72">
        <v>8100</v>
      </c>
      <c r="J29" s="60">
        <v>13.9</v>
      </c>
      <c r="K29" s="72">
        <v>1126</v>
      </c>
    </row>
    <row r="30" spans="1:11" ht="11.25" customHeight="1">
      <c r="A30" s="49">
        <v>2006</v>
      </c>
      <c r="B30" s="72">
        <v>7400</v>
      </c>
      <c r="C30" s="60">
        <v>14.2</v>
      </c>
      <c r="D30" s="72">
        <v>1051</v>
      </c>
      <c r="E30" s="72"/>
      <c r="F30" s="72">
        <v>50</v>
      </c>
      <c r="G30" s="72">
        <v>575</v>
      </c>
      <c r="H30" s="72">
        <v>365</v>
      </c>
      <c r="I30" s="72">
        <v>7400</v>
      </c>
      <c r="J30" s="60">
        <v>14.2</v>
      </c>
      <c r="K30" s="72">
        <v>1051</v>
      </c>
    </row>
    <row r="31" spans="1:11" ht="11.25" customHeight="1">
      <c r="A31" s="49">
        <v>2007</v>
      </c>
      <c r="B31" s="72">
        <v>4300</v>
      </c>
      <c r="C31" s="60">
        <v>15.7</v>
      </c>
      <c r="D31" s="72">
        <v>675</v>
      </c>
      <c r="E31" s="72"/>
      <c r="F31" s="72">
        <v>70</v>
      </c>
      <c r="G31" s="72">
        <v>465</v>
      </c>
      <c r="H31" s="72">
        <v>170</v>
      </c>
      <c r="I31" s="72">
        <v>4300</v>
      </c>
      <c r="J31" s="60">
        <v>15.7</v>
      </c>
      <c r="K31" s="72">
        <v>675</v>
      </c>
    </row>
    <row r="32" spans="1:11" ht="11.25" customHeight="1">
      <c r="A32" s="49">
        <v>2008</v>
      </c>
      <c r="B32" s="72">
        <v>3500</v>
      </c>
      <c r="C32" s="60">
        <v>15.8</v>
      </c>
      <c r="D32" s="72">
        <v>553</v>
      </c>
      <c r="E32" s="72"/>
      <c r="F32" s="72">
        <v>60</v>
      </c>
      <c r="G32" s="72">
        <v>180</v>
      </c>
      <c r="H32" s="72">
        <v>160</v>
      </c>
      <c r="I32" s="72">
        <v>3500</v>
      </c>
      <c r="J32" s="60">
        <v>15.8</v>
      </c>
      <c r="K32" s="72">
        <v>553</v>
      </c>
    </row>
    <row r="33" spans="1:11" ht="11.25" customHeight="1">
      <c r="A33" s="49">
        <v>2009</v>
      </c>
      <c r="B33" s="72">
        <v>2100</v>
      </c>
      <c r="C33" s="60">
        <v>14</v>
      </c>
      <c r="D33" s="72">
        <v>294</v>
      </c>
      <c r="E33" s="72"/>
      <c r="F33" s="72">
        <v>60</v>
      </c>
      <c r="G33" s="72">
        <v>175</v>
      </c>
      <c r="H33" s="72">
        <v>135</v>
      </c>
      <c r="I33" s="72">
        <v>2100</v>
      </c>
      <c r="J33" s="60">
        <v>14</v>
      </c>
      <c r="K33" s="72">
        <v>294</v>
      </c>
    </row>
    <row r="34" spans="1:11" ht="11.25" customHeight="1">
      <c r="A34" s="49">
        <v>2010</v>
      </c>
      <c r="B34" s="72">
        <v>1300</v>
      </c>
      <c r="C34" s="60">
        <v>16.899999999999999</v>
      </c>
      <c r="D34" s="72">
        <v>220</v>
      </c>
      <c r="E34" s="72"/>
      <c r="F34" s="72">
        <v>60</v>
      </c>
      <c r="G34" s="72">
        <v>150</v>
      </c>
      <c r="H34" s="72">
        <v>115</v>
      </c>
      <c r="I34" s="72">
        <v>1300</v>
      </c>
      <c r="J34" s="60">
        <v>16.899999999999999</v>
      </c>
      <c r="K34" s="72">
        <v>220</v>
      </c>
    </row>
    <row r="35" spans="1:11" ht="11.25" customHeight="1">
      <c r="A35" s="49">
        <v>2011</v>
      </c>
      <c r="B35" s="72">
        <v>1900</v>
      </c>
      <c r="C35" s="60">
        <v>17</v>
      </c>
      <c r="D35" s="72">
        <v>323</v>
      </c>
      <c r="E35" s="72"/>
      <c r="F35" s="72">
        <v>60</v>
      </c>
      <c r="G35" s="72">
        <v>150</v>
      </c>
      <c r="H35" s="72">
        <v>110</v>
      </c>
      <c r="I35" s="72">
        <v>1900</v>
      </c>
      <c r="J35" s="60">
        <v>17</v>
      </c>
      <c r="K35" s="72">
        <v>323</v>
      </c>
    </row>
    <row r="36" spans="1:11" ht="11.25" customHeight="1">
      <c r="A36" s="49">
        <v>2012</v>
      </c>
      <c r="B36" s="191" t="s">
        <v>274</v>
      </c>
      <c r="C36" s="191" t="s">
        <v>274</v>
      </c>
      <c r="D36" s="191" t="s">
        <v>274</v>
      </c>
      <c r="E36" s="191"/>
      <c r="F36" s="191" t="s">
        <v>274</v>
      </c>
      <c r="G36" s="191" t="s">
        <v>274</v>
      </c>
      <c r="H36" s="191" t="s">
        <v>274</v>
      </c>
      <c r="I36" s="191" t="s">
        <v>274</v>
      </c>
      <c r="J36" s="191" t="s">
        <v>274</v>
      </c>
      <c r="K36" s="191" t="s">
        <v>274</v>
      </c>
    </row>
    <row r="37" spans="1:11" ht="11.25" customHeight="1">
      <c r="A37" s="49">
        <v>2013</v>
      </c>
      <c r="B37" s="191" t="s">
        <v>274</v>
      </c>
      <c r="C37" s="191" t="s">
        <v>274</v>
      </c>
      <c r="D37" s="191" t="s">
        <v>274</v>
      </c>
      <c r="E37" s="191"/>
      <c r="F37" s="191" t="s">
        <v>274</v>
      </c>
      <c r="G37" s="191" t="s">
        <v>274</v>
      </c>
      <c r="H37" s="8">
        <v>100</v>
      </c>
      <c r="I37" s="8">
        <v>2200</v>
      </c>
      <c r="J37" s="107">
        <v>17</v>
      </c>
      <c r="K37" s="8">
        <v>374</v>
      </c>
    </row>
    <row r="38" spans="1:11" ht="11.25" customHeight="1">
      <c r="A38" s="49">
        <v>2014</v>
      </c>
      <c r="B38" s="191" t="s">
        <v>274</v>
      </c>
      <c r="C38" s="191" t="s">
        <v>274</v>
      </c>
      <c r="D38" s="191" t="s">
        <v>274</v>
      </c>
      <c r="E38" s="191"/>
      <c r="F38" s="191" t="s">
        <v>274</v>
      </c>
      <c r="G38" s="191" t="s">
        <v>274</v>
      </c>
      <c r="H38" s="8">
        <v>100</v>
      </c>
      <c r="I38" s="8">
        <v>1700</v>
      </c>
      <c r="J38" s="107">
        <v>18</v>
      </c>
      <c r="K38" s="8">
        <v>306</v>
      </c>
    </row>
    <row r="39" spans="1:11" ht="11.25" customHeight="1">
      <c r="A39" s="138">
        <v>2015</v>
      </c>
      <c r="B39" s="279" t="s">
        <v>272</v>
      </c>
      <c r="C39" s="279" t="s">
        <v>272</v>
      </c>
      <c r="D39" s="279" t="s">
        <v>272</v>
      </c>
      <c r="E39" s="279"/>
      <c r="F39" s="279" t="s">
        <v>272</v>
      </c>
      <c r="G39" s="279" t="s">
        <v>272</v>
      </c>
      <c r="H39" s="279" t="s">
        <v>272</v>
      </c>
      <c r="I39" s="279" t="s">
        <v>272</v>
      </c>
      <c r="J39" s="279" t="s">
        <v>272</v>
      </c>
      <c r="K39" s="279" t="s">
        <v>272</v>
      </c>
    </row>
    <row r="40" spans="1:11" ht="11.25" customHeight="1">
      <c r="A40" s="47" t="s">
        <v>291</v>
      </c>
      <c r="B40" s="198"/>
      <c r="C40" s="198"/>
      <c r="D40" s="198"/>
      <c r="E40" s="128"/>
      <c r="F40" s="198"/>
      <c r="G40" s="198"/>
      <c r="H40" s="117"/>
      <c r="I40" s="68"/>
      <c r="J40" s="199"/>
      <c r="K40" s="68"/>
    </row>
    <row r="41" spans="1:11" ht="11.25" customHeight="1">
      <c r="A41" s="49" t="s">
        <v>273</v>
      </c>
      <c r="B41" s="71"/>
      <c r="C41" s="171"/>
      <c r="D41" s="71"/>
      <c r="G41" s="71"/>
      <c r="H41" s="71"/>
      <c r="I41" s="71"/>
      <c r="J41" s="171"/>
      <c r="K41" s="71"/>
    </row>
    <row r="42" spans="1:11" ht="11.25" customHeight="1">
      <c r="A42" s="49" t="s">
        <v>191</v>
      </c>
      <c r="B42" s="71"/>
      <c r="C42" s="171"/>
      <c r="D42" s="71"/>
      <c r="G42" s="71"/>
      <c r="H42" s="71"/>
      <c r="I42" s="71"/>
      <c r="J42" s="171"/>
      <c r="K42" s="71"/>
    </row>
    <row r="43" spans="1:11" ht="11.25" customHeight="1">
      <c r="A43" s="49" t="s">
        <v>283</v>
      </c>
    </row>
  </sheetData>
  <pageMargins left="0.66700000000000004" right="0.66700000000000004" top="0.66700000000000004" bottom="0.72" header="0" footer="0"/>
  <pageSetup scale="91" firstPageNumber="55"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EC61-4652-495D-9B93-201A79D4D0B2}">
  <sheetPr transitionEvaluation="1" codeName="Sheet24"/>
  <dimension ref="A1:S56"/>
  <sheetViews>
    <sheetView showGridLines="0" zoomScale="140" zoomScaleNormal="140" workbookViewId="0"/>
  </sheetViews>
  <sheetFormatPr defaultColWidth="9.7109375" defaultRowHeight="11.25"/>
  <cols>
    <col min="1" max="1" width="11.140625" style="49" customWidth="1"/>
    <col min="2" max="10" width="14.42578125" style="45" customWidth="1"/>
    <col min="11" max="11" width="15.85546875" style="45" customWidth="1"/>
    <col min="12" max="16384" width="9.7109375" style="45"/>
  </cols>
  <sheetData>
    <row r="1" spans="1:10" ht="11.25" customHeight="1">
      <c r="A1" s="244" t="s">
        <v>133</v>
      </c>
      <c r="B1" s="51"/>
      <c r="C1" s="51"/>
      <c r="D1" s="51"/>
      <c r="E1" s="51"/>
      <c r="F1" s="51"/>
      <c r="G1" s="51"/>
      <c r="H1" s="51"/>
      <c r="I1" s="51"/>
      <c r="J1" s="51"/>
    </row>
    <row r="2" spans="1:10" s="75" customFormat="1" ht="56.25" customHeight="1">
      <c r="A2" s="62" t="s">
        <v>55</v>
      </c>
      <c r="B2" s="59" t="s">
        <v>360</v>
      </c>
      <c r="C2" s="101" t="s">
        <v>361</v>
      </c>
      <c r="D2" s="101" t="s">
        <v>362</v>
      </c>
      <c r="E2" s="101" t="s">
        <v>363</v>
      </c>
      <c r="F2" s="101" t="s">
        <v>364</v>
      </c>
      <c r="G2" s="101" t="s">
        <v>365</v>
      </c>
      <c r="H2" s="101" t="s">
        <v>366</v>
      </c>
      <c r="I2" s="101" t="s">
        <v>367</v>
      </c>
      <c r="J2" s="101" t="s">
        <v>132</v>
      </c>
    </row>
    <row r="3" spans="1:10" ht="11.25" customHeight="1">
      <c r="A3" s="49">
        <v>1980</v>
      </c>
      <c r="B3" s="72">
        <v>15152.8</v>
      </c>
      <c r="C3" s="72">
        <v>5009.8999999999996</v>
      </c>
      <c r="D3" s="72">
        <v>2747.1</v>
      </c>
      <c r="E3" s="72">
        <v>2408.1999999999998</v>
      </c>
      <c r="F3" s="72">
        <v>1417.7</v>
      </c>
      <c r="G3" s="72">
        <v>251.3</v>
      </c>
      <c r="H3" s="72">
        <v>2996.3</v>
      </c>
      <c r="I3" s="72">
        <v>322.3</v>
      </c>
      <c r="J3" s="72">
        <v>3491419</v>
      </c>
    </row>
    <row r="4" spans="1:10" ht="11.25" customHeight="1">
      <c r="A4" s="49">
        <v>1981</v>
      </c>
      <c r="B4" s="72">
        <v>12961</v>
      </c>
      <c r="C4" s="8">
        <v>4708.8</v>
      </c>
      <c r="D4" s="72">
        <v>2262.5</v>
      </c>
      <c r="E4" s="72">
        <v>1722</v>
      </c>
      <c r="F4" s="72">
        <v>1235.2</v>
      </c>
      <c r="G4" s="72">
        <v>231</v>
      </c>
      <c r="H4" s="72">
        <v>2521.5</v>
      </c>
      <c r="I4" s="72">
        <v>280</v>
      </c>
      <c r="J4" s="72">
        <v>3586740</v>
      </c>
    </row>
    <row r="5" spans="1:10" ht="11.25" customHeight="1">
      <c r="A5" s="49">
        <v>1982</v>
      </c>
      <c r="B5" s="72">
        <v>14216</v>
      </c>
      <c r="C5" s="8">
        <v>5127</v>
      </c>
      <c r="D5" s="72">
        <v>2036</v>
      </c>
      <c r="E5" s="72">
        <v>2155</v>
      </c>
      <c r="F5" s="72">
        <v>1255.3</v>
      </c>
      <c r="G5" s="72">
        <v>226.8</v>
      </c>
      <c r="H5" s="72">
        <v>3227.3</v>
      </c>
      <c r="I5" s="72">
        <v>188</v>
      </c>
      <c r="J5" s="72">
        <v>3445555</v>
      </c>
    </row>
    <row r="6" spans="1:10" ht="11.25" customHeight="1">
      <c r="A6" s="49">
        <v>1983</v>
      </c>
      <c r="B6" s="72">
        <v>13721</v>
      </c>
      <c r="C6" s="8">
        <v>4803</v>
      </c>
      <c r="D6" s="72">
        <v>2110</v>
      </c>
      <c r="E6" s="72">
        <v>2481</v>
      </c>
      <c r="F6" s="72">
        <v>1460</v>
      </c>
      <c r="G6" s="72">
        <v>185.3</v>
      </c>
      <c r="H6" s="72">
        <v>2422.6999999999998</v>
      </c>
      <c r="I6" s="72">
        <v>259</v>
      </c>
      <c r="J6" s="72">
        <v>3188836</v>
      </c>
    </row>
    <row r="7" spans="1:10" ht="11.25" customHeight="1">
      <c r="A7" s="49">
        <v>1984</v>
      </c>
      <c r="B7" s="72">
        <v>13806</v>
      </c>
      <c r="C7" s="8">
        <v>4972</v>
      </c>
      <c r="D7" s="72">
        <v>2259</v>
      </c>
      <c r="E7" s="72">
        <v>2060</v>
      </c>
      <c r="F7" s="72">
        <v>1336</v>
      </c>
      <c r="G7" s="72">
        <v>245</v>
      </c>
      <c r="H7" s="72">
        <v>2695</v>
      </c>
      <c r="I7" s="72">
        <v>239</v>
      </c>
      <c r="J7" s="72">
        <v>3281650</v>
      </c>
    </row>
    <row r="8" spans="1:10" ht="11.25" customHeight="1">
      <c r="A8" s="49">
        <v>1985</v>
      </c>
      <c r="B8" s="72">
        <v>13682</v>
      </c>
      <c r="C8" s="8">
        <v>4749</v>
      </c>
      <c r="D8" s="72">
        <v>2119</v>
      </c>
      <c r="E8" s="72">
        <v>2192</v>
      </c>
      <c r="F8" s="72">
        <v>1226</v>
      </c>
      <c r="G8" s="72">
        <v>263</v>
      </c>
      <c r="H8" s="72">
        <v>2921</v>
      </c>
      <c r="I8" s="72">
        <v>212</v>
      </c>
      <c r="J8" s="72">
        <v>3380152</v>
      </c>
    </row>
    <row r="9" spans="1:10" ht="11.25" customHeight="1">
      <c r="A9" s="49">
        <v>1986</v>
      </c>
      <c r="B9" s="72">
        <v>13365</v>
      </c>
      <c r="C9" s="8">
        <v>4896</v>
      </c>
      <c r="D9" s="72">
        <v>2211</v>
      </c>
      <c r="E9" s="72">
        <v>1668</v>
      </c>
      <c r="F9" s="72">
        <v>1135</v>
      </c>
      <c r="G9" s="72">
        <v>285.7</v>
      </c>
      <c r="H9" s="72">
        <v>2909</v>
      </c>
      <c r="I9" s="72">
        <v>259.10000000000002</v>
      </c>
      <c r="J9" s="72">
        <v>3699956</v>
      </c>
    </row>
    <row r="10" spans="1:10" ht="11.25" customHeight="1">
      <c r="A10" s="49">
        <v>1987</v>
      </c>
      <c r="B10" s="72">
        <v>16012</v>
      </c>
      <c r="C10" s="8">
        <v>5943</v>
      </c>
      <c r="D10" s="72">
        <v>2369</v>
      </c>
      <c r="E10" s="72">
        <v>2367</v>
      </c>
      <c r="F10" s="72">
        <v>1893</v>
      </c>
      <c r="G10" s="72">
        <v>475</v>
      </c>
      <c r="H10" s="72">
        <v>2647</v>
      </c>
      <c r="I10" s="72">
        <v>317</v>
      </c>
      <c r="J10" s="72">
        <v>4420956</v>
      </c>
    </row>
    <row r="11" spans="1:10" ht="11.25" customHeight="1">
      <c r="A11" s="49">
        <v>1988</v>
      </c>
      <c r="B11" s="72">
        <v>15911</v>
      </c>
      <c r="C11" s="8">
        <v>5909</v>
      </c>
      <c r="D11" s="72">
        <v>2375.4</v>
      </c>
      <c r="E11" s="72">
        <v>2545.8000000000002</v>
      </c>
      <c r="F11" s="72">
        <v>1415</v>
      </c>
      <c r="G11" s="72">
        <v>459</v>
      </c>
      <c r="H11" s="72">
        <v>2982.6</v>
      </c>
      <c r="I11" s="72">
        <v>224</v>
      </c>
      <c r="J11" s="72">
        <v>5102962</v>
      </c>
    </row>
    <row r="12" spans="1:10" ht="11.25" customHeight="1">
      <c r="A12" s="49">
        <v>1989</v>
      </c>
      <c r="B12" s="72">
        <v>16345</v>
      </c>
      <c r="C12" s="8">
        <v>6104</v>
      </c>
      <c r="D12" s="72">
        <v>2266.1</v>
      </c>
      <c r="E12" s="72">
        <v>2857</v>
      </c>
      <c r="F12" s="72">
        <v>1580</v>
      </c>
      <c r="G12" s="72">
        <v>479</v>
      </c>
      <c r="H12" s="72">
        <v>2868.7</v>
      </c>
      <c r="I12" s="72">
        <v>190</v>
      </c>
      <c r="J12" s="72">
        <v>5279382</v>
      </c>
    </row>
    <row r="13" spans="1:10" ht="11.25" customHeight="1">
      <c r="A13" s="49">
        <v>1990</v>
      </c>
      <c r="B13" s="72">
        <v>15640</v>
      </c>
      <c r="C13" s="8">
        <v>6093</v>
      </c>
      <c r="D13" s="72">
        <v>2243.6</v>
      </c>
      <c r="E13" s="72">
        <v>2439.6</v>
      </c>
      <c r="F13" s="72">
        <v>1448</v>
      </c>
      <c r="G13" s="72">
        <v>506</v>
      </c>
      <c r="H13" s="72">
        <v>2717.3</v>
      </c>
      <c r="I13" s="72">
        <v>192</v>
      </c>
      <c r="J13" s="72">
        <v>5525279</v>
      </c>
    </row>
    <row r="14" spans="1:10" ht="11.25" customHeight="1">
      <c r="A14" s="49">
        <v>1991</v>
      </c>
      <c r="B14" s="72">
        <v>15740</v>
      </c>
      <c r="C14" s="72">
        <v>6215</v>
      </c>
      <c r="D14" s="72">
        <v>2118.8000000000002</v>
      </c>
      <c r="E14" s="72">
        <v>2416.5</v>
      </c>
      <c r="F14" s="72">
        <v>1583</v>
      </c>
      <c r="G14" s="72">
        <v>501</v>
      </c>
      <c r="H14" s="72">
        <v>2739</v>
      </c>
      <c r="I14" s="72">
        <v>167</v>
      </c>
      <c r="J14" s="72">
        <v>6021210</v>
      </c>
    </row>
    <row r="15" spans="1:10" ht="11.25" customHeight="1">
      <c r="A15" s="49">
        <v>1992</v>
      </c>
      <c r="B15" s="72">
        <v>17124.3</v>
      </c>
      <c r="C15" s="72">
        <v>6316.8</v>
      </c>
      <c r="D15" s="72">
        <v>2386.3000000000002</v>
      </c>
      <c r="E15" s="72">
        <v>2368.8000000000002</v>
      </c>
      <c r="F15" s="72">
        <v>1742.5</v>
      </c>
      <c r="G15" s="72">
        <v>584.29999999999995</v>
      </c>
      <c r="H15" s="72">
        <v>3256.4</v>
      </c>
      <c r="I15" s="72">
        <v>261.2</v>
      </c>
      <c r="J15" s="72">
        <v>6036615</v>
      </c>
    </row>
    <row r="16" spans="1:10" ht="11.25" customHeight="1">
      <c r="A16" s="49">
        <v>1993</v>
      </c>
      <c r="B16" s="72">
        <v>16554.3</v>
      </c>
      <c r="C16" s="72">
        <v>6391.2</v>
      </c>
      <c r="D16" s="72">
        <v>2042.4</v>
      </c>
      <c r="E16" s="72">
        <v>2339.4</v>
      </c>
      <c r="F16" s="72">
        <v>1748.5</v>
      </c>
      <c r="G16" s="72">
        <v>627.4</v>
      </c>
      <c r="H16" s="72">
        <v>3028.5</v>
      </c>
      <c r="I16" s="72">
        <v>180.9</v>
      </c>
      <c r="J16" s="72">
        <v>6130121</v>
      </c>
    </row>
    <row r="17" spans="1:10" ht="11.25" customHeight="1">
      <c r="A17" s="49">
        <v>1994</v>
      </c>
      <c r="B17" s="72">
        <v>17338.900000000001</v>
      </c>
      <c r="C17" s="72">
        <v>6709.5</v>
      </c>
      <c r="D17" s="72">
        <v>2090</v>
      </c>
      <c r="E17" s="72">
        <v>2816.2</v>
      </c>
      <c r="F17" s="72">
        <v>1886</v>
      </c>
      <c r="G17" s="72">
        <v>664.5</v>
      </c>
      <c r="H17" s="72">
        <v>2710.6</v>
      </c>
      <c r="I17" s="72">
        <v>228</v>
      </c>
      <c r="J17" s="72">
        <v>6268533</v>
      </c>
    </row>
    <row r="18" spans="1:10" ht="11.25" customHeight="1">
      <c r="A18" s="49">
        <v>1995</v>
      </c>
      <c r="B18" s="72">
        <v>16347.5</v>
      </c>
      <c r="C18" s="72">
        <v>6284.8</v>
      </c>
      <c r="D18" s="72">
        <v>1753.1</v>
      </c>
      <c r="E18" s="72">
        <v>2399.6</v>
      </c>
      <c r="F18" s="72">
        <v>1856.8</v>
      </c>
      <c r="G18" s="72">
        <v>647</v>
      </c>
      <c r="H18" s="72">
        <v>2991.8</v>
      </c>
      <c r="I18" s="72">
        <v>204.7</v>
      </c>
      <c r="J18" s="72">
        <v>6815962</v>
      </c>
    </row>
    <row r="19" spans="1:10" ht="11.25" customHeight="1">
      <c r="A19" s="49">
        <v>1996</v>
      </c>
      <c r="B19" s="72">
        <v>16102.7</v>
      </c>
      <c r="C19" s="72">
        <v>6312.5</v>
      </c>
      <c r="D19" s="72">
        <v>1872.8</v>
      </c>
      <c r="E19" s="72">
        <v>2274.8000000000002</v>
      </c>
      <c r="F19" s="72">
        <v>1581.7</v>
      </c>
      <c r="G19" s="72">
        <v>603.9</v>
      </c>
      <c r="H19" s="72">
        <v>3043.1</v>
      </c>
      <c r="I19" s="72">
        <v>180.3</v>
      </c>
      <c r="J19" s="72">
        <v>7265788</v>
      </c>
    </row>
    <row r="20" spans="1:10" ht="11.25" customHeight="1">
      <c r="A20" s="49">
        <v>1997</v>
      </c>
      <c r="B20" s="72">
        <v>18400.2</v>
      </c>
      <c r="C20" s="72">
        <v>6642.3</v>
      </c>
      <c r="D20" s="72">
        <v>2130.1999999999998</v>
      </c>
      <c r="E20" s="72">
        <v>2659.8</v>
      </c>
      <c r="F20" s="72">
        <v>1665.8</v>
      </c>
      <c r="G20" s="72">
        <v>699.3</v>
      </c>
      <c r="H20" s="72">
        <v>4034.5</v>
      </c>
      <c r="I20" s="72">
        <v>293.39999999999998</v>
      </c>
      <c r="J20" s="72">
        <v>8189821</v>
      </c>
    </row>
    <row r="21" spans="1:10" ht="11.25" customHeight="1">
      <c r="A21" s="49">
        <v>1998</v>
      </c>
      <c r="B21" s="72">
        <v>16551.7</v>
      </c>
      <c r="C21" s="72">
        <v>6513.6</v>
      </c>
      <c r="D21" s="72">
        <v>1844.9</v>
      </c>
      <c r="E21" s="72">
        <v>1911</v>
      </c>
      <c r="F21" s="72">
        <v>1785.6</v>
      </c>
      <c r="G21" s="72">
        <v>711.2</v>
      </c>
      <c r="H21" s="72">
        <v>3314.9</v>
      </c>
      <c r="I21" s="72">
        <v>198.3</v>
      </c>
      <c r="J21" s="72">
        <v>7251032</v>
      </c>
    </row>
    <row r="22" spans="1:10" ht="11.25" customHeight="1">
      <c r="A22" s="49">
        <v>1999</v>
      </c>
      <c r="B22" s="72">
        <v>17346.7</v>
      </c>
      <c r="C22" s="72">
        <v>6691.3</v>
      </c>
      <c r="D22" s="72">
        <v>1985.6</v>
      </c>
      <c r="E22" s="72">
        <v>2153.6999999999998</v>
      </c>
      <c r="F22" s="72">
        <v>1886.8</v>
      </c>
      <c r="G22" s="72">
        <v>717.4</v>
      </c>
      <c r="H22" s="72">
        <v>3350.5</v>
      </c>
      <c r="I22" s="72">
        <v>243.5</v>
      </c>
      <c r="J22" s="72">
        <v>8077404</v>
      </c>
    </row>
    <row r="23" spans="1:10" ht="11.25" customHeight="1">
      <c r="A23" s="49">
        <v>2000</v>
      </c>
      <c r="B23" s="72">
        <v>18853.599999999999</v>
      </c>
      <c r="C23" s="72">
        <v>7015.4</v>
      </c>
      <c r="D23" s="72">
        <v>1812.2</v>
      </c>
      <c r="E23" s="72">
        <v>3023</v>
      </c>
      <c r="F23" s="72">
        <v>1712.2</v>
      </c>
      <c r="G23" s="72">
        <v>691</v>
      </c>
      <c r="H23" s="72">
        <v>4129.8</v>
      </c>
      <c r="I23" s="72">
        <v>191</v>
      </c>
      <c r="J23" s="72">
        <v>7883036</v>
      </c>
    </row>
    <row r="24" spans="1:10" ht="11.25" customHeight="1">
      <c r="A24" s="49">
        <v>2001</v>
      </c>
      <c r="B24" s="72">
        <v>16739.7</v>
      </c>
      <c r="C24" s="72">
        <v>6488.1</v>
      </c>
      <c r="D24" s="72">
        <v>1858.8</v>
      </c>
      <c r="E24" s="72">
        <v>2289.5</v>
      </c>
      <c r="F24" s="72">
        <v>1461.7</v>
      </c>
      <c r="G24" s="72">
        <v>665.4</v>
      </c>
      <c r="H24" s="72">
        <v>3568.4</v>
      </c>
      <c r="I24" s="72">
        <v>168.6</v>
      </c>
      <c r="J24" s="72">
        <v>7918636</v>
      </c>
    </row>
    <row r="25" spans="1:10" ht="11.25" customHeight="1">
      <c r="A25" s="49">
        <v>2002</v>
      </c>
      <c r="B25" s="72">
        <v>17122.099999999999</v>
      </c>
      <c r="C25" s="72">
        <v>6549.4</v>
      </c>
      <c r="D25" s="72">
        <v>1727.4</v>
      </c>
      <c r="E25" s="72">
        <v>2581.8000000000002</v>
      </c>
      <c r="F25" s="72">
        <v>1251.2</v>
      </c>
      <c r="G25" s="72">
        <v>590.79999999999995</v>
      </c>
      <c r="H25" s="72">
        <v>3999.3</v>
      </c>
      <c r="I25" s="72">
        <v>138.1</v>
      </c>
      <c r="J25" s="72">
        <v>8137640</v>
      </c>
    </row>
    <row r="26" spans="1:10" ht="11.25" customHeight="1">
      <c r="A26" s="49">
        <v>2003</v>
      </c>
      <c r="B26" s="72">
        <v>16847.900000000001</v>
      </c>
      <c r="C26" s="72">
        <v>6671.8</v>
      </c>
      <c r="D26" s="72">
        <v>1762.3</v>
      </c>
      <c r="E26" s="72">
        <v>2293.1999999999998</v>
      </c>
      <c r="F26" s="72">
        <v>1294.9000000000001</v>
      </c>
      <c r="G26" s="72">
        <v>715.8</v>
      </c>
      <c r="H26" s="72">
        <v>3581.7</v>
      </c>
      <c r="I26" s="72">
        <v>218.7</v>
      </c>
      <c r="J26" s="72">
        <v>8434610</v>
      </c>
    </row>
    <row r="27" spans="1:10" ht="11.25" customHeight="1">
      <c r="A27" s="49">
        <v>2004</v>
      </c>
      <c r="B27" s="72">
        <v>16822.599999999999</v>
      </c>
      <c r="C27" s="72">
        <v>7167.9</v>
      </c>
      <c r="D27" s="72">
        <v>1709.6</v>
      </c>
      <c r="E27" s="72">
        <v>1424.6</v>
      </c>
      <c r="F27" s="72">
        <v>1418.4</v>
      </c>
      <c r="G27" s="72">
        <v>685.4</v>
      </c>
      <c r="H27" s="72">
        <v>3818.5</v>
      </c>
      <c r="I27" s="72">
        <v>289.8</v>
      </c>
      <c r="J27" s="72">
        <v>8553060</v>
      </c>
    </row>
    <row r="28" spans="1:10" ht="11.25" customHeight="1">
      <c r="A28" s="49">
        <v>2005</v>
      </c>
      <c r="B28" s="72">
        <v>18272.2</v>
      </c>
      <c r="C28" s="72">
        <v>7188.2</v>
      </c>
      <c r="D28" s="72">
        <v>1574.5</v>
      </c>
      <c r="E28" s="72">
        <v>2101.4</v>
      </c>
      <c r="F28" s="72">
        <v>1555</v>
      </c>
      <c r="G28" s="72">
        <v>712.3</v>
      </c>
      <c r="H28" s="72">
        <v>4551.2</v>
      </c>
      <c r="I28" s="72">
        <v>277.39999999999998</v>
      </c>
      <c r="J28" s="72">
        <v>9805757</v>
      </c>
    </row>
    <row r="29" spans="1:10" ht="11.25" customHeight="1">
      <c r="A29" s="49">
        <v>2006</v>
      </c>
      <c r="B29" s="72">
        <v>16815.7</v>
      </c>
      <c r="C29" s="72">
        <v>6930</v>
      </c>
      <c r="D29" s="72">
        <v>1400.3</v>
      </c>
      <c r="E29" s="72">
        <v>2219.4</v>
      </c>
      <c r="F29" s="72">
        <v>1256.4000000000001</v>
      </c>
      <c r="G29" s="72">
        <v>710.2</v>
      </c>
      <c r="H29" s="72">
        <v>3725.6</v>
      </c>
      <c r="I29" s="72">
        <v>234.5</v>
      </c>
      <c r="J29" s="72">
        <v>10510417</v>
      </c>
    </row>
    <row r="30" spans="1:10" ht="11.25" customHeight="1">
      <c r="A30" s="49">
        <v>2007</v>
      </c>
      <c r="B30" s="72">
        <v>17047.5</v>
      </c>
      <c r="C30" s="72">
        <v>7012.9</v>
      </c>
      <c r="D30" s="72">
        <v>1453</v>
      </c>
      <c r="E30" s="72">
        <v>2030.3</v>
      </c>
      <c r="F30" s="72">
        <v>1276.9000000000001</v>
      </c>
      <c r="G30" s="72">
        <v>748.1</v>
      </c>
      <c r="H30" s="72">
        <v>3920.8</v>
      </c>
      <c r="I30" s="72">
        <v>277.8</v>
      </c>
      <c r="J30" s="72">
        <v>11436449</v>
      </c>
    </row>
    <row r="31" spans="1:10" ht="11.25" customHeight="1">
      <c r="A31" s="49">
        <v>2008</v>
      </c>
      <c r="B31" s="72">
        <v>17558.3</v>
      </c>
      <c r="C31" s="72">
        <v>7203.3</v>
      </c>
      <c r="D31" s="72">
        <v>1406.4</v>
      </c>
      <c r="E31" s="72">
        <v>2412.6999999999998</v>
      </c>
      <c r="F31" s="72">
        <v>1228</v>
      </c>
      <c r="G31" s="72">
        <v>681.5</v>
      </c>
      <c r="H31" s="72">
        <v>3943.9</v>
      </c>
      <c r="I31" s="72">
        <v>289.2</v>
      </c>
      <c r="J31" s="72">
        <v>11547473</v>
      </c>
    </row>
    <row r="32" spans="1:10" ht="11.25" customHeight="1">
      <c r="A32" s="49">
        <v>2009</v>
      </c>
      <c r="B32" s="72">
        <v>18020.8</v>
      </c>
      <c r="C32" s="72">
        <v>7513.6</v>
      </c>
      <c r="D32" s="72">
        <v>1393.7</v>
      </c>
      <c r="E32" s="72">
        <v>2148.3000000000002</v>
      </c>
      <c r="F32" s="72">
        <v>1235.0999999999999</v>
      </c>
      <c r="G32" s="72">
        <v>742.3</v>
      </c>
      <c r="H32" s="72">
        <v>4373.3</v>
      </c>
      <c r="I32" s="72">
        <v>268.8</v>
      </c>
      <c r="J32" s="72">
        <v>12232459</v>
      </c>
    </row>
    <row r="33" spans="1:13" ht="11.25" customHeight="1">
      <c r="A33" s="49">
        <v>2010</v>
      </c>
      <c r="B33" s="72">
        <v>17835.3</v>
      </c>
      <c r="C33" s="72">
        <v>7413.8</v>
      </c>
      <c r="D33" s="72">
        <v>1386</v>
      </c>
      <c r="E33" s="72">
        <v>2317.8000000000002</v>
      </c>
      <c r="F33" s="72">
        <v>1103.0999999999999</v>
      </c>
      <c r="G33" s="72">
        <v>705.9</v>
      </c>
      <c r="H33" s="72">
        <v>4270.6000000000004</v>
      </c>
      <c r="I33" s="72">
        <v>297.7</v>
      </c>
      <c r="J33" s="72">
        <v>12751568</v>
      </c>
      <c r="M33" s="85"/>
    </row>
    <row r="34" spans="1:13" ht="11.25" customHeight="1">
      <c r="A34" s="49">
        <v>2011</v>
      </c>
      <c r="B34" s="72">
        <v>18111.2</v>
      </c>
      <c r="C34" s="72">
        <v>7665.5</v>
      </c>
      <c r="D34" s="72">
        <v>1300.5</v>
      </c>
      <c r="E34" s="72">
        <v>2398.6</v>
      </c>
      <c r="F34" s="72">
        <v>1153.2</v>
      </c>
      <c r="G34" s="72">
        <v>736.6</v>
      </c>
      <c r="H34" s="72">
        <v>4155.1000000000004</v>
      </c>
      <c r="I34" s="72">
        <v>316</v>
      </c>
      <c r="J34" s="72">
        <v>13886156</v>
      </c>
      <c r="M34" s="85"/>
    </row>
    <row r="35" spans="1:13" ht="11.25" customHeight="1">
      <c r="A35" s="243" t="s">
        <v>114</v>
      </c>
      <c r="B35" s="72">
        <v>17634.8</v>
      </c>
      <c r="C35" s="8">
        <v>7443.1</v>
      </c>
      <c r="D35" s="8">
        <v>1100.3</v>
      </c>
      <c r="E35" s="8">
        <v>2090.6</v>
      </c>
      <c r="F35" s="8">
        <v>1212.5999999999999</v>
      </c>
      <c r="G35" s="8">
        <v>707.4</v>
      </c>
      <c r="H35" s="8">
        <v>4706.8</v>
      </c>
      <c r="I35" s="8">
        <v>374</v>
      </c>
      <c r="J35" s="72">
        <v>15611441</v>
      </c>
      <c r="M35" s="85"/>
    </row>
    <row r="36" spans="1:13" ht="11.25" customHeight="1">
      <c r="A36" s="49">
        <v>2013</v>
      </c>
      <c r="B36" s="72">
        <v>19433.3</v>
      </c>
      <c r="C36" s="8">
        <v>7823.9</v>
      </c>
      <c r="D36" s="8">
        <v>1396.1</v>
      </c>
      <c r="E36" s="8">
        <v>2321.4</v>
      </c>
      <c r="F36" s="8">
        <v>1636.2</v>
      </c>
      <c r="G36" s="8">
        <v>896.2</v>
      </c>
      <c r="H36" s="8">
        <v>5067.6000000000004</v>
      </c>
      <c r="I36" s="8">
        <v>405.5</v>
      </c>
      <c r="J36" s="72">
        <v>16220440</v>
      </c>
      <c r="M36" s="85"/>
    </row>
    <row r="37" spans="1:13" ht="11.25" customHeight="1">
      <c r="A37" s="49">
        <v>2014</v>
      </c>
      <c r="B37" s="72">
        <v>19151.3</v>
      </c>
      <c r="C37" s="8">
        <v>8291</v>
      </c>
      <c r="D37" s="8">
        <v>1221.4000000000001</v>
      </c>
      <c r="E37" s="8">
        <v>2194</v>
      </c>
      <c r="F37" s="8">
        <v>1637.6</v>
      </c>
      <c r="G37" s="8">
        <v>897.3</v>
      </c>
      <c r="H37" s="8">
        <v>4526</v>
      </c>
      <c r="I37" s="8">
        <v>459.2</v>
      </c>
      <c r="J37" s="72">
        <v>16410049</v>
      </c>
      <c r="M37" s="85"/>
    </row>
    <row r="38" spans="1:13" ht="11.25" customHeight="1">
      <c r="A38" s="49">
        <v>2015</v>
      </c>
      <c r="B38" s="72">
        <v>18333.599999999999</v>
      </c>
      <c r="C38" s="8">
        <v>7695</v>
      </c>
      <c r="D38" s="8">
        <v>1258</v>
      </c>
      <c r="E38" s="8">
        <v>2323</v>
      </c>
      <c r="F38" s="8">
        <v>1397.2</v>
      </c>
      <c r="G38" s="8">
        <v>877.3</v>
      </c>
      <c r="H38" s="8">
        <v>4254.7</v>
      </c>
      <c r="I38" s="8">
        <v>530.29999999999995</v>
      </c>
      <c r="J38" s="72">
        <v>16602493</v>
      </c>
      <c r="M38" s="85"/>
    </row>
    <row r="39" spans="1:13" ht="11.25" customHeight="1">
      <c r="A39" s="49">
        <v>2016</v>
      </c>
      <c r="B39" s="72">
        <v>18597.815999999999</v>
      </c>
      <c r="C39" s="8">
        <v>7915.5</v>
      </c>
      <c r="D39" s="8">
        <v>1232.0999999999999</v>
      </c>
      <c r="E39" s="8">
        <v>1858.3</v>
      </c>
      <c r="F39" s="8">
        <v>1547.2</v>
      </c>
      <c r="G39" s="8">
        <v>898.1</v>
      </c>
      <c r="H39" s="8">
        <v>4667.8</v>
      </c>
      <c r="I39" s="8">
        <v>478.9</v>
      </c>
      <c r="J39" s="72">
        <v>17571574</v>
      </c>
      <c r="M39" s="85"/>
    </row>
    <row r="40" spans="1:13" ht="11.25" customHeight="1">
      <c r="A40" s="49">
        <v>2017</v>
      </c>
      <c r="B40" s="72">
        <v>18312.899000000001</v>
      </c>
      <c r="C40" s="8">
        <v>7908.7</v>
      </c>
      <c r="D40" s="8">
        <v>1185.8</v>
      </c>
      <c r="E40" s="8">
        <v>1777.5</v>
      </c>
      <c r="F40" s="8">
        <v>1497.5</v>
      </c>
      <c r="G40" s="8">
        <v>746.3</v>
      </c>
      <c r="H40" s="8">
        <v>4663</v>
      </c>
      <c r="I40" s="8">
        <v>534.20000000000005</v>
      </c>
      <c r="J40" s="72">
        <v>18032949</v>
      </c>
      <c r="M40" s="85"/>
    </row>
    <row r="41" spans="1:13" ht="11.25" customHeight="1">
      <c r="A41" s="49">
        <v>2018</v>
      </c>
      <c r="B41" s="72">
        <v>17487.398000000001</v>
      </c>
      <c r="C41" s="276" t="s">
        <v>272</v>
      </c>
      <c r="D41" s="276" t="s">
        <v>272</v>
      </c>
      <c r="E41" s="276" t="s">
        <v>272</v>
      </c>
      <c r="F41" s="276" t="s">
        <v>272</v>
      </c>
      <c r="G41" s="276" t="s">
        <v>272</v>
      </c>
      <c r="H41" s="276" t="s">
        <v>272</v>
      </c>
      <c r="I41" s="276" t="s">
        <v>272</v>
      </c>
      <c r="J41" s="72">
        <v>16184328</v>
      </c>
      <c r="M41" s="85"/>
    </row>
    <row r="42" spans="1:13" ht="11.25" customHeight="1">
      <c r="A42" s="49">
        <v>2019</v>
      </c>
      <c r="B42" s="72">
        <v>17019.524000000001</v>
      </c>
      <c r="C42" s="276" t="s">
        <v>272</v>
      </c>
      <c r="D42" s="276" t="s">
        <v>272</v>
      </c>
      <c r="E42" s="276" t="s">
        <v>272</v>
      </c>
      <c r="F42" s="276" t="s">
        <v>272</v>
      </c>
      <c r="G42" s="276" t="s">
        <v>272</v>
      </c>
      <c r="H42" s="276" t="s">
        <v>272</v>
      </c>
      <c r="I42" s="276" t="s">
        <v>272</v>
      </c>
      <c r="J42" s="72">
        <v>15531610</v>
      </c>
      <c r="M42" s="85"/>
    </row>
    <row r="43" spans="1:13" ht="11.25" customHeight="1">
      <c r="A43" s="49">
        <v>2020</v>
      </c>
      <c r="B43" s="72">
        <v>15666.19</v>
      </c>
      <c r="C43" s="276" t="s">
        <v>272</v>
      </c>
      <c r="D43" s="276" t="s">
        <v>272</v>
      </c>
      <c r="E43" s="276" t="s">
        <v>272</v>
      </c>
      <c r="F43" s="276" t="s">
        <v>272</v>
      </c>
      <c r="G43" s="276" t="s">
        <v>272</v>
      </c>
      <c r="H43" s="276" t="s">
        <v>272</v>
      </c>
      <c r="I43" s="276" t="s">
        <v>272</v>
      </c>
      <c r="J43" s="72">
        <v>15060995</v>
      </c>
      <c r="M43" s="85"/>
    </row>
    <row r="44" spans="1:13" ht="11.25" customHeight="1">
      <c r="A44" s="49">
        <v>2021</v>
      </c>
      <c r="B44" s="72">
        <v>15626.407999999999</v>
      </c>
      <c r="C44" s="276" t="s">
        <v>272</v>
      </c>
      <c r="D44" s="276" t="s">
        <v>272</v>
      </c>
      <c r="E44" s="276" t="s">
        <v>272</v>
      </c>
      <c r="F44" s="276" t="s">
        <v>272</v>
      </c>
      <c r="G44" s="276" t="s">
        <v>272</v>
      </c>
      <c r="H44" s="276" t="s">
        <v>272</v>
      </c>
      <c r="I44" s="276" t="s">
        <v>272</v>
      </c>
      <c r="J44" s="246">
        <v>16871239</v>
      </c>
      <c r="M44" s="85"/>
    </row>
    <row r="45" spans="1:13" ht="11.25" customHeight="1">
      <c r="A45" s="55">
        <v>2022</v>
      </c>
      <c r="B45" s="74">
        <v>15264.853999999999</v>
      </c>
      <c r="C45" s="277" t="s">
        <v>272</v>
      </c>
      <c r="D45" s="277" t="s">
        <v>272</v>
      </c>
      <c r="E45" s="277" t="s">
        <v>272</v>
      </c>
      <c r="F45" s="277" t="s">
        <v>272</v>
      </c>
      <c r="G45" s="277" t="s">
        <v>272</v>
      </c>
      <c r="H45" s="277" t="s">
        <v>272</v>
      </c>
      <c r="I45" s="277" t="s">
        <v>272</v>
      </c>
      <c r="J45" s="265">
        <v>17153327</v>
      </c>
    </row>
    <row r="46" spans="1:13" ht="11.25" customHeight="1">
      <c r="A46" s="49" t="s">
        <v>273</v>
      </c>
      <c r="B46" s="68"/>
      <c r="C46" s="68"/>
      <c r="D46" s="68"/>
      <c r="E46" s="68"/>
      <c r="F46" s="68"/>
      <c r="G46" s="117"/>
      <c r="H46" s="68"/>
      <c r="I46" s="117"/>
      <c r="J46" s="68"/>
    </row>
    <row r="47" spans="1:13" ht="11.25" customHeight="1">
      <c r="A47" s="49" t="s">
        <v>296</v>
      </c>
    </row>
    <row r="48" spans="1:13" ht="11.25" customHeight="1">
      <c r="A48" s="243" t="s">
        <v>134</v>
      </c>
    </row>
    <row r="49" spans="1:19" ht="11.25" customHeight="1">
      <c r="A49" s="243" t="s">
        <v>136</v>
      </c>
    </row>
    <row r="50" spans="1:19" ht="11.25" customHeight="1">
      <c r="A50" s="243" t="s">
        <v>135</v>
      </c>
    </row>
    <row r="51" spans="1:19" ht="11.25" customHeight="1">
      <c r="A51" s="243" t="s">
        <v>131</v>
      </c>
    </row>
    <row r="52" spans="1:19">
      <c r="A52" s="49" t="s">
        <v>278</v>
      </c>
    </row>
    <row r="56" spans="1:19">
      <c r="I56" s="71"/>
      <c r="J56" s="71"/>
      <c r="K56" s="71"/>
      <c r="L56" s="71"/>
      <c r="M56" s="71"/>
      <c r="N56" s="71"/>
      <c r="O56" s="71"/>
      <c r="P56" s="71"/>
      <c r="Q56" s="71"/>
      <c r="R56" s="71"/>
      <c r="S56" s="71"/>
    </row>
  </sheetData>
  <phoneticPr fontId="69" type="noConversion"/>
  <pageMargins left="0.66700000000000004" right="0.66700000000000004" top="0.66700000000000004" bottom="0.72" header="0" footer="0"/>
  <pageSetup scale="92" firstPageNumber="38"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BE393-801A-4C0C-B25A-4C3DD0278DBE}">
  <sheetPr transitionEvaluation="1" codeName="Sheet42"/>
  <dimension ref="A1:G47"/>
  <sheetViews>
    <sheetView showGridLines="0" topLeftCell="A15" zoomScale="130" zoomScaleNormal="130" workbookViewId="0"/>
  </sheetViews>
  <sheetFormatPr defaultColWidth="9.7109375" defaultRowHeight="11.25"/>
  <cols>
    <col min="1" max="1" width="11.140625" style="49" customWidth="1"/>
    <col min="2" max="5" width="14.42578125" style="45" customWidth="1"/>
    <col min="6" max="6" width="9.7109375" style="45"/>
    <col min="7" max="7" width="14.7109375" style="45" bestFit="1" customWidth="1"/>
    <col min="8" max="16384" width="9.7109375" style="45"/>
  </cols>
  <sheetData>
    <row r="1" spans="1:7" ht="11.25" customHeight="1">
      <c r="A1" s="54" t="s">
        <v>30</v>
      </c>
      <c r="B1" s="51"/>
      <c r="C1" s="51"/>
      <c r="D1" s="51"/>
      <c r="E1" s="51"/>
    </row>
    <row r="2" spans="1:7" s="155" customFormat="1" ht="22.5">
      <c r="A2" s="202" t="s">
        <v>55</v>
      </c>
      <c r="B2" s="201" t="s">
        <v>192</v>
      </c>
      <c r="C2" s="201" t="s">
        <v>255</v>
      </c>
      <c r="D2" s="201" t="s">
        <v>182</v>
      </c>
      <c r="E2" s="201" t="s">
        <v>158</v>
      </c>
    </row>
    <row r="3" spans="1:7" ht="11.25" customHeight="1">
      <c r="A3" s="49">
        <v>1980</v>
      </c>
      <c r="B3" s="72">
        <v>1600</v>
      </c>
      <c r="C3" s="72">
        <v>5300</v>
      </c>
      <c r="D3" s="72">
        <v>2400</v>
      </c>
      <c r="E3" s="72">
        <v>10080</v>
      </c>
    </row>
    <row r="4" spans="1:7" ht="11.25" customHeight="1">
      <c r="A4" s="49">
        <v>1981</v>
      </c>
      <c r="B4" s="72">
        <v>3000</v>
      </c>
      <c r="C4" s="8">
        <v>6900</v>
      </c>
      <c r="D4" s="72">
        <v>2000</v>
      </c>
      <c r="E4" s="72">
        <v>11000</v>
      </c>
    </row>
    <row r="5" spans="1:7" ht="11.25" customHeight="1">
      <c r="A5" s="49">
        <v>1982</v>
      </c>
      <c r="B5" s="72">
        <v>3400</v>
      </c>
      <c r="C5" s="8">
        <v>15500</v>
      </c>
      <c r="D5" s="72">
        <v>920</v>
      </c>
      <c r="E5" s="72">
        <v>10580</v>
      </c>
    </row>
    <row r="6" spans="1:7" ht="11.25" customHeight="1">
      <c r="A6" s="49">
        <v>1983</v>
      </c>
      <c r="B6" s="72">
        <v>3100</v>
      </c>
      <c r="C6" s="8">
        <v>13500</v>
      </c>
      <c r="D6" s="72">
        <v>1240</v>
      </c>
      <c r="E6" s="72">
        <v>14260</v>
      </c>
    </row>
    <row r="7" spans="1:7" ht="11.25" customHeight="1">
      <c r="A7" s="49">
        <v>1984</v>
      </c>
      <c r="B7" s="72">
        <v>3800</v>
      </c>
      <c r="C7" s="8">
        <v>18000</v>
      </c>
      <c r="D7" s="72">
        <v>1070</v>
      </c>
      <c r="E7" s="72">
        <v>17762</v>
      </c>
    </row>
    <row r="8" spans="1:7" ht="11.25" customHeight="1">
      <c r="A8" s="49">
        <v>1985</v>
      </c>
      <c r="B8" s="72">
        <v>4800</v>
      </c>
      <c r="C8" s="8">
        <v>22000</v>
      </c>
      <c r="D8" s="72">
        <v>813</v>
      </c>
      <c r="E8" s="72">
        <v>16667</v>
      </c>
    </row>
    <row r="9" spans="1:7" ht="11.25" customHeight="1">
      <c r="A9" s="49">
        <v>1986</v>
      </c>
      <c r="B9" s="72">
        <v>5600</v>
      </c>
      <c r="C9" s="8">
        <v>24300</v>
      </c>
      <c r="D9" s="72">
        <v>1030</v>
      </c>
      <c r="E9" s="72">
        <v>24102</v>
      </c>
    </row>
    <row r="10" spans="1:7" ht="11.25" customHeight="1">
      <c r="A10" s="49">
        <v>1987</v>
      </c>
      <c r="B10" s="72">
        <v>6800</v>
      </c>
      <c r="C10" s="8">
        <v>29000</v>
      </c>
      <c r="D10" s="72">
        <v>710</v>
      </c>
      <c r="E10" s="72">
        <v>18886</v>
      </c>
      <c r="G10" s="196"/>
    </row>
    <row r="11" spans="1:7" ht="11.25" customHeight="1">
      <c r="A11" s="49">
        <v>1988</v>
      </c>
      <c r="B11" s="72">
        <v>7100</v>
      </c>
      <c r="C11" s="8">
        <v>32700</v>
      </c>
      <c r="D11" s="72">
        <v>760</v>
      </c>
      <c r="E11" s="72">
        <v>22420</v>
      </c>
      <c r="G11" s="196"/>
    </row>
    <row r="12" spans="1:7" ht="11.25" customHeight="1">
      <c r="A12" s="49">
        <v>1989</v>
      </c>
      <c r="B12" s="72">
        <v>7200</v>
      </c>
      <c r="C12" s="8">
        <v>40000</v>
      </c>
      <c r="D12" s="72">
        <v>400</v>
      </c>
      <c r="E12" s="72">
        <v>14800</v>
      </c>
      <c r="G12" s="196"/>
    </row>
    <row r="13" spans="1:7" ht="11.25" customHeight="1">
      <c r="A13" s="49">
        <v>1990</v>
      </c>
      <c r="B13" s="72">
        <v>7300</v>
      </c>
      <c r="C13" s="8">
        <v>39000</v>
      </c>
      <c r="D13" s="72">
        <v>415</v>
      </c>
      <c r="E13" s="72">
        <v>14110</v>
      </c>
      <c r="G13" s="196"/>
    </row>
    <row r="14" spans="1:7" ht="11.25" customHeight="1">
      <c r="A14" s="49">
        <v>1991</v>
      </c>
      <c r="B14" s="72">
        <v>7300</v>
      </c>
      <c r="C14" s="72">
        <v>29600</v>
      </c>
      <c r="D14" s="72">
        <v>820</v>
      </c>
      <c r="E14" s="72">
        <v>21976</v>
      </c>
      <c r="G14" s="196"/>
    </row>
    <row r="15" spans="1:7" ht="11.25" customHeight="1">
      <c r="A15" s="49">
        <v>1992</v>
      </c>
      <c r="B15" s="72">
        <v>7300</v>
      </c>
      <c r="C15" s="72">
        <v>52300</v>
      </c>
      <c r="D15" s="72">
        <v>290</v>
      </c>
      <c r="E15" s="72">
        <v>13833</v>
      </c>
      <c r="G15" s="196"/>
    </row>
    <row r="16" spans="1:7" ht="11.25" customHeight="1">
      <c r="A16" s="49">
        <v>1993</v>
      </c>
      <c r="B16" s="72">
        <v>6900</v>
      </c>
      <c r="C16" s="72">
        <v>49200</v>
      </c>
      <c r="D16" s="72">
        <v>370</v>
      </c>
      <c r="E16" s="72">
        <v>16502</v>
      </c>
      <c r="G16" s="196"/>
    </row>
    <row r="17" spans="1:7" ht="11.25" customHeight="1">
      <c r="A17" s="49">
        <v>1994</v>
      </c>
      <c r="B17" s="72">
        <v>6500</v>
      </c>
      <c r="C17" s="72">
        <v>39400</v>
      </c>
      <c r="D17" s="72">
        <v>491</v>
      </c>
      <c r="E17" s="72">
        <v>18413</v>
      </c>
      <c r="G17" s="196"/>
    </row>
    <row r="18" spans="1:7" ht="11.25" customHeight="1">
      <c r="A18" s="49">
        <v>1995</v>
      </c>
      <c r="B18" s="72">
        <v>6100</v>
      </c>
      <c r="C18" s="72">
        <v>37800</v>
      </c>
      <c r="D18" s="72">
        <v>459</v>
      </c>
      <c r="E18" s="72">
        <v>15434</v>
      </c>
      <c r="G18" s="196"/>
    </row>
    <row r="19" spans="1:7" ht="11.25" customHeight="1">
      <c r="A19" s="49">
        <v>1996</v>
      </c>
      <c r="B19" s="72">
        <v>5700</v>
      </c>
      <c r="C19" s="72">
        <v>31500</v>
      </c>
      <c r="D19" s="72">
        <v>470</v>
      </c>
      <c r="E19" s="72">
        <v>13157</v>
      </c>
      <c r="G19" s="196"/>
    </row>
    <row r="20" spans="1:7" ht="11.25" customHeight="1">
      <c r="A20" s="49">
        <v>1997</v>
      </c>
      <c r="B20" s="72">
        <v>5300</v>
      </c>
      <c r="C20" s="72">
        <v>35000</v>
      </c>
      <c r="D20" s="72">
        <v>518</v>
      </c>
      <c r="E20" s="72">
        <v>16483</v>
      </c>
      <c r="G20" s="196"/>
    </row>
    <row r="21" spans="1:7" ht="11.25" customHeight="1">
      <c r="A21" s="49">
        <v>1998</v>
      </c>
      <c r="B21" s="72">
        <v>5300</v>
      </c>
      <c r="C21" s="72">
        <v>36600</v>
      </c>
      <c r="D21" s="72">
        <v>744</v>
      </c>
      <c r="E21" s="72">
        <v>24544</v>
      </c>
      <c r="G21" s="196"/>
    </row>
    <row r="22" spans="1:7" ht="11.25" customHeight="1">
      <c r="A22" s="49">
        <v>1999</v>
      </c>
      <c r="B22" s="72">
        <v>5300</v>
      </c>
      <c r="C22" s="72">
        <v>27000</v>
      </c>
      <c r="D22" s="72">
        <v>634</v>
      </c>
      <c r="E22" s="72">
        <v>15215</v>
      </c>
      <c r="G22" s="196"/>
    </row>
    <row r="23" spans="1:7" ht="11.25" customHeight="1">
      <c r="A23" s="49">
        <v>2000</v>
      </c>
      <c r="B23" s="72">
        <v>5300</v>
      </c>
      <c r="C23" s="72">
        <v>34000</v>
      </c>
      <c r="D23" s="72">
        <v>455</v>
      </c>
      <c r="E23" s="72">
        <v>13888</v>
      </c>
      <c r="G23" s="196"/>
    </row>
    <row r="24" spans="1:7" ht="11.25" customHeight="1">
      <c r="A24" s="49">
        <v>2001</v>
      </c>
      <c r="B24" s="72">
        <v>4900</v>
      </c>
      <c r="C24" s="72">
        <v>25800</v>
      </c>
      <c r="D24" s="72">
        <v>667</v>
      </c>
      <c r="E24" s="72">
        <v>15340</v>
      </c>
      <c r="G24" s="196"/>
    </row>
    <row r="25" spans="1:7" ht="11.25" customHeight="1">
      <c r="A25" s="49">
        <v>2002</v>
      </c>
      <c r="B25" s="72">
        <v>4500</v>
      </c>
      <c r="C25" s="72">
        <v>26100</v>
      </c>
      <c r="D25" s="72">
        <v>783</v>
      </c>
      <c r="E25" s="72">
        <v>18097</v>
      </c>
      <c r="G25" s="196"/>
    </row>
    <row r="26" spans="1:7" ht="11.25" customHeight="1">
      <c r="A26" s="49">
        <v>2003</v>
      </c>
      <c r="B26" s="72">
        <v>4500</v>
      </c>
      <c r="C26" s="72">
        <v>25400</v>
      </c>
      <c r="D26" s="72">
        <v>853</v>
      </c>
      <c r="E26" s="72">
        <v>20472</v>
      </c>
      <c r="G26" s="196"/>
    </row>
    <row r="27" spans="1:7" ht="11.25" customHeight="1">
      <c r="A27" s="49">
        <v>2004</v>
      </c>
      <c r="B27" s="72">
        <v>4500</v>
      </c>
      <c r="C27" s="72">
        <v>26700</v>
      </c>
      <c r="D27" s="72">
        <v>809</v>
      </c>
      <c r="E27" s="72">
        <v>19977</v>
      </c>
      <c r="G27" s="196"/>
    </row>
    <row r="28" spans="1:7" ht="11.25" customHeight="1">
      <c r="A28" s="49">
        <v>2005</v>
      </c>
      <c r="B28" s="72">
        <v>4500</v>
      </c>
      <c r="C28" s="72">
        <v>37200</v>
      </c>
      <c r="D28" s="72">
        <v>620</v>
      </c>
      <c r="E28" s="72">
        <v>22461</v>
      </c>
      <c r="G28" s="196"/>
    </row>
    <row r="29" spans="1:7" ht="11.25" customHeight="1">
      <c r="A29" s="49">
        <v>2006</v>
      </c>
      <c r="B29" s="72">
        <v>4200</v>
      </c>
      <c r="C29" s="72">
        <v>26100</v>
      </c>
      <c r="D29" s="72">
        <v>911</v>
      </c>
      <c r="E29" s="72">
        <v>23148</v>
      </c>
      <c r="G29" s="196"/>
    </row>
    <row r="30" spans="1:7" ht="11.25" customHeight="1">
      <c r="A30" s="49">
        <v>2007</v>
      </c>
      <c r="B30" s="72">
        <v>4200</v>
      </c>
      <c r="C30" s="72">
        <v>24500</v>
      </c>
      <c r="D30" s="72">
        <v>950</v>
      </c>
      <c r="E30" s="72">
        <v>22517</v>
      </c>
      <c r="G30" s="196"/>
    </row>
    <row r="31" spans="1:7" ht="11.25" customHeight="1">
      <c r="A31" s="49">
        <v>2008</v>
      </c>
      <c r="B31" s="72">
        <v>4200</v>
      </c>
      <c r="C31" s="72">
        <v>23000</v>
      </c>
      <c r="D31" s="72">
        <v>888</v>
      </c>
      <c r="E31" s="72">
        <v>19545</v>
      </c>
      <c r="G31" s="196"/>
    </row>
    <row r="32" spans="1:7" ht="11.25" customHeight="1">
      <c r="A32" s="49">
        <v>2009</v>
      </c>
      <c r="B32" s="72">
        <v>4200</v>
      </c>
      <c r="C32" s="72">
        <v>25600</v>
      </c>
      <c r="D32" s="72">
        <v>847</v>
      </c>
      <c r="E32" s="72">
        <v>21084</v>
      </c>
      <c r="G32" s="196"/>
    </row>
    <row r="33" spans="1:7" ht="11.25" customHeight="1">
      <c r="A33" s="49">
        <v>2010</v>
      </c>
      <c r="B33" s="72">
        <v>4200</v>
      </c>
      <c r="C33" s="72">
        <v>32700</v>
      </c>
      <c r="D33" s="72">
        <v>768</v>
      </c>
      <c r="E33" s="72">
        <v>24961</v>
      </c>
      <c r="G33" s="196"/>
    </row>
    <row r="34" spans="1:7" ht="11.25" customHeight="1">
      <c r="A34" s="49">
        <v>2011</v>
      </c>
      <c r="B34" s="72">
        <v>4000</v>
      </c>
      <c r="C34" s="72">
        <v>37700</v>
      </c>
      <c r="D34" s="72">
        <v>775</v>
      </c>
      <c r="E34" s="72">
        <v>28439</v>
      </c>
      <c r="G34" s="196"/>
    </row>
    <row r="35" spans="1:7" ht="11.25" customHeight="1">
      <c r="A35" s="49">
        <v>2012</v>
      </c>
      <c r="B35" s="72">
        <v>3700</v>
      </c>
      <c r="C35" s="72">
        <v>29600</v>
      </c>
      <c r="D35" s="8">
        <v>1020</v>
      </c>
      <c r="E35" s="72">
        <v>27508</v>
      </c>
      <c r="G35" s="196"/>
    </row>
    <row r="36" spans="1:7" ht="11.25" customHeight="1">
      <c r="A36" s="49">
        <v>2013</v>
      </c>
      <c r="B36" s="72">
        <v>3800</v>
      </c>
      <c r="C36" s="72">
        <v>27600</v>
      </c>
      <c r="D36" s="8">
        <v>1110</v>
      </c>
      <c r="E36" s="8">
        <v>29812</v>
      </c>
      <c r="G36" s="196"/>
    </row>
    <row r="37" spans="1:7" ht="11.25" customHeight="1">
      <c r="A37" s="49">
        <v>2014</v>
      </c>
      <c r="B37" s="72">
        <v>3700</v>
      </c>
      <c r="C37" s="72">
        <v>28500</v>
      </c>
      <c r="D37" s="8">
        <v>1190</v>
      </c>
      <c r="E37" s="8">
        <v>33333</v>
      </c>
      <c r="G37" s="196"/>
    </row>
    <row r="38" spans="1:7" ht="11.25" customHeight="1">
      <c r="A38" s="49">
        <v>2015</v>
      </c>
      <c r="B38" s="72">
        <v>3500</v>
      </c>
      <c r="C38" s="72">
        <v>20900</v>
      </c>
      <c r="D38" s="8">
        <v>1470</v>
      </c>
      <c r="E38" s="8">
        <v>30723</v>
      </c>
      <c r="G38" s="196"/>
    </row>
    <row r="39" spans="1:7" ht="11.25" customHeight="1">
      <c r="A39" s="49">
        <v>2016</v>
      </c>
      <c r="B39" s="72">
        <v>3900</v>
      </c>
      <c r="C39" s="72">
        <v>28300</v>
      </c>
      <c r="D39" s="8">
        <v>1570</v>
      </c>
      <c r="E39" s="8">
        <v>44431</v>
      </c>
      <c r="G39" s="196"/>
    </row>
    <row r="40" spans="1:7" ht="11.25" customHeight="1">
      <c r="A40" s="49">
        <v>2017</v>
      </c>
      <c r="B40" s="72">
        <v>3600</v>
      </c>
      <c r="C40" s="72">
        <v>33600</v>
      </c>
      <c r="D40" s="8">
        <v>1050</v>
      </c>
      <c r="E40" s="8">
        <v>34860</v>
      </c>
      <c r="G40" s="196"/>
    </row>
    <row r="41" spans="1:7" ht="11.25" customHeight="1">
      <c r="A41" s="49">
        <v>2018</v>
      </c>
      <c r="B41" s="72">
        <v>3900</v>
      </c>
      <c r="C41" s="72">
        <v>37800</v>
      </c>
      <c r="D41" s="8">
        <v>1470</v>
      </c>
      <c r="E41" s="8">
        <v>55566</v>
      </c>
      <c r="G41" s="196"/>
    </row>
    <row r="42" spans="1:7" ht="11.25" customHeight="1">
      <c r="A42" s="49">
        <v>2019</v>
      </c>
      <c r="B42" s="72">
        <v>4400</v>
      </c>
      <c r="C42" s="72">
        <v>37400</v>
      </c>
      <c r="D42" s="8">
        <v>1820</v>
      </c>
      <c r="E42" s="8">
        <v>67795</v>
      </c>
      <c r="G42" s="196"/>
    </row>
    <row r="43" spans="1:7" ht="11.25" customHeight="1">
      <c r="A43" s="49">
        <v>2020</v>
      </c>
      <c r="B43" s="72">
        <v>4400</v>
      </c>
      <c r="C43" s="72">
        <v>40000</v>
      </c>
      <c r="D43" s="8">
        <v>1920</v>
      </c>
      <c r="E43" s="8">
        <v>76339</v>
      </c>
      <c r="G43" s="196"/>
    </row>
    <row r="44" spans="1:7" ht="11.25" customHeight="1">
      <c r="A44" s="49">
        <v>2021</v>
      </c>
      <c r="B44" s="72">
        <v>4500</v>
      </c>
      <c r="C44" s="72">
        <v>35600</v>
      </c>
      <c r="D44" s="8">
        <v>2440</v>
      </c>
      <c r="E44" s="8">
        <v>85644</v>
      </c>
      <c r="G44" s="196"/>
    </row>
    <row r="45" spans="1:7" ht="11.25" customHeight="1">
      <c r="A45" s="55">
        <v>2022</v>
      </c>
      <c r="B45" s="74">
        <v>4800</v>
      </c>
      <c r="C45" s="74">
        <v>36500</v>
      </c>
      <c r="D45" s="35">
        <v>2380</v>
      </c>
      <c r="E45" s="35">
        <v>86608</v>
      </c>
      <c r="F45" s="158"/>
      <c r="G45" s="196"/>
    </row>
    <row r="46" spans="1:7" ht="11.25" customHeight="1">
      <c r="A46" s="49" t="s">
        <v>296</v>
      </c>
      <c r="B46" s="195"/>
    </row>
    <row r="47" spans="1:7" ht="11.25" customHeight="1">
      <c r="A47" s="49" t="s">
        <v>284</v>
      </c>
    </row>
  </sheetData>
  <pageMargins left="0.66700000000000004" right="0.66700000000000004" top="0.66700000000000004" bottom="0.72" header="0" footer="0"/>
  <pageSetup firstPageNumber="56"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70B20-895A-452C-80B7-DFFAE30DAF2E}">
  <sheetPr transitionEvaluation="1" codeName="Sheet43">
    <pageSetUpPr fitToPage="1"/>
  </sheetPr>
  <dimension ref="A1:G49"/>
  <sheetViews>
    <sheetView showGridLines="0" topLeftCell="A14" zoomScale="130" zoomScaleNormal="130" workbookViewId="0"/>
  </sheetViews>
  <sheetFormatPr defaultColWidth="9.7109375" defaultRowHeight="11.25"/>
  <cols>
    <col min="1" max="1" width="6.5703125" style="49" customWidth="1"/>
    <col min="2" max="7" width="14.42578125" style="45" customWidth="1"/>
    <col min="8" max="16384" width="9.7109375" style="45"/>
  </cols>
  <sheetData>
    <row r="1" spans="1:7" ht="11.25" customHeight="1">
      <c r="A1" s="244" t="s">
        <v>32</v>
      </c>
      <c r="B1" s="51"/>
      <c r="C1" s="51"/>
      <c r="D1" s="51"/>
      <c r="E1" s="51"/>
      <c r="F1" s="51"/>
      <c r="G1" s="51"/>
    </row>
    <row r="2" spans="1:7" s="175" customFormat="1" ht="33.75">
      <c r="A2" s="62" t="s">
        <v>55</v>
      </c>
      <c r="B2" s="101" t="s">
        <v>255</v>
      </c>
      <c r="C2" s="101" t="s">
        <v>256</v>
      </c>
      <c r="D2" s="101" t="s">
        <v>257</v>
      </c>
      <c r="E2" s="101" t="s">
        <v>155</v>
      </c>
      <c r="F2" s="101" t="s">
        <v>156</v>
      </c>
      <c r="G2" s="101" t="s">
        <v>157</v>
      </c>
    </row>
    <row r="3" spans="1:7" ht="11.25" customHeight="1">
      <c r="A3" s="49">
        <v>1980</v>
      </c>
      <c r="B3" s="72">
        <v>191000</v>
      </c>
      <c r="C3" s="72">
        <v>190500</v>
      </c>
      <c r="D3" s="72">
        <v>500</v>
      </c>
      <c r="E3" s="72">
        <v>231</v>
      </c>
      <c r="F3" s="72">
        <v>78</v>
      </c>
      <c r="G3" s="72">
        <v>231</v>
      </c>
    </row>
    <row r="4" spans="1:7" ht="11.25" customHeight="1">
      <c r="A4" s="49">
        <v>1981</v>
      </c>
      <c r="B4" s="72">
        <v>182000</v>
      </c>
      <c r="C4" s="8">
        <v>181500</v>
      </c>
      <c r="D4" s="72">
        <v>500</v>
      </c>
      <c r="E4" s="72">
        <v>229</v>
      </c>
      <c r="F4" s="72">
        <v>91</v>
      </c>
      <c r="G4" s="72">
        <v>229</v>
      </c>
    </row>
    <row r="5" spans="1:7" ht="11.25" customHeight="1">
      <c r="A5" s="49">
        <v>1982</v>
      </c>
      <c r="B5" s="72">
        <v>178000</v>
      </c>
      <c r="C5" s="8">
        <v>175900</v>
      </c>
      <c r="D5" s="72">
        <v>2100</v>
      </c>
      <c r="E5" s="72">
        <v>251</v>
      </c>
      <c r="F5" s="72">
        <v>49</v>
      </c>
      <c r="G5" s="72">
        <v>249</v>
      </c>
    </row>
    <row r="6" spans="1:7" ht="11.25" customHeight="1">
      <c r="A6" s="49">
        <v>1983</v>
      </c>
      <c r="B6" s="72">
        <v>185000</v>
      </c>
      <c r="C6" s="8">
        <v>183800</v>
      </c>
      <c r="D6" s="72">
        <v>1200</v>
      </c>
      <c r="E6" s="72">
        <v>301</v>
      </c>
      <c r="F6" s="72">
        <v>42.3</v>
      </c>
      <c r="G6" s="72">
        <v>299</v>
      </c>
    </row>
    <row r="7" spans="1:7" ht="11.25" customHeight="1">
      <c r="A7" s="49">
        <v>1984</v>
      </c>
      <c r="B7" s="72">
        <v>183000</v>
      </c>
      <c r="C7" s="8">
        <v>182800</v>
      </c>
      <c r="D7" s="72">
        <v>200</v>
      </c>
      <c r="E7" s="72">
        <v>316</v>
      </c>
      <c r="F7" s="72">
        <v>70</v>
      </c>
      <c r="G7" s="72">
        <v>316</v>
      </c>
    </row>
    <row r="8" spans="1:7" ht="11.25" customHeight="1">
      <c r="A8" s="49">
        <v>1985</v>
      </c>
      <c r="B8" s="72">
        <v>210000</v>
      </c>
      <c r="C8" s="8">
        <v>208000</v>
      </c>
      <c r="D8" s="72">
        <v>2000</v>
      </c>
      <c r="E8" s="72">
        <v>330</v>
      </c>
      <c r="F8" s="72">
        <v>41.5</v>
      </c>
      <c r="G8" s="72">
        <v>327</v>
      </c>
    </row>
    <row r="9" spans="1:7" ht="11.25" customHeight="1">
      <c r="A9" s="49">
        <v>1986</v>
      </c>
      <c r="B9" s="72">
        <v>172000</v>
      </c>
      <c r="C9" s="8">
        <v>170000</v>
      </c>
      <c r="D9" s="72">
        <v>2000</v>
      </c>
      <c r="E9" s="72">
        <v>445</v>
      </c>
      <c r="F9" s="72">
        <v>35</v>
      </c>
      <c r="G9" s="72">
        <v>440</v>
      </c>
    </row>
    <row r="10" spans="1:7" ht="11.25" customHeight="1">
      <c r="A10" s="49">
        <v>1987</v>
      </c>
      <c r="B10" s="72">
        <v>191000</v>
      </c>
      <c r="C10" s="8">
        <v>190500</v>
      </c>
      <c r="D10" s="72">
        <v>500</v>
      </c>
      <c r="E10" s="8" t="s">
        <v>276</v>
      </c>
      <c r="F10" s="8" t="s">
        <v>276</v>
      </c>
      <c r="G10" s="72">
        <v>343</v>
      </c>
    </row>
    <row r="11" spans="1:7" ht="11.25" customHeight="1">
      <c r="A11" s="49">
        <v>1988</v>
      </c>
      <c r="B11" s="72">
        <v>217000</v>
      </c>
      <c r="C11" s="8">
        <v>216000</v>
      </c>
      <c r="D11" s="72">
        <v>1000</v>
      </c>
      <c r="E11" s="8" t="s">
        <v>276</v>
      </c>
      <c r="F11" s="8" t="s">
        <v>276</v>
      </c>
      <c r="G11" s="72">
        <v>394</v>
      </c>
    </row>
    <row r="12" spans="1:7" ht="11.25" customHeight="1">
      <c r="A12" s="49">
        <v>1989</v>
      </c>
      <c r="B12" s="72">
        <v>220000</v>
      </c>
      <c r="C12" s="8">
        <v>219000</v>
      </c>
      <c r="D12" s="72">
        <v>1000</v>
      </c>
      <c r="E12" s="8" t="s">
        <v>276</v>
      </c>
      <c r="F12" s="8" t="s">
        <v>276</v>
      </c>
      <c r="G12" s="72">
        <v>398</v>
      </c>
    </row>
    <row r="13" spans="1:7" ht="11.25" customHeight="1">
      <c r="A13" s="49">
        <v>1990</v>
      </c>
      <c r="B13" s="72">
        <v>232000</v>
      </c>
      <c r="C13" s="8">
        <v>229500</v>
      </c>
      <c r="D13" s="72">
        <v>2500</v>
      </c>
      <c r="E13" s="8" t="s">
        <v>276</v>
      </c>
      <c r="F13" s="8" t="s">
        <v>276</v>
      </c>
      <c r="G13" s="72">
        <v>474</v>
      </c>
    </row>
    <row r="14" spans="1:7" ht="11.25" customHeight="1">
      <c r="A14" s="49">
        <v>1991</v>
      </c>
      <c r="B14" s="72">
        <v>215000</v>
      </c>
      <c r="C14" s="72">
        <v>211000</v>
      </c>
      <c r="D14" s="72">
        <v>4000</v>
      </c>
      <c r="E14" s="8" t="s">
        <v>276</v>
      </c>
      <c r="F14" s="8" t="s">
        <v>276</v>
      </c>
      <c r="G14" s="72">
        <v>402</v>
      </c>
    </row>
    <row r="15" spans="1:7" ht="11.25" customHeight="1">
      <c r="A15" s="49">
        <v>1992</v>
      </c>
      <c r="B15" s="72">
        <v>236000</v>
      </c>
      <c r="C15" s="72">
        <v>233000</v>
      </c>
      <c r="D15" s="72">
        <v>3000</v>
      </c>
      <c r="E15" s="8" t="s">
        <v>276</v>
      </c>
      <c r="F15" s="8" t="s">
        <v>276</v>
      </c>
      <c r="G15" s="72">
        <v>312</v>
      </c>
    </row>
    <row r="16" spans="1:7" ht="11.25" customHeight="1">
      <c r="A16" s="49">
        <v>1993</v>
      </c>
      <c r="B16" s="72">
        <v>205000</v>
      </c>
      <c r="C16" s="72">
        <v>201000</v>
      </c>
      <c r="D16" s="72">
        <v>4000</v>
      </c>
      <c r="E16" s="8" t="s">
        <v>276</v>
      </c>
      <c r="F16" s="8" t="s">
        <v>276</v>
      </c>
      <c r="G16" s="72">
        <v>500</v>
      </c>
    </row>
    <row r="17" spans="1:7" ht="11.25" customHeight="1">
      <c r="A17" s="49">
        <v>1994</v>
      </c>
      <c r="B17" s="72">
        <v>242000</v>
      </c>
      <c r="C17" s="72">
        <v>238000</v>
      </c>
      <c r="D17" s="72">
        <v>4000</v>
      </c>
      <c r="E17" s="8" t="s">
        <v>276</v>
      </c>
      <c r="F17" s="8" t="s">
        <v>276</v>
      </c>
      <c r="G17" s="72">
        <v>282</v>
      </c>
    </row>
    <row r="18" spans="1:7" ht="11.25" customHeight="1">
      <c r="A18" s="49">
        <v>1995</v>
      </c>
      <c r="B18" s="72">
        <v>176000</v>
      </c>
      <c r="C18" s="72">
        <v>170000</v>
      </c>
      <c r="D18" s="72">
        <v>6000</v>
      </c>
      <c r="E18" s="8" t="s">
        <v>276</v>
      </c>
      <c r="F18" s="8" t="s">
        <v>276</v>
      </c>
      <c r="G18" s="72">
        <v>534</v>
      </c>
    </row>
    <row r="19" spans="1:7" ht="11.25" customHeight="1">
      <c r="A19" s="49">
        <v>1996</v>
      </c>
      <c r="B19" s="72">
        <v>247000</v>
      </c>
      <c r="C19" s="72">
        <v>239800</v>
      </c>
      <c r="D19" s="72">
        <v>7200</v>
      </c>
      <c r="E19" s="8" t="s">
        <v>276</v>
      </c>
      <c r="F19" s="8" t="s">
        <v>276</v>
      </c>
      <c r="G19" s="72">
        <v>474</v>
      </c>
    </row>
    <row r="20" spans="1:7" ht="11.25" customHeight="1">
      <c r="A20" s="49">
        <v>1997</v>
      </c>
      <c r="B20" s="72">
        <v>264000</v>
      </c>
      <c r="C20" s="72">
        <v>258500</v>
      </c>
      <c r="D20" s="72">
        <v>5500</v>
      </c>
      <c r="E20" s="8" t="s">
        <v>276</v>
      </c>
      <c r="F20" s="8" t="s">
        <v>276</v>
      </c>
      <c r="G20" s="72">
        <v>375</v>
      </c>
    </row>
    <row r="21" spans="1:7" ht="11.25" customHeight="1">
      <c r="A21" s="49">
        <v>1998</v>
      </c>
      <c r="B21" s="72">
        <v>224000</v>
      </c>
      <c r="C21" s="72">
        <v>207600</v>
      </c>
      <c r="D21" s="72">
        <v>16400</v>
      </c>
      <c r="E21" s="8" t="s">
        <v>276</v>
      </c>
      <c r="F21" s="8" t="s">
        <v>276</v>
      </c>
      <c r="G21" s="72">
        <v>471</v>
      </c>
    </row>
    <row r="22" spans="1:7" ht="11.25" customHeight="1">
      <c r="A22" s="49">
        <v>1999</v>
      </c>
      <c r="B22" s="72">
        <v>274000</v>
      </c>
      <c r="C22" s="72">
        <v>256300</v>
      </c>
      <c r="D22" s="72">
        <v>17700</v>
      </c>
      <c r="E22" s="72">
        <v>437</v>
      </c>
      <c r="F22" s="72">
        <v>27.9</v>
      </c>
      <c r="G22" s="72">
        <v>411</v>
      </c>
    </row>
    <row r="23" spans="1:7" ht="11.25" customHeight="1">
      <c r="A23" s="49">
        <v>2000</v>
      </c>
      <c r="B23" s="72">
        <v>267000</v>
      </c>
      <c r="C23" s="72">
        <v>260700</v>
      </c>
      <c r="D23" s="72">
        <v>6300</v>
      </c>
      <c r="E23" s="72">
        <v>407</v>
      </c>
      <c r="F23" s="72">
        <v>24</v>
      </c>
      <c r="G23" s="72">
        <v>398</v>
      </c>
    </row>
    <row r="24" spans="1:7" ht="11.25" customHeight="1">
      <c r="A24" s="49">
        <v>2001</v>
      </c>
      <c r="B24" s="72">
        <v>275000</v>
      </c>
      <c r="C24" s="72">
        <v>265400</v>
      </c>
      <c r="D24" s="72">
        <v>9600</v>
      </c>
      <c r="E24" s="72">
        <v>480</v>
      </c>
      <c r="F24" s="72">
        <v>26</v>
      </c>
      <c r="G24" s="72">
        <v>464</v>
      </c>
    </row>
    <row r="25" spans="1:7" ht="11.25" customHeight="1">
      <c r="A25" s="49">
        <v>2002</v>
      </c>
      <c r="B25" s="72">
        <v>300000</v>
      </c>
      <c r="C25" s="72">
        <v>300000</v>
      </c>
      <c r="D25" s="8" t="s">
        <v>276</v>
      </c>
      <c r="E25" s="72">
        <v>382</v>
      </c>
      <c r="F25" s="8" t="s">
        <v>276</v>
      </c>
      <c r="G25" s="72">
        <v>382</v>
      </c>
    </row>
    <row r="26" spans="1:7" ht="11.25" customHeight="1">
      <c r="A26" s="49">
        <v>2003</v>
      </c>
      <c r="B26" s="72">
        <v>273000</v>
      </c>
      <c r="C26" s="72">
        <v>273000</v>
      </c>
      <c r="D26" s="8" t="s">
        <v>276</v>
      </c>
      <c r="E26" s="72">
        <v>436</v>
      </c>
      <c r="F26" s="8" t="s">
        <v>276</v>
      </c>
      <c r="G26" s="72">
        <v>436</v>
      </c>
    </row>
    <row r="27" spans="1:7" ht="11.25" customHeight="1">
      <c r="A27" s="49">
        <v>2004</v>
      </c>
      <c r="B27" s="72">
        <v>269000</v>
      </c>
      <c r="C27" s="72">
        <v>252000</v>
      </c>
      <c r="D27" s="8" t="s">
        <v>276</v>
      </c>
      <c r="E27" s="72">
        <v>342</v>
      </c>
      <c r="F27" s="8" t="s">
        <v>276</v>
      </c>
      <c r="G27" s="72">
        <v>342</v>
      </c>
    </row>
    <row r="28" spans="1:7" ht="11.25" customHeight="1">
      <c r="A28" s="49">
        <v>2005</v>
      </c>
      <c r="B28" s="72">
        <v>239000</v>
      </c>
      <c r="C28" s="72">
        <v>239000</v>
      </c>
      <c r="D28" s="8" t="s">
        <v>276</v>
      </c>
      <c r="E28" s="72">
        <v>504</v>
      </c>
      <c r="F28" s="8" t="s">
        <v>276</v>
      </c>
      <c r="G28" s="72">
        <v>504</v>
      </c>
    </row>
    <row r="29" spans="1:7" ht="11.25" customHeight="1">
      <c r="A29" s="49">
        <v>2006</v>
      </c>
      <c r="B29" s="72">
        <v>218000</v>
      </c>
      <c r="C29" s="72">
        <v>218000</v>
      </c>
      <c r="D29" s="8" t="s">
        <v>276</v>
      </c>
      <c r="E29" s="72">
        <v>517</v>
      </c>
      <c r="F29" s="8" t="s">
        <v>276</v>
      </c>
      <c r="G29" s="72">
        <v>517</v>
      </c>
    </row>
    <row r="30" spans="1:7" ht="11.25" customHeight="1">
      <c r="A30" s="49">
        <v>2007</v>
      </c>
      <c r="B30" s="72">
        <v>269000</v>
      </c>
      <c r="C30" s="72">
        <v>269000</v>
      </c>
      <c r="D30" s="8" t="s">
        <v>276</v>
      </c>
      <c r="E30" s="72">
        <v>331</v>
      </c>
      <c r="F30" s="8" t="s">
        <v>276</v>
      </c>
      <c r="G30" s="72">
        <v>331</v>
      </c>
    </row>
    <row r="31" spans="1:7" ht="11.25" customHeight="1">
      <c r="A31" s="49">
        <v>2008</v>
      </c>
      <c r="B31" s="72">
        <v>295000</v>
      </c>
      <c r="C31" s="72">
        <v>295000</v>
      </c>
      <c r="D31" s="8" t="s">
        <v>276</v>
      </c>
      <c r="E31" s="72">
        <v>365</v>
      </c>
      <c r="F31" s="8" t="s">
        <v>276</v>
      </c>
      <c r="G31" s="72">
        <v>365</v>
      </c>
    </row>
    <row r="32" spans="1:7" ht="11.25" customHeight="1">
      <c r="A32" s="49">
        <v>2009</v>
      </c>
      <c r="B32" s="72">
        <v>210000</v>
      </c>
      <c r="C32" s="72">
        <v>210000</v>
      </c>
      <c r="D32" s="8" t="s">
        <v>276</v>
      </c>
      <c r="E32" s="72">
        <v>637</v>
      </c>
      <c r="F32" s="8" t="s">
        <v>276</v>
      </c>
      <c r="G32" s="72">
        <v>637</v>
      </c>
    </row>
    <row r="33" spans="1:7" ht="11.25" customHeight="1">
      <c r="A33" s="49">
        <v>2010</v>
      </c>
      <c r="B33" s="72">
        <v>225000</v>
      </c>
      <c r="C33" s="72">
        <v>225000</v>
      </c>
      <c r="D33" s="8" t="s">
        <v>276</v>
      </c>
      <c r="E33" s="72">
        <v>560</v>
      </c>
      <c r="F33" s="8" t="s">
        <v>276</v>
      </c>
      <c r="G33" s="72">
        <v>560</v>
      </c>
    </row>
    <row r="34" spans="1:7" ht="11.25" customHeight="1">
      <c r="A34" s="49">
        <v>2011</v>
      </c>
      <c r="B34" s="72">
        <v>216000</v>
      </c>
      <c r="C34" s="72">
        <v>216000</v>
      </c>
      <c r="D34" s="8" t="s">
        <v>276</v>
      </c>
      <c r="E34" s="72">
        <v>590</v>
      </c>
      <c r="F34" s="8" t="s">
        <v>276</v>
      </c>
      <c r="G34" s="72">
        <v>590</v>
      </c>
    </row>
    <row r="35" spans="1:7" ht="11.25" customHeight="1">
      <c r="A35" s="49">
        <v>2012</v>
      </c>
      <c r="B35" s="72">
        <v>180000</v>
      </c>
      <c r="C35" s="72">
        <v>180000</v>
      </c>
      <c r="D35" s="8" t="s">
        <v>276</v>
      </c>
      <c r="E35" s="72">
        <v>777</v>
      </c>
      <c r="F35" s="8" t="s">
        <v>276</v>
      </c>
      <c r="G35" s="72">
        <v>777</v>
      </c>
    </row>
    <row r="36" spans="1:7" ht="11.25" customHeight="1">
      <c r="A36" s="49">
        <v>2013</v>
      </c>
      <c r="B36" s="72">
        <v>150000</v>
      </c>
      <c r="C36" s="8" t="s">
        <v>276</v>
      </c>
      <c r="D36" s="8" t="s">
        <v>276</v>
      </c>
      <c r="E36" s="8" t="s">
        <v>276</v>
      </c>
      <c r="F36" s="8" t="s">
        <v>276</v>
      </c>
      <c r="G36" s="72">
        <v>780</v>
      </c>
    </row>
    <row r="37" spans="1:7" ht="11.25" customHeight="1">
      <c r="A37" s="49">
        <v>2014</v>
      </c>
      <c r="B37" s="72">
        <v>175000</v>
      </c>
      <c r="C37" s="8" t="s">
        <v>276</v>
      </c>
      <c r="D37" s="8" t="s">
        <v>276</v>
      </c>
      <c r="E37" s="8" t="s">
        <v>276</v>
      </c>
      <c r="F37" s="8" t="s">
        <v>276</v>
      </c>
      <c r="G37" s="72">
        <v>869</v>
      </c>
    </row>
    <row r="38" spans="1:7" ht="11.25" customHeight="1">
      <c r="A38" s="49">
        <v>2015</v>
      </c>
      <c r="B38" s="72">
        <v>150200</v>
      </c>
      <c r="C38" s="8" t="s">
        <v>276</v>
      </c>
      <c r="D38" s="8" t="s">
        <v>276</v>
      </c>
      <c r="E38" s="8" t="s">
        <v>276</v>
      </c>
      <c r="F38" s="8" t="s">
        <v>276</v>
      </c>
      <c r="G38" s="72">
        <v>912</v>
      </c>
    </row>
    <row r="39" spans="1:7" ht="11.25" customHeight="1">
      <c r="A39" s="49">
        <v>2016</v>
      </c>
      <c r="B39" s="72">
        <v>141550</v>
      </c>
      <c r="C39" s="8" t="s">
        <v>276</v>
      </c>
      <c r="D39" s="8" t="s">
        <v>276</v>
      </c>
      <c r="E39" s="8" t="s">
        <v>276</v>
      </c>
      <c r="F39" s="8" t="s">
        <v>276</v>
      </c>
      <c r="G39" s="72">
        <v>867</v>
      </c>
    </row>
    <row r="40" spans="1:7" ht="11.25" customHeight="1">
      <c r="A40" s="49">
        <v>2017</v>
      </c>
      <c r="B40" s="72">
        <v>132000</v>
      </c>
      <c r="C40" s="8" t="s">
        <v>276</v>
      </c>
      <c r="D40" s="8" t="s">
        <v>276</v>
      </c>
      <c r="E40" s="8" t="s">
        <v>276</v>
      </c>
      <c r="F40" s="8" t="s">
        <v>276</v>
      </c>
      <c r="G40" s="72">
        <v>903</v>
      </c>
    </row>
    <row r="41" spans="1:7" ht="11.25" customHeight="1">
      <c r="A41" s="49">
        <v>2018</v>
      </c>
      <c r="B41" s="72">
        <v>120500</v>
      </c>
      <c r="C41" s="8" t="s">
        <v>276</v>
      </c>
      <c r="D41" s="8" t="s">
        <v>276</v>
      </c>
      <c r="E41" s="8" t="s">
        <v>276</v>
      </c>
      <c r="F41" s="8" t="s">
        <v>276</v>
      </c>
      <c r="G41" s="72">
        <v>874</v>
      </c>
    </row>
    <row r="42" spans="1:7" ht="11.25" customHeight="1">
      <c r="A42" s="49">
        <v>2019</v>
      </c>
      <c r="B42" s="72">
        <v>125500</v>
      </c>
      <c r="C42" s="8" t="s">
        <v>276</v>
      </c>
      <c r="D42" s="8" t="s">
        <v>276</v>
      </c>
      <c r="E42" s="8" t="s">
        <v>276</v>
      </c>
      <c r="F42" s="8" t="s">
        <v>276</v>
      </c>
      <c r="G42" s="72">
        <v>980</v>
      </c>
    </row>
    <row r="43" spans="1:7" ht="11.25" customHeight="1">
      <c r="A43" s="49">
        <v>2020</v>
      </c>
      <c r="B43" s="72">
        <v>122500</v>
      </c>
      <c r="C43" s="8" t="s">
        <v>276</v>
      </c>
      <c r="D43" s="8" t="s">
        <v>276</v>
      </c>
      <c r="E43" s="8" t="s">
        <v>276</v>
      </c>
      <c r="F43" s="8" t="s">
        <v>276</v>
      </c>
      <c r="G43" s="72">
        <v>1000</v>
      </c>
    </row>
    <row r="44" spans="1:7" ht="11.25" customHeight="1">
      <c r="A44" s="49">
        <v>2021</v>
      </c>
      <c r="B44" s="72">
        <v>116500</v>
      </c>
      <c r="C44" s="8" t="s">
        <v>276</v>
      </c>
      <c r="D44" s="8" t="s">
        <v>276</v>
      </c>
      <c r="E44" s="8" t="s">
        <v>276</v>
      </c>
      <c r="F44" s="8" t="s">
        <v>276</v>
      </c>
      <c r="G44" s="72">
        <v>1160</v>
      </c>
    </row>
    <row r="45" spans="1:7" ht="11.25" customHeight="1">
      <c r="A45" s="55">
        <v>2022</v>
      </c>
      <c r="B45" s="74">
        <v>109000</v>
      </c>
      <c r="C45" s="35">
        <v>104650</v>
      </c>
      <c r="D45" s="35" t="s">
        <v>276</v>
      </c>
      <c r="E45" s="35">
        <v>1300</v>
      </c>
      <c r="F45" s="35" t="s">
        <v>276</v>
      </c>
      <c r="G45" s="74">
        <v>1300</v>
      </c>
    </row>
    <row r="46" spans="1:7" ht="11.25" customHeight="1">
      <c r="A46" s="49" t="s">
        <v>296</v>
      </c>
      <c r="B46" s="166"/>
      <c r="C46" s="203"/>
      <c r="D46" s="203"/>
      <c r="E46" s="203"/>
      <c r="F46" s="203"/>
      <c r="G46" s="166"/>
    </row>
    <row r="47" spans="1:7" ht="11.25" customHeight="1">
      <c r="A47" s="282" t="s">
        <v>292</v>
      </c>
      <c r="B47" s="166"/>
      <c r="C47" s="203"/>
      <c r="D47" s="203"/>
      <c r="E47" s="203"/>
      <c r="F47" s="203"/>
      <c r="G47" s="166"/>
    </row>
    <row r="48" spans="1:7" ht="11.25" customHeight="1">
      <c r="A48" s="64" t="s">
        <v>284</v>
      </c>
    </row>
    <row r="49" spans="5:7">
      <c r="E49" s="99"/>
      <c r="F49" s="99"/>
      <c r="G49" s="99"/>
    </row>
  </sheetData>
  <pageMargins left="0.66700000000000004" right="0.66700000000000004" top="0.66700000000000004" bottom="0.72" header="0" footer="0"/>
  <pageSetup scale="99" firstPageNumber="58"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C86B-A34A-43DA-A970-E94FE2362C04}">
  <sheetPr codeName="Sheet44"/>
  <dimension ref="A1:I21"/>
  <sheetViews>
    <sheetView showGridLines="0" zoomScale="110" zoomScaleNormal="110" workbookViewId="0"/>
  </sheetViews>
  <sheetFormatPr defaultColWidth="9.140625" defaultRowHeight="11.25"/>
  <cols>
    <col min="1" max="1" width="11.140625" style="49" customWidth="1"/>
    <col min="2" max="9" width="14.42578125" style="45" customWidth="1"/>
    <col min="10" max="16384" width="9.140625" style="45"/>
  </cols>
  <sheetData>
    <row r="1" spans="1:9" ht="11.25" customHeight="1">
      <c r="A1" s="244" t="s">
        <v>105</v>
      </c>
      <c r="B1" s="50"/>
      <c r="C1" s="50"/>
      <c r="D1" s="51"/>
      <c r="E1" s="51"/>
      <c r="F1" s="51"/>
      <c r="G1" s="51"/>
      <c r="H1" s="51"/>
      <c r="I1" s="51"/>
    </row>
    <row r="2" spans="1:9" s="200" customFormat="1" ht="33.75">
      <c r="A2" s="62" t="s">
        <v>55</v>
      </c>
      <c r="B2" s="101" t="s">
        <v>192</v>
      </c>
      <c r="C2" s="101" t="s">
        <v>326</v>
      </c>
      <c r="D2" s="101" t="s">
        <v>255</v>
      </c>
      <c r="E2" s="101" t="s">
        <v>256</v>
      </c>
      <c r="F2" s="101" t="s">
        <v>257</v>
      </c>
      <c r="G2" s="101" t="s">
        <v>155</v>
      </c>
      <c r="H2" s="101" t="s">
        <v>156</v>
      </c>
      <c r="I2" s="101" t="s">
        <v>157</v>
      </c>
    </row>
    <row r="3" spans="1:9" ht="11.25" customHeight="1">
      <c r="A3" s="49">
        <v>2005</v>
      </c>
      <c r="B3" s="95">
        <v>1400</v>
      </c>
      <c r="C3" s="108">
        <v>8.2100000000000009</v>
      </c>
      <c r="D3" s="72">
        <v>11500</v>
      </c>
      <c r="E3" s="72">
        <v>11500</v>
      </c>
      <c r="F3" s="8" t="s">
        <v>276</v>
      </c>
      <c r="G3" s="72">
        <v>564</v>
      </c>
      <c r="H3" s="8" t="s">
        <v>276</v>
      </c>
      <c r="I3" s="206">
        <v>564</v>
      </c>
    </row>
    <row r="4" spans="1:9" ht="11.25" customHeight="1">
      <c r="A4" s="49">
        <v>2006</v>
      </c>
      <c r="B4" s="95">
        <v>1400</v>
      </c>
      <c r="C4" s="109">
        <v>9.93</v>
      </c>
      <c r="D4" s="72">
        <v>13900</v>
      </c>
      <c r="E4" s="72">
        <v>13900</v>
      </c>
      <c r="F4" s="8" t="s">
        <v>276</v>
      </c>
      <c r="G4" s="72">
        <v>597</v>
      </c>
      <c r="H4" s="8" t="s">
        <v>276</v>
      </c>
      <c r="I4" s="206">
        <v>597</v>
      </c>
    </row>
    <row r="5" spans="1:9" ht="11.25" customHeight="1">
      <c r="A5" s="49">
        <v>2007</v>
      </c>
      <c r="B5" s="95">
        <v>1400</v>
      </c>
      <c r="C5" s="109">
        <v>10</v>
      </c>
      <c r="D5" s="72">
        <v>14000</v>
      </c>
      <c r="E5" s="72">
        <v>14000</v>
      </c>
      <c r="F5" s="8" t="s">
        <v>276</v>
      </c>
      <c r="G5" s="72">
        <v>519</v>
      </c>
      <c r="H5" s="8" t="s">
        <v>276</v>
      </c>
      <c r="I5" s="206">
        <v>519</v>
      </c>
    </row>
    <row r="6" spans="1:9" ht="11.25" customHeight="1">
      <c r="A6" s="49">
        <v>2008</v>
      </c>
      <c r="B6" s="95">
        <v>1300</v>
      </c>
      <c r="C6" s="109">
        <v>5.77</v>
      </c>
      <c r="D6" s="72">
        <v>7500</v>
      </c>
      <c r="E6" s="72">
        <v>7500</v>
      </c>
      <c r="F6" s="8" t="s">
        <v>276</v>
      </c>
      <c r="G6" s="72">
        <v>432</v>
      </c>
      <c r="H6" s="8" t="s">
        <v>276</v>
      </c>
      <c r="I6" s="206">
        <v>432</v>
      </c>
    </row>
    <row r="7" spans="1:9" ht="11.25" customHeight="1">
      <c r="A7" s="49">
        <v>2009</v>
      </c>
      <c r="B7" s="95">
        <v>1300</v>
      </c>
      <c r="C7" s="109">
        <v>7.54</v>
      </c>
      <c r="D7" s="72">
        <v>9800</v>
      </c>
      <c r="E7" s="72">
        <v>9800</v>
      </c>
      <c r="F7" s="8" t="s">
        <v>276</v>
      </c>
      <c r="G7" s="72">
        <v>494</v>
      </c>
      <c r="H7" s="8" t="s">
        <v>276</v>
      </c>
      <c r="I7" s="206">
        <v>494</v>
      </c>
    </row>
    <row r="8" spans="1:9" ht="11.25" customHeight="1">
      <c r="A8" s="49">
        <v>2010</v>
      </c>
      <c r="B8" s="95">
        <v>1300</v>
      </c>
      <c r="C8" s="109">
        <v>6.31</v>
      </c>
      <c r="D8" s="72">
        <v>8200</v>
      </c>
      <c r="E8" s="72">
        <v>8200</v>
      </c>
      <c r="F8" s="8" t="s">
        <v>276</v>
      </c>
      <c r="G8" s="72">
        <v>375</v>
      </c>
      <c r="H8" s="8" t="s">
        <v>276</v>
      </c>
      <c r="I8" s="206">
        <v>375</v>
      </c>
    </row>
    <row r="9" spans="1:9" ht="11.25" customHeight="1">
      <c r="A9" s="49">
        <v>2011</v>
      </c>
      <c r="B9" s="95">
        <v>1400</v>
      </c>
      <c r="C9" s="109">
        <v>6.57</v>
      </c>
      <c r="D9" s="72">
        <v>9200</v>
      </c>
      <c r="E9" s="72">
        <v>9200</v>
      </c>
      <c r="F9" s="8" t="s">
        <v>276</v>
      </c>
      <c r="G9" s="72">
        <v>384</v>
      </c>
      <c r="H9" s="8" t="s">
        <v>276</v>
      </c>
      <c r="I9" s="206">
        <v>384</v>
      </c>
    </row>
    <row r="10" spans="1:9" ht="11.25" customHeight="1">
      <c r="A10" s="49">
        <v>2012</v>
      </c>
      <c r="B10" s="95">
        <v>1600</v>
      </c>
      <c r="C10" s="109">
        <v>5.56</v>
      </c>
      <c r="D10" s="72">
        <v>8900</v>
      </c>
      <c r="E10" s="72">
        <v>8900</v>
      </c>
      <c r="F10" s="8" t="s">
        <v>276</v>
      </c>
      <c r="G10" s="72">
        <v>567</v>
      </c>
      <c r="H10" s="8" t="s">
        <v>276</v>
      </c>
      <c r="I10" s="206">
        <v>567</v>
      </c>
    </row>
    <row r="11" spans="1:9" ht="11.25" customHeight="1">
      <c r="A11" s="49">
        <v>2013</v>
      </c>
      <c r="B11" s="95">
        <v>1500</v>
      </c>
      <c r="C11" s="109">
        <v>8.07</v>
      </c>
      <c r="D11" s="72">
        <v>12100</v>
      </c>
      <c r="E11" s="8" t="s">
        <v>276</v>
      </c>
      <c r="F11" s="8" t="s">
        <v>276</v>
      </c>
      <c r="G11" s="8" t="s">
        <v>276</v>
      </c>
      <c r="H11" s="8" t="s">
        <v>276</v>
      </c>
      <c r="I11" s="206">
        <v>675</v>
      </c>
    </row>
    <row r="12" spans="1:9" ht="11.25" customHeight="1">
      <c r="A12" s="49">
        <v>2014</v>
      </c>
      <c r="B12" s="95">
        <v>1400</v>
      </c>
      <c r="C12" s="109">
        <v>8.7899999999999991</v>
      </c>
      <c r="D12" s="72">
        <v>12300</v>
      </c>
      <c r="E12" s="8" t="s">
        <v>276</v>
      </c>
      <c r="F12" s="8" t="s">
        <v>276</v>
      </c>
      <c r="G12" s="8" t="s">
        <v>276</v>
      </c>
      <c r="H12" s="8" t="s">
        <v>276</v>
      </c>
      <c r="I12" s="206">
        <v>830</v>
      </c>
    </row>
    <row r="13" spans="1:9" ht="11.25" customHeight="1">
      <c r="A13" s="49">
        <v>2015</v>
      </c>
      <c r="B13" s="95">
        <v>1300</v>
      </c>
      <c r="C13" s="109">
        <v>7.15</v>
      </c>
      <c r="D13" s="72">
        <v>9300</v>
      </c>
      <c r="E13" s="8" t="s">
        <v>276</v>
      </c>
      <c r="F13" s="8" t="s">
        <v>276</v>
      </c>
      <c r="G13" s="8" t="s">
        <v>276</v>
      </c>
      <c r="H13" s="8" t="s">
        <v>276</v>
      </c>
      <c r="I13" s="206">
        <v>877</v>
      </c>
    </row>
    <row r="14" spans="1:9" ht="11.25" customHeight="1">
      <c r="A14" s="49">
        <v>2016</v>
      </c>
      <c r="B14" s="95">
        <v>1000</v>
      </c>
      <c r="C14" s="108">
        <v>9.8000000000000007</v>
      </c>
      <c r="D14" s="72">
        <v>9800</v>
      </c>
      <c r="E14" s="8" t="s">
        <v>276</v>
      </c>
      <c r="F14" s="8" t="s">
        <v>276</v>
      </c>
      <c r="G14" s="8" t="s">
        <v>276</v>
      </c>
      <c r="H14" s="8" t="s">
        <v>276</v>
      </c>
      <c r="I14" s="206">
        <v>1140</v>
      </c>
    </row>
    <row r="15" spans="1:9" ht="11.25" customHeight="1">
      <c r="A15" s="49">
        <v>2017</v>
      </c>
      <c r="B15" s="95">
        <v>1000</v>
      </c>
      <c r="C15" s="108">
        <v>9.85</v>
      </c>
      <c r="D15" s="72">
        <v>9850</v>
      </c>
      <c r="E15" s="8" t="s">
        <v>276</v>
      </c>
      <c r="F15" s="8" t="s">
        <v>276</v>
      </c>
      <c r="G15" s="8" t="s">
        <v>276</v>
      </c>
      <c r="H15" s="8" t="s">
        <v>276</v>
      </c>
      <c r="I15" s="206">
        <v>1010</v>
      </c>
    </row>
    <row r="16" spans="1:9" ht="11.25" customHeight="1">
      <c r="A16" s="138">
        <v>2018</v>
      </c>
      <c r="B16" s="183" t="s">
        <v>272</v>
      </c>
      <c r="C16" s="183" t="s">
        <v>272</v>
      </c>
      <c r="D16" s="183" t="s">
        <v>272</v>
      </c>
      <c r="E16" s="183" t="s">
        <v>272</v>
      </c>
      <c r="F16" s="183" t="s">
        <v>272</v>
      </c>
      <c r="G16" s="183" t="s">
        <v>272</v>
      </c>
      <c r="H16" s="183" t="s">
        <v>272</v>
      </c>
      <c r="I16" s="183" t="s">
        <v>272</v>
      </c>
    </row>
    <row r="17" spans="1:9" ht="11.25" customHeight="1">
      <c r="A17" s="49" t="s">
        <v>296</v>
      </c>
      <c r="B17" s="204"/>
      <c r="C17" s="204"/>
      <c r="D17" s="204"/>
      <c r="E17" s="204"/>
      <c r="F17" s="204"/>
      <c r="G17" s="204"/>
      <c r="H17" s="204"/>
      <c r="I17" s="204"/>
    </row>
    <row r="18" spans="1:9" ht="11.25" customHeight="1">
      <c r="A18" s="47" t="s">
        <v>273</v>
      </c>
      <c r="B18" s="204"/>
      <c r="C18" s="204"/>
      <c r="D18" s="204"/>
      <c r="E18" s="204"/>
      <c r="F18" s="204"/>
      <c r="G18" s="204"/>
      <c r="H18" s="204"/>
      <c r="I18" s="204"/>
    </row>
    <row r="19" spans="1:9" ht="11.25" customHeight="1">
      <c r="A19" s="47" t="s">
        <v>292</v>
      </c>
      <c r="B19" s="204"/>
      <c r="C19" s="204"/>
      <c r="D19" s="204"/>
      <c r="E19" s="204"/>
      <c r="F19" s="204"/>
      <c r="G19" s="204"/>
      <c r="H19" s="204"/>
      <c r="I19" s="204"/>
    </row>
    <row r="20" spans="1:9" ht="11.25" customHeight="1">
      <c r="A20" s="64" t="s">
        <v>284</v>
      </c>
      <c r="B20" s="64"/>
      <c r="C20" s="64"/>
    </row>
    <row r="21" spans="1:9">
      <c r="G21" s="99"/>
      <c r="H21" s="99"/>
      <c r="I21" s="99"/>
    </row>
  </sheetData>
  <pageMargins left="0.66700000000000004" right="0.66700000000000004" top="0.66700000000000004" bottom="0.72" header="0" footer="0"/>
  <pageSetup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2C5E3-0312-4C3B-A453-6ADE9DFA5979}">
  <sheetPr transitionEvaluation="1" codeName="Sheet45"/>
  <dimension ref="A1:K53"/>
  <sheetViews>
    <sheetView showGridLines="0" topLeftCell="A7" zoomScale="110" zoomScaleNormal="110" workbookViewId="0">
      <selection activeCell="O46" sqref="O46"/>
    </sheetView>
  </sheetViews>
  <sheetFormatPr defaultColWidth="9.7109375" defaultRowHeight="11.25"/>
  <cols>
    <col min="1" max="1" width="11.140625" style="49" customWidth="1"/>
    <col min="2" max="11" width="14.42578125" style="45" customWidth="1"/>
    <col min="12" max="16384" width="9.7109375" style="45"/>
  </cols>
  <sheetData>
    <row r="1" spans="1:11" ht="11.25" customHeight="1">
      <c r="A1" s="244" t="s">
        <v>35</v>
      </c>
      <c r="B1" s="51"/>
      <c r="C1" s="51"/>
      <c r="D1" s="51"/>
      <c r="E1" s="51"/>
      <c r="F1" s="51"/>
      <c r="G1" s="51"/>
      <c r="H1" s="51"/>
      <c r="I1" s="51"/>
      <c r="J1" s="51"/>
      <c r="K1" s="51"/>
    </row>
    <row r="2" spans="1:11" s="175" customFormat="1" ht="45">
      <c r="A2" s="62" t="s">
        <v>55</v>
      </c>
      <c r="B2" s="59" t="s">
        <v>192</v>
      </c>
      <c r="C2" s="59" t="s">
        <v>255</v>
      </c>
      <c r="D2" s="59" t="s">
        <v>256</v>
      </c>
      <c r="E2" s="59" t="s">
        <v>257</v>
      </c>
      <c r="F2" s="59" t="s">
        <v>327</v>
      </c>
      <c r="G2" s="207" t="s">
        <v>329</v>
      </c>
      <c r="H2" s="59" t="s">
        <v>328</v>
      </c>
      <c r="I2" s="59" t="s">
        <v>330</v>
      </c>
      <c r="J2" s="59" t="s">
        <v>193</v>
      </c>
      <c r="K2" s="59" t="s">
        <v>158</v>
      </c>
    </row>
    <row r="3" spans="1:11" ht="11.25" customHeight="1">
      <c r="A3" s="49">
        <v>1980</v>
      </c>
      <c r="B3" s="72">
        <v>36300</v>
      </c>
      <c r="C3" s="72">
        <v>109000</v>
      </c>
      <c r="D3" s="72">
        <v>300</v>
      </c>
      <c r="E3" s="72">
        <v>108700</v>
      </c>
      <c r="F3" s="72">
        <v>76800</v>
      </c>
      <c r="G3" s="72">
        <v>15935</v>
      </c>
      <c r="H3" s="72">
        <v>3500</v>
      </c>
      <c r="I3" s="72">
        <v>12465</v>
      </c>
      <c r="J3" s="72">
        <v>368</v>
      </c>
      <c r="K3" s="72">
        <v>40137</v>
      </c>
    </row>
    <row r="4" spans="1:11" ht="11.25" customHeight="1">
      <c r="A4" s="49">
        <v>1981</v>
      </c>
      <c r="B4" s="72">
        <v>34300</v>
      </c>
      <c r="C4" s="8">
        <v>44900</v>
      </c>
      <c r="D4" s="72">
        <v>300</v>
      </c>
      <c r="E4" s="72">
        <v>44600</v>
      </c>
      <c r="F4" s="72">
        <v>37900</v>
      </c>
      <c r="G4" s="72">
        <v>2430</v>
      </c>
      <c r="H4" s="72">
        <v>2000</v>
      </c>
      <c r="I4" s="72">
        <v>2270</v>
      </c>
      <c r="J4" s="72">
        <v>695</v>
      </c>
      <c r="K4" s="72">
        <v>31222</v>
      </c>
    </row>
    <row r="5" spans="1:11" ht="11.25" customHeight="1">
      <c r="A5" s="49">
        <v>1982</v>
      </c>
      <c r="B5" s="72">
        <v>35000</v>
      </c>
      <c r="C5" s="8">
        <v>146500</v>
      </c>
      <c r="D5" s="72">
        <v>500</v>
      </c>
      <c r="E5" s="72">
        <v>146000</v>
      </c>
      <c r="F5" s="72">
        <v>98000</v>
      </c>
      <c r="G5" s="72">
        <v>25943</v>
      </c>
      <c r="H5" s="72">
        <v>4600</v>
      </c>
      <c r="I5" s="72">
        <v>17457</v>
      </c>
      <c r="J5" s="72">
        <v>501</v>
      </c>
      <c r="K5" s="72">
        <v>73459</v>
      </c>
    </row>
    <row r="6" spans="1:11" ht="11.25" customHeight="1">
      <c r="A6" s="49">
        <v>1983</v>
      </c>
      <c r="B6" s="72">
        <v>35100</v>
      </c>
      <c r="C6" s="8">
        <v>61000</v>
      </c>
      <c r="D6" s="72">
        <v>400</v>
      </c>
      <c r="E6" s="72">
        <v>60600</v>
      </c>
      <c r="F6" s="72">
        <v>48000</v>
      </c>
      <c r="G6" s="72">
        <v>3606</v>
      </c>
      <c r="H6" s="72">
        <v>4100</v>
      </c>
      <c r="I6" s="72">
        <v>4894</v>
      </c>
      <c r="J6" s="72">
        <v>519</v>
      </c>
      <c r="K6" s="72">
        <v>31641</v>
      </c>
    </row>
    <row r="7" spans="1:11" ht="11.25" customHeight="1">
      <c r="A7" s="49">
        <v>1984</v>
      </c>
      <c r="B7" s="72">
        <v>33800</v>
      </c>
      <c r="C7" s="8">
        <v>90600</v>
      </c>
      <c r="D7" s="72">
        <v>400</v>
      </c>
      <c r="E7" s="72">
        <v>90200</v>
      </c>
      <c r="F7" s="72">
        <v>76700</v>
      </c>
      <c r="G7" s="72">
        <v>5702</v>
      </c>
      <c r="H7" s="72">
        <v>2900</v>
      </c>
      <c r="I7" s="72">
        <v>4898</v>
      </c>
      <c r="J7" s="72">
        <v>550</v>
      </c>
      <c r="K7" s="72">
        <v>49810</v>
      </c>
    </row>
    <row r="8" spans="1:11" ht="11.25" customHeight="1">
      <c r="A8" s="49">
        <v>1985</v>
      </c>
      <c r="B8" s="72">
        <v>32900</v>
      </c>
      <c r="C8" s="8">
        <v>96000</v>
      </c>
      <c r="D8" s="72">
        <v>500</v>
      </c>
      <c r="E8" s="72">
        <v>95500</v>
      </c>
      <c r="F8" s="72">
        <v>76100</v>
      </c>
      <c r="G8" s="72">
        <v>8416</v>
      </c>
      <c r="H8" s="72">
        <v>5800</v>
      </c>
      <c r="I8" s="72">
        <v>5184</v>
      </c>
      <c r="J8" s="72">
        <v>559</v>
      </c>
      <c r="K8" s="72">
        <v>53634</v>
      </c>
    </row>
    <row r="9" spans="1:11" ht="11.25" customHeight="1">
      <c r="A9" s="49">
        <v>1986</v>
      </c>
      <c r="B9" s="72">
        <v>32300</v>
      </c>
      <c r="C9" s="8">
        <v>111500</v>
      </c>
      <c r="D9" s="72">
        <v>500</v>
      </c>
      <c r="E9" s="72">
        <v>111000</v>
      </c>
      <c r="F9" s="72">
        <v>85000</v>
      </c>
      <c r="G9" s="72">
        <v>11905</v>
      </c>
      <c r="H9" s="72">
        <v>6000</v>
      </c>
      <c r="I9" s="72">
        <v>8095</v>
      </c>
      <c r="J9" s="72">
        <v>587</v>
      </c>
      <c r="K9" s="72">
        <v>65407</v>
      </c>
    </row>
    <row r="10" spans="1:11" ht="11.25" customHeight="1">
      <c r="A10" s="49">
        <v>1987</v>
      </c>
      <c r="B10" s="72">
        <v>31600</v>
      </c>
      <c r="C10" s="8">
        <v>67500</v>
      </c>
      <c r="D10" s="72">
        <v>500</v>
      </c>
      <c r="E10" s="72">
        <v>67000</v>
      </c>
      <c r="F10" s="72">
        <v>55000</v>
      </c>
      <c r="G10" s="72">
        <v>5484</v>
      </c>
      <c r="H10" s="72">
        <v>3000</v>
      </c>
      <c r="I10" s="72">
        <v>3516</v>
      </c>
      <c r="J10" s="72">
        <v>608</v>
      </c>
      <c r="K10" s="72">
        <v>41053</v>
      </c>
    </row>
    <row r="11" spans="1:11" ht="11.25" customHeight="1">
      <c r="A11" s="49">
        <v>1988</v>
      </c>
      <c r="B11" s="72">
        <v>31500</v>
      </c>
      <c r="C11" s="8">
        <v>87500</v>
      </c>
      <c r="D11" s="72">
        <v>500</v>
      </c>
      <c r="E11" s="72">
        <v>87000</v>
      </c>
      <c r="F11" s="72">
        <v>70000</v>
      </c>
      <c r="G11" s="72">
        <v>8500</v>
      </c>
      <c r="H11" s="72">
        <v>3000</v>
      </c>
      <c r="I11" s="72">
        <v>5500</v>
      </c>
      <c r="J11" s="72">
        <v>518</v>
      </c>
      <c r="K11" s="72">
        <v>45316</v>
      </c>
    </row>
    <row r="12" spans="1:11" ht="11.25" customHeight="1">
      <c r="A12" s="49">
        <v>1989</v>
      </c>
      <c r="B12" s="72">
        <v>29800</v>
      </c>
      <c r="C12" s="8">
        <v>123000</v>
      </c>
      <c r="D12" s="72">
        <v>500</v>
      </c>
      <c r="E12" s="72">
        <v>122500</v>
      </c>
      <c r="F12" s="72">
        <v>94000</v>
      </c>
      <c r="G12" s="72">
        <v>14000</v>
      </c>
      <c r="H12" s="72">
        <v>5500</v>
      </c>
      <c r="I12" s="72">
        <v>9000</v>
      </c>
      <c r="J12" s="72">
        <v>467</v>
      </c>
      <c r="K12" s="72">
        <v>57458</v>
      </c>
    </row>
    <row r="13" spans="1:11" ht="11.25" customHeight="1">
      <c r="A13" s="49">
        <v>1990</v>
      </c>
      <c r="B13" s="72">
        <v>30400</v>
      </c>
      <c r="C13" s="8">
        <v>131500</v>
      </c>
      <c r="D13" s="72">
        <v>500</v>
      </c>
      <c r="E13" s="72">
        <v>131000</v>
      </c>
      <c r="F13" s="72">
        <v>88000</v>
      </c>
      <c r="G13" s="72">
        <v>22000</v>
      </c>
      <c r="H13" s="72">
        <v>5000</v>
      </c>
      <c r="I13" s="72">
        <v>16000</v>
      </c>
      <c r="J13" s="72">
        <v>423</v>
      </c>
      <c r="K13" s="72">
        <v>55663</v>
      </c>
    </row>
    <row r="14" spans="1:11" ht="11.25" customHeight="1">
      <c r="A14" s="49">
        <v>1991</v>
      </c>
      <c r="B14" s="72">
        <v>29700</v>
      </c>
      <c r="C14" s="72">
        <v>65000</v>
      </c>
      <c r="D14" s="72">
        <v>500</v>
      </c>
      <c r="E14" s="72">
        <v>64500</v>
      </c>
      <c r="F14" s="72">
        <v>53700</v>
      </c>
      <c r="G14" s="72">
        <v>7300</v>
      </c>
      <c r="H14" s="72">
        <v>1800</v>
      </c>
      <c r="I14" s="72">
        <v>1700</v>
      </c>
      <c r="J14" s="72">
        <v>559</v>
      </c>
      <c r="K14" s="72">
        <v>36306</v>
      </c>
    </row>
    <row r="15" spans="1:11" ht="11.25" customHeight="1">
      <c r="A15" s="49">
        <v>1992</v>
      </c>
      <c r="B15" s="72">
        <v>30100</v>
      </c>
      <c r="C15" s="72">
        <v>165000</v>
      </c>
      <c r="D15" s="72">
        <v>500</v>
      </c>
      <c r="E15" s="72">
        <v>164500</v>
      </c>
      <c r="F15" s="72">
        <v>121000</v>
      </c>
      <c r="G15" s="72">
        <v>31500</v>
      </c>
      <c r="H15" s="72">
        <v>5700</v>
      </c>
      <c r="I15" s="72">
        <v>6300</v>
      </c>
      <c r="J15" s="72">
        <v>549</v>
      </c>
      <c r="K15" s="72">
        <v>90561</v>
      </c>
    </row>
    <row r="16" spans="1:11" ht="11.25" customHeight="1">
      <c r="A16" s="49">
        <v>1993</v>
      </c>
      <c r="B16" s="72">
        <v>30100</v>
      </c>
      <c r="C16" s="72">
        <v>122000</v>
      </c>
      <c r="D16" s="72">
        <v>500</v>
      </c>
      <c r="E16" s="72">
        <v>121500</v>
      </c>
      <c r="F16" s="72">
        <v>93000</v>
      </c>
      <c r="G16" s="72">
        <v>19700</v>
      </c>
      <c r="H16" s="72">
        <v>5300</v>
      </c>
      <c r="I16" s="72">
        <v>3500</v>
      </c>
      <c r="J16" s="72">
        <v>467</v>
      </c>
      <c r="K16" s="72">
        <v>56991</v>
      </c>
    </row>
    <row r="17" spans="1:11" ht="11.25" customHeight="1">
      <c r="A17" s="49">
        <v>1994</v>
      </c>
      <c r="B17" s="72">
        <v>32000</v>
      </c>
      <c r="C17" s="72">
        <v>84000</v>
      </c>
      <c r="D17" s="72">
        <v>500</v>
      </c>
      <c r="E17" s="72">
        <v>83500</v>
      </c>
      <c r="F17" s="72">
        <v>66500</v>
      </c>
      <c r="G17" s="72">
        <v>8400</v>
      </c>
      <c r="H17" s="72">
        <v>4400</v>
      </c>
      <c r="I17" s="72">
        <v>4200</v>
      </c>
      <c r="J17" s="72">
        <v>464</v>
      </c>
      <c r="K17" s="72">
        <v>38994</v>
      </c>
    </row>
    <row r="18" spans="1:11" ht="11.25" customHeight="1">
      <c r="A18" s="49">
        <v>1995</v>
      </c>
      <c r="B18" s="72">
        <v>33700</v>
      </c>
      <c r="C18" s="72">
        <v>77500</v>
      </c>
      <c r="D18" s="72">
        <v>500</v>
      </c>
      <c r="E18" s="72">
        <v>77000</v>
      </c>
      <c r="F18" s="72">
        <v>58500</v>
      </c>
      <c r="G18" s="72">
        <v>9300</v>
      </c>
      <c r="H18" s="72">
        <v>4000</v>
      </c>
      <c r="I18" s="72">
        <v>5200</v>
      </c>
      <c r="J18" s="72">
        <v>646</v>
      </c>
      <c r="K18" s="72">
        <v>50069</v>
      </c>
    </row>
    <row r="19" spans="1:11" ht="11.25" customHeight="1">
      <c r="A19" s="49">
        <v>1996</v>
      </c>
      <c r="B19" s="72">
        <v>33700</v>
      </c>
      <c r="C19" s="72">
        <v>166000</v>
      </c>
      <c r="D19" s="72">
        <v>500</v>
      </c>
      <c r="E19" s="72">
        <v>165500</v>
      </c>
      <c r="F19" s="72">
        <v>123000</v>
      </c>
      <c r="G19" s="72">
        <v>29000</v>
      </c>
      <c r="H19" s="72">
        <v>7000</v>
      </c>
      <c r="I19" s="72">
        <v>6500</v>
      </c>
      <c r="J19" s="72">
        <v>617</v>
      </c>
      <c r="K19" s="72">
        <v>102364</v>
      </c>
    </row>
    <row r="20" spans="1:11" ht="11.25" customHeight="1">
      <c r="A20" s="49">
        <v>1997</v>
      </c>
      <c r="B20" s="72">
        <v>35300</v>
      </c>
      <c r="C20" s="72">
        <v>104000</v>
      </c>
      <c r="D20" s="72">
        <v>500</v>
      </c>
      <c r="E20" s="72">
        <v>103500</v>
      </c>
      <c r="F20" s="72">
        <v>82200</v>
      </c>
      <c r="G20" s="72">
        <v>10200</v>
      </c>
      <c r="H20" s="72">
        <v>3600</v>
      </c>
      <c r="I20" s="72">
        <v>7500</v>
      </c>
      <c r="J20" s="72">
        <v>642</v>
      </c>
      <c r="K20" s="72">
        <v>66801</v>
      </c>
    </row>
    <row r="21" spans="1:11" ht="11.25" customHeight="1">
      <c r="A21" s="49">
        <v>1998</v>
      </c>
      <c r="B21" s="72">
        <v>35300</v>
      </c>
      <c r="C21" s="72">
        <v>90000</v>
      </c>
      <c r="D21" s="72">
        <v>500</v>
      </c>
      <c r="E21" s="72">
        <v>89500</v>
      </c>
      <c r="F21" s="72">
        <v>64200</v>
      </c>
      <c r="G21" s="72">
        <v>12800</v>
      </c>
      <c r="H21" s="72">
        <v>4100</v>
      </c>
      <c r="I21" s="72">
        <v>8400</v>
      </c>
      <c r="J21" s="72">
        <v>459</v>
      </c>
      <c r="K21" s="72">
        <v>41331</v>
      </c>
    </row>
    <row r="22" spans="1:11" ht="11.25" customHeight="1">
      <c r="A22" s="49">
        <v>1999</v>
      </c>
      <c r="B22" s="72">
        <v>35300</v>
      </c>
      <c r="C22" s="72">
        <v>142000</v>
      </c>
      <c r="D22" s="72">
        <v>500</v>
      </c>
      <c r="E22" s="72">
        <v>141500</v>
      </c>
      <c r="F22" s="72">
        <v>86000</v>
      </c>
      <c r="G22" s="72">
        <v>36500</v>
      </c>
      <c r="H22" s="72">
        <v>5000</v>
      </c>
      <c r="I22" s="72">
        <v>14000</v>
      </c>
      <c r="J22" s="72">
        <v>387</v>
      </c>
      <c r="K22" s="72">
        <v>55011</v>
      </c>
    </row>
    <row r="23" spans="1:11" ht="11.25" customHeight="1">
      <c r="A23" s="49">
        <v>2000</v>
      </c>
      <c r="B23" s="72">
        <v>36000</v>
      </c>
      <c r="C23" s="72">
        <v>53000</v>
      </c>
      <c r="D23" s="72">
        <v>500</v>
      </c>
      <c r="E23" s="72">
        <v>52500</v>
      </c>
      <c r="F23" s="72">
        <v>41400</v>
      </c>
      <c r="G23" s="72">
        <v>5100</v>
      </c>
      <c r="H23" s="72">
        <v>3000</v>
      </c>
      <c r="I23" s="72">
        <v>3000</v>
      </c>
      <c r="J23" s="72">
        <v>656</v>
      </c>
      <c r="K23" s="72">
        <v>34743</v>
      </c>
    </row>
    <row r="24" spans="1:11" ht="11.25" customHeight="1">
      <c r="A24" s="49">
        <v>2001</v>
      </c>
      <c r="B24" s="72">
        <v>36000</v>
      </c>
      <c r="C24" s="72">
        <v>134000</v>
      </c>
      <c r="D24" s="72">
        <v>500</v>
      </c>
      <c r="E24" s="72">
        <v>133500</v>
      </c>
      <c r="F24" s="72">
        <v>109700</v>
      </c>
      <c r="G24" s="72">
        <v>15300</v>
      </c>
      <c r="H24" s="72">
        <v>3000</v>
      </c>
      <c r="I24" s="72">
        <v>5500</v>
      </c>
      <c r="J24" s="72">
        <v>672</v>
      </c>
      <c r="K24" s="72">
        <v>90096</v>
      </c>
    </row>
    <row r="25" spans="1:11" ht="11.25" customHeight="1">
      <c r="A25" s="49">
        <v>2002</v>
      </c>
      <c r="B25" s="72">
        <v>36000</v>
      </c>
      <c r="C25" s="72">
        <v>103000</v>
      </c>
      <c r="D25" s="72">
        <v>500</v>
      </c>
      <c r="E25" s="72">
        <v>102500</v>
      </c>
      <c r="F25" s="72">
        <v>82800</v>
      </c>
      <c r="G25" s="72">
        <v>9900</v>
      </c>
      <c r="H25" s="72">
        <v>6000</v>
      </c>
      <c r="I25" s="72">
        <v>3800</v>
      </c>
      <c r="J25" s="72">
        <v>573</v>
      </c>
      <c r="K25" s="72">
        <v>58983</v>
      </c>
    </row>
    <row r="26" spans="1:11" ht="11.25" customHeight="1">
      <c r="A26" s="49">
        <v>2003</v>
      </c>
      <c r="B26" s="72">
        <v>36000</v>
      </c>
      <c r="C26" s="72">
        <v>118000</v>
      </c>
      <c r="D26" s="72">
        <v>500</v>
      </c>
      <c r="E26" s="72">
        <v>117500</v>
      </c>
      <c r="F26" s="72">
        <v>96000</v>
      </c>
      <c r="G26" s="72">
        <v>10500</v>
      </c>
      <c r="H26" s="72">
        <v>7500</v>
      </c>
      <c r="I26" s="72">
        <v>3500</v>
      </c>
      <c r="J26" s="72">
        <v>409</v>
      </c>
      <c r="K26" s="72">
        <v>48289</v>
      </c>
    </row>
    <row r="27" spans="1:11" ht="11.25" customHeight="1">
      <c r="A27" s="49">
        <v>2004</v>
      </c>
      <c r="B27" s="72">
        <v>32000</v>
      </c>
      <c r="C27" s="72">
        <v>107500</v>
      </c>
      <c r="D27" s="72">
        <v>500</v>
      </c>
      <c r="E27" s="72">
        <v>107000</v>
      </c>
      <c r="F27" s="72">
        <v>74400</v>
      </c>
      <c r="G27" s="72">
        <v>16100</v>
      </c>
      <c r="H27" s="72">
        <v>11500</v>
      </c>
      <c r="I27" s="72">
        <v>5000</v>
      </c>
      <c r="J27" s="72">
        <v>564</v>
      </c>
      <c r="K27" s="72">
        <v>60643</v>
      </c>
    </row>
    <row r="28" spans="1:11" ht="11.25" customHeight="1">
      <c r="A28" s="49">
        <v>2005</v>
      </c>
      <c r="B28" s="72">
        <v>32000</v>
      </c>
      <c r="C28" s="72">
        <v>142000</v>
      </c>
      <c r="D28" s="72">
        <v>500</v>
      </c>
      <c r="E28" s="72">
        <v>141500</v>
      </c>
      <c r="F28" s="72">
        <v>100000</v>
      </c>
      <c r="G28" s="72">
        <v>21200</v>
      </c>
      <c r="H28" s="72">
        <v>14000</v>
      </c>
      <c r="I28" s="72">
        <v>6300</v>
      </c>
      <c r="J28" s="72">
        <v>564</v>
      </c>
      <c r="K28" s="72">
        <v>80097</v>
      </c>
    </row>
    <row r="29" spans="1:11" ht="11.25" customHeight="1">
      <c r="A29" s="49">
        <v>2006</v>
      </c>
      <c r="B29" s="72">
        <v>31000</v>
      </c>
      <c r="C29" s="72">
        <v>23500</v>
      </c>
      <c r="D29" s="72">
        <v>500</v>
      </c>
      <c r="E29" s="72">
        <v>23000</v>
      </c>
      <c r="F29" s="72">
        <v>17000</v>
      </c>
      <c r="G29" s="72">
        <v>1500</v>
      </c>
      <c r="H29" s="72">
        <v>4000</v>
      </c>
      <c r="I29" s="72">
        <v>500</v>
      </c>
      <c r="J29" s="72">
        <v>771</v>
      </c>
      <c r="K29" s="72">
        <v>18119</v>
      </c>
    </row>
    <row r="30" spans="1:11" ht="11.25" customHeight="1">
      <c r="A30" s="49">
        <v>2007</v>
      </c>
      <c r="B30" s="72">
        <v>30000</v>
      </c>
      <c r="C30" s="72">
        <v>132500</v>
      </c>
      <c r="D30" s="72">
        <v>500</v>
      </c>
      <c r="E30" s="72">
        <v>132000</v>
      </c>
      <c r="F30" s="72">
        <v>96000</v>
      </c>
      <c r="G30" s="72">
        <v>20000</v>
      </c>
      <c r="H30" s="72">
        <v>12000</v>
      </c>
      <c r="I30" s="72">
        <v>4000</v>
      </c>
      <c r="J30" s="72">
        <v>654</v>
      </c>
      <c r="K30" s="72">
        <v>86694</v>
      </c>
    </row>
    <row r="31" spans="1:11" ht="11.25" customHeight="1">
      <c r="A31" s="49">
        <v>2008</v>
      </c>
      <c r="B31" s="72">
        <v>30000</v>
      </c>
      <c r="C31" s="72">
        <v>66800</v>
      </c>
      <c r="D31" s="8" t="s">
        <v>274</v>
      </c>
      <c r="E31" s="72">
        <v>66800</v>
      </c>
      <c r="F31" s="72">
        <v>45500</v>
      </c>
      <c r="G31" s="72">
        <v>6000</v>
      </c>
      <c r="H31" s="72">
        <v>14000</v>
      </c>
      <c r="I31" s="72">
        <v>1300</v>
      </c>
      <c r="J31" s="72">
        <v>697</v>
      </c>
      <c r="K31" s="72">
        <v>46587</v>
      </c>
    </row>
    <row r="32" spans="1:11" ht="11.25" customHeight="1">
      <c r="A32" s="49">
        <v>2009</v>
      </c>
      <c r="B32" s="72">
        <v>31000</v>
      </c>
      <c r="C32" s="72">
        <v>46300</v>
      </c>
      <c r="D32" s="8" t="s">
        <v>274</v>
      </c>
      <c r="E32" s="72">
        <v>46300</v>
      </c>
      <c r="F32" s="72">
        <v>24500</v>
      </c>
      <c r="G32" s="72">
        <v>1500</v>
      </c>
      <c r="H32" s="72">
        <v>20000</v>
      </c>
      <c r="I32" s="72">
        <v>300</v>
      </c>
      <c r="J32" s="72">
        <v>696</v>
      </c>
      <c r="K32" s="72">
        <v>32209</v>
      </c>
    </row>
    <row r="33" spans="1:11" ht="11.25" customHeight="1">
      <c r="A33" s="49">
        <v>2010</v>
      </c>
      <c r="B33" s="72">
        <v>36000</v>
      </c>
      <c r="C33" s="72">
        <v>206000</v>
      </c>
      <c r="D33" s="8" t="s">
        <v>274</v>
      </c>
      <c r="E33" s="72">
        <v>206000</v>
      </c>
      <c r="F33" s="72">
        <v>125000</v>
      </c>
      <c r="G33" s="72">
        <v>37000</v>
      </c>
      <c r="H33" s="72">
        <v>36000</v>
      </c>
      <c r="I33" s="72">
        <v>8000</v>
      </c>
      <c r="J33" s="72">
        <v>664</v>
      </c>
      <c r="K33" s="72">
        <v>136796</v>
      </c>
    </row>
    <row r="34" spans="1:11" ht="11.25" customHeight="1">
      <c r="A34" s="49">
        <v>2011</v>
      </c>
      <c r="B34" s="72">
        <v>39000</v>
      </c>
      <c r="C34" s="72">
        <v>71200</v>
      </c>
      <c r="D34" s="8" t="s">
        <v>274</v>
      </c>
      <c r="E34" s="72">
        <v>71200</v>
      </c>
      <c r="F34" s="72">
        <v>26500</v>
      </c>
      <c r="G34" s="72">
        <v>2200</v>
      </c>
      <c r="H34" s="72">
        <v>42000</v>
      </c>
      <c r="I34" s="72">
        <v>500</v>
      </c>
      <c r="J34" s="72">
        <v>733</v>
      </c>
      <c r="K34" s="72">
        <v>52168</v>
      </c>
    </row>
    <row r="35" spans="1:11" ht="11.25" customHeight="1">
      <c r="A35" s="49">
        <v>2012</v>
      </c>
      <c r="B35" s="72">
        <v>42000</v>
      </c>
      <c r="C35" s="72">
        <v>160000</v>
      </c>
      <c r="D35" s="8" t="s">
        <v>274</v>
      </c>
      <c r="E35" s="72">
        <v>160000</v>
      </c>
      <c r="F35" s="72">
        <v>78500</v>
      </c>
      <c r="G35" s="72">
        <v>6400</v>
      </c>
      <c r="H35" s="72">
        <v>74000</v>
      </c>
      <c r="I35" s="72">
        <v>1100</v>
      </c>
      <c r="J35" s="72">
        <v>813</v>
      </c>
      <c r="K35" s="72">
        <v>130038</v>
      </c>
    </row>
    <row r="36" spans="1:11" ht="11.25" customHeight="1">
      <c r="A36" s="49">
        <v>2013</v>
      </c>
      <c r="B36" s="72">
        <v>40000</v>
      </c>
      <c r="C36" s="72">
        <v>166000</v>
      </c>
      <c r="D36" s="8" t="s">
        <v>274</v>
      </c>
      <c r="E36" s="72">
        <v>166000</v>
      </c>
      <c r="F36" s="72">
        <v>78800</v>
      </c>
      <c r="G36" s="72">
        <v>10500</v>
      </c>
      <c r="H36" s="72">
        <v>75000</v>
      </c>
      <c r="I36" s="72">
        <v>1700</v>
      </c>
      <c r="J36" s="72">
        <v>813</v>
      </c>
      <c r="K36" s="72">
        <v>134881</v>
      </c>
    </row>
    <row r="37" spans="1:11" ht="11.25" customHeight="1">
      <c r="A37" s="49">
        <v>2014</v>
      </c>
      <c r="B37" s="72">
        <v>40000</v>
      </c>
      <c r="C37" s="72">
        <v>95000</v>
      </c>
      <c r="D37" s="8" t="s">
        <v>274</v>
      </c>
      <c r="E37" s="72">
        <v>95000</v>
      </c>
      <c r="F37" s="72">
        <v>30500</v>
      </c>
      <c r="G37" s="72">
        <v>5900</v>
      </c>
      <c r="H37" s="72">
        <v>57700</v>
      </c>
      <c r="I37" s="72">
        <v>900</v>
      </c>
      <c r="J37" s="72">
        <v>774</v>
      </c>
      <c r="K37" s="72">
        <v>73559</v>
      </c>
    </row>
    <row r="38" spans="1:11" ht="11.25" customHeight="1">
      <c r="A38" s="49">
        <v>2015</v>
      </c>
      <c r="B38" s="72">
        <v>40000</v>
      </c>
      <c r="C38" s="72">
        <v>179000</v>
      </c>
      <c r="D38" s="8" t="s">
        <v>274</v>
      </c>
      <c r="E38" s="72">
        <v>179000</v>
      </c>
      <c r="F38" s="72">
        <v>60000</v>
      </c>
      <c r="G38" s="72">
        <v>14600</v>
      </c>
      <c r="H38" s="72">
        <v>101000</v>
      </c>
      <c r="I38" s="72">
        <v>3400</v>
      </c>
      <c r="J38" s="72">
        <v>894</v>
      </c>
      <c r="K38" s="72">
        <v>160043</v>
      </c>
    </row>
    <row r="39" spans="1:11" ht="11.25" customHeight="1">
      <c r="A39" s="49">
        <v>2016</v>
      </c>
      <c r="B39" s="72">
        <v>40000</v>
      </c>
      <c r="C39" s="72">
        <v>164900</v>
      </c>
      <c r="D39" s="8">
        <v>0</v>
      </c>
      <c r="E39" s="72">
        <v>164800</v>
      </c>
      <c r="F39" s="72">
        <v>54000</v>
      </c>
      <c r="G39" s="72">
        <v>11100</v>
      </c>
      <c r="H39" s="72">
        <v>97700</v>
      </c>
      <c r="I39" s="72">
        <v>2000</v>
      </c>
      <c r="J39" s="72">
        <v>860</v>
      </c>
      <c r="K39" s="72">
        <v>141761</v>
      </c>
    </row>
    <row r="40" spans="1:11" ht="11.25" customHeight="1">
      <c r="A40" s="49">
        <v>2017</v>
      </c>
      <c r="B40" s="72">
        <v>40000</v>
      </c>
      <c r="C40" s="72">
        <v>192300</v>
      </c>
      <c r="D40" s="8">
        <v>0</v>
      </c>
      <c r="E40" s="72">
        <v>191700</v>
      </c>
      <c r="F40" s="72">
        <v>70000</v>
      </c>
      <c r="G40" s="72">
        <v>17300</v>
      </c>
      <c r="H40" s="72">
        <v>101000</v>
      </c>
      <c r="I40" s="72">
        <v>3400</v>
      </c>
      <c r="J40" s="72">
        <v>974</v>
      </c>
      <c r="K40" s="72">
        <v>186649</v>
      </c>
    </row>
    <row r="41" spans="1:11" ht="11.25" customHeight="1">
      <c r="A41" s="49">
        <v>2018</v>
      </c>
      <c r="B41" s="72">
        <v>37500</v>
      </c>
      <c r="C41" s="72">
        <v>53600</v>
      </c>
      <c r="D41" s="8">
        <v>0</v>
      </c>
      <c r="E41" s="72">
        <v>52900</v>
      </c>
      <c r="F41" s="72">
        <v>14920</v>
      </c>
      <c r="G41" s="72">
        <v>2060</v>
      </c>
      <c r="H41" s="72">
        <v>35500</v>
      </c>
      <c r="I41" s="72">
        <v>420</v>
      </c>
      <c r="J41" s="72">
        <v>766</v>
      </c>
      <c r="K41" s="72">
        <v>40523</v>
      </c>
    </row>
    <row r="42" spans="1:11" ht="11.25" customHeight="1">
      <c r="A42" s="49">
        <v>2019</v>
      </c>
      <c r="B42" s="72">
        <v>37500</v>
      </c>
      <c r="C42" s="72">
        <v>167500</v>
      </c>
      <c r="D42" s="8">
        <v>0</v>
      </c>
      <c r="E42" s="72">
        <v>164650</v>
      </c>
      <c r="F42" s="72">
        <v>54830</v>
      </c>
      <c r="G42" s="72">
        <v>26340</v>
      </c>
      <c r="H42" s="72">
        <v>77710</v>
      </c>
      <c r="I42" s="72">
        <v>5770</v>
      </c>
      <c r="J42" s="72">
        <v>791</v>
      </c>
      <c r="K42" s="72">
        <v>130218</v>
      </c>
    </row>
    <row r="43" spans="1:11" ht="11.25" customHeight="1">
      <c r="A43" s="49">
        <v>2020</v>
      </c>
      <c r="B43" s="72">
        <v>36000</v>
      </c>
      <c r="C43" s="72">
        <v>67700</v>
      </c>
      <c r="D43" s="8">
        <v>0</v>
      </c>
      <c r="E43" s="72">
        <v>66960</v>
      </c>
      <c r="F43" s="72">
        <v>20020</v>
      </c>
      <c r="G43" s="72">
        <v>2410</v>
      </c>
      <c r="H43" s="72">
        <v>44190</v>
      </c>
      <c r="I43" s="72">
        <v>340</v>
      </c>
      <c r="J43" s="72">
        <v>865</v>
      </c>
      <c r="K43" s="72">
        <v>57909</v>
      </c>
    </row>
    <row r="44" spans="1:11" ht="11.25" customHeight="1">
      <c r="A44" s="49">
        <v>2021</v>
      </c>
      <c r="B44" s="72">
        <v>36000</v>
      </c>
      <c r="C44" s="72">
        <v>101000</v>
      </c>
      <c r="D44" s="8">
        <v>0</v>
      </c>
      <c r="E44" s="72">
        <v>99990</v>
      </c>
      <c r="F44" s="72">
        <v>31400</v>
      </c>
      <c r="G44" s="72">
        <v>12000</v>
      </c>
      <c r="H44" s="72">
        <v>54390</v>
      </c>
      <c r="I44" s="72">
        <v>2200</v>
      </c>
      <c r="J44" s="72">
        <v>851</v>
      </c>
      <c r="K44" s="72">
        <v>85044</v>
      </c>
    </row>
    <row r="45" spans="1:11" ht="11.25" customHeight="1">
      <c r="A45" s="55">
        <v>2022</v>
      </c>
      <c r="B45" s="74">
        <v>34000</v>
      </c>
      <c r="C45" s="74">
        <v>69700</v>
      </c>
      <c r="D45" s="35">
        <v>0</v>
      </c>
      <c r="E45" s="74">
        <v>69140</v>
      </c>
      <c r="F45" s="74">
        <v>16870</v>
      </c>
      <c r="G45" s="74">
        <v>2410</v>
      </c>
      <c r="H45" s="74">
        <v>49640</v>
      </c>
      <c r="I45" s="74">
        <v>490</v>
      </c>
      <c r="J45" s="74">
        <v>913</v>
      </c>
      <c r="K45" s="74">
        <v>63094</v>
      </c>
    </row>
    <row r="46" spans="1:11" ht="11.25" customHeight="1">
      <c r="A46" s="49" t="s">
        <v>296</v>
      </c>
      <c r="B46" s="70"/>
      <c r="C46" s="70"/>
      <c r="D46" s="198"/>
      <c r="E46" s="70"/>
      <c r="F46" s="70"/>
      <c r="G46" s="70"/>
      <c r="H46" s="70"/>
      <c r="I46" s="70"/>
      <c r="J46" s="68"/>
      <c r="K46" s="70"/>
    </row>
    <row r="47" spans="1:11" ht="11.25" customHeight="1">
      <c r="A47" s="47" t="s">
        <v>291</v>
      </c>
      <c r="B47" s="70"/>
      <c r="C47" s="70"/>
      <c r="D47" s="198"/>
      <c r="E47" s="70"/>
      <c r="F47" s="70"/>
      <c r="G47" s="70"/>
      <c r="H47" s="70"/>
      <c r="I47" s="70"/>
      <c r="J47" s="68"/>
      <c r="K47" s="70"/>
    </row>
    <row r="48" spans="1:11" ht="11.25" customHeight="1">
      <c r="A48" s="243" t="s">
        <v>194</v>
      </c>
    </row>
    <row r="49" spans="1:1" ht="11.25" customHeight="1">
      <c r="A49" s="243" t="s">
        <v>196</v>
      </c>
    </row>
    <row r="50" spans="1:1" ht="11.25" customHeight="1">
      <c r="A50" s="243" t="s">
        <v>195</v>
      </c>
    </row>
    <row r="51" spans="1:1" ht="11.25" customHeight="1">
      <c r="A51" s="49" t="s">
        <v>371</v>
      </c>
    </row>
    <row r="52" spans="1:1" ht="11.25" customHeight="1">
      <c r="A52" s="45"/>
    </row>
    <row r="53" spans="1:1" ht="13.15" customHeight="1"/>
  </sheetData>
  <pageMargins left="0.66700000000000004" right="0.66700000000000004" top="0.66700000000000004" bottom="0.72" header="0" footer="0"/>
  <pageSetup scale="96" firstPageNumber="59"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DFC2-B734-445C-9DF6-7A4611BD3228}">
  <sheetPr transitionEvaluation="1" codeName="Sheet46"/>
  <dimension ref="A1:J50"/>
  <sheetViews>
    <sheetView showGridLines="0" zoomScale="110" zoomScaleNormal="110" workbookViewId="0">
      <selection activeCell="N24" sqref="N24"/>
    </sheetView>
  </sheetViews>
  <sheetFormatPr defaultColWidth="9.7109375" defaultRowHeight="11.25"/>
  <cols>
    <col min="1" max="1" width="11.140625" style="49" customWidth="1"/>
    <col min="2" max="9" width="14.42578125" style="45" customWidth="1"/>
    <col min="10" max="10" width="8.85546875" style="45" bestFit="1" customWidth="1"/>
    <col min="11" max="16384" width="9.7109375" style="45"/>
  </cols>
  <sheetData>
    <row r="1" spans="1:9" ht="11.25" customHeight="1">
      <c r="A1" s="244" t="s">
        <v>37</v>
      </c>
      <c r="B1" s="51"/>
      <c r="C1" s="51"/>
      <c r="D1" s="51"/>
      <c r="E1" s="51"/>
      <c r="F1" s="51"/>
      <c r="G1" s="51"/>
      <c r="H1" s="51"/>
      <c r="I1" s="51"/>
    </row>
    <row r="2" spans="1:9" s="200" customFormat="1" ht="33.75">
      <c r="A2" s="62" t="s">
        <v>55</v>
      </c>
      <c r="B2" s="101" t="s">
        <v>162</v>
      </c>
      <c r="C2" s="101" t="s">
        <v>199</v>
      </c>
      <c r="D2" s="101" t="s">
        <v>164</v>
      </c>
      <c r="E2" s="101" t="s">
        <v>197</v>
      </c>
      <c r="F2" s="101" t="s">
        <v>198</v>
      </c>
      <c r="G2" s="101" t="s">
        <v>173</v>
      </c>
      <c r="H2" s="101" t="s">
        <v>174</v>
      </c>
      <c r="I2" s="101" t="s">
        <v>175</v>
      </c>
    </row>
    <row r="3" spans="1:9" ht="11.25" customHeight="1">
      <c r="A3" s="49">
        <v>1980</v>
      </c>
      <c r="B3" s="209">
        <v>1950</v>
      </c>
      <c r="C3" s="210">
        <v>37.9</v>
      </c>
      <c r="D3" s="209">
        <v>48916</v>
      </c>
      <c r="E3" s="209">
        <v>45360</v>
      </c>
      <c r="F3" s="209">
        <v>3556</v>
      </c>
      <c r="G3" s="210">
        <v>21.7</v>
      </c>
      <c r="H3" s="210">
        <v>3.4</v>
      </c>
      <c r="I3" s="210">
        <v>20.399999999999999</v>
      </c>
    </row>
    <row r="4" spans="1:9" ht="11.25" customHeight="1">
      <c r="A4" s="49">
        <v>1981</v>
      </c>
      <c r="B4" s="209">
        <v>2110</v>
      </c>
      <c r="C4" s="211">
        <v>44.5</v>
      </c>
      <c r="D4" s="209">
        <v>66390</v>
      </c>
      <c r="E4" s="209">
        <v>58170</v>
      </c>
      <c r="F4" s="209">
        <v>8220</v>
      </c>
      <c r="G4" s="210">
        <v>20.9</v>
      </c>
      <c r="H4" s="210">
        <v>3.1</v>
      </c>
      <c r="I4" s="210">
        <v>18.7</v>
      </c>
    </row>
    <row r="5" spans="1:9" ht="11.25" customHeight="1">
      <c r="A5" s="49">
        <v>1982</v>
      </c>
      <c r="B5" s="209">
        <v>2170</v>
      </c>
      <c r="C5" s="211">
        <v>38.700000000000003</v>
      </c>
      <c r="D5" s="209">
        <v>52750</v>
      </c>
      <c r="E5" s="209">
        <v>44770</v>
      </c>
      <c r="F5" s="209">
        <v>7980</v>
      </c>
      <c r="G5" s="210">
        <v>25.1</v>
      </c>
      <c r="H5" s="210">
        <v>3.1</v>
      </c>
      <c r="I5" s="210">
        <v>21.8</v>
      </c>
    </row>
    <row r="6" spans="1:9" ht="11.25" customHeight="1">
      <c r="A6" s="49">
        <v>1983</v>
      </c>
      <c r="B6" s="209">
        <v>2120</v>
      </c>
      <c r="C6" s="211">
        <v>36.1</v>
      </c>
      <c r="D6" s="209">
        <v>61400</v>
      </c>
      <c r="E6" s="209">
        <v>46300</v>
      </c>
      <c r="F6" s="209">
        <v>15100</v>
      </c>
      <c r="G6" s="210">
        <v>23.6</v>
      </c>
      <c r="H6" s="210">
        <v>4.4000000000000004</v>
      </c>
      <c r="I6" s="210">
        <v>18.899999999999999</v>
      </c>
    </row>
    <row r="7" spans="1:9" ht="11.25" customHeight="1">
      <c r="A7" s="49">
        <v>1984</v>
      </c>
      <c r="B7" s="209">
        <v>2590</v>
      </c>
      <c r="C7" s="211">
        <v>46.3</v>
      </c>
      <c r="D7" s="209">
        <v>80500</v>
      </c>
      <c r="E7" s="209">
        <v>67000</v>
      </c>
      <c r="F7" s="209">
        <v>13500</v>
      </c>
      <c r="G7" s="210">
        <v>13.1</v>
      </c>
      <c r="H7" s="210">
        <v>3.1</v>
      </c>
      <c r="I7" s="210">
        <v>11.4</v>
      </c>
    </row>
    <row r="8" spans="1:9" ht="11.25" customHeight="1">
      <c r="A8" s="49">
        <v>1985</v>
      </c>
      <c r="B8" s="209">
        <v>2650</v>
      </c>
      <c r="C8" s="211">
        <v>35.799999999999997</v>
      </c>
      <c r="D8" s="209">
        <v>60400</v>
      </c>
      <c r="E8" s="209">
        <v>49250</v>
      </c>
      <c r="F8" s="209">
        <v>11150</v>
      </c>
      <c r="G8" s="210">
        <v>16.899999999999999</v>
      </c>
      <c r="H8" s="210">
        <v>2.2999999999999998</v>
      </c>
      <c r="I8" s="210">
        <v>14.2</v>
      </c>
    </row>
    <row r="9" spans="1:9" ht="11.25" customHeight="1">
      <c r="A9" s="49">
        <v>1986</v>
      </c>
      <c r="B9" s="209">
        <v>2355</v>
      </c>
      <c r="C9" s="211">
        <v>35.200000000000003</v>
      </c>
      <c r="D9" s="209">
        <v>61000</v>
      </c>
      <c r="E9" s="209">
        <v>50100</v>
      </c>
      <c r="F9" s="209">
        <v>10900</v>
      </c>
      <c r="G9" s="210">
        <v>21.7</v>
      </c>
      <c r="H9" s="210">
        <v>2.2999999999999998</v>
      </c>
      <c r="I9" s="210">
        <v>18.2</v>
      </c>
    </row>
    <row r="10" spans="1:9" ht="11.25" customHeight="1">
      <c r="A10" s="49">
        <v>1987</v>
      </c>
      <c r="B10" s="209">
        <v>2350</v>
      </c>
      <c r="C10" s="211">
        <v>44.7</v>
      </c>
      <c r="D10" s="209">
        <v>67000</v>
      </c>
      <c r="E10" s="209">
        <v>56000</v>
      </c>
      <c r="F10" s="209">
        <v>11000</v>
      </c>
      <c r="G10" s="210">
        <v>19.3</v>
      </c>
      <c r="H10" s="210">
        <v>2.2000000000000002</v>
      </c>
      <c r="I10" s="210">
        <v>16.5</v>
      </c>
    </row>
    <row r="11" spans="1:9" ht="11.25" customHeight="1">
      <c r="A11" s="49" t="s">
        <v>286</v>
      </c>
      <c r="B11" s="209">
        <v>2300</v>
      </c>
      <c r="C11" s="107" t="s">
        <v>274</v>
      </c>
      <c r="D11" s="209">
        <v>69000</v>
      </c>
      <c r="E11" s="209">
        <v>57000</v>
      </c>
      <c r="F11" s="209">
        <v>12000</v>
      </c>
      <c r="G11" s="210">
        <v>21</v>
      </c>
      <c r="H11" s="210">
        <v>3.2</v>
      </c>
      <c r="I11" s="210">
        <v>17.899999999999999</v>
      </c>
    </row>
    <row r="12" spans="1:9" ht="11.25" customHeight="1">
      <c r="A12" s="49" t="s">
        <v>218</v>
      </c>
      <c r="B12" s="209">
        <v>2500</v>
      </c>
      <c r="C12" s="107" t="s">
        <v>274</v>
      </c>
      <c r="D12" s="209">
        <v>74000</v>
      </c>
      <c r="E12" s="209">
        <v>64000</v>
      </c>
      <c r="F12" s="209">
        <v>10000</v>
      </c>
      <c r="G12" s="210">
        <v>22</v>
      </c>
      <c r="H12" s="210">
        <v>3</v>
      </c>
      <c r="I12" s="210">
        <v>19.399999999999999</v>
      </c>
    </row>
    <row r="13" spans="1:9" ht="11.25" customHeight="1">
      <c r="A13" s="49" t="s">
        <v>287</v>
      </c>
      <c r="B13" s="209">
        <v>2400</v>
      </c>
      <c r="C13" s="107" t="s">
        <v>274</v>
      </c>
      <c r="D13" s="209">
        <v>68500</v>
      </c>
      <c r="E13" s="209">
        <v>58000</v>
      </c>
      <c r="F13" s="209">
        <v>10500</v>
      </c>
      <c r="G13" s="210">
        <v>25</v>
      </c>
      <c r="H13" s="210">
        <v>2.9</v>
      </c>
      <c r="I13" s="210">
        <v>21.6</v>
      </c>
    </row>
    <row r="14" spans="1:9" ht="11.25" customHeight="1">
      <c r="A14" s="49" t="s">
        <v>288</v>
      </c>
      <c r="B14" s="209">
        <v>2025</v>
      </c>
      <c r="C14" s="60" t="s">
        <v>274</v>
      </c>
      <c r="D14" s="209">
        <v>55350</v>
      </c>
      <c r="E14" s="209">
        <v>48150</v>
      </c>
      <c r="F14" s="209">
        <v>7200</v>
      </c>
      <c r="G14" s="210">
        <v>33.299999999999997</v>
      </c>
      <c r="H14" s="210">
        <v>2.7</v>
      </c>
      <c r="I14" s="210">
        <v>29.3</v>
      </c>
    </row>
    <row r="15" spans="1:9" ht="11.25" customHeight="1">
      <c r="A15" s="49">
        <v>1992</v>
      </c>
      <c r="B15" s="209">
        <v>2415</v>
      </c>
      <c r="C15" s="210">
        <v>29.5</v>
      </c>
      <c r="D15" s="209">
        <v>71300</v>
      </c>
      <c r="E15" s="209">
        <v>55800</v>
      </c>
      <c r="F15" s="209">
        <v>15500</v>
      </c>
      <c r="G15" s="210">
        <v>25</v>
      </c>
      <c r="H15" s="210">
        <v>3</v>
      </c>
      <c r="I15" s="210">
        <v>20.2</v>
      </c>
    </row>
    <row r="16" spans="1:9" ht="11.25" customHeight="1">
      <c r="A16" s="49">
        <v>1993</v>
      </c>
      <c r="B16" s="209">
        <v>2555</v>
      </c>
      <c r="C16" s="210">
        <v>24.9</v>
      </c>
      <c r="D16" s="209">
        <v>63700</v>
      </c>
      <c r="E16" s="209">
        <v>58200</v>
      </c>
      <c r="F16" s="209">
        <v>5500</v>
      </c>
      <c r="G16" s="210">
        <v>23.2</v>
      </c>
      <c r="H16" s="210">
        <v>3.1</v>
      </c>
      <c r="I16" s="210">
        <v>21.5</v>
      </c>
    </row>
    <row r="17" spans="1:9" ht="11.25" customHeight="1">
      <c r="A17" s="49">
        <v>1994</v>
      </c>
      <c r="B17" s="209">
        <v>2200</v>
      </c>
      <c r="C17" s="210">
        <v>28.2</v>
      </c>
      <c r="D17" s="209">
        <v>62000</v>
      </c>
      <c r="E17" s="209">
        <v>56200</v>
      </c>
      <c r="F17" s="209">
        <v>5800</v>
      </c>
      <c r="G17" s="210">
        <v>24.3</v>
      </c>
      <c r="H17" s="210">
        <v>3</v>
      </c>
      <c r="I17" s="210">
        <v>22.3</v>
      </c>
    </row>
    <row r="18" spans="1:9" ht="11.25" customHeight="1">
      <c r="A18" s="49">
        <v>1995</v>
      </c>
      <c r="B18" s="209">
        <v>2435</v>
      </c>
      <c r="C18" s="210">
        <v>20.9</v>
      </c>
      <c r="D18" s="209">
        <v>50800</v>
      </c>
      <c r="E18" s="209">
        <v>41900</v>
      </c>
      <c r="F18" s="209">
        <v>8900</v>
      </c>
      <c r="G18" s="210">
        <v>43.5</v>
      </c>
      <c r="H18" s="210">
        <v>3</v>
      </c>
      <c r="I18" s="210">
        <v>36.4</v>
      </c>
    </row>
    <row r="19" spans="1:9" ht="11.25" customHeight="1">
      <c r="A19" s="49">
        <v>1996</v>
      </c>
      <c r="B19" s="209">
        <v>1835</v>
      </c>
      <c r="C19" s="210">
        <v>22.8</v>
      </c>
      <c r="D19" s="209">
        <v>41800</v>
      </c>
      <c r="E19" s="209">
        <v>37800</v>
      </c>
      <c r="F19" s="209">
        <v>4000</v>
      </c>
      <c r="G19" s="210">
        <v>44.8</v>
      </c>
      <c r="H19" s="210">
        <v>3</v>
      </c>
      <c r="I19" s="210">
        <v>40.799999999999997</v>
      </c>
    </row>
    <row r="20" spans="1:9" ht="11.25" customHeight="1">
      <c r="A20" s="49">
        <v>1997</v>
      </c>
      <c r="B20" s="209">
        <v>1985</v>
      </c>
      <c r="C20" s="210">
        <v>19.5</v>
      </c>
      <c r="D20" s="209">
        <v>38800</v>
      </c>
      <c r="E20" s="209">
        <v>35700</v>
      </c>
      <c r="F20" s="209">
        <v>3100</v>
      </c>
      <c r="G20" s="210">
        <v>52.9</v>
      </c>
      <c r="H20" s="210">
        <v>3</v>
      </c>
      <c r="I20" s="210">
        <v>48.9</v>
      </c>
    </row>
    <row r="21" spans="1:9" ht="11.25" customHeight="1">
      <c r="A21" s="49">
        <v>1998</v>
      </c>
      <c r="B21" s="209">
        <v>2120</v>
      </c>
      <c r="C21" s="210">
        <v>18.8</v>
      </c>
      <c r="D21" s="209">
        <v>39900</v>
      </c>
      <c r="E21" s="209">
        <v>35600</v>
      </c>
      <c r="F21" s="209">
        <v>4300</v>
      </c>
      <c r="G21" s="210">
        <v>35</v>
      </c>
      <c r="H21" s="210">
        <v>3</v>
      </c>
      <c r="I21" s="210">
        <v>31.6</v>
      </c>
    </row>
    <row r="22" spans="1:9" ht="11.25" customHeight="1">
      <c r="A22" s="49">
        <v>1999</v>
      </c>
      <c r="B22" s="209">
        <v>1940</v>
      </c>
      <c r="C22" s="210">
        <v>21.9</v>
      </c>
      <c r="D22" s="209">
        <v>42400</v>
      </c>
      <c r="E22" s="209">
        <v>39400</v>
      </c>
      <c r="F22" s="209">
        <v>3000</v>
      </c>
      <c r="G22" s="210">
        <v>40.200000000000003</v>
      </c>
      <c r="H22" s="210">
        <v>3</v>
      </c>
      <c r="I22" s="210">
        <v>37.6</v>
      </c>
    </row>
    <row r="23" spans="1:9" ht="11.25" customHeight="1">
      <c r="A23" s="49">
        <v>2000</v>
      </c>
      <c r="B23" s="209">
        <v>1650</v>
      </c>
      <c r="C23" s="210">
        <v>33</v>
      </c>
      <c r="D23" s="209">
        <v>54500</v>
      </c>
      <c r="E23" s="209">
        <v>50250</v>
      </c>
      <c r="F23" s="209">
        <v>4250</v>
      </c>
      <c r="G23" s="210">
        <v>31.6</v>
      </c>
      <c r="H23" s="210">
        <v>3</v>
      </c>
      <c r="I23" s="210">
        <v>29.4</v>
      </c>
    </row>
    <row r="24" spans="1:9" ht="11.25" customHeight="1">
      <c r="A24" s="49">
        <v>2001</v>
      </c>
      <c r="B24" s="209">
        <v>1950</v>
      </c>
      <c r="C24" s="210">
        <v>28.2</v>
      </c>
      <c r="D24" s="209">
        <v>55000</v>
      </c>
      <c r="E24" s="209">
        <v>52000</v>
      </c>
      <c r="F24" s="209">
        <v>3000</v>
      </c>
      <c r="G24" s="210">
        <v>27.9</v>
      </c>
      <c r="H24" s="210">
        <v>3</v>
      </c>
      <c r="I24" s="210">
        <v>26.5</v>
      </c>
    </row>
    <row r="25" spans="1:9" ht="11.25" customHeight="1">
      <c r="A25" s="49">
        <v>2002</v>
      </c>
      <c r="B25" s="209">
        <v>1720</v>
      </c>
      <c r="C25" s="210">
        <v>26.7</v>
      </c>
      <c r="D25" s="209">
        <v>45900</v>
      </c>
      <c r="E25" s="209">
        <v>42700</v>
      </c>
      <c r="F25" s="209">
        <v>3200</v>
      </c>
      <c r="G25" s="210">
        <v>27.7</v>
      </c>
      <c r="H25" s="210">
        <v>3</v>
      </c>
      <c r="I25" s="210">
        <v>26</v>
      </c>
    </row>
    <row r="26" spans="1:9" ht="11.25" customHeight="1">
      <c r="A26" s="49">
        <v>2003</v>
      </c>
      <c r="B26" s="209">
        <v>1565</v>
      </c>
      <c r="C26" s="210">
        <v>27.2</v>
      </c>
      <c r="D26" s="209">
        <v>42600</v>
      </c>
      <c r="E26" s="209">
        <v>40800</v>
      </c>
      <c r="F26" s="209">
        <v>1800</v>
      </c>
      <c r="G26" s="210">
        <v>31.9</v>
      </c>
      <c r="H26" s="210">
        <v>3</v>
      </c>
      <c r="I26" s="210">
        <v>30.7</v>
      </c>
    </row>
    <row r="27" spans="1:9" ht="11.25" customHeight="1">
      <c r="A27" s="49">
        <v>2004</v>
      </c>
      <c r="B27" s="209">
        <v>1265</v>
      </c>
      <c r="C27" s="210">
        <v>28.3</v>
      </c>
      <c r="D27" s="209">
        <v>35800</v>
      </c>
      <c r="E27" s="209">
        <v>34100</v>
      </c>
      <c r="F27" s="209">
        <v>1700</v>
      </c>
      <c r="G27" s="210">
        <v>36.1</v>
      </c>
      <c r="H27" s="210">
        <v>3</v>
      </c>
      <c r="I27" s="210">
        <v>34.5</v>
      </c>
    </row>
    <row r="28" spans="1:9" ht="11.25" customHeight="1">
      <c r="A28" s="49">
        <v>2005</v>
      </c>
      <c r="B28" s="209">
        <v>1480</v>
      </c>
      <c r="C28" s="210">
        <v>22.2</v>
      </c>
      <c r="D28" s="209">
        <v>32900</v>
      </c>
      <c r="E28" s="209">
        <v>30700</v>
      </c>
      <c r="F28" s="209">
        <v>2200</v>
      </c>
      <c r="G28" s="210">
        <v>36.4</v>
      </c>
      <c r="H28" s="210">
        <v>3</v>
      </c>
      <c r="I28" s="210">
        <v>34.200000000000003</v>
      </c>
    </row>
    <row r="29" spans="1:9" ht="11.25" customHeight="1">
      <c r="A29" s="49">
        <v>2006</v>
      </c>
      <c r="B29" s="209">
        <v>1530</v>
      </c>
      <c r="C29" s="210">
        <v>18.8</v>
      </c>
      <c r="D29" s="209">
        <v>28700</v>
      </c>
      <c r="E29" s="209">
        <v>26600</v>
      </c>
      <c r="F29" s="209">
        <v>2100</v>
      </c>
      <c r="G29" s="210">
        <v>41.3</v>
      </c>
      <c r="H29" s="210">
        <v>3</v>
      </c>
      <c r="I29" s="210">
        <v>38.5</v>
      </c>
    </row>
    <row r="30" spans="1:9" ht="11.25" customHeight="1">
      <c r="A30" s="49">
        <v>2007</v>
      </c>
      <c r="B30" s="209">
        <v>1310</v>
      </c>
      <c r="C30" s="210">
        <v>25.5</v>
      </c>
      <c r="D30" s="209">
        <v>33400</v>
      </c>
      <c r="E30" s="209">
        <v>31200</v>
      </c>
      <c r="F30" s="209">
        <v>2200</v>
      </c>
      <c r="G30" s="210">
        <v>41.7</v>
      </c>
      <c r="H30" s="210">
        <v>3.8</v>
      </c>
      <c r="I30" s="210">
        <v>39.200000000000003</v>
      </c>
    </row>
    <row r="31" spans="1:9" ht="11.25" customHeight="1">
      <c r="A31" s="49">
        <v>2008</v>
      </c>
      <c r="B31" s="209">
        <v>1380</v>
      </c>
      <c r="C31" s="210">
        <v>24.3</v>
      </c>
      <c r="D31" s="209">
        <v>33500</v>
      </c>
      <c r="E31" s="209">
        <v>31500</v>
      </c>
      <c r="F31" s="209">
        <v>2000</v>
      </c>
      <c r="G31" s="210">
        <v>45.5</v>
      </c>
      <c r="H31" s="210">
        <v>3</v>
      </c>
      <c r="I31" s="210">
        <v>43</v>
      </c>
    </row>
    <row r="32" spans="1:9" ht="11.25" customHeight="1">
      <c r="A32" s="49">
        <v>2009</v>
      </c>
      <c r="B32" s="209">
        <v>1325</v>
      </c>
      <c r="C32" s="210">
        <v>23.8</v>
      </c>
      <c r="D32" s="209">
        <v>31500</v>
      </c>
      <c r="E32" s="209">
        <v>30300</v>
      </c>
      <c r="F32" s="209">
        <v>1200</v>
      </c>
      <c r="G32" s="210">
        <v>46.7</v>
      </c>
      <c r="H32" s="210">
        <v>3</v>
      </c>
      <c r="I32" s="210">
        <v>45</v>
      </c>
    </row>
    <row r="33" spans="1:10" ht="11.25" customHeight="1">
      <c r="A33" s="49">
        <v>2010</v>
      </c>
      <c r="B33" s="209">
        <v>1350</v>
      </c>
      <c r="C33" s="210">
        <v>22.3</v>
      </c>
      <c r="D33" s="209">
        <v>30100</v>
      </c>
      <c r="E33" s="209">
        <v>29200</v>
      </c>
      <c r="F33" s="209">
        <v>900</v>
      </c>
      <c r="G33" s="210">
        <v>38</v>
      </c>
      <c r="H33" s="210">
        <v>3</v>
      </c>
      <c r="I33" s="210">
        <v>37</v>
      </c>
    </row>
    <row r="34" spans="1:10" ht="11.25" customHeight="1">
      <c r="A34" s="49">
        <v>2011</v>
      </c>
      <c r="B34" s="209">
        <v>1300</v>
      </c>
      <c r="C34" s="210">
        <v>22</v>
      </c>
      <c r="D34" s="209">
        <v>28600</v>
      </c>
      <c r="E34" s="209">
        <v>27700</v>
      </c>
      <c r="F34" s="209">
        <v>900</v>
      </c>
      <c r="G34" s="210">
        <v>35</v>
      </c>
      <c r="H34" s="210">
        <v>3</v>
      </c>
      <c r="I34" s="210">
        <v>34</v>
      </c>
    </row>
    <row r="35" spans="1:10" ht="11.25" customHeight="1">
      <c r="A35" s="49">
        <v>2012</v>
      </c>
      <c r="B35" s="8" t="s">
        <v>274</v>
      </c>
      <c r="C35" s="8" t="s">
        <v>274</v>
      </c>
      <c r="D35" s="8" t="s">
        <v>274</v>
      </c>
      <c r="E35" s="8" t="s">
        <v>274</v>
      </c>
      <c r="F35" s="8" t="s">
        <v>274</v>
      </c>
      <c r="G35" s="8" t="s">
        <v>274</v>
      </c>
      <c r="H35" s="8" t="s">
        <v>274</v>
      </c>
      <c r="I35" s="8" t="s">
        <v>274</v>
      </c>
    </row>
    <row r="36" spans="1:10" ht="11.25" customHeight="1">
      <c r="A36" s="49">
        <v>2013</v>
      </c>
      <c r="B36" s="205">
        <v>700</v>
      </c>
      <c r="C36" s="210">
        <v>34.6</v>
      </c>
      <c r="D36" s="205">
        <v>24200</v>
      </c>
      <c r="E36" s="209">
        <v>23000</v>
      </c>
      <c r="F36" s="205">
        <v>1200</v>
      </c>
      <c r="G36" s="211">
        <v>36</v>
      </c>
      <c r="H36" s="211">
        <v>3</v>
      </c>
      <c r="I36" s="210">
        <v>34.4</v>
      </c>
    </row>
    <row r="37" spans="1:10" ht="11.25" customHeight="1">
      <c r="A37" s="49">
        <v>2014</v>
      </c>
      <c r="B37" s="205">
        <v>900</v>
      </c>
      <c r="C37" s="210">
        <v>26.1</v>
      </c>
      <c r="D37" s="205">
        <v>23500</v>
      </c>
      <c r="E37" s="209">
        <v>23000</v>
      </c>
      <c r="F37" s="205">
        <v>500</v>
      </c>
      <c r="G37" s="211">
        <v>49</v>
      </c>
      <c r="H37" s="211">
        <v>3</v>
      </c>
      <c r="I37" s="210">
        <v>48</v>
      </c>
    </row>
    <row r="38" spans="1:10" ht="11.25" customHeight="1">
      <c r="A38" s="49">
        <v>2015</v>
      </c>
      <c r="B38" s="205">
        <v>900</v>
      </c>
      <c r="C38" s="210">
        <v>30.3</v>
      </c>
      <c r="D38" s="205">
        <v>25200</v>
      </c>
      <c r="E38" s="72" t="s">
        <v>276</v>
      </c>
      <c r="F38" s="72" t="s">
        <v>276</v>
      </c>
      <c r="G38" s="72" t="s">
        <v>276</v>
      </c>
      <c r="H38" s="72" t="s">
        <v>276</v>
      </c>
      <c r="I38" s="210">
        <v>41.9</v>
      </c>
    </row>
    <row r="39" spans="1:10" ht="11.25" customHeight="1">
      <c r="A39" s="49">
        <v>2016</v>
      </c>
      <c r="B39" s="205">
        <v>700</v>
      </c>
      <c r="C39" s="210">
        <v>28.2</v>
      </c>
      <c r="D39" s="205">
        <v>19750</v>
      </c>
      <c r="E39" s="72" t="s">
        <v>276</v>
      </c>
      <c r="F39" s="72" t="s">
        <v>276</v>
      </c>
      <c r="G39" s="72" t="s">
        <v>276</v>
      </c>
      <c r="H39" s="72" t="s">
        <v>276</v>
      </c>
      <c r="I39" s="210">
        <v>49.2</v>
      </c>
    </row>
    <row r="40" spans="1:10" ht="11.25" customHeight="1">
      <c r="A40" s="49">
        <v>2017</v>
      </c>
      <c r="B40" s="205">
        <v>1100</v>
      </c>
      <c r="C40" s="210">
        <v>23.3</v>
      </c>
      <c r="D40" s="205">
        <v>22250</v>
      </c>
      <c r="E40" s="72" t="s">
        <v>276</v>
      </c>
      <c r="F40" s="72" t="s">
        <v>276</v>
      </c>
      <c r="G40" s="72" t="s">
        <v>276</v>
      </c>
      <c r="H40" s="72" t="s">
        <v>276</v>
      </c>
      <c r="I40" s="210">
        <v>42.2</v>
      </c>
    </row>
    <row r="41" spans="1:10" ht="11.25" customHeight="1">
      <c r="A41" s="49">
        <v>2018</v>
      </c>
      <c r="B41" s="205">
        <v>800</v>
      </c>
      <c r="C41" s="210">
        <v>13</v>
      </c>
      <c r="D41" s="205">
        <v>10290</v>
      </c>
      <c r="E41" s="209">
        <v>7000</v>
      </c>
      <c r="F41" s="205">
        <v>3290</v>
      </c>
      <c r="G41" s="211">
        <v>73</v>
      </c>
      <c r="H41" s="211">
        <v>18</v>
      </c>
      <c r="I41" s="210">
        <v>55.4</v>
      </c>
    </row>
    <row r="42" spans="1:10" ht="11.25" customHeight="1">
      <c r="A42" s="49">
        <v>2019</v>
      </c>
      <c r="B42" s="205">
        <v>690</v>
      </c>
      <c r="C42" s="210">
        <v>17</v>
      </c>
      <c r="D42" s="205">
        <v>10580</v>
      </c>
      <c r="E42" s="72" t="s">
        <v>276</v>
      </c>
      <c r="F42" s="72" t="s">
        <v>276</v>
      </c>
      <c r="G42" s="72" t="s">
        <v>276</v>
      </c>
      <c r="H42" s="72" t="s">
        <v>276</v>
      </c>
      <c r="I42" s="210">
        <v>46.7</v>
      </c>
    </row>
    <row r="43" spans="1:10" ht="11.25" customHeight="1">
      <c r="A43" s="49">
        <v>2020</v>
      </c>
      <c r="B43" s="205">
        <v>600</v>
      </c>
      <c r="C43" s="210">
        <v>13.8</v>
      </c>
      <c r="D43" s="205">
        <v>6950</v>
      </c>
      <c r="E43" s="72" t="s">
        <v>276</v>
      </c>
      <c r="F43" s="72" t="s">
        <v>276</v>
      </c>
      <c r="G43" s="72" t="s">
        <v>276</v>
      </c>
      <c r="H43" s="72" t="s">
        <v>276</v>
      </c>
      <c r="I43" s="210">
        <v>43.9</v>
      </c>
    </row>
    <row r="44" spans="1:10" ht="11.25" customHeight="1">
      <c r="A44" s="49">
        <v>2021</v>
      </c>
      <c r="B44" s="205">
        <v>600</v>
      </c>
      <c r="C44" s="210">
        <v>22.3</v>
      </c>
      <c r="D44" s="205">
        <v>12330</v>
      </c>
      <c r="E44" s="72" t="s">
        <v>276</v>
      </c>
      <c r="F44" s="72" t="s">
        <v>276</v>
      </c>
      <c r="G44" s="72" t="s">
        <v>276</v>
      </c>
      <c r="H44" s="72" t="s">
        <v>276</v>
      </c>
      <c r="I44" s="210">
        <v>68.599999999999994</v>
      </c>
    </row>
    <row r="45" spans="1:10" ht="11.25" customHeight="1">
      <c r="A45" s="55">
        <v>2022</v>
      </c>
      <c r="B45" s="35">
        <v>500</v>
      </c>
      <c r="C45" s="61">
        <v>16.7</v>
      </c>
      <c r="D45" s="35">
        <v>7020</v>
      </c>
      <c r="E45" s="74" t="s">
        <v>276</v>
      </c>
      <c r="F45" s="74" t="s">
        <v>276</v>
      </c>
      <c r="G45" s="74" t="s">
        <v>276</v>
      </c>
      <c r="H45" s="74" t="s">
        <v>276</v>
      </c>
      <c r="I45" s="61">
        <v>63.6</v>
      </c>
      <c r="J45" s="158"/>
    </row>
    <row r="46" spans="1:10" ht="11.25" customHeight="1">
      <c r="A46" s="49" t="s">
        <v>291</v>
      </c>
      <c r="B46" s="208"/>
      <c r="C46" s="208"/>
      <c r="D46" s="208"/>
      <c r="E46" s="208"/>
      <c r="F46" s="208"/>
      <c r="G46" s="208"/>
      <c r="H46" s="208"/>
      <c r="I46" s="208"/>
    </row>
    <row r="47" spans="1:10" ht="11.25" customHeight="1">
      <c r="A47" s="47" t="s">
        <v>292</v>
      </c>
      <c r="B47" s="208"/>
      <c r="C47" s="208"/>
      <c r="D47" s="208"/>
      <c r="E47" s="208"/>
      <c r="F47" s="208"/>
      <c r="G47" s="208"/>
      <c r="H47" s="208"/>
      <c r="I47" s="208"/>
    </row>
    <row r="48" spans="1:10" ht="11.25" customHeight="1">
      <c r="A48" s="47" t="s">
        <v>285</v>
      </c>
    </row>
    <row r="49" spans="1:9" ht="11.25" customHeight="1">
      <c r="A49" s="49" t="s">
        <v>200</v>
      </c>
      <c r="G49" s="99"/>
      <c r="H49" s="99"/>
      <c r="I49" s="99"/>
    </row>
    <row r="50" spans="1:9">
      <c r="A50" s="49" t="s">
        <v>278</v>
      </c>
    </row>
  </sheetData>
  <phoneticPr fontId="69" type="noConversion"/>
  <pageMargins left="0.66700000000000004" right="0.66700000000000004" top="0.66700000000000004" bottom="0.72" header="0" footer="0"/>
  <pageSetup firstPageNumber="60"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F7116-1476-46EC-8A76-078EF1EEA79C}">
  <sheetPr transitionEvaluation="1" codeName="Sheet47">
    <pageSetUpPr fitToPage="1"/>
  </sheetPr>
  <dimension ref="A1:J59"/>
  <sheetViews>
    <sheetView showGridLines="0" topLeftCell="A14" zoomScale="140" zoomScaleNormal="140" workbookViewId="0"/>
  </sheetViews>
  <sheetFormatPr defaultColWidth="9.7109375" defaultRowHeight="11.25"/>
  <cols>
    <col min="1" max="1" width="11.140625" style="64" customWidth="1"/>
    <col min="2" max="8" width="14.42578125" style="6" customWidth="1"/>
    <col min="9" max="9" width="9.7109375" style="6"/>
    <col min="10" max="10" width="18.140625" style="6" bestFit="1" customWidth="1"/>
    <col min="11" max="16384" width="9.7109375" style="6"/>
  </cols>
  <sheetData>
    <row r="1" spans="1:10" ht="11.25" customHeight="1">
      <c r="A1" s="244" t="s">
        <v>39</v>
      </c>
      <c r="B1" s="51"/>
      <c r="C1" s="51"/>
      <c r="D1" s="51"/>
      <c r="E1" s="51"/>
      <c r="F1" s="51"/>
      <c r="G1" s="51"/>
      <c r="H1" s="43"/>
    </row>
    <row r="2" spans="1:10" ht="33.75">
      <c r="A2" s="76" t="s">
        <v>55</v>
      </c>
      <c r="B2" s="87" t="s">
        <v>170</v>
      </c>
      <c r="C2" s="87" t="s">
        <v>108</v>
      </c>
      <c r="D2" s="87" t="s">
        <v>171</v>
      </c>
      <c r="E2" s="87" t="s">
        <v>172</v>
      </c>
      <c r="F2" s="87" t="s">
        <v>173</v>
      </c>
      <c r="G2" s="87" t="s">
        <v>156</v>
      </c>
      <c r="H2" s="87" t="s">
        <v>175</v>
      </c>
    </row>
    <row r="3" spans="1:10" ht="11.25" customHeight="1">
      <c r="A3" s="49">
        <v>1980</v>
      </c>
      <c r="B3" s="60">
        <v>3068.6</v>
      </c>
      <c r="C3" s="60">
        <v>2954.1</v>
      </c>
      <c r="D3" s="60">
        <v>1324.1</v>
      </c>
      <c r="E3" s="60">
        <v>1630</v>
      </c>
      <c r="F3" s="60">
        <v>16.600000000000001</v>
      </c>
      <c r="G3" s="60">
        <v>181</v>
      </c>
      <c r="H3" s="60">
        <v>12.4</v>
      </c>
      <c r="I3" s="45"/>
      <c r="J3" s="45"/>
    </row>
    <row r="4" spans="1:10" ht="11.25" customHeight="1">
      <c r="A4" s="49">
        <v>1981</v>
      </c>
      <c r="B4" s="60">
        <v>2770.6</v>
      </c>
      <c r="C4" s="107">
        <v>2639.8</v>
      </c>
      <c r="D4" s="60">
        <v>1331</v>
      </c>
      <c r="E4" s="60">
        <v>1308.8</v>
      </c>
      <c r="F4" s="60">
        <v>16.600000000000001</v>
      </c>
      <c r="G4" s="60">
        <v>200</v>
      </c>
      <c r="H4" s="60">
        <v>13.3</v>
      </c>
      <c r="I4" s="45"/>
      <c r="J4" s="45"/>
    </row>
    <row r="5" spans="1:10" ht="11.25" customHeight="1">
      <c r="A5" s="49">
        <v>1982</v>
      </c>
      <c r="B5" s="60">
        <v>2285.6</v>
      </c>
      <c r="C5" s="107">
        <v>2101.9</v>
      </c>
      <c r="D5" s="60">
        <v>976.9</v>
      </c>
      <c r="E5" s="60">
        <v>1125</v>
      </c>
      <c r="F5" s="60">
        <v>20.7</v>
      </c>
      <c r="G5" s="60">
        <v>162</v>
      </c>
      <c r="H5" s="60">
        <v>14.4</v>
      </c>
      <c r="I5" s="45"/>
      <c r="J5" s="45"/>
    </row>
    <row r="6" spans="1:10" ht="11.25" customHeight="1">
      <c r="A6" s="49">
        <v>1983</v>
      </c>
      <c r="B6" s="60">
        <v>1855.3</v>
      </c>
      <c r="C6" s="107">
        <v>1753.8</v>
      </c>
      <c r="D6" s="60">
        <v>967.1</v>
      </c>
      <c r="E6" s="60">
        <v>786.7</v>
      </c>
      <c r="F6" s="60">
        <v>19.600000000000001</v>
      </c>
      <c r="G6" s="60">
        <v>161</v>
      </c>
      <c r="H6" s="60">
        <v>14.4</v>
      </c>
      <c r="I6" s="45"/>
      <c r="J6" s="45"/>
    </row>
    <row r="7" spans="1:10" ht="11.25" customHeight="1">
      <c r="A7" s="49">
        <v>1984</v>
      </c>
      <c r="B7" s="60">
        <v>2660.3</v>
      </c>
      <c r="C7" s="107">
        <v>2468.9</v>
      </c>
      <c r="D7" s="60">
        <v>1287.8</v>
      </c>
      <c r="E7" s="60">
        <v>1181.0999999999999</v>
      </c>
      <c r="F7" s="60">
        <v>16.100000000000001</v>
      </c>
      <c r="G7" s="60">
        <v>175</v>
      </c>
      <c r="H7" s="60">
        <v>12.6</v>
      </c>
      <c r="I7" s="45"/>
      <c r="J7" s="45"/>
    </row>
    <row r="8" spans="1:10" ht="11.25" customHeight="1">
      <c r="A8" s="49">
        <v>1985</v>
      </c>
      <c r="B8" s="60">
        <v>2148.1</v>
      </c>
      <c r="C8" s="107">
        <v>2047.2</v>
      </c>
      <c r="D8" s="60">
        <v>925.6</v>
      </c>
      <c r="E8" s="60">
        <v>1121.5999999999999</v>
      </c>
      <c r="F8" s="60">
        <v>20.6</v>
      </c>
      <c r="G8" s="60">
        <v>184</v>
      </c>
      <c r="H8" s="60">
        <v>14.4</v>
      </c>
      <c r="I8" s="45"/>
      <c r="J8" s="45"/>
    </row>
    <row r="9" spans="1:10" ht="11.25" customHeight="1">
      <c r="A9" s="49">
        <v>1986</v>
      </c>
      <c r="B9" s="60">
        <v>2306.6</v>
      </c>
      <c r="C9" s="107">
        <v>2218.1</v>
      </c>
      <c r="D9" s="60">
        <v>1091</v>
      </c>
      <c r="E9" s="60">
        <v>1127.0999999999999</v>
      </c>
      <c r="F9" s="60">
        <v>19.899999999999999</v>
      </c>
      <c r="G9" s="60">
        <v>166</v>
      </c>
      <c r="H9" s="60">
        <v>14</v>
      </c>
      <c r="I9" s="45"/>
      <c r="J9" s="45"/>
    </row>
    <row r="10" spans="1:10" ht="11.25" customHeight="1">
      <c r="A10" s="49">
        <v>1987</v>
      </c>
      <c r="B10" s="60">
        <v>2381.5</v>
      </c>
      <c r="C10" s="107">
        <v>2238.9</v>
      </c>
      <c r="D10" s="60">
        <v>1113.5</v>
      </c>
      <c r="E10" s="60">
        <v>1125.4000000000001</v>
      </c>
      <c r="F10" s="60">
        <v>18.5</v>
      </c>
      <c r="G10" s="60">
        <v>184</v>
      </c>
      <c r="H10" s="60">
        <v>13.8</v>
      </c>
      <c r="I10" s="45"/>
      <c r="J10" s="45"/>
    </row>
    <row r="11" spans="1:10" ht="11.25" customHeight="1">
      <c r="A11" s="49">
        <v>1988</v>
      </c>
      <c r="B11" s="60">
        <v>2622.1</v>
      </c>
      <c r="C11" s="107">
        <v>2456.6</v>
      </c>
      <c r="D11" s="60">
        <v>1231.4000000000001</v>
      </c>
      <c r="E11" s="60">
        <v>1225.2</v>
      </c>
      <c r="F11" s="60">
        <v>21.3</v>
      </c>
      <c r="G11" s="60">
        <v>198</v>
      </c>
      <c r="H11" s="60">
        <v>15.6</v>
      </c>
      <c r="I11" s="45"/>
      <c r="J11" s="45"/>
    </row>
    <row r="12" spans="1:10" ht="11.25" customHeight="1">
      <c r="A12" s="49">
        <v>1989</v>
      </c>
      <c r="B12" s="60">
        <v>2362.8000000000002</v>
      </c>
      <c r="C12" s="107">
        <v>2236.8000000000002</v>
      </c>
      <c r="D12" s="60">
        <v>1066.5999999999999</v>
      </c>
      <c r="E12" s="60">
        <v>1170.2</v>
      </c>
      <c r="F12" s="60">
        <v>23.1</v>
      </c>
      <c r="G12" s="60">
        <v>204</v>
      </c>
      <c r="H12" s="60">
        <v>16.399999999999999</v>
      </c>
      <c r="I12" s="45"/>
      <c r="J12" s="45"/>
    </row>
    <row r="13" spans="1:10" ht="11.25" customHeight="1">
      <c r="A13" s="49">
        <v>1990</v>
      </c>
      <c r="B13" s="60">
        <v>2242.1999999999998</v>
      </c>
      <c r="C13" s="107">
        <v>2148.6</v>
      </c>
      <c r="D13" s="60">
        <v>942.7</v>
      </c>
      <c r="E13" s="60">
        <v>1205.9000000000001</v>
      </c>
      <c r="F13" s="60">
        <v>26.4</v>
      </c>
      <c r="G13" s="60">
        <v>207</v>
      </c>
      <c r="H13" s="60">
        <v>17.399999999999999</v>
      </c>
      <c r="I13" s="45"/>
      <c r="J13" s="45"/>
    </row>
    <row r="14" spans="1:10" ht="11.25" customHeight="1">
      <c r="A14" s="49">
        <v>1991</v>
      </c>
      <c r="B14" s="60">
        <v>2695.5</v>
      </c>
      <c r="C14" s="60">
        <v>2515.4</v>
      </c>
      <c r="D14" s="60">
        <v>1241.7</v>
      </c>
      <c r="E14" s="60">
        <v>1273.7</v>
      </c>
      <c r="F14" s="60">
        <v>21.1</v>
      </c>
      <c r="G14" s="60">
        <v>210</v>
      </c>
      <c r="H14" s="60">
        <v>15.7</v>
      </c>
      <c r="I14" s="45"/>
      <c r="J14" s="45"/>
    </row>
    <row r="15" spans="1:10" ht="11.25" customHeight="1">
      <c r="A15" s="49">
        <v>1992</v>
      </c>
      <c r="B15" s="60">
        <v>2671.9</v>
      </c>
      <c r="C15" s="60">
        <v>2492.6999999999998</v>
      </c>
      <c r="D15" s="60">
        <v>1110.2</v>
      </c>
      <c r="E15" s="60">
        <v>1382.5</v>
      </c>
      <c r="F15" s="60">
        <v>21.2</v>
      </c>
      <c r="G15" s="60">
        <v>208</v>
      </c>
      <c r="H15" s="60">
        <v>15.2</v>
      </c>
      <c r="I15" s="45"/>
      <c r="J15" s="45"/>
    </row>
    <row r="16" spans="1:10" ht="11.25" customHeight="1">
      <c r="A16" s="49">
        <v>1993</v>
      </c>
      <c r="B16" s="60">
        <v>2644.3</v>
      </c>
      <c r="C16" s="60">
        <v>2478.4</v>
      </c>
      <c r="D16" s="60">
        <v>1166</v>
      </c>
      <c r="E16" s="60">
        <v>1312.4</v>
      </c>
      <c r="F16" s="60">
        <v>22.1</v>
      </c>
      <c r="G16" s="60">
        <v>210</v>
      </c>
      <c r="H16" s="60">
        <v>15.9</v>
      </c>
      <c r="I16" s="45"/>
      <c r="J16" s="45"/>
    </row>
    <row r="17" spans="1:10" ht="11.25" customHeight="1">
      <c r="A17" s="49">
        <v>1994</v>
      </c>
      <c r="B17" s="60">
        <v>2509</v>
      </c>
      <c r="C17" s="60">
        <v>2354</v>
      </c>
      <c r="D17" s="60">
        <v>1038.9000000000001</v>
      </c>
      <c r="E17" s="60">
        <v>1315.1</v>
      </c>
      <c r="F17" s="60">
        <v>18.8</v>
      </c>
      <c r="G17" s="60">
        <v>179</v>
      </c>
      <c r="H17" s="60">
        <v>13.3</v>
      </c>
      <c r="I17" s="45"/>
      <c r="J17" s="45"/>
    </row>
    <row r="18" spans="1:10" ht="11.25" customHeight="1">
      <c r="A18" s="49">
        <v>1995</v>
      </c>
      <c r="B18" s="60">
        <v>2289.5</v>
      </c>
      <c r="C18" s="60">
        <v>2179.1</v>
      </c>
      <c r="D18" s="60">
        <v>1125</v>
      </c>
      <c r="E18" s="60">
        <v>1054.0999999999999</v>
      </c>
      <c r="F18" s="60">
        <v>26</v>
      </c>
      <c r="G18" s="60">
        <v>208</v>
      </c>
      <c r="H18" s="60">
        <v>18.399999999999999</v>
      </c>
      <c r="I18" s="45"/>
      <c r="J18" s="45"/>
    </row>
    <row r="19" spans="1:10" ht="11.25" customHeight="1">
      <c r="A19" s="49">
        <v>1996</v>
      </c>
      <c r="B19" s="60">
        <v>2104.6</v>
      </c>
      <c r="C19" s="60">
        <v>2043.8</v>
      </c>
      <c r="D19" s="60">
        <v>769.8</v>
      </c>
      <c r="E19" s="60">
        <v>1274</v>
      </c>
      <c r="F19" s="60">
        <v>33.1</v>
      </c>
      <c r="G19" s="60">
        <v>212</v>
      </c>
      <c r="H19" s="60">
        <v>19.100000000000001</v>
      </c>
      <c r="I19" s="45"/>
      <c r="J19" s="45"/>
    </row>
    <row r="20" spans="1:10" ht="11.25" customHeight="1">
      <c r="A20" s="49">
        <v>1997</v>
      </c>
      <c r="B20" s="60">
        <v>2624.6</v>
      </c>
      <c r="C20" s="60">
        <v>2508.4</v>
      </c>
      <c r="D20" s="60">
        <v>1126.8</v>
      </c>
      <c r="E20" s="60">
        <v>1381.6</v>
      </c>
      <c r="F20" s="60">
        <v>24.4</v>
      </c>
      <c r="G20" s="60">
        <v>246</v>
      </c>
      <c r="H20" s="60">
        <v>17.7</v>
      </c>
      <c r="I20" s="45"/>
      <c r="J20" s="45"/>
    </row>
    <row r="21" spans="1:10" ht="11.25" customHeight="1">
      <c r="A21" s="49">
        <v>1998</v>
      </c>
      <c r="B21" s="60">
        <v>2379.1999999999998</v>
      </c>
      <c r="C21" s="60">
        <v>2304.1999999999998</v>
      </c>
      <c r="D21" s="60">
        <v>979.2</v>
      </c>
      <c r="E21" s="60">
        <v>1325</v>
      </c>
      <c r="F21" s="60">
        <v>30.1</v>
      </c>
      <c r="G21" s="60">
        <v>211</v>
      </c>
      <c r="H21" s="60">
        <v>18.899999999999999</v>
      </c>
      <c r="I21" s="45"/>
      <c r="J21" s="45"/>
    </row>
    <row r="22" spans="1:10" ht="11.25" customHeight="1">
      <c r="A22" s="49">
        <v>1999</v>
      </c>
      <c r="B22" s="60">
        <v>2503.3000000000002</v>
      </c>
      <c r="C22" s="60">
        <v>2411.3000000000002</v>
      </c>
      <c r="D22" s="60">
        <v>1077.8</v>
      </c>
      <c r="E22" s="60">
        <v>1333.5</v>
      </c>
      <c r="F22" s="60">
        <v>28.6</v>
      </c>
      <c r="G22" s="60">
        <v>216</v>
      </c>
      <c r="H22" s="60">
        <v>18.7</v>
      </c>
      <c r="I22" s="45"/>
      <c r="J22" s="45"/>
    </row>
    <row r="23" spans="1:10" ht="11.25" customHeight="1">
      <c r="A23" s="49">
        <v>2000</v>
      </c>
      <c r="B23" s="60">
        <v>2551.4</v>
      </c>
      <c r="C23" s="60">
        <v>2460.9</v>
      </c>
      <c r="D23" s="60">
        <v>1133.4000000000001</v>
      </c>
      <c r="E23" s="60">
        <v>1327.5</v>
      </c>
      <c r="F23" s="60">
        <v>27.6</v>
      </c>
      <c r="G23" s="60">
        <v>237</v>
      </c>
      <c r="H23" s="60">
        <v>19.100000000000001</v>
      </c>
      <c r="I23" s="45"/>
      <c r="J23" s="45"/>
    </row>
    <row r="24" spans="1:10" ht="11.25" customHeight="1">
      <c r="A24" s="49">
        <v>2001</v>
      </c>
      <c r="B24" s="60">
        <v>2407.8000000000002</v>
      </c>
      <c r="C24" s="60">
        <v>2309.9</v>
      </c>
      <c r="D24" s="60">
        <v>1129.3</v>
      </c>
      <c r="E24" s="60">
        <v>1180.5999999999999</v>
      </c>
      <c r="F24" s="60">
        <v>30.7</v>
      </c>
      <c r="G24" s="60">
        <v>231</v>
      </c>
      <c r="H24" s="60">
        <v>20.9</v>
      </c>
      <c r="I24" s="45"/>
      <c r="J24" s="45"/>
    </row>
    <row r="25" spans="1:10" ht="11.25" customHeight="1">
      <c r="A25" s="49">
        <v>2002</v>
      </c>
      <c r="B25" s="60">
        <v>2535</v>
      </c>
      <c r="C25" s="60">
        <v>2435.4</v>
      </c>
      <c r="D25" s="60">
        <v>1074.5</v>
      </c>
      <c r="E25" s="60">
        <v>1360.9</v>
      </c>
      <c r="F25" s="60">
        <v>30.6</v>
      </c>
      <c r="G25" s="60">
        <v>234</v>
      </c>
      <c r="H25" s="60">
        <v>20</v>
      </c>
      <c r="I25" s="45"/>
      <c r="J25" s="45"/>
    </row>
    <row r="26" spans="1:10" ht="11.25" customHeight="1">
      <c r="A26" s="49">
        <v>2003</v>
      </c>
      <c r="B26" s="60">
        <v>2519.1999999999998</v>
      </c>
      <c r="C26" s="60">
        <v>2410.5</v>
      </c>
      <c r="D26" s="60">
        <v>1085.7</v>
      </c>
      <c r="E26" s="60">
        <v>1324.8</v>
      </c>
      <c r="F26" s="60">
        <v>29.05</v>
      </c>
      <c r="G26" s="60">
        <v>210</v>
      </c>
      <c r="H26" s="60">
        <v>18.850000000000001</v>
      </c>
      <c r="I26" s="45"/>
      <c r="J26" s="45"/>
    </row>
    <row r="27" spans="1:10" ht="11.25" customHeight="1">
      <c r="A27" s="49">
        <v>2004</v>
      </c>
      <c r="B27" s="60">
        <v>2614.52</v>
      </c>
      <c r="C27" s="60">
        <v>2459.88</v>
      </c>
      <c r="D27" s="60">
        <v>1071.48</v>
      </c>
      <c r="E27" s="60">
        <v>1388.4</v>
      </c>
      <c r="F27" s="60">
        <v>27.4</v>
      </c>
      <c r="G27" s="60">
        <v>242</v>
      </c>
      <c r="H27" s="60">
        <v>18.75</v>
      </c>
      <c r="I27" s="45"/>
      <c r="J27" s="45"/>
    </row>
    <row r="28" spans="1:10" ht="11.25" customHeight="1">
      <c r="A28" s="49">
        <v>2005</v>
      </c>
      <c r="B28" s="60">
        <v>2369.02</v>
      </c>
      <c r="C28" s="60">
        <v>2290.06</v>
      </c>
      <c r="D28" s="60">
        <v>1003.96</v>
      </c>
      <c r="E28" s="60">
        <v>1286.0999999999999</v>
      </c>
      <c r="F28" s="60">
        <v>35.9</v>
      </c>
      <c r="G28" s="60">
        <v>235</v>
      </c>
      <c r="H28" s="60">
        <v>22.35</v>
      </c>
      <c r="I28" s="45"/>
      <c r="J28" s="45"/>
    </row>
    <row r="29" spans="1:10" ht="11.25" customHeight="1">
      <c r="A29" s="49">
        <v>2006</v>
      </c>
      <c r="B29" s="60">
        <v>2020.56</v>
      </c>
      <c r="C29" s="60">
        <v>1974.42</v>
      </c>
      <c r="D29" s="60">
        <v>963.16</v>
      </c>
      <c r="E29" s="60">
        <v>1011.26</v>
      </c>
      <c r="F29" s="60">
        <v>38.950000000000003</v>
      </c>
      <c r="G29" s="60">
        <v>273</v>
      </c>
      <c r="H29" s="60">
        <v>26</v>
      </c>
      <c r="I29" s="45"/>
      <c r="J29" s="45"/>
    </row>
    <row r="30" spans="1:10" ht="11.25" customHeight="1">
      <c r="A30" s="49">
        <v>2007</v>
      </c>
      <c r="B30" s="60">
        <v>2254.3000000000002</v>
      </c>
      <c r="C30" s="60">
        <v>2231.79</v>
      </c>
      <c r="D30" s="60">
        <v>882.37</v>
      </c>
      <c r="E30" s="60">
        <v>1349.42</v>
      </c>
      <c r="F30" s="60">
        <v>35.299999999999997</v>
      </c>
      <c r="G30" s="60">
        <v>283</v>
      </c>
      <c r="H30" s="60">
        <v>22.5</v>
      </c>
      <c r="I30" s="45"/>
      <c r="J30" s="115"/>
    </row>
    <row r="31" spans="1:10" ht="11.25" customHeight="1">
      <c r="A31" s="49">
        <v>2008</v>
      </c>
      <c r="B31" s="60">
        <v>2269.9</v>
      </c>
      <c r="C31" s="60">
        <v>2226.4</v>
      </c>
      <c r="D31" s="60">
        <v>1059.5999999999999</v>
      </c>
      <c r="E31" s="60">
        <v>1167.4000000000001</v>
      </c>
      <c r="F31" s="60">
        <v>34.200000000000003</v>
      </c>
      <c r="G31" s="60">
        <v>315</v>
      </c>
      <c r="H31" s="60">
        <v>24.5</v>
      </c>
      <c r="I31" s="45"/>
      <c r="J31" s="115"/>
    </row>
    <row r="32" spans="1:10" ht="11.25" customHeight="1">
      <c r="A32" s="49">
        <v>2009</v>
      </c>
      <c r="B32" s="60">
        <v>2207</v>
      </c>
      <c r="C32" s="60">
        <v>2164.8000000000002</v>
      </c>
      <c r="D32" s="60">
        <v>1005.84</v>
      </c>
      <c r="E32" s="60">
        <v>1159.3800000000001</v>
      </c>
      <c r="F32" s="60">
        <v>40.549999999999997</v>
      </c>
      <c r="G32" s="60">
        <v>321</v>
      </c>
      <c r="H32" s="60">
        <v>27.4</v>
      </c>
      <c r="I32" s="45"/>
      <c r="J32" s="115"/>
    </row>
    <row r="33" spans="1:10" ht="11.25" customHeight="1">
      <c r="A33" s="49">
        <v>2010</v>
      </c>
      <c r="B33" s="60">
        <v>2298.86</v>
      </c>
      <c r="C33" s="60">
        <v>2259.54</v>
      </c>
      <c r="D33" s="60">
        <v>1132.8</v>
      </c>
      <c r="E33" s="60">
        <v>1126.74</v>
      </c>
      <c r="F33" s="60">
        <v>39.4</v>
      </c>
      <c r="G33" s="60">
        <v>304</v>
      </c>
      <c r="H33" s="60">
        <v>27.35</v>
      </c>
      <c r="I33" s="7"/>
      <c r="J33" s="111"/>
    </row>
    <row r="34" spans="1:10" ht="11.25" customHeight="1">
      <c r="A34" s="49">
        <v>2011</v>
      </c>
      <c r="B34" s="60">
        <v>2142.54</v>
      </c>
      <c r="C34" s="60">
        <v>2084.6799999999998</v>
      </c>
      <c r="D34" s="60">
        <v>1062.0999999999999</v>
      </c>
      <c r="E34" s="60">
        <v>1022.58</v>
      </c>
      <c r="F34" s="60">
        <v>41.25</v>
      </c>
      <c r="G34" s="60">
        <v>292</v>
      </c>
      <c r="H34" s="60">
        <v>28.15</v>
      </c>
      <c r="I34" s="7"/>
      <c r="J34" s="111"/>
    </row>
    <row r="35" spans="1:10" ht="11.25" customHeight="1">
      <c r="A35" s="49">
        <v>2012</v>
      </c>
      <c r="B35" s="60">
        <v>1936.14</v>
      </c>
      <c r="C35" s="60">
        <v>1911.78</v>
      </c>
      <c r="D35" s="60">
        <v>961.5</v>
      </c>
      <c r="E35" s="60">
        <v>950.28</v>
      </c>
      <c r="F35" s="60">
        <v>48.35</v>
      </c>
      <c r="G35" s="60">
        <v>323</v>
      </c>
      <c r="H35" s="60">
        <v>32.35</v>
      </c>
      <c r="I35" s="7"/>
      <c r="J35" s="111"/>
    </row>
    <row r="36" spans="1:10" ht="11.25" customHeight="1">
      <c r="A36" s="49">
        <v>2013</v>
      </c>
      <c r="B36" s="60">
        <v>1810.742</v>
      </c>
      <c r="C36" s="60">
        <v>1780.3620000000001</v>
      </c>
      <c r="D36" s="60">
        <v>796.94</v>
      </c>
      <c r="E36" s="60">
        <v>983.42200000000003</v>
      </c>
      <c r="F36" s="60">
        <v>47.9</v>
      </c>
      <c r="G36" s="60">
        <v>343</v>
      </c>
      <c r="H36" s="60">
        <v>30.9</v>
      </c>
      <c r="I36" s="7"/>
      <c r="J36" s="111"/>
    </row>
    <row r="37" spans="1:10" ht="11.25" customHeight="1">
      <c r="A37" s="49">
        <v>2014</v>
      </c>
      <c r="B37" s="60">
        <v>1705.598</v>
      </c>
      <c r="C37" s="60">
        <v>1675.8140000000001</v>
      </c>
      <c r="D37" s="60">
        <v>786.4</v>
      </c>
      <c r="E37" s="60">
        <v>889.41399999999999</v>
      </c>
      <c r="F37" s="60">
        <v>59.5</v>
      </c>
      <c r="G37" s="60">
        <v>364</v>
      </c>
      <c r="H37" s="60">
        <v>37.5</v>
      </c>
      <c r="I37" s="7"/>
      <c r="J37" s="111"/>
    </row>
    <row r="38" spans="1:10" ht="11.25" customHeight="1">
      <c r="A38" s="49">
        <v>2015</v>
      </c>
      <c r="B38" s="60">
        <v>1689.56</v>
      </c>
      <c r="C38" s="60">
        <v>1646.01</v>
      </c>
      <c r="D38" s="60">
        <v>710.67</v>
      </c>
      <c r="E38" s="60">
        <v>935.34</v>
      </c>
      <c r="F38" s="60">
        <v>55.000000000000007</v>
      </c>
      <c r="G38" s="60">
        <v>451</v>
      </c>
      <c r="H38" s="60">
        <v>36.6</v>
      </c>
      <c r="I38" s="7"/>
      <c r="J38" s="111"/>
    </row>
    <row r="39" spans="1:10" ht="11.25" customHeight="1">
      <c r="A39" s="49">
        <v>2016</v>
      </c>
      <c r="B39" s="60">
        <v>1583.88</v>
      </c>
      <c r="C39" s="60">
        <v>1550.46</v>
      </c>
      <c r="D39" s="60">
        <v>666.7</v>
      </c>
      <c r="E39" s="60">
        <v>883.76</v>
      </c>
      <c r="F39" s="60">
        <v>61</v>
      </c>
      <c r="G39" s="60">
        <v>489</v>
      </c>
      <c r="H39" s="60">
        <v>40.150000000000006</v>
      </c>
      <c r="I39" s="7"/>
      <c r="J39" s="111"/>
    </row>
    <row r="40" spans="1:10" ht="11.25" customHeight="1">
      <c r="A40" s="49">
        <v>2017</v>
      </c>
      <c r="B40" s="60">
        <v>1401.54</v>
      </c>
      <c r="C40" s="60">
        <v>1388.44</v>
      </c>
      <c r="D40" s="60">
        <v>629.20000000000005</v>
      </c>
      <c r="E40" s="60">
        <v>759.24</v>
      </c>
      <c r="F40" s="60">
        <v>67.5</v>
      </c>
      <c r="G40" s="60">
        <v>460</v>
      </c>
      <c r="H40" s="60">
        <v>43.2</v>
      </c>
      <c r="I40" s="7"/>
      <c r="J40" s="111"/>
    </row>
    <row r="41" spans="1:10" ht="11.25" customHeight="1">
      <c r="A41" s="49">
        <v>2018</v>
      </c>
      <c r="B41" s="60">
        <v>1303</v>
      </c>
      <c r="C41" s="60">
        <v>1276.04</v>
      </c>
      <c r="D41" s="60">
        <v>559.58000000000004</v>
      </c>
      <c r="E41" s="60">
        <v>716.46</v>
      </c>
      <c r="F41" s="60">
        <v>62.5</v>
      </c>
      <c r="G41" s="60">
        <v>453</v>
      </c>
      <c r="H41" s="60">
        <v>40.049999999999997</v>
      </c>
      <c r="I41" s="7"/>
      <c r="J41" s="112"/>
    </row>
    <row r="42" spans="1:10" ht="11.25" customHeight="1">
      <c r="A42" s="49">
        <v>2019</v>
      </c>
      <c r="B42" s="60">
        <v>1362.2</v>
      </c>
      <c r="C42" s="60">
        <v>1316.8</v>
      </c>
      <c r="D42" s="60">
        <v>524.67999999999995</v>
      </c>
      <c r="E42" s="60">
        <v>792.14</v>
      </c>
      <c r="F42" s="60">
        <v>65</v>
      </c>
      <c r="G42" s="60">
        <v>450</v>
      </c>
      <c r="H42" s="60">
        <v>39.4</v>
      </c>
      <c r="I42" s="7"/>
      <c r="J42" s="111"/>
    </row>
    <row r="43" spans="1:10" ht="11.25" customHeight="1">
      <c r="A43" s="49">
        <v>2020</v>
      </c>
      <c r="B43" s="60">
        <v>1305.52</v>
      </c>
      <c r="C43" s="60">
        <v>1274.6600000000001</v>
      </c>
      <c r="D43" s="60">
        <v>617.4</v>
      </c>
      <c r="E43" s="60">
        <v>657.26</v>
      </c>
      <c r="F43" s="60">
        <v>70</v>
      </c>
      <c r="G43" s="60">
        <v>452</v>
      </c>
      <c r="H43" s="60">
        <v>45.5</v>
      </c>
      <c r="I43" s="7"/>
      <c r="J43" s="111"/>
    </row>
    <row r="44" spans="1:10" ht="11.25" customHeight="1">
      <c r="A44" s="49">
        <v>2021</v>
      </c>
      <c r="B44" s="60">
        <v>1381.54</v>
      </c>
      <c r="C44" s="60">
        <v>1327.74</v>
      </c>
      <c r="D44" s="60">
        <v>675.24</v>
      </c>
      <c r="E44" s="60">
        <v>652.5</v>
      </c>
      <c r="F44" s="60">
        <v>69</v>
      </c>
      <c r="G44" s="60">
        <v>487</v>
      </c>
      <c r="H44" s="60">
        <v>46.949999999999996</v>
      </c>
      <c r="I44" s="7"/>
      <c r="J44" s="111"/>
    </row>
    <row r="45" spans="1:10" ht="11.25" customHeight="1">
      <c r="A45" s="138">
        <v>2022</v>
      </c>
      <c r="B45" s="215">
        <v>1251.3599999999999</v>
      </c>
      <c r="C45" s="215">
        <v>1223.6400000000001</v>
      </c>
      <c r="D45" s="215">
        <v>661.6</v>
      </c>
      <c r="E45" s="215">
        <v>562.04</v>
      </c>
      <c r="F45" s="215">
        <v>74.5</v>
      </c>
      <c r="G45" s="215">
        <v>565</v>
      </c>
      <c r="H45" s="215">
        <v>53</v>
      </c>
      <c r="I45" s="7"/>
      <c r="J45" s="111"/>
    </row>
    <row r="46" spans="1:10" ht="11.25" customHeight="1">
      <c r="A46" s="49" t="s">
        <v>296</v>
      </c>
      <c r="B46" s="60"/>
      <c r="C46" s="60"/>
      <c r="D46" s="60"/>
      <c r="E46" s="60"/>
      <c r="F46" s="60"/>
      <c r="G46" s="60"/>
      <c r="H46" s="60"/>
      <c r="I46" s="7"/>
      <c r="J46" s="111"/>
    </row>
    <row r="47" spans="1:10" ht="11.25" customHeight="1">
      <c r="A47" s="49" t="s">
        <v>278</v>
      </c>
      <c r="B47" s="45"/>
      <c r="C47" s="45"/>
      <c r="D47" s="45"/>
      <c r="E47" s="45"/>
      <c r="F47" s="45"/>
      <c r="G47" s="45"/>
      <c r="H47" s="45"/>
      <c r="I47" s="45"/>
      <c r="J47" s="45"/>
    </row>
    <row r="48" spans="1:10">
      <c r="A48" s="49"/>
      <c r="B48" s="45"/>
      <c r="C48" s="45"/>
      <c r="D48" s="45"/>
      <c r="E48" s="45"/>
      <c r="F48" s="45"/>
      <c r="G48" s="45"/>
      <c r="H48" s="45"/>
      <c r="I48" s="45"/>
      <c r="J48" s="45"/>
    </row>
    <row r="49" spans="2:8">
      <c r="B49" s="232"/>
      <c r="C49" s="233"/>
      <c r="D49" s="233"/>
      <c r="F49" s="234"/>
      <c r="G49" s="234"/>
      <c r="H49" s="235"/>
    </row>
    <row r="50" spans="2:8">
      <c r="B50" s="236"/>
      <c r="C50" s="233"/>
      <c r="G50" s="234"/>
      <c r="H50" s="233"/>
    </row>
    <row r="51" spans="2:8">
      <c r="C51" s="233"/>
      <c r="G51" s="234"/>
      <c r="H51" s="233"/>
    </row>
    <row r="52" spans="2:8">
      <c r="H52" s="233"/>
    </row>
    <row r="53" spans="2:8">
      <c r="G53" s="234"/>
      <c r="H53" s="233"/>
    </row>
    <row r="54" spans="2:8">
      <c r="G54" s="234"/>
    </row>
    <row r="55" spans="2:8">
      <c r="G55" s="234"/>
    </row>
    <row r="57" spans="2:8">
      <c r="G57" s="234"/>
    </row>
    <row r="58" spans="2:8">
      <c r="G58" s="234"/>
    </row>
    <row r="59" spans="2:8">
      <c r="G59" s="234"/>
    </row>
  </sheetData>
  <pageMargins left="0.66700000000000004" right="0.66700000000000004" top="0.66700000000000004" bottom="0.72" header="0" footer="0"/>
  <pageSetup firstPageNumber="61"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098B-B884-4B6B-B374-1BBB41F1176F}">
  <sheetPr transitionEvaluation="1" codeName="Sheet48"/>
  <dimension ref="A1:M64"/>
  <sheetViews>
    <sheetView showGridLines="0" topLeftCell="A15" zoomScale="140" zoomScaleNormal="140" workbookViewId="0"/>
  </sheetViews>
  <sheetFormatPr defaultColWidth="9.7109375" defaultRowHeight="11.25"/>
  <cols>
    <col min="1" max="1" width="11.140625" style="45" customWidth="1"/>
    <col min="2" max="6" width="14.42578125" style="45" customWidth="1"/>
    <col min="7" max="7" width="14.42578125" style="48" customWidth="1"/>
    <col min="8" max="10" width="11.5703125" style="45" bestFit="1" customWidth="1"/>
    <col min="11" max="16384" width="9.7109375" style="45"/>
  </cols>
  <sheetData>
    <row r="1" spans="1:7" ht="11.25" customHeight="1">
      <c r="A1" s="244" t="s">
        <v>41</v>
      </c>
      <c r="B1" s="51"/>
      <c r="C1" s="51"/>
      <c r="D1" s="51"/>
      <c r="E1" s="51"/>
      <c r="F1" s="51"/>
      <c r="G1" s="216"/>
    </row>
    <row r="2" spans="1:7" s="175" customFormat="1" ht="22.5">
      <c r="A2" s="247" t="s">
        <v>55</v>
      </c>
      <c r="B2" s="248" t="s">
        <v>231</v>
      </c>
      <c r="C2" s="248" t="s">
        <v>232</v>
      </c>
      <c r="D2" s="248" t="s">
        <v>233</v>
      </c>
      <c r="E2" s="248" t="s">
        <v>234</v>
      </c>
      <c r="F2" s="248" t="s">
        <v>235</v>
      </c>
      <c r="G2" s="249" t="s">
        <v>236</v>
      </c>
    </row>
    <row r="3" spans="1:7" ht="11.25" customHeight="1">
      <c r="A3" s="49">
        <v>1980</v>
      </c>
      <c r="B3" s="91">
        <v>0.19400000000000001</v>
      </c>
      <c r="C3" s="91">
        <v>0.192</v>
      </c>
      <c r="D3" s="91">
        <v>0.14199999999999999</v>
      </c>
      <c r="E3" s="91">
        <v>0.152</v>
      </c>
      <c r="F3" s="91">
        <v>0.16800000000000001</v>
      </c>
      <c r="G3" s="228" t="s">
        <v>89</v>
      </c>
    </row>
    <row r="4" spans="1:7" ht="11.25" customHeight="1">
      <c r="A4" s="49">
        <v>1981</v>
      </c>
      <c r="B4" s="91">
        <v>0.19900000000000001</v>
      </c>
      <c r="C4" s="92">
        <v>0.13700000000000001</v>
      </c>
      <c r="D4" s="91">
        <v>0.155</v>
      </c>
      <c r="E4" s="91">
        <v>0.161</v>
      </c>
      <c r="F4" s="91">
        <v>0.22900000000000001</v>
      </c>
      <c r="G4" s="228" t="s">
        <v>89</v>
      </c>
    </row>
    <row r="5" spans="1:7" ht="11.25" customHeight="1">
      <c r="A5" s="49">
        <v>1982</v>
      </c>
      <c r="B5" s="91">
        <v>0.27</v>
      </c>
      <c r="C5" s="92">
        <v>0.17599999999999999</v>
      </c>
      <c r="D5" s="91">
        <v>0.19700000000000001</v>
      </c>
      <c r="E5" s="91">
        <v>0.21099999999999999</v>
      </c>
      <c r="F5" s="91">
        <v>0.20899999999999999</v>
      </c>
      <c r="G5" s="92">
        <v>0.28000000000000003</v>
      </c>
    </row>
    <row r="6" spans="1:7" ht="11.25" customHeight="1">
      <c r="A6" s="49">
        <v>1983</v>
      </c>
      <c r="B6" s="91">
        <v>0.26300000000000001</v>
      </c>
      <c r="C6" s="92">
        <v>0.22700000000000001</v>
      </c>
      <c r="D6" s="91">
        <v>0.189</v>
      </c>
      <c r="E6" s="91">
        <v>0.17</v>
      </c>
      <c r="F6" s="91">
        <v>0.17699999999999999</v>
      </c>
      <c r="G6" s="228" t="s">
        <v>89</v>
      </c>
    </row>
    <row r="7" spans="1:7" ht="11.25" customHeight="1">
      <c r="A7" s="49">
        <v>1984</v>
      </c>
      <c r="B7" s="91">
        <v>0.16500000000000001</v>
      </c>
      <c r="C7" s="92">
        <v>0.17299999999999999</v>
      </c>
      <c r="D7" s="91">
        <v>0.12</v>
      </c>
      <c r="E7" s="91">
        <v>0.15</v>
      </c>
      <c r="F7" s="91">
        <v>0.20399999999999999</v>
      </c>
      <c r="G7" s="228" t="s">
        <v>89</v>
      </c>
    </row>
    <row r="8" spans="1:7" ht="11.25" customHeight="1">
      <c r="A8" s="49">
        <v>1985</v>
      </c>
      <c r="B8" s="91">
        <v>0.215</v>
      </c>
      <c r="C8" s="92">
        <v>0.19500000000000001</v>
      </c>
      <c r="D8" s="91">
        <v>0.19500000000000001</v>
      </c>
      <c r="E8" s="91">
        <v>0.20100000000000001</v>
      </c>
      <c r="F8" s="91">
        <v>0.222</v>
      </c>
      <c r="G8" s="228" t="s">
        <v>89</v>
      </c>
    </row>
    <row r="9" spans="1:7" ht="11.25" customHeight="1">
      <c r="A9" s="49">
        <v>1986</v>
      </c>
      <c r="B9" s="91">
        <v>0.24399999999999999</v>
      </c>
      <c r="C9" s="92">
        <v>0.17199999999999999</v>
      </c>
      <c r="D9" s="91">
        <v>0.192</v>
      </c>
      <c r="E9" s="91">
        <v>0.16600000000000001</v>
      </c>
      <c r="F9" s="91">
        <v>0.217</v>
      </c>
      <c r="G9" s="228" t="s">
        <v>89</v>
      </c>
    </row>
    <row r="10" spans="1:7" ht="11.25" customHeight="1">
      <c r="A10" s="49">
        <v>1987</v>
      </c>
      <c r="B10" s="91">
        <v>0.24299999999999999</v>
      </c>
      <c r="C10" s="92">
        <v>0.217</v>
      </c>
      <c r="D10" s="91">
        <v>0.14199999999999999</v>
      </c>
      <c r="E10" s="91">
        <v>0.14699999999999999</v>
      </c>
      <c r="F10" s="91">
        <v>0.19400000000000001</v>
      </c>
      <c r="G10" s="228" t="s">
        <v>89</v>
      </c>
    </row>
    <row r="11" spans="1:7" ht="11.25" customHeight="1">
      <c r="A11" s="49">
        <v>1988</v>
      </c>
      <c r="B11" s="91">
        <v>0.35399999999999998</v>
      </c>
      <c r="C11" s="92">
        <v>0.193</v>
      </c>
      <c r="D11" s="91">
        <v>0.19600000000000001</v>
      </c>
      <c r="E11" s="91">
        <v>0.18099999999999999</v>
      </c>
      <c r="F11" s="91">
        <v>0.219</v>
      </c>
      <c r="G11" s="228">
        <v>0.21</v>
      </c>
    </row>
    <row r="12" spans="1:7" ht="11.25" customHeight="1">
      <c r="A12" s="49">
        <v>1989</v>
      </c>
      <c r="B12" s="91">
        <v>0.26700000000000002</v>
      </c>
      <c r="C12" s="92">
        <v>0.219</v>
      </c>
      <c r="D12" s="91">
        <v>0.19500000000000001</v>
      </c>
      <c r="E12" s="91">
        <v>0.222</v>
      </c>
      <c r="F12" s="91">
        <v>0.26500000000000001</v>
      </c>
      <c r="G12" s="228" t="s">
        <v>89</v>
      </c>
    </row>
    <row r="13" spans="1:7" ht="11.25" customHeight="1">
      <c r="A13" s="49">
        <v>1990</v>
      </c>
      <c r="B13" s="91">
        <v>0.29099999999999998</v>
      </c>
      <c r="C13" s="92">
        <v>0.24399999999999999</v>
      </c>
      <c r="D13" s="91">
        <v>0.27100000000000002</v>
      </c>
      <c r="E13" s="91">
        <v>0.248</v>
      </c>
      <c r="F13" s="91">
        <v>0.24399999999999999</v>
      </c>
      <c r="G13" s="228" t="s">
        <v>89</v>
      </c>
    </row>
    <row r="14" spans="1:7" ht="11.25" customHeight="1">
      <c r="A14" s="49">
        <v>1991</v>
      </c>
      <c r="B14" s="91">
        <v>0.28899999999999998</v>
      </c>
      <c r="C14" s="91">
        <v>0.23599999999999999</v>
      </c>
      <c r="D14" s="91">
        <v>0.16200000000000001</v>
      </c>
      <c r="E14" s="91">
        <v>0.16200000000000001</v>
      </c>
      <c r="F14" s="91">
        <v>0.22800000000000001</v>
      </c>
      <c r="G14" s="228" t="s">
        <v>89</v>
      </c>
    </row>
    <row r="15" spans="1:7" ht="11.25" customHeight="1">
      <c r="A15" s="49">
        <v>1992</v>
      </c>
      <c r="B15" s="91">
        <v>0.22</v>
      </c>
      <c r="C15" s="91">
        <v>0.21299999999999999</v>
      </c>
      <c r="D15" s="91">
        <v>0.14799999999999999</v>
      </c>
      <c r="E15" s="91">
        <v>0.222</v>
      </c>
      <c r="F15" s="91">
        <v>0.22</v>
      </c>
      <c r="G15" s="228" t="s">
        <v>89</v>
      </c>
    </row>
    <row r="16" spans="1:7" ht="11.25" customHeight="1">
      <c r="A16" s="49">
        <v>1993</v>
      </c>
      <c r="B16" s="91">
        <v>0.28799999999999998</v>
      </c>
      <c r="C16" s="91">
        <v>0.22</v>
      </c>
      <c r="D16" s="91">
        <v>0.191</v>
      </c>
      <c r="E16" s="91">
        <v>0.19</v>
      </c>
      <c r="F16" s="91">
        <v>0.22600000000000001</v>
      </c>
      <c r="G16" s="228" t="s">
        <v>89</v>
      </c>
    </row>
    <row r="17" spans="1:9" ht="11.25" customHeight="1">
      <c r="A17" s="49">
        <v>1994</v>
      </c>
      <c r="B17" s="91">
        <v>0.193</v>
      </c>
      <c r="C17" s="91">
        <v>0.13800000000000001</v>
      </c>
      <c r="D17" s="91">
        <v>0.17699999999999999</v>
      </c>
      <c r="E17" s="91">
        <v>0.17599999999999999</v>
      </c>
      <c r="F17" s="91">
        <v>0.23899999999999999</v>
      </c>
      <c r="G17" s="228" t="s">
        <v>89</v>
      </c>
    </row>
    <row r="18" spans="1:9" ht="11.25" customHeight="1">
      <c r="A18" s="49">
        <v>1995</v>
      </c>
      <c r="B18" s="91">
        <v>0.34499999999999997</v>
      </c>
      <c r="C18" s="91">
        <v>0.20499999999999999</v>
      </c>
      <c r="D18" s="91">
        <v>0.184</v>
      </c>
      <c r="E18" s="91">
        <v>0.26600000000000001</v>
      </c>
      <c r="F18" s="91">
        <v>0.32400000000000001</v>
      </c>
      <c r="G18" s="228" t="s">
        <v>89</v>
      </c>
    </row>
    <row r="19" spans="1:9" ht="11.25" customHeight="1">
      <c r="A19" s="49">
        <v>1996</v>
      </c>
      <c r="B19" s="91">
        <v>0.34699999999999998</v>
      </c>
      <c r="C19" s="91">
        <v>0.27200000000000002</v>
      </c>
      <c r="D19" s="91">
        <v>0.30599999999999999</v>
      </c>
      <c r="E19" s="91">
        <v>0.316</v>
      </c>
      <c r="F19" s="91">
        <v>0.36299999999999999</v>
      </c>
      <c r="G19" s="228" t="s">
        <v>89</v>
      </c>
    </row>
    <row r="20" spans="1:9" ht="11.25" customHeight="1">
      <c r="A20" s="49">
        <v>1997</v>
      </c>
      <c r="B20" s="91">
        <v>0.255</v>
      </c>
      <c r="C20" s="91">
        <v>0.193</v>
      </c>
      <c r="D20" s="91">
        <v>0.14599999999999999</v>
      </c>
      <c r="E20" s="91">
        <v>0.23799999999999999</v>
      </c>
      <c r="F20" s="91">
        <v>0.35299999999999998</v>
      </c>
      <c r="G20" s="228" t="s">
        <v>89</v>
      </c>
    </row>
    <row r="21" spans="1:9" ht="11.25" customHeight="1">
      <c r="A21" s="49">
        <v>1998</v>
      </c>
      <c r="B21" s="92">
        <v>0.32800000000000001</v>
      </c>
      <c r="C21" s="91">
        <v>0.254</v>
      </c>
      <c r="D21" s="91">
        <v>0.28000000000000003</v>
      </c>
      <c r="E21" s="91">
        <v>0.28599999999999998</v>
      </c>
      <c r="F21" s="91">
        <v>0.3</v>
      </c>
      <c r="G21" s="228" t="s">
        <v>89</v>
      </c>
      <c r="I21" s="185"/>
    </row>
    <row r="22" spans="1:9" ht="11.25" customHeight="1">
      <c r="A22" s="49">
        <v>1999</v>
      </c>
      <c r="B22" s="92">
        <v>0.36599999999999999</v>
      </c>
      <c r="C22" s="91">
        <v>0.27</v>
      </c>
      <c r="D22" s="91">
        <v>0.25700000000000001</v>
      </c>
      <c r="E22" s="91">
        <v>0.23200000000000001</v>
      </c>
      <c r="F22" s="91">
        <v>0.31900000000000001</v>
      </c>
      <c r="G22" s="228" t="s">
        <v>89</v>
      </c>
      <c r="I22" s="185"/>
    </row>
    <row r="23" spans="1:9" ht="11.25" customHeight="1">
      <c r="A23" s="49">
        <v>2000</v>
      </c>
      <c r="B23" s="92">
        <v>0.33200000000000002</v>
      </c>
      <c r="C23" s="91">
        <v>0.26400000000000001</v>
      </c>
      <c r="D23" s="91">
        <v>0.23799999999999999</v>
      </c>
      <c r="E23" s="91">
        <v>0.219</v>
      </c>
      <c r="F23" s="91">
        <v>0.34499999999999997</v>
      </c>
      <c r="G23" s="228" t="s">
        <v>89</v>
      </c>
      <c r="I23" s="185"/>
    </row>
    <row r="24" spans="1:9" ht="11.25" customHeight="1">
      <c r="A24" s="49">
        <v>2001</v>
      </c>
      <c r="B24" s="92">
        <v>0.39500000000000002</v>
      </c>
      <c r="C24" s="91">
        <v>0.33800000000000002</v>
      </c>
      <c r="D24" s="91">
        <v>0.28799999999999998</v>
      </c>
      <c r="E24" s="91">
        <v>0.21</v>
      </c>
      <c r="F24" s="91">
        <v>0.29699999999999999</v>
      </c>
      <c r="G24" s="228" t="s">
        <v>89</v>
      </c>
      <c r="I24" s="185"/>
    </row>
    <row r="25" spans="1:9" ht="11.25" customHeight="1">
      <c r="A25" s="49">
        <v>2002</v>
      </c>
      <c r="B25" s="92">
        <v>0.48099999999999998</v>
      </c>
      <c r="C25" s="91">
        <v>0.28899999999999998</v>
      </c>
      <c r="D25" s="91">
        <v>0.26400000000000001</v>
      </c>
      <c r="E25" s="91">
        <v>0.24299999999999999</v>
      </c>
      <c r="F25" s="91">
        <v>0.27800000000000002</v>
      </c>
      <c r="G25" s="228" t="s">
        <v>89</v>
      </c>
    </row>
    <row r="26" spans="1:9" ht="11.25" customHeight="1">
      <c r="A26" s="49">
        <v>2003</v>
      </c>
      <c r="B26" s="92">
        <v>0.47299999999999998</v>
      </c>
      <c r="C26" s="91">
        <v>0.255</v>
      </c>
      <c r="D26" s="91">
        <v>0.26200000000000001</v>
      </c>
      <c r="E26" s="91">
        <v>0.22800000000000001</v>
      </c>
      <c r="F26" s="91">
        <v>0.245</v>
      </c>
      <c r="G26" s="228" t="s">
        <v>89</v>
      </c>
    </row>
    <row r="27" spans="1:9" ht="11.25" customHeight="1">
      <c r="A27" s="49">
        <v>2004</v>
      </c>
      <c r="B27" s="92">
        <v>0.45900000000000002</v>
      </c>
      <c r="C27" s="91">
        <v>0.23799999999999999</v>
      </c>
      <c r="D27" s="91">
        <v>0.20599999999999999</v>
      </c>
      <c r="E27" s="91">
        <v>0.214</v>
      </c>
      <c r="F27" s="91">
        <v>0.26100000000000001</v>
      </c>
      <c r="G27" s="228" t="s">
        <v>89</v>
      </c>
    </row>
    <row r="28" spans="1:9" ht="11.25" customHeight="1">
      <c r="A28" s="49">
        <v>2005</v>
      </c>
      <c r="B28" s="92">
        <v>0.378</v>
      </c>
      <c r="C28" s="91">
        <v>0.29799999999999999</v>
      </c>
      <c r="D28" s="91">
        <v>0.28799999999999998</v>
      </c>
      <c r="E28" s="91">
        <v>0.372</v>
      </c>
      <c r="F28" s="91">
        <v>0.311</v>
      </c>
      <c r="G28" s="228" t="s">
        <v>89</v>
      </c>
    </row>
    <row r="29" spans="1:9" ht="11.25" customHeight="1">
      <c r="A29" s="49">
        <v>2006</v>
      </c>
      <c r="B29" s="228" t="s">
        <v>89</v>
      </c>
      <c r="C29" s="91">
        <v>0.40500000000000003</v>
      </c>
      <c r="D29" s="91">
        <v>0.36099999999999999</v>
      </c>
      <c r="E29" s="91">
        <v>0.373</v>
      </c>
      <c r="F29" s="91">
        <v>0.29499999999999998</v>
      </c>
      <c r="G29" s="228" t="s">
        <v>89</v>
      </c>
    </row>
    <row r="30" spans="1:9" ht="11.25" customHeight="1">
      <c r="A30" s="49">
        <v>2007</v>
      </c>
      <c r="B30" s="92">
        <v>0.46899999999999997</v>
      </c>
      <c r="C30" s="91">
        <v>0.28100000000000003</v>
      </c>
      <c r="D30" s="91">
        <v>0.28999999999999998</v>
      </c>
      <c r="E30" s="91">
        <v>0.29699999999999999</v>
      </c>
      <c r="F30" s="91">
        <v>0.28199999999999997</v>
      </c>
      <c r="G30" s="228" t="s">
        <v>89</v>
      </c>
    </row>
    <row r="31" spans="1:9" ht="11.25" customHeight="1">
      <c r="A31" s="49">
        <v>2008</v>
      </c>
      <c r="B31" s="92">
        <v>0.48</v>
      </c>
      <c r="C31" s="91">
        <v>0.26900000000000002</v>
      </c>
      <c r="D31" s="91">
        <v>0.24249999999999999</v>
      </c>
      <c r="E31" s="91">
        <v>0.255</v>
      </c>
      <c r="F31" s="91">
        <v>0.23400000000000001</v>
      </c>
      <c r="G31" s="228" t="s">
        <v>89</v>
      </c>
    </row>
    <row r="32" spans="1:9" ht="11.25" customHeight="1">
      <c r="A32" s="49">
        <v>2009</v>
      </c>
      <c r="B32" s="92">
        <v>0.42299999999999999</v>
      </c>
      <c r="C32" s="91">
        <v>0.39700000000000002</v>
      </c>
      <c r="D32" s="91">
        <v>0.32200000000000001</v>
      </c>
      <c r="E32" s="91">
        <v>0.33800000000000002</v>
      </c>
      <c r="F32" s="91">
        <v>0.32800000000000001</v>
      </c>
      <c r="G32" s="228" t="s">
        <v>89</v>
      </c>
    </row>
    <row r="33" spans="1:13" ht="11.25" customHeight="1">
      <c r="A33" s="49">
        <v>2010</v>
      </c>
      <c r="B33" s="92">
        <v>0.54</v>
      </c>
      <c r="C33" s="91">
        <v>0.29399999999999998</v>
      </c>
      <c r="D33" s="91">
        <v>0.28699999999999998</v>
      </c>
      <c r="E33" s="91">
        <v>0.28399999999999997</v>
      </c>
      <c r="F33" s="91">
        <v>0.253</v>
      </c>
      <c r="G33" s="228" t="s">
        <v>89</v>
      </c>
    </row>
    <row r="34" spans="1:13" ht="11.25" customHeight="1">
      <c r="A34" s="49">
        <v>2011</v>
      </c>
      <c r="B34" s="92">
        <v>0.64500000000000002</v>
      </c>
      <c r="C34" s="91">
        <v>0.33100000000000002</v>
      </c>
      <c r="D34" s="91">
        <v>0.33100000000000002</v>
      </c>
      <c r="E34" s="91">
        <v>0.35599999999999998</v>
      </c>
      <c r="F34" s="91">
        <v>0.28199999999999997</v>
      </c>
      <c r="G34" s="228" t="s">
        <v>89</v>
      </c>
      <c r="I34" s="58"/>
      <c r="J34" s="58"/>
      <c r="K34" s="58"/>
      <c r="L34" s="58"/>
      <c r="M34" s="58"/>
    </row>
    <row r="35" spans="1:13" ht="11.25" customHeight="1">
      <c r="A35" s="49">
        <v>2012</v>
      </c>
      <c r="B35" s="92">
        <v>0.77</v>
      </c>
      <c r="C35" s="91">
        <v>0.46800000000000003</v>
      </c>
      <c r="D35" s="91">
        <v>0.41899999999999998</v>
      </c>
      <c r="E35" s="91">
        <v>0.38200000000000001</v>
      </c>
      <c r="F35" s="91">
        <v>0.34499999999999997</v>
      </c>
      <c r="G35" s="228" t="s">
        <v>89</v>
      </c>
      <c r="I35" s="58"/>
      <c r="J35" s="58"/>
      <c r="K35" s="58"/>
      <c r="L35" s="58"/>
      <c r="M35" s="58"/>
    </row>
    <row r="36" spans="1:13" ht="11.25" customHeight="1">
      <c r="A36" s="49">
        <v>2013</v>
      </c>
      <c r="B36" s="92" t="s">
        <v>274</v>
      </c>
      <c r="C36" s="92" t="s">
        <v>274</v>
      </c>
      <c r="D36" s="92" t="s">
        <v>274</v>
      </c>
      <c r="E36" s="92" t="s">
        <v>274</v>
      </c>
      <c r="F36" s="92" t="s">
        <v>274</v>
      </c>
      <c r="G36" s="228" t="s">
        <v>274</v>
      </c>
      <c r="I36" s="58"/>
      <c r="J36" s="58"/>
      <c r="K36" s="58"/>
      <c r="L36" s="58"/>
      <c r="M36" s="58"/>
    </row>
    <row r="37" spans="1:13" ht="11.25" customHeight="1">
      <c r="A37" s="49">
        <v>2014</v>
      </c>
      <c r="B37" s="228" t="s">
        <v>89</v>
      </c>
      <c r="C37" s="92">
        <v>0.63500000000000001</v>
      </c>
      <c r="D37" s="92">
        <v>0.59</v>
      </c>
      <c r="E37" s="92">
        <v>0.53500000000000003</v>
      </c>
      <c r="F37" s="92">
        <v>0.47699999999999998</v>
      </c>
      <c r="G37" s="228" t="s">
        <v>89</v>
      </c>
      <c r="I37" s="58"/>
      <c r="J37" s="58"/>
      <c r="K37" s="58"/>
      <c r="L37" s="58"/>
      <c r="M37" s="58"/>
    </row>
    <row r="38" spans="1:13" ht="11.25" customHeight="1">
      <c r="A38" s="49">
        <v>2015</v>
      </c>
      <c r="B38" s="229">
        <v>0.755</v>
      </c>
      <c r="C38" s="92">
        <v>0.55000000000000004</v>
      </c>
      <c r="D38" s="229">
        <v>0.46850000000000003</v>
      </c>
      <c r="E38" s="92">
        <v>0.51500000000000001</v>
      </c>
      <c r="F38" s="92">
        <v>0.41749999999999998</v>
      </c>
      <c r="G38" s="228" t="s">
        <v>89</v>
      </c>
      <c r="I38" s="58"/>
      <c r="J38" s="58"/>
      <c r="K38" s="58"/>
      <c r="L38" s="58"/>
      <c r="M38" s="58"/>
    </row>
    <row r="39" spans="1:13" ht="11.25" customHeight="1">
      <c r="A39" s="49">
        <v>2016</v>
      </c>
      <c r="B39" s="229">
        <v>0.61</v>
      </c>
      <c r="C39" s="92">
        <v>0.4965</v>
      </c>
      <c r="D39" s="92">
        <v>0.61499999999999999</v>
      </c>
      <c r="E39" s="92">
        <v>0.66</v>
      </c>
      <c r="F39" s="92">
        <v>0.54</v>
      </c>
      <c r="G39" s="228" t="s">
        <v>89</v>
      </c>
      <c r="I39" s="58"/>
      <c r="J39" s="58"/>
      <c r="K39" s="58"/>
      <c r="L39" s="58"/>
      <c r="M39" s="58"/>
    </row>
    <row r="40" spans="1:13" ht="11.25" customHeight="1">
      <c r="A40" s="49">
        <v>2017</v>
      </c>
      <c r="B40" s="228" t="s">
        <v>89</v>
      </c>
      <c r="C40" s="92">
        <v>0.65500000000000003</v>
      </c>
      <c r="D40" s="92">
        <v>0.74</v>
      </c>
      <c r="E40" s="92">
        <v>0.7</v>
      </c>
      <c r="F40" s="92">
        <v>0.65500000000000003</v>
      </c>
      <c r="G40" s="228" t="s">
        <v>89</v>
      </c>
      <c r="I40" s="58"/>
      <c r="J40" s="58"/>
      <c r="K40" s="58"/>
      <c r="L40" s="58"/>
      <c r="M40" s="58"/>
    </row>
    <row r="41" spans="1:13" ht="11.25" customHeight="1">
      <c r="A41" s="177">
        <v>2018</v>
      </c>
      <c r="B41" s="228" t="s">
        <v>89</v>
      </c>
      <c r="C41" s="230">
        <v>0.56499999999999995</v>
      </c>
      <c r="D41" s="230">
        <v>0.56999999999999995</v>
      </c>
      <c r="E41" s="230">
        <v>0.55500000000000005</v>
      </c>
      <c r="F41" s="230">
        <v>0.45900000000000002</v>
      </c>
      <c r="G41" s="228" t="s">
        <v>89</v>
      </c>
      <c r="I41" s="58"/>
      <c r="J41" s="58"/>
      <c r="K41" s="58"/>
      <c r="L41" s="58"/>
      <c r="M41" s="58"/>
    </row>
    <row r="42" spans="1:13" ht="11.25" customHeight="1">
      <c r="A42" s="49">
        <v>2019</v>
      </c>
      <c r="B42" s="229">
        <v>0.86</v>
      </c>
      <c r="C42" s="92">
        <v>0.59</v>
      </c>
      <c r="D42" s="92">
        <v>0.54500000000000004</v>
      </c>
      <c r="E42" s="92">
        <v>0.57499999999999996</v>
      </c>
      <c r="F42" s="92">
        <v>0.47049999999999997</v>
      </c>
      <c r="G42" s="228" t="s">
        <v>89</v>
      </c>
      <c r="I42" s="58"/>
      <c r="J42" s="58"/>
      <c r="K42" s="58"/>
      <c r="L42" s="58"/>
      <c r="M42" s="58"/>
    </row>
    <row r="43" spans="1:13" ht="11.25" customHeight="1">
      <c r="A43" s="49" t="s">
        <v>168</v>
      </c>
      <c r="B43" s="229">
        <v>0.75</v>
      </c>
      <c r="C43" s="92">
        <v>0.59499999999999997</v>
      </c>
      <c r="D43" s="92">
        <v>0.65500000000000003</v>
      </c>
      <c r="E43" s="92">
        <v>0.84</v>
      </c>
      <c r="F43" s="92">
        <v>0.90500000000000003</v>
      </c>
      <c r="G43" s="228" t="s">
        <v>89</v>
      </c>
      <c r="I43" s="58"/>
      <c r="J43" s="58"/>
      <c r="K43" s="58"/>
      <c r="L43" s="58"/>
      <c r="M43" s="58"/>
    </row>
    <row r="44" spans="1:13" ht="11.25" customHeight="1">
      <c r="A44" s="49">
        <v>2021</v>
      </c>
      <c r="B44" s="229">
        <v>0.78</v>
      </c>
      <c r="C44" s="92">
        <v>0.63500000000000001</v>
      </c>
      <c r="D44" s="92">
        <v>0.60499999999999998</v>
      </c>
      <c r="E44" s="92">
        <v>0.61</v>
      </c>
      <c r="F44" s="92">
        <v>0.65500000000000003</v>
      </c>
      <c r="G44" s="228" t="s">
        <v>89</v>
      </c>
      <c r="I44" s="58"/>
      <c r="J44" s="58"/>
      <c r="K44" s="58"/>
      <c r="L44" s="58"/>
      <c r="M44" s="58"/>
    </row>
    <row r="45" spans="1:13" ht="11.25" customHeight="1">
      <c r="A45" s="49">
        <v>2022</v>
      </c>
      <c r="B45" s="229">
        <v>1.1299999999999999</v>
      </c>
      <c r="C45" s="91">
        <v>0.9</v>
      </c>
      <c r="D45" s="91">
        <v>0.94</v>
      </c>
      <c r="E45" s="91">
        <v>0.91</v>
      </c>
      <c r="F45" s="91">
        <v>1.0249999999999999</v>
      </c>
      <c r="G45" s="228" t="s">
        <v>89</v>
      </c>
      <c r="I45" s="58"/>
      <c r="J45" s="58"/>
      <c r="K45" s="58"/>
      <c r="L45" s="58"/>
      <c r="M45" s="58"/>
    </row>
    <row r="46" spans="1:13" ht="11.25" customHeight="1">
      <c r="A46" s="55" t="s">
        <v>333</v>
      </c>
      <c r="B46" s="231">
        <v>1.4850000000000001</v>
      </c>
      <c r="C46" s="106">
        <v>1.28</v>
      </c>
      <c r="D46" s="106">
        <v>1.21</v>
      </c>
      <c r="E46" s="106">
        <v>1.2949999999999999</v>
      </c>
      <c r="F46" s="93" t="s">
        <v>274</v>
      </c>
      <c r="G46" s="93" t="s">
        <v>274</v>
      </c>
      <c r="I46" s="58"/>
      <c r="J46" s="58"/>
      <c r="K46" s="58"/>
      <c r="L46" s="58"/>
      <c r="M46" s="58"/>
    </row>
    <row r="47" spans="1:13" ht="11.25" customHeight="1">
      <c r="A47" s="49" t="s">
        <v>213</v>
      </c>
      <c r="I47" s="58"/>
      <c r="J47" s="58"/>
      <c r="K47" s="58"/>
      <c r="L47" s="58"/>
      <c r="M47" s="58"/>
    </row>
    <row r="48" spans="1:13" ht="11.25" customHeight="1">
      <c r="A48" s="49" t="s">
        <v>291</v>
      </c>
      <c r="B48" s="227"/>
      <c r="C48" s="227"/>
      <c r="D48" s="227"/>
      <c r="E48" s="227"/>
      <c r="F48" s="227"/>
      <c r="G48" s="227"/>
      <c r="H48" s="227"/>
      <c r="I48" s="227"/>
      <c r="J48" s="227"/>
      <c r="K48" s="227"/>
      <c r="L48" s="227"/>
      <c r="M48" s="227"/>
    </row>
    <row r="49" spans="1:13" ht="11.25" customHeight="1">
      <c r="A49" s="243" t="s">
        <v>184</v>
      </c>
      <c r="I49" s="58"/>
      <c r="J49" s="58"/>
      <c r="K49" s="58"/>
      <c r="L49" s="58"/>
      <c r="M49" s="58"/>
    </row>
    <row r="50" spans="1:13" ht="11.25" customHeight="1">
      <c r="A50" s="47" t="s">
        <v>334</v>
      </c>
      <c r="I50" s="58"/>
      <c r="J50" s="58"/>
      <c r="K50" s="58"/>
      <c r="L50" s="58"/>
      <c r="M50" s="58"/>
    </row>
    <row r="51" spans="1:13">
      <c r="A51" s="49" t="s">
        <v>293</v>
      </c>
      <c r="F51" s="185"/>
      <c r="I51" s="58"/>
      <c r="J51" s="58"/>
      <c r="K51" s="58"/>
      <c r="L51" s="58"/>
      <c r="M51" s="58"/>
    </row>
    <row r="52" spans="1:13">
      <c r="F52" s="185"/>
    </row>
    <row r="53" spans="1:13">
      <c r="A53" s="49"/>
      <c r="G53" s="58"/>
    </row>
    <row r="54" spans="1:13">
      <c r="A54" s="49"/>
      <c r="B54" s="220"/>
      <c r="C54" s="221"/>
      <c r="D54" s="221"/>
      <c r="E54" s="221"/>
      <c r="F54" s="221"/>
      <c r="G54" s="222"/>
      <c r="H54" s="223"/>
      <c r="I54" s="223"/>
      <c r="J54" s="223"/>
    </row>
    <row r="55" spans="1:13">
      <c r="A55" s="49"/>
      <c r="B55" s="58"/>
      <c r="C55" s="224"/>
      <c r="D55" s="224"/>
      <c r="E55" s="224"/>
      <c r="F55" s="224"/>
      <c r="G55" s="58"/>
      <c r="H55" s="58"/>
      <c r="I55" s="58"/>
      <c r="J55" s="58"/>
    </row>
    <row r="56" spans="1:13">
      <c r="A56" s="49"/>
      <c r="B56" s="58"/>
      <c r="C56" s="224"/>
      <c r="D56" s="224"/>
      <c r="E56" s="224"/>
      <c r="F56" s="224"/>
      <c r="G56" s="58"/>
      <c r="H56" s="58"/>
      <c r="I56" s="58"/>
      <c r="J56" s="58"/>
    </row>
    <row r="57" spans="1:13">
      <c r="A57" s="49"/>
      <c r="B57" s="58"/>
      <c r="C57" s="58"/>
      <c r="D57" s="58"/>
      <c r="E57" s="58"/>
      <c r="F57" s="58"/>
      <c r="G57" s="58"/>
      <c r="H57" s="58"/>
      <c r="I57" s="58"/>
      <c r="J57" s="58"/>
    </row>
    <row r="58" spans="1:13">
      <c r="A58" s="49"/>
      <c r="B58" s="58"/>
      <c r="C58" s="58"/>
      <c r="D58" s="58"/>
      <c r="E58" s="58"/>
      <c r="F58" s="58"/>
      <c r="G58" s="58"/>
      <c r="H58" s="58"/>
      <c r="I58" s="58"/>
      <c r="J58" s="58"/>
    </row>
    <row r="59" spans="1:13">
      <c r="A59" s="49"/>
      <c r="B59" s="58"/>
      <c r="C59" s="58"/>
      <c r="E59" s="58"/>
      <c r="F59" s="58"/>
    </row>
    <row r="60" spans="1:13">
      <c r="A60" s="49"/>
    </row>
    <row r="61" spans="1:13">
      <c r="A61" s="187"/>
      <c r="B61" s="58"/>
      <c r="C61" s="58"/>
      <c r="D61" s="58"/>
      <c r="E61" s="58"/>
      <c r="F61" s="58"/>
    </row>
    <row r="62" spans="1:13">
      <c r="A62" s="187"/>
      <c r="B62" s="58"/>
      <c r="C62" s="58"/>
      <c r="D62" s="58"/>
      <c r="E62" s="58"/>
      <c r="F62" s="58"/>
    </row>
    <row r="63" spans="1:13">
      <c r="C63" s="225"/>
      <c r="D63" s="226"/>
      <c r="E63" s="226"/>
      <c r="F63" s="226"/>
    </row>
    <row r="64" spans="1:13">
      <c r="C64" s="225"/>
      <c r="D64" s="226"/>
      <c r="E64" s="226"/>
      <c r="F64" s="226"/>
    </row>
  </sheetData>
  <pageMargins left="0.66700000000000004" right="0.66700000000000004" top="0.66700000000000004" bottom="0.72" header="0" footer="0"/>
  <pageSetup firstPageNumber="62"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CB383-DA00-4CFC-A22C-7C756091ADF0}">
  <sheetPr transitionEvaluation="1" codeName="Sheet49"/>
  <dimension ref="A1:N58"/>
  <sheetViews>
    <sheetView showGridLines="0" zoomScale="110" zoomScaleNormal="110" workbookViewId="0">
      <selection activeCell="A41" sqref="A41"/>
    </sheetView>
  </sheetViews>
  <sheetFormatPr defaultColWidth="9.7109375" defaultRowHeight="11.25"/>
  <cols>
    <col min="1" max="1" width="11.140625" style="45" customWidth="1"/>
    <col min="2" max="9" width="15.7109375" style="45" customWidth="1"/>
    <col min="10" max="11" width="9.7109375" style="45"/>
    <col min="12" max="12" width="10" style="45" bestFit="1" customWidth="1"/>
    <col min="13" max="16384" width="9.7109375" style="45"/>
  </cols>
  <sheetData>
    <row r="1" spans="1:9" ht="11.25" customHeight="1">
      <c r="A1" s="50" t="s">
        <v>43</v>
      </c>
      <c r="B1" s="51"/>
      <c r="C1" s="51"/>
      <c r="D1" s="51"/>
      <c r="E1" s="51"/>
      <c r="F1" s="51"/>
      <c r="G1" s="51"/>
      <c r="H1" s="51"/>
      <c r="I1" s="51"/>
    </row>
    <row r="2" spans="1:9" ht="33.75">
      <c r="A2" s="76" t="s">
        <v>55</v>
      </c>
      <c r="B2" s="87" t="s">
        <v>220</v>
      </c>
      <c r="C2" s="87" t="s">
        <v>224</v>
      </c>
      <c r="D2" s="87" t="s">
        <v>221</v>
      </c>
      <c r="E2" s="87" t="s">
        <v>223</v>
      </c>
      <c r="F2" s="87" t="s">
        <v>222</v>
      </c>
      <c r="G2" s="87" t="s">
        <v>225</v>
      </c>
      <c r="H2" s="87" t="s">
        <v>385</v>
      </c>
      <c r="I2" s="87" t="s">
        <v>386</v>
      </c>
    </row>
    <row r="3" spans="1:9" ht="11.25" customHeight="1">
      <c r="A3" s="49">
        <v>1980</v>
      </c>
      <c r="B3" s="60">
        <v>1498.3</v>
      </c>
      <c r="C3" s="108">
        <v>185</v>
      </c>
      <c r="D3" s="60">
        <v>77.099999999999994</v>
      </c>
      <c r="E3" s="108">
        <v>131</v>
      </c>
      <c r="F3" s="60">
        <v>34</v>
      </c>
      <c r="G3" s="108">
        <v>115</v>
      </c>
      <c r="H3" s="60">
        <v>20.6</v>
      </c>
      <c r="I3" s="108">
        <v>82.1</v>
      </c>
    </row>
    <row r="4" spans="1:9" ht="11.25" customHeight="1">
      <c r="A4" s="49">
        <v>1981</v>
      </c>
      <c r="B4" s="60">
        <v>1173.7</v>
      </c>
      <c r="C4" s="109">
        <v>205</v>
      </c>
      <c r="D4" s="60">
        <v>78.3</v>
      </c>
      <c r="E4" s="108">
        <v>152</v>
      </c>
      <c r="F4" s="60">
        <v>34.799999999999997</v>
      </c>
      <c r="G4" s="108">
        <v>112</v>
      </c>
      <c r="H4" s="60">
        <v>22</v>
      </c>
      <c r="I4" s="108">
        <v>121</v>
      </c>
    </row>
    <row r="5" spans="1:9" ht="11.25" customHeight="1">
      <c r="A5" s="49">
        <v>1982</v>
      </c>
      <c r="B5" s="60">
        <v>983.9</v>
      </c>
      <c r="C5" s="109">
        <v>166</v>
      </c>
      <c r="D5" s="60">
        <v>70.5</v>
      </c>
      <c r="E5" s="108">
        <v>153</v>
      </c>
      <c r="F5" s="60">
        <v>45</v>
      </c>
      <c r="G5" s="108">
        <v>120</v>
      </c>
      <c r="H5" s="60">
        <v>25.6</v>
      </c>
      <c r="I5" s="108">
        <v>97.8</v>
      </c>
    </row>
    <row r="6" spans="1:9" ht="11.25" customHeight="1">
      <c r="A6" s="49">
        <v>1983</v>
      </c>
      <c r="B6" s="60">
        <v>675.4</v>
      </c>
      <c r="C6" s="109">
        <v>162</v>
      </c>
      <c r="D6" s="60">
        <v>64.3</v>
      </c>
      <c r="E6" s="108">
        <v>179</v>
      </c>
      <c r="F6" s="60">
        <v>36</v>
      </c>
      <c r="G6" s="108">
        <v>118</v>
      </c>
      <c r="H6" s="60">
        <v>11</v>
      </c>
      <c r="I6" s="108">
        <v>93.3</v>
      </c>
    </row>
    <row r="7" spans="1:9" ht="11.25" customHeight="1">
      <c r="A7" s="49">
        <v>1984</v>
      </c>
      <c r="B7" s="60">
        <v>1028.5999999999999</v>
      </c>
      <c r="C7" s="109">
        <v>181</v>
      </c>
      <c r="D7" s="60">
        <v>89</v>
      </c>
      <c r="E7" s="108">
        <v>151</v>
      </c>
      <c r="F7" s="60">
        <v>28</v>
      </c>
      <c r="G7" s="108">
        <v>100</v>
      </c>
      <c r="H7" s="60">
        <v>35.5</v>
      </c>
      <c r="I7" s="108">
        <v>133</v>
      </c>
    </row>
    <row r="8" spans="1:9" ht="11.25" customHeight="1">
      <c r="A8" s="49">
        <v>1985</v>
      </c>
      <c r="B8" s="60">
        <v>982.6</v>
      </c>
      <c r="C8" s="109">
        <v>191</v>
      </c>
      <c r="D8" s="60">
        <v>93.3</v>
      </c>
      <c r="E8" s="108">
        <v>153</v>
      </c>
      <c r="F8" s="60">
        <v>32.5</v>
      </c>
      <c r="G8" s="108">
        <v>104</v>
      </c>
      <c r="H8" s="60">
        <v>13.2</v>
      </c>
      <c r="I8" s="108">
        <v>119</v>
      </c>
    </row>
    <row r="9" spans="1:9" ht="11.25" customHeight="1">
      <c r="A9" s="49">
        <v>1986</v>
      </c>
      <c r="B9" s="60">
        <v>926.9</v>
      </c>
      <c r="C9" s="109">
        <v>171</v>
      </c>
      <c r="D9" s="60">
        <v>136.30000000000001</v>
      </c>
      <c r="E9" s="108">
        <v>165</v>
      </c>
      <c r="F9" s="60">
        <v>32.5</v>
      </c>
      <c r="G9" s="108">
        <v>96</v>
      </c>
      <c r="H9" s="60">
        <v>31.4</v>
      </c>
      <c r="I9" s="108">
        <v>103</v>
      </c>
    </row>
    <row r="10" spans="1:9" ht="11.25" customHeight="1">
      <c r="A10" s="49">
        <v>1987</v>
      </c>
      <c r="B10" s="60">
        <v>877.1</v>
      </c>
      <c r="C10" s="109">
        <v>193</v>
      </c>
      <c r="D10" s="60">
        <v>145.1</v>
      </c>
      <c r="E10" s="108">
        <v>169</v>
      </c>
      <c r="F10" s="60">
        <v>35</v>
      </c>
      <c r="G10" s="108">
        <v>101</v>
      </c>
      <c r="H10" s="60">
        <v>68.2</v>
      </c>
      <c r="I10" s="108">
        <v>132</v>
      </c>
    </row>
    <row r="11" spans="1:9" ht="11.25" customHeight="1">
      <c r="A11" s="49">
        <v>1988</v>
      </c>
      <c r="B11" s="60">
        <v>986</v>
      </c>
      <c r="C11" s="109">
        <v>210</v>
      </c>
      <c r="D11" s="60">
        <v>131.9</v>
      </c>
      <c r="E11" s="108">
        <v>160</v>
      </c>
      <c r="F11" s="60">
        <v>41.2</v>
      </c>
      <c r="G11" s="108">
        <v>117</v>
      </c>
      <c r="H11" s="60">
        <v>66.099999999999994</v>
      </c>
      <c r="I11" s="108">
        <v>130</v>
      </c>
    </row>
    <row r="12" spans="1:9" ht="11.25" customHeight="1">
      <c r="A12" s="49">
        <v>1989</v>
      </c>
      <c r="B12" s="60">
        <v>918.4</v>
      </c>
      <c r="C12" s="109">
        <v>218</v>
      </c>
      <c r="D12" s="60">
        <v>143.9</v>
      </c>
      <c r="E12" s="108">
        <v>172</v>
      </c>
      <c r="F12" s="60">
        <v>28.6</v>
      </c>
      <c r="G12" s="108">
        <v>110</v>
      </c>
      <c r="H12" s="60">
        <v>79.3</v>
      </c>
      <c r="I12" s="108">
        <v>137</v>
      </c>
    </row>
    <row r="13" spans="1:9" ht="11.25" customHeight="1">
      <c r="A13" s="49">
        <v>1990</v>
      </c>
      <c r="B13" s="60">
        <v>960.9</v>
      </c>
      <c r="C13" s="109">
        <v>218</v>
      </c>
      <c r="D13" s="60">
        <v>168.2</v>
      </c>
      <c r="E13" s="108">
        <v>182</v>
      </c>
      <c r="F13" s="60">
        <v>27.1</v>
      </c>
      <c r="G13" s="108">
        <v>108</v>
      </c>
      <c r="H13" s="60">
        <v>49.7</v>
      </c>
      <c r="I13" s="108">
        <v>138</v>
      </c>
    </row>
    <row r="14" spans="1:9" ht="11.25" customHeight="1">
      <c r="A14" s="49">
        <v>1991</v>
      </c>
      <c r="B14" s="60">
        <v>987.1</v>
      </c>
      <c r="C14" s="108">
        <v>224</v>
      </c>
      <c r="D14" s="60">
        <v>161.5</v>
      </c>
      <c r="E14" s="108">
        <v>182</v>
      </c>
      <c r="F14" s="60">
        <v>44.4</v>
      </c>
      <c r="G14" s="108">
        <v>116</v>
      </c>
      <c r="H14" s="60">
        <v>80.7</v>
      </c>
      <c r="I14" s="108">
        <v>158</v>
      </c>
    </row>
    <row r="15" spans="1:9" ht="11.25" customHeight="1">
      <c r="A15" s="49">
        <v>1992</v>
      </c>
      <c r="B15" s="60">
        <v>1096.5999999999999</v>
      </c>
      <c r="C15" s="108">
        <v>219</v>
      </c>
      <c r="D15" s="60">
        <v>164.3</v>
      </c>
      <c r="E15" s="108">
        <v>189</v>
      </c>
      <c r="F15" s="60">
        <v>40.4</v>
      </c>
      <c r="G15" s="108">
        <v>93</v>
      </c>
      <c r="H15" s="60">
        <v>81.2</v>
      </c>
      <c r="I15" s="108">
        <v>146</v>
      </c>
    </row>
    <row r="16" spans="1:9" ht="11.25" customHeight="1">
      <c r="A16" s="49">
        <v>1993</v>
      </c>
      <c r="B16" s="60">
        <v>1044.5999999999999</v>
      </c>
      <c r="C16" s="108">
        <v>223</v>
      </c>
      <c r="D16" s="60">
        <v>178.8</v>
      </c>
      <c r="E16" s="108">
        <v>189</v>
      </c>
      <c r="F16" s="60">
        <v>30</v>
      </c>
      <c r="G16" s="108">
        <v>82</v>
      </c>
      <c r="H16" s="60">
        <v>59</v>
      </c>
      <c r="I16" s="108">
        <v>109</v>
      </c>
    </row>
    <row r="17" spans="1:9" ht="11.25" customHeight="1">
      <c r="A17" s="49">
        <v>1994</v>
      </c>
      <c r="B17" s="60">
        <v>1044.5</v>
      </c>
      <c r="C17" s="108">
        <v>190</v>
      </c>
      <c r="D17" s="60">
        <v>157.80000000000001</v>
      </c>
      <c r="E17" s="108">
        <v>183</v>
      </c>
      <c r="F17" s="60">
        <v>27</v>
      </c>
      <c r="G17" s="108">
        <v>93</v>
      </c>
      <c r="H17" s="60">
        <v>85.8</v>
      </c>
      <c r="I17" s="108">
        <v>73</v>
      </c>
    </row>
    <row r="18" spans="1:9" ht="11.25" customHeight="1">
      <c r="A18" s="49">
        <v>1995</v>
      </c>
      <c r="B18" s="60">
        <v>813.5</v>
      </c>
      <c r="C18" s="108">
        <v>219</v>
      </c>
      <c r="D18" s="60">
        <v>150.9</v>
      </c>
      <c r="E18" s="108">
        <v>188</v>
      </c>
      <c r="F18" s="60">
        <v>28</v>
      </c>
      <c r="G18" s="108">
        <v>86</v>
      </c>
      <c r="H18" s="60">
        <v>61.7</v>
      </c>
      <c r="I18" s="108">
        <v>141</v>
      </c>
    </row>
    <row r="19" spans="1:9" ht="11.25" customHeight="1">
      <c r="A19" s="49">
        <v>1996</v>
      </c>
      <c r="B19" s="60">
        <v>994.3</v>
      </c>
      <c r="C19" s="108">
        <v>221</v>
      </c>
      <c r="D19" s="60">
        <v>183.2</v>
      </c>
      <c r="E19" s="108">
        <v>188</v>
      </c>
      <c r="F19" s="60">
        <v>32.700000000000003</v>
      </c>
      <c r="G19" s="108">
        <v>78</v>
      </c>
      <c r="H19" s="60">
        <v>63.8</v>
      </c>
      <c r="I19" s="108">
        <v>192</v>
      </c>
    </row>
    <row r="20" spans="1:9" ht="11.25" customHeight="1">
      <c r="A20" s="49">
        <v>1997</v>
      </c>
      <c r="B20" s="60">
        <v>1107.8</v>
      </c>
      <c r="C20" s="108">
        <v>265</v>
      </c>
      <c r="D20" s="60">
        <v>201</v>
      </c>
      <c r="E20" s="108">
        <v>196</v>
      </c>
      <c r="F20" s="60">
        <v>34.1</v>
      </c>
      <c r="G20" s="108">
        <v>68</v>
      </c>
      <c r="H20" s="60">
        <v>38.700000000000003</v>
      </c>
      <c r="I20" s="108">
        <v>128</v>
      </c>
    </row>
    <row r="21" spans="1:9" ht="11.25" customHeight="1">
      <c r="A21" s="49">
        <v>1998</v>
      </c>
      <c r="B21" s="60">
        <v>985.1</v>
      </c>
      <c r="C21" s="108">
        <v>231</v>
      </c>
      <c r="D21" s="60">
        <v>185.8</v>
      </c>
      <c r="E21" s="108">
        <v>206</v>
      </c>
      <c r="F21" s="60">
        <v>25</v>
      </c>
      <c r="G21" s="108">
        <v>67.5</v>
      </c>
      <c r="H21" s="60">
        <v>129.1</v>
      </c>
      <c r="I21" s="108">
        <v>102</v>
      </c>
    </row>
    <row r="22" spans="1:9" ht="11.25" customHeight="1">
      <c r="A22" s="49">
        <v>1999</v>
      </c>
      <c r="B22" s="60">
        <v>995.9</v>
      </c>
      <c r="C22" s="108">
        <v>233</v>
      </c>
      <c r="D22" s="60">
        <v>204.1</v>
      </c>
      <c r="E22" s="108">
        <v>205</v>
      </c>
      <c r="F22" s="60">
        <v>31.4</v>
      </c>
      <c r="G22" s="108">
        <v>73</v>
      </c>
      <c r="H22" s="60">
        <v>102.1</v>
      </c>
      <c r="I22" s="108">
        <v>113</v>
      </c>
    </row>
    <row r="23" spans="1:9" ht="11.25" customHeight="1">
      <c r="A23" s="49">
        <v>2000</v>
      </c>
      <c r="B23" s="60">
        <v>1026.5999999999999</v>
      </c>
      <c r="C23" s="108">
        <v>252</v>
      </c>
      <c r="D23" s="60">
        <v>219.5</v>
      </c>
      <c r="E23" s="108">
        <v>208</v>
      </c>
      <c r="F23" s="60">
        <v>25.2</v>
      </c>
      <c r="G23" s="108">
        <v>78</v>
      </c>
      <c r="H23" s="60">
        <v>56.2</v>
      </c>
      <c r="I23" s="108">
        <v>147</v>
      </c>
    </row>
    <row r="24" spans="1:9" ht="11.25" customHeight="1">
      <c r="A24" s="49">
        <v>2001</v>
      </c>
      <c r="B24" s="60">
        <v>906.4</v>
      </c>
      <c r="C24" s="108">
        <v>244</v>
      </c>
      <c r="D24" s="60">
        <v>200.7</v>
      </c>
      <c r="E24" s="108">
        <v>222</v>
      </c>
      <c r="F24" s="60">
        <v>29.2</v>
      </c>
      <c r="G24" s="108">
        <v>51</v>
      </c>
      <c r="H24" s="60">
        <v>44.3</v>
      </c>
      <c r="I24" s="108">
        <v>150</v>
      </c>
    </row>
    <row r="25" spans="1:9" ht="11.25" customHeight="1">
      <c r="A25" s="49">
        <v>2002</v>
      </c>
      <c r="B25" s="60">
        <f>530500*0.002</f>
        <v>1061</v>
      </c>
      <c r="C25" s="108">
        <v>243</v>
      </c>
      <c r="D25" s="60">
        <f>102150*0.002</f>
        <v>204.3</v>
      </c>
      <c r="E25" s="108">
        <v>214</v>
      </c>
      <c r="F25" s="60">
        <v>28.400000000000002</v>
      </c>
      <c r="G25" s="108">
        <v>49</v>
      </c>
      <c r="H25" s="60">
        <f>33600*0.002</f>
        <v>67.2</v>
      </c>
      <c r="I25" s="108">
        <v>221</v>
      </c>
    </row>
    <row r="26" spans="1:9" ht="11.25" customHeight="1">
      <c r="A26" s="49">
        <v>2003</v>
      </c>
      <c r="B26" s="60">
        <f>498500*0.002</f>
        <v>997</v>
      </c>
      <c r="C26" s="108">
        <v>218</v>
      </c>
      <c r="D26" s="60">
        <f>111450*0.002</f>
        <v>222.9</v>
      </c>
      <c r="E26" s="108">
        <v>225</v>
      </c>
      <c r="F26" s="60">
        <v>20.3</v>
      </c>
      <c r="G26" s="108">
        <v>47</v>
      </c>
      <c r="H26" s="60">
        <f>42300*0.002</f>
        <v>84.600000000000009</v>
      </c>
      <c r="I26" s="108">
        <v>107</v>
      </c>
    </row>
    <row r="27" spans="1:9" ht="11.25" customHeight="1">
      <c r="A27" s="49">
        <v>2004</v>
      </c>
      <c r="B27" s="60">
        <f>523940*0.002</f>
        <v>1047.8800000000001</v>
      </c>
      <c r="C27" s="108">
        <v>269</v>
      </c>
      <c r="D27" s="60">
        <f>105750*0.002</f>
        <v>211.5</v>
      </c>
      <c r="E27" s="108">
        <v>228</v>
      </c>
      <c r="F27" s="60">
        <v>20.8</v>
      </c>
      <c r="G27" s="108">
        <v>32</v>
      </c>
      <c r="H27" s="60">
        <f>54110*0.002</f>
        <v>108.22</v>
      </c>
      <c r="I27" s="108">
        <v>49</v>
      </c>
    </row>
    <row r="28" spans="1:9" ht="11.25" customHeight="1">
      <c r="A28" s="49">
        <v>2005</v>
      </c>
      <c r="B28" s="60">
        <f>479660*0.002</f>
        <v>959.32</v>
      </c>
      <c r="C28" s="108">
        <v>258</v>
      </c>
      <c r="D28" s="60">
        <f>101250*0.002</f>
        <v>202.5</v>
      </c>
      <c r="E28" s="108">
        <v>226</v>
      </c>
      <c r="F28" s="60">
        <v>25.400000000000002</v>
      </c>
      <c r="G28" s="108">
        <v>46</v>
      </c>
      <c r="H28" s="60">
        <f>49440*0.002</f>
        <v>98.88</v>
      </c>
      <c r="I28" s="108">
        <v>78</v>
      </c>
    </row>
    <row r="29" spans="1:9" ht="11.25" customHeight="1">
      <c r="A29" s="49">
        <v>2006</v>
      </c>
      <c r="B29" s="60">
        <f>374090*0.002</f>
        <v>748.18000000000006</v>
      </c>
      <c r="C29" s="108">
        <v>301</v>
      </c>
      <c r="D29" s="60">
        <f>96230*0.002</f>
        <v>192.46</v>
      </c>
      <c r="E29" s="108">
        <v>234</v>
      </c>
      <c r="F29" s="60">
        <v>26.2</v>
      </c>
      <c r="G29" s="108">
        <v>79</v>
      </c>
      <c r="H29" s="60">
        <f>22210*0.002</f>
        <v>44.42</v>
      </c>
      <c r="I29" s="108">
        <v>90</v>
      </c>
    </row>
    <row r="30" spans="1:9" ht="11.25" customHeight="1">
      <c r="A30" s="49">
        <v>2007</v>
      </c>
      <c r="B30" s="60">
        <f>484820*0.002</f>
        <v>969.64</v>
      </c>
      <c r="C30" s="108">
        <v>310</v>
      </c>
      <c r="D30" s="60">
        <f>135400*0.002</f>
        <v>270.8</v>
      </c>
      <c r="E30" s="108">
        <v>264</v>
      </c>
      <c r="F30" s="60">
        <v>25.400000000000002</v>
      </c>
      <c r="G30" s="108">
        <v>57</v>
      </c>
      <c r="H30" s="60">
        <f>41790*0.002</f>
        <v>83.58</v>
      </c>
      <c r="I30" s="108">
        <v>98</v>
      </c>
    </row>
    <row r="31" spans="1:9" ht="11.25" customHeight="1">
      <c r="A31" s="49">
        <v>2008</v>
      </c>
      <c r="B31" s="60">
        <f>426280*0.002</f>
        <v>852.56000000000006</v>
      </c>
      <c r="C31" s="108">
        <v>350</v>
      </c>
      <c r="D31" s="60">
        <f>111420*0.002</f>
        <v>222.84</v>
      </c>
      <c r="E31" s="108">
        <v>270</v>
      </c>
      <c r="F31" s="60">
        <v>19</v>
      </c>
      <c r="G31" s="108">
        <v>50</v>
      </c>
      <c r="H31" s="60">
        <f>36500*0.002</f>
        <v>73</v>
      </c>
      <c r="I31" s="108">
        <v>104</v>
      </c>
    </row>
    <row r="32" spans="1:9" ht="11.25" customHeight="1">
      <c r="A32" s="49">
        <v>2009</v>
      </c>
      <c r="B32" s="60">
        <v>927.48</v>
      </c>
      <c r="C32" s="108">
        <v>338</v>
      </c>
      <c r="D32" s="60">
        <f>92000*0.002</f>
        <v>184</v>
      </c>
      <c r="E32" s="108">
        <v>275</v>
      </c>
      <c r="F32" s="60">
        <v>14.200000000000001</v>
      </c>
      <c r="G32" s="108">
        <v>43</v>
      </c>
      <c r="H32" s="60">
        <f>16850*0.002</f>
        <v>33.700000000000003</v>
      </c>
      <c r="I32" s="108">
        <v>210</v>
      </c>
    </row>
    <row r="33" spans="1:14" ht="11.25" customHeight="1">
      <c r="A33" s="49">
        <v>2010</v>
      </c>
      <c r="B33" s="60">
        <v>856.94</v>
      </c>
      <c r="C33" s="108">
        <v>328</v>
      </c>
      <c r="D33" s="60">
        <f>104400*0.002</f>
        <v>208.8</v>
      </c>
      <c r="E33" s="108">
        <v>266</v>
      </c>
      <c r="F33" s="60">
        <v>25.400000000000002</v>
      </c>
      <c r="G33" s="108">
        <v>44</v>
      </c>
      <c r="H33" s="60">
        <f>17800*0.002</f>
        <v>35.6</v>
      </c>
      <c r="I33" s="108">
        <v>144</v>
      </c>
      <c r="L33" s="57"/>
      <c r="N33" s="157"/>
    </row>
    <row r="34" spans="1:14" ht="11.25" customHeight="1">
      <c r="A34" s="49">
        <v>2011</v>
      </c>
      <c r="B34" s="60">
        <f>(387190*2)/1000</f>
        <v>774.38</v>
      </c>
      <c r="C34" s="108">
        <v>310</v>
      </c>
      <c r="D34" s="60">
        <f>100600*2/1000</f>
        <v>201.2</v>
      </c>
      <c r="E34" s="108">
        <v>266</v>
      </c>
      <c r="F34" s="60">
        <v>9.1999999999999993</v>
      </c>
      <c r="G34" s="108">
        <v>42</v>
      </c>
      <c r="H34" s="60">
        <f>18900*2/1000</f>
        <v>37.799999999999997</v>
      </c>
      <c r="I34" s="108">
        <v>124</v>
      </c>
      <c r="L34" s="57"/>
      <c r="N34" s="157"/>
    </row>
    <row r="35" spans="1:14" ht="11.25" customHeight="1">
      <c r="A35" s="49">
        <v>2012</v>
      </c>
      <c r="B35" s="60">
        <f>364640*2/1000</f>
        <v>729.28</v>
      </c>
      <c r="C35" s="108">
        <v>345</v>
      </c>
      <c r="D35" s="60">
        <f>90210*2/1000</f>
        <v>180.42</v>
      </c>
      <c r="E35" s="108">
        <v>272</v>
      </c>
      <c r="F35" s="60" t="s">
        <v>274</v>
      </c>
      <c r="G35" s="60" t="s">
        <v>274</v>
      </c>
      <c r="H35" s="60">
        <f>10490*2/1000</f>
        <v>20.98</v>
      </c>
      <c r="I35" s="108">
        <v>264</v>
      </c>
      <c r="L35" s="57"/>
      <c r="N35" s="157"/>
    </row>
    <row r="36" spans="1:14" ht="11.25" customHeight="1">
      <c r="A36" s="49">
        <v>2013</v>
      </c>
      <c r="B36" s="60">
        <v>739.50199999999995</v>
      </c>
      <c r="C36" s="108">
        <v>363</v>
      </c>
      <c r="D36" s="60">
        <v>207.48</v>
      </c>
      <c r="E36" s="108">
        <v>299</v>
      </c>
      <c r="F36" s="60" t="s">
        <v>274</v>
      </c>
      <c r="G36" s="60" t="s">
        <v>274</v>
      </c>
      <c r="H36" s="60">
        <f>14020*2/1000</f>
        <v>28.04</v>
      </c>
      <c r="I36" s="108">
        <v>220</v>
      </c>
      <c r="L36" s="57"/>
      <c r="N36" s="157"/>
    </row>
    <row r="37" spans="1:14" ht="11.25" customHeight="1">
      <c r="A37" s="49">
        <v>2014</v>
      </c>
      <c r="B37" s="60">
        <v>660.44</v>
      </c>
      <c r="C37" s="108">
        <v>369</v>
      </c>
      <c r="D37" s="60">
        <v>190.58</v>
      </c>
      <c r="E37" s="108">
        <v>371</v>
      </c>
      <c r="F37" s="60" t="s">
        <v>274</v>
      </c>
      <c r="G37" s="60" t="s">
        <v>274</v>
      </c>
      <c r="H37" s="60">
        <f>14497*2/1000</f>
        <v>28.994</v>
      </c>
      <c r="I37" s="108">
        <v>301</v>
      </c>
      <c r="L37" s="57"/>
      <c r="N37" s="157"/>
    </row>
    <row r="38" spans="1:14" ht="11.25" customHeight="1">
      <c r="A38" s="49">
        <v>2015</v>
      </c>
      <c r="B38" s="60">
        <v>679.08</v>
      </c>
      <c r="C38" s="108">
        <v>473</v>
      </c>
      <c r="D38" s="60">
        <v>216.8</v>
      </c>
      <c r="E38" s="108">
        <v>420</v>
      </c>
      <c r="F38" s="60" t="s">
        <v>274</v>
      </c>
      <c r="G38" s="60" t="s">
        <v>274</v>
      </c>
      <c r="H38" s="60" t="s">
        <v>274</v>
      </c>
      <c r="I38" s="60" t="s">
        <v>274</v>
      </c>
      <c r="L38" s="57"/>
      <c r="N38" s="157"/>
    </row>
    <row r="39" spans="1:14" ht="11.25" customHeight="1">
      <c r="A39" s="49">
        <v>2016</v>
      </c>
      <c r="B39" s="60">
        <v>644.70000000000005</v>
      </c>
      <c r="C39" s="108">
        <v>519</v>
      </c>
      <c r="D39" s="60">
        <v>200.64</v>
      </c>
      <c r="E39" s="108">
        <v>451</v>
      </c>
      <c r="F39" s="60" t="s">
        <v>274</v>
      </c>
      <c r="G39" s="60" t="s">
        <v>274</v>
      </c>
      <c r="H39" s="60" t="s">
        <v>274</v>
      </c>
      <c r="I39" s="60" t="s">
        <v>274</v>
      </c>
      <c r="L39" s="57"/>
      <c r="N39" s="157"/>
    </row>
    <row r="40" spans="1:14" ht="11.25" customHeight="1">
      <c r="A40" s="49">
        <v>2017</v>
      </c>
      <c r="B40" s="60">
        <v>602.91999999999996</v>
      </c>
      <c r="C40" s="108">
        <v>480</v>
      </c>
      <c r="D40" s="60">
        <v>125</v>
      </c>
      <c r="E40" s="108">
        <v>433</v>
      </c>
      <c r="F40" s="60" t="s">
        <v>274</v>
      </c>
      <c r="G40" s="60" t="s">
        <v>274</v>
      </c>
      <c r="H40" s="60" t="s">
        <v>274</v>
      </c>
      <c r="I40" s="60" t="s">
        <v>274</v>
      </c>
      <c r="L40" s="57"/>
      <c r="N40" s="157"/>
    </row>
    <row r="41" spans="1:14" ht="11.25" customHeight="1">
      <c r="A41" s="55">
        <v>2018</v>
      </c>
      <c r="B41" s="251" t="s">
        <v>272</v>
      </c>
      <c r="C41" s="251" t="s">
        <v>272</v>
      </c>
      <c r="D41" s="251" t="s">
        <v>272</v>
      </c>
      <c r="E41" s="251" t="s">
        <v>272</v>
      </c>
      <c r="F41" s="251" t="s">
        <v>272</v>
      </c>
      <c r="G41" s="251" t="s">
        <v>272</v>
      </c>
      <c r="H41" s="251" t="s">
        <v>272</v>
      </c>
      <c r="I41" s="251" t="s">
        <v>272</v>
      </c>
      <c r="L41" s="57"/>
      <c r="N41" s="157"/>
    </row>
    <row r="42" spans="1:14" ht="11.25" customHeight="1">
      <c r="A42" s="31" t="s">
        <v>273</v>
      </c>
      <c r="B42" s="250"/>
      <c r="C42" s="250"/>
      <c r="D42" s="250"/>
      <c r="E42" s="250"/>
      <c r="F42" s="250"/>
      <c r="G42" s="250"/>
      <c r="H42" s="250"/>
      <c r="I42" s="250"/>
      <c r="L42" s="57"/>
      <c r="N42" s="157"/>
    </row>
    <row r="43" spans="1:14" ht="11.25" customHeight="1">
      <c r="A43" s="47" t="s">
        <v>291</v>
      </c>
    </row>
    <row r="44" spans="1:14" ht="11.25" customHeight="1">
      <c r="A44" s="47" t="s">
        <v>226</v>
      </c>
    </row>
    <row r="45" spans="1:14" ht="11.25" customHeight="1">
      <c r="A45" s="49" t="s">
        <v>278</v>
      </c>
    </row>
    <row r="48" spans="1:14">
      <c r="B48" s="252"/>
      <c r="C48" s="111"/>
    </row>
    <row r="49" spans="1:4">
      <c r="A49" s="49"/>
      <c r="B49" s="252"/>
      <c r="C49" s="111"/>
    </row>
    <row r="50" spans="1:4">
      <c r="B50" s="252"/>
      <c r="C50" s="111"/>
      <c r="D50" s="48"/>
    </row>
    <row r="51" spans="1:4">
      <c r="B51" s="252"/>
      <c r="C51" s="58"/>
      <c r="D51" s="48"/>
    </row>
    <row r="52" spans="1:4">
      <c r="A52" s="49"/>
      <c r="B52" s="48"/>
      <c r="D52" s="48"/>
    </row>
    <row r="53" spans="1:4">
      <c r="A53" s="49"/>
    </row>
    <row r="54" spans="1:4">
      <c r="A54" s="46"/>
    </row>
    <row r="55" spans="1:4">
      <c r="A55" s="46"/>
    </row>
    <row r="56" spans="1:4">
      <c r="A56" s="46"/>
    </row>
    <row r="57" spans="1:4">
      <c r="A57" s="46"/>
    </row>
    <row r="58" spans="1:4">
      <c r="A58" s="46"/>
    </row>
  </sheetData>
  <pageMargins left="0.66700000000000004" right="0.66700000000000004" top="0.66700000000000004" bottom="0.72" header="0" footer="0"/>
  <pageSetup firstPageNumber="63"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B945-03BF-46D5-8226-29F24ECA8710}">
  <sheetPr transitionEvaluation="1" codeName="Sheet50">
    <pageSetUpPr fitToPage="1"/>
  </sheetPr>
  <dimension ref="A1:J60"/>
  <sheetViews>
    <sheetView showGridLines="0" zoomScale="140" zoomScaleNormal="140" workbookViewId="0"/>
  </sheetViews>
  <sheetFormatPr defaultColWidth="9.7109375" defaultRowHeight="11.25"/>
  <cols>
    <col min="1" max="1" width="11.140625" style="64" customWidth="1"/>
    <col min="2" max="8" width="14.42578125" style="6" customWidth="1"/>
    <col min="9" max="9" width="11" style="6" bestFit="1" customWidth="1"/>
    <col min="10" max="16384" width="9.7109375" style="6"/>
  </cols>
  <sheetData>
    <row r="1" spans="1:8" ht="11.25" customHeight="1">
      <c r="A1" s="244" t="s">
        <v>45</v>
      </c>
      <c r="B1" s="51"/>
      <c r="C1" s="51"/>
      <c r="D1" s="51"/>
      <c r="E1" s="51"/>
      <c r="F1" s="51"/>
      <c r="G1" s="51"/>
      <c r="H1" s="43"/>
    </row>
    <row r="2" spans="1:8" ht="35.25" customHeight="1">
      <c r="A2" s="76" t="s">
        <v>55</v>
      </c>
      <c r="B2" s="87" t="s">
        <v>227</v>
      </c>
      <c r="C2" s="87" t="s">
        <v>228</v>
      </c>
      <c r="D2" s="87" t="s">
        <v>229</v>
      </c>
      <c r="E2" s="87" t="s">
        <v>230</v>
      </c>
      <c r="F2" s="87" t="s">
        <v>155</v>
      </c>
      <c r="G2" s="87" t="s">
        <v>387</v>
      </c>
      <c r="H2" s="87" t="s">
        <v>157</v>
      </c>
    </row>
    <row r="3" spans="1:8" ht="11.25" customHeight="1">
      <c r="A3" s="49">
        <v>1980</v>
      </c>
      <c r="B3" s="60">
        <v>897.4</v>
      </c>
      <c r="C3" s="60">
        <v>896.4</v>
      </c>
      <c r="D3" s="60">
        <v>345.1</v>
      </c>
      <c r="E3" s="60">
        <v>551.29999999999995</v>
      </c>
      <c r="F3" s="72">
        <v>244</v>
      </c>
      <c r="G3" s="72">
        <v>167</v>
      </c>
      <c r="H3" s="72">
        <v>196</v>
      </c>
    </row>
    <row r="4" spans="1:8" ht="11.25" customHeight="1">
      <c r="A4" s="49">
        <v>1981</v>
      </c>
      <c r="B4" s="60">
        <v>897</v>
      </c>
      <c r="C4" s="107">
        <v>984</v>
      </c>
      <c r="D4" s="60">
        <v>378</v>
      </c>
      <c r="E4" s="60">
        <v>516</v>
      </c>
      <c r="F4" s="72">
        <v>249</v>
      </c>
      <c r="G4" s="72">
        <v>142</v>
      </c>
      <c r="H4" s="72">
        <v>187</v>
      </c>
    </row>
    <row r="5" spans="1:8" ht="11.25" customHeight="1">
      <c r="A5" s="49">
        <v>1982</v>
      </c>
      <c r="B5" s="60">
        <v>802</v>
      </c>
      <c r="C5" s="107">
        <v>800.7</v>
      </c>
      <c r="D5" s="60">
        <v>366.1</v>
      </c>
      <c r="E5" s="60">
        <v>434.6</v>
      </c>
      <c r="F5" s="72">
        <v>255</v>
      </c>
      <c r="G5" s="72">
        <v>123</v>
      </c>
      <c r="H5" s="72">
        <v>183</v>
      </c>
    </row>
    <row r="6" spans="1:8" ht="11.25" customHeight="1">
      <c r="A6" s="49">
        <v>1983</v>
      </c>
      <c r="B6" s="60">
        <v>773.6</v>
      </c>
      <c r="C6" s="107">
        <v>773.4</v>
      </c>
      <c r="D6" s="60">
        <v>382.8</v>
      </c>
      <c r="E6" s="60">
        <v>390.6</v>
      </c>
      <c r="F6" s="72">
        <v>215</v>
      </c>
      <c r="G6" s="72">
        <v>126</v>
      </c>
      <c r="H6" s="72">
        <v>170</v>
      </c>
    </row>
    <row r="7" spans="1:8" ht="11.25" customHeight="1">
      <c r="A7" s="49">
        <v>1984</v>
      </c>
      <c r="B7" s="60">
        <v>708.3</v>
      </c>
      <c r="C7" s="107">
        <v>696</v>
      </c>
      <c r="D7" s="60">
        <v>322.8</v>
      </c>
      <c r="E7" s="60">
        <v>373.2</v>
      </c>
      <c r="F7" s="72">
        <v>300</v>
      </c>
      <c r="G7" s="72">
        <v>168</v>
      </c>
      <c r="H7" s="72">
        <v>229</v>
      </c>
    </row>
    <row r="8" spans="1:8" ht="11.25" customHeight="1">
      <c r="A8" s="49">
        <v>1985</v>
      </c>
      <c r="B8" s="60">
        <v>744.6</v>
      </c>
      <c r="C8" s="107">
        <v>744.4</v>
      </c>
      <c r="D8" s="60">
        <v>347.1</v>
      </c>
      <c r="E8" s="60">
        <v>397.3</v>
      </c>
      <c r="F8" s="72">
        <v>350</v>
      </c>
      <c r="G8" s="72">
        <v>201</v>
      </c>
      <c r="H8" s="72">
        <v>269</v>
      </c>
    </row>
    <row r="9" spans="1:8" ht="11.25" customHeight="1">
      <c r="A9" s="49">
        <v>1986</v>
      </c>
      <c r="B9" s="60">
        <v>767.2</v>
      </c>
      <c r="C9" s="107">
        <v>761.2</v>
      </c>
      <c r="D9" s="60">
        <v>376.2</v>
      </c>
      <c r="E9" s="60">
        <v>384.9</v>
      </c>
      <c r="F9" s="72">
        <v>369</v>
      </c>
      <c r="G9" s="72">
        <v>168</v>
      </c>
      <c r="H9" s="72">
        <v>267</v>
      </c>
    </row>
    <row r="10" spans="1:8" ht="11.25" customHeight="1">
      <c r="A10" s="49">
        <v>1987</v>
      </c>
      <c r="B10" s="60">
        <v>938.5</v>
      </c>
      <c r="C10" s="107">
        <v>936.1</v>
      </c>
      <c r="D10" s="60">
        <v>454.85</v>
      </c>
      <c r="E10" s="60">
        <v>481.3</v>
      </c>
      <c r="F10" s="72">
        <v>227</v>
      </c>
      <c r="G10" s="72">
        <v>172</v>
      </c>
      <c r="H10" s="72">
        <v>198</v>
      </c>
    </row>
    <row r="11" spans="1:8" ht="11.25" customHeight="1">
      <c r="A11" s="49">
        <v>1988</v>
      </c>
      <c r="B11" s="60">
        <v>860.4</v>
      </c>
      <c r="C11" s="107">
        <v>859.95</v>
      </c>
      <c r="D11" s="60">
        <v>426.69</v>
      </c>
      <c r="E11" s="60">
        <v>433.3</v>
      </c>
      <c r="F11" s="72">
        <v>358</v>
      </c>
      <c r="G11" s="72">
        <v>191</v>
      </c>
      <c r="H11" s="72">
        <v>274</v>
      </c>
    </row>
    <row r="12" spans="1:8" ht="11.25" customHeight="1">
      <c r="A12" s="49">
        <v>1989</v>
      </c>
      <c r="B12" s="60">
        <v>915.8</v>
      </c>
      <c r="C12" s="107">
        <v>915.45</v>
      </c>
      <c r="D12" s="60">
        <v>453.22</v>
      </c>
      <c r="E12" s="60">
        <v>462.2</v>
      </c>
      <c r="F12" s="72">
        <v>336</v>
      </c>
      <c r="G12" s="72">
        <v>221</v>
      </c>
      <c r="H12" s="72">
        <v>277</v>
      </c>
    </row>
    <row r="13" spans="1:8" ht="11.25" customHeight="1">
      <c r="A13" s="49">
        <v>1990</v>
      </c>
      <c r="B13" s="60">
        <v>962.15</v>
      </c>
      <c r="C13" s="107">
        <v>962</v>
      </c>
      <c r="D13" s="60">
        <v>465.61</v>
      </c>
      <c r="E13" s="60">
        <v>496.39</v>
      </c>
      <c r="F13" s="72">
        <v>360</v>
      </c>
      <c r="G13" s="72">
        <v>205</v>
      </c>
      <c r="H13" s="72">
        <v>279</v>
      </c>
    </row>
    <row r="14" spans="1:8" ht="11.25" customHeight="1">
      <c r="A14" s="49">
        <v>1991</v>
      </c>
      <c r="B14" s="60">
        <v>903</v>
      </c>
      <c r="C14" s="60">
        <v>902.85</v>
      </c>
      <c r="D14" s="60">
        <v>462</v>
      </c>
      <c r="E14" s="60">
        <v>440.85</v>
      </c>
      <c r="F14" s="72">
        <v>385</v>
      </c>
      <c r="G14" s="72">
        <v>219</v>
      </c>
      <c r="H14" s="72">
        <v>303</v>
      </c>
    </row>
    <row r="15" spans="1:8" ht="11.25" customHeight="1">
      <c r="A15" s="49">
        <v>1992</v>
      </c>
      <c r="B15" s="60">
        <v>923.2</v>
      </c>
      <c r="C15" s="60">
        <v>921.35</v>
      </c>
      <c r="D15" s="60">
        <v>442.18</v>
      </c>
      <c r="E15" s="60">
        <v>479.17</v>
      </c>
      <c r="F15" s="72">
        <v>378</v>
      </c>
      <c r="G15" s="72">
        <v>221</v>
      </c>
      <c r="H15" s="72">
        <v>295</v>
      </c>
    </row>
    <row r="16" spans="1:8" ht="11.25" customHeight="1">
      <c r="A16" s="49">
        <v>1993</v>
      </c>
      <c r="B16" s="60">
        <v>947.85</v>
      </c>
      <c r="C16" s="60">
        <v>946.5</v>
      </c>
      <c r="D16" s="60">
        <v>507.4</v>
      </c>
      <c r="E16" s="60">
        <v>439.1</v>
      </c>
      <c r="F16" s="72">
        <v>280</v>
      </c>
      <c r="G16" s="72">
        <v>206</v>
      </c>
      <c r="H16" s="72">
        <v>245</v>
      </c>
    </row>
    <row r="17" spans="1:8" ht="11.25" customHeight="1">
      <c r="A17" s="49">
        <v>1994</v>
      </c>
      <c r="B17" s="60">
        <v>1045.95</v>
      </c>
      <c r="C17" s="60">
        <v>1045.45</v>
      </c>
      <c r="D17" s="60">
        <v>551</v>
      </c>
      <c r="E17" s="60">
        <v>494.45</v>
      </c>
      <c r="F17" s="72">
        <v>258</v>
      </c>
      <c r="G17" s="72">
        <v>184</v>
      </c>
      <c r="H17" s="72">
        <v>223</v>
      </c>
    </row>
    <row r="18" spans="1:8" ht="11.25" customHeight="1">
      <c r="A18" s="49">
        <v>1995</v>
      </c>
      <c r="B18" s="60">
        <v>947.95</v>
      </c>
      <c r="C18" s="60">
        <v>947.3</v>
      </c>
      <c r="D18" s="60">
        <v>544.26</v>
      </c>
      <c r="E18" s="60">
        <v>403.04</v>
      </c>
      <c r="F18" s="72">
        <v>343</v>
      </c>
      <c r="G18" s="72">
        <v>177</v>
      </c>
      <c r="H18" s="72">
        <v>272</v>
      </c>
    </row>
    <row r="19" spans="1:8" ht="11.25" customHeight="1">
      <c r="A19" s="49">
        <v>1996</v>
      </c>
      <c r="B19" s="60">
        <v>820.55</v>
      </c>
      <c r="C19" s="60">
        <v>820.25</v>
      </c>
      <c r="D19" s="60">
        <v>459.55</v>
      </c>
      <c r="E19" s="60">
        <v>360.7</v>
      </c>
      <c r="F19" s="72">
        <v>496</v>
      </c>
      <c r="G19" s="72">
        <v>223</v>
      </c>
      <c r="H19" s="72">
        <v>376</v>
      </c>
    </row>
    <row r="20" spans="1:8" ht="11.25" customHeight="1">
      <c r="A20" s="49">
        <v>1997</v>
      </c>
      <c r="B20" s="60">
        <v>1042.5</v>
      </c>
      <c r="C20" s="60">
        <v>1041.93</v>
      </c>
      <c r="D20" s="60">
        <v>572.30999999999995</v>
      </c>
      <c r="E20" s="60">
        <v>469.62</v>
      </c>
      <c r="F20" s="72">
        <v>329</v>
      </c>
      <c r="G20" s="72">
        <v>213</v>
      </c>
      <c r="H20" s="72">
        <v>276</v>
      </c>
    </row>
    <row r="21" spans="1:8" ht="11.25" customHeight="1">
      <c r="A21" s="49">
        <v>1998</v>
      </c>
      <c r="B21" s="60">
        <v>990.14</v>
      </c>
      <c r="C21" s="60">
        <v>987.79499999999996</v>
      </c>
      <c r="D21" s="60">
        <v>533.79499999999996</v>
      </c>
      <c r="E21" s="60">
        <v>454</v>
      </c>
      <c r="F21" s="72">
        <v>375</v>
      </c>
      <c r="G21" s="72">
        <v>199</v>
      </c>
      <c r="H21" s="72">
        <v>294</v>
      </c>
    </row>
    <row r="22" spans="1:8" ht="11.25" customHeight="1">
      <c r="A22" s="49">
        <v>1999</v>
      </c>
      <c r="B22" s="60">
        <v>1044.25</v>
      </c>
      <c r="C22" s="60">
        <v>1042.2349999999999</v>
      </c>
      <c r="D22" s="60">
        <v>564.97500000000002</v>
      </c>
      <c r="E22" s="60">
        <v>477.26</v>
      </c>
      <c r="F22" s="72">
        <v>388</v>
      </c>
      <c r="G22" s="72">
        <v>184</v>
      </c>
      <c r="H22" s="72">
        <v>294</v>
      </c>
    </row>
    <row r="23" spans="1:8" ht="11.25" customHeight="1">
      <c r="A23" s="49">
        <v>2000</v>
      </c>
      <c r="B23" s="60">
        <v>993.25</v>
      </c>
      <c r="C23" s="60">
        <v>975.27</v>
      </c>
      <c r="D23" s="60">
        <v>573.23</v>
      </c>
      <c r="E23" s="60">
        <v>402.04</v>
      </c>
      <c r="F23" s="72">
        <v>321</v>
      </c>
      <c r="G23" s="72">
        <v>190</v>
      </c>
      <c r="H23" s="72">
        <v>267</v>
      </c>
    </row>
    <row r="24" spans="1:8" ht="11.25" customHeight="1">
      <c r="A24" s="49">
        <v>2001</v>
      </c>
      <c r="B24" s="60">
        <v>1026.93</v>
      </c>
      <c r="C24" s="60">
        <v>989.43</v>
      </c>
      <c r="D24" s="60">
        <v>568.32000000000005</v>
      </c>
      <c r="E24" s="60">
        <v>421.11</v>
      </c>
      <c r="F24" s="72">
        <v>334</v>
      </c>
      <c r="G24" s="72">
        <v>175</v>
      </c>
      <c r="H24" s="72">
        <v>266</v>
      </c>
    </row>
    <row r="25" spans="1:8" ht="11.25" customHeight="1">
      <c r="A25" s="49">
        <v>2002</v>
      </c>
      <c r="B25" s="60">
        <v>890.02</v>
      </c>
      <c r="C25" s="60">
        <v>888.57</v>
      </c>
      <c r="D25" s="60">
        <v>524.44000000000005</v>
      </c>
      <c r="E25" s="60">
        <v>364.13</v>
      </c>
      <c r="F25" s="72">
        <v>361</v>
      </c>
      <c r="G25" s="72">
        <v>206</v>
      </c>
      <c r="H25" s="72">
        <v>297</v>
      </c>
    </row>
    <row r="26" spans="1:8" ht="11.25" customHeight="1">
      <c r="A26" s="49">
        <v>2003</v>
      </c>
      <c r="B26" s="60">
        <v>934.05</v>
      </c>
      <c r="C26" s="60">
        <v>928.45</v>
      </c>
      <c r="D26" s="60">
        <v>559.95000000000005</v>
      </c>
      <c r="E26" s="60">
        <v>368.5</v>
      </c>
      <c r="F26" s="72">
        <v>358</v>
      </c>
      <c r="G26" s="72">
        <v>197</v>
      </c>
      <c r="H26" s="72">
        <v>294</v>
      </c>
    </row>
    <row r="27" spans="1:8" ht="11.25" customHeight="1">
      <c r="A27" s="49">
        <v>2004</v>
      </c>
      <c r="B27" s="60">
        <v>878.26</v>
      </c>
      <c r="C27" s="60">
        <v>873.4</v>
      </c>
      <c r="D27" s="60">
        <v>514.27</v>
      </c>
      <c r="E27" s="60">
        <v>359.13</v>
      </c>
      <c r="F27" s="72">
        <v>430</v>
      </c>
      <c r="G27" s="72">
        <v>201</v>
      </c>
      <c r="H27" s="72">
        <v>335</v>
      </c>
    </row>
    <row r="28" spans="1:8" ht="11.25" customHeight="1">
      <c r="A28" s="49">
        <v>2005</v>
      </c>
      <c r="B28" s="60">
        <v>823.32</v>
      </c>
      <c r="C28" s="60">
        <v>821.67</v>
      </c>
      <c r="D28" s="60">
        <v>504.4</v>
      </c>
      <c r="E28" s="60">
        <v>317.27</v>
      </c>
      <c r="F28" s="72">
        <v>461</v>
      </c>
      <c r="G28" s="72">
        <v>193</v>
      </c>
      <c r="H28" s="72">
        <v>358</v>
      </c>
    </row>
    <row r="29" spans="1:8" ht="11.25" customHeight="1">
      <c r="A29" s="49">
        <v>2006</v>
      </c>
      <c r="B29" s="60">
        <v>842.03499999999997</v>
      </c>
      <c r="C29" s="60">
        <v>831.12</v>
      </c>
      <c r="D29" s="60">
        <v>500.72</v>
      </c>
      <c r="E29" s="60">
        <v>330.4</v>
      </c>
      <c r="F29" s="72">
        <v>528</v>
      </c>
      <c r="G29" s="72">
        <v>199</v>
      </c>
      <c r="H29" s="72">
        <v>397</v>
      </c>
    </row>
    <row r="30" spans="1:8" ht="11.25" customHeight="1">
      <c r="A30" s="49">
        <v>2007</v>
      </c>
      <c r="B30" s="60">
        <v>872.95</v>
      </c>
      <c r="C30" s="60">
        <v>871.85</v>
      </c>
      <c r="D30" s="60">
        <v>551.96</v>
      </c>
      <c r="E30" s="60">
        <v>319.89</v>
      </c>
      <c r="F30" s="72">
        <v>534</v>
      </c>
      <c r="G30" s="72">
        <v>214</v>
      </c>
      <c r="H30" s="72">
        <v>416</v>
      </c>
    </row>
    <row r="31" spans="1:8" ht="11.25" customHeight="1">
      <c r="A31" s="49">
        <v>2008</v>
      </c>
      <c r="B31" s="60">
        <v>869.85</v>
      </c>
      <c r="C31" s="60">
        <v>868.88</v>
      </c>
      <c r="D31" s="60">
        <v>548.92999999999995</v>
      </c>
      <c r="E31" s="60">
        <v>319.95</v>
      </c>
      <c r="F31" s="72">
        <v>589</v>
      </c>
      <c r="G31" s="72">
        <v>227</v>
      </c>
      <c r="H31" s="72">
        <v>456</v>
      </c>
    </row>
    <row r="32" spans="1:8" ht="11.25" customHeight="1">
      <c r="A32" s="49">
        <v>2009</v>
      </c>
      <c r="B32" s="60">
        <v>957.22</v>
      </c>
      <c r="C32" s="60">
        <v>955.82</v>
      </c>
      <c r="D32" s="60">
        <v>603.79999999999995</v>
      </c>
      <c r="E32" s="60">
        <v>352.02</v>
      </c>
      <c r="F32" s="72">
        <v>458</v>
      </c>
      <c r="G32" s="72">
        <v>224</v>
      </c>
      <c r="H32" s="72">
        <v>372</v>
      </c>
    </row>
    <row r="33" spans="1:10" ht="11.25" customHeight="1">
      <c r="A33" s="49">
        <v>2010</v>
      </c>
      <c r="B33" s="60">
        <v>813.6</v>
      </c>
      <c r="C33" s="60">
        <v>813.4</v>
      </c>
      <c r="D33" s="60">
        <v>531.42999999999995</v>
      </c>
      <c r="E33" s="60">
        <v>281.97000000000003</v>
      </c>
      <c r="F33" s="72">
        <v>599</v>
      </c>
      <c r="G33" s="72">
        <v>243</v>
      </c>
      <c r="H33" s="72">
        <v>476</v>
      </c>
      <c r="I33" s="85"/>
      <c r="J33" s="66"/>
    </row>
    <row r="34" spans="1:10" ht="11.25" customHeight="1">
      <c r="A34" s="49">
        <v>2011</v>
      </c>
      <c r="B34" s="60">
        <v>965.72</v>
      </c>
      <c r="C34" s="60">
        <v>965.11</v>
      </c>
      <c r="D34" s="60">
        <v>643.71</v>
      </c>
      <c r="E34" s="60">
        <v>321.39999999999998</v>
      </c>
      <c r="F34" s="72">
        <v>451</v>
      </c>
      <c r="G34" s="72">
        <v>237</v>
      </c>
      <c r="H34" s="72">
        <v>380</v>
      </c>
      <c r="I34" s="85"/>
      <c r="J34" s="66"/>
    </row>
    <row r="35" spans="1:10" ht="11.25" customHeight="1">
      <c r="A35" s="49">
        <v>2012</v>
      </c>
      <c r="B35" s="60">
        <v>851.24</v>
      </c>
      <c r="C35" s="60">
        <v>851.13</v>
      </c>
      <c r="D35" s="60">
        <v>551.82000000000005</v>
      </c>
      <c r="E35" s="60">
        <v>299.31</v>
      </c>
      <c r="F35" s="72">
        <v>656</v>
      </c>
      <c r="G35" s="72">
        <v>238</v>
      </c>
      <c r="H35" s="72">
        <v>509</v>
      </c>
      <c r="I35" s="85"/>
      <c r="J35" s="66"/>
    </row>
    <row r="36" spans="1:10" ht="11.25" customHeight="1">
      <c r="A36" s="49">
        <v>2013</v>
      </c>
      <c r="B36" s="60">
        <v>877.13</v>
      </c>
      <c r="C36" s="60">
        <v>876.52</v>
      </c>
      <c r="D36" s="60">
        <v>584.73</v>
      </c>
      <c r="E36" s="60">
        <v>291.79000000000002</v>
      </c>
      <c r="F36" s="72">
        <v>599</v>
      </c>
      <c r="G36" s="72">
        <v>276</v>
      </c>
      <c r="H36" s="72">
        <v>491</v>
      </c>
      <c r="I36" s="85"/>
      <c r="J36" s="66"/>
    </row>
    <row r="37" spans="1:10" ht="11.25" customHeight="1">
      <c r="A37" s="49">
        <v>2014</v>
      </c>
      <c r="B37" s="60">
        <v>831.61</v>
      </c>
      <c r="C37" s="60">
        <v>831.25</v>
      </c>
      <c r="D37" s="60">
        <v>550.08000000000004</v>
      </c>
      <c r="E37" s="60">
        <v>281.17</v>
      </c>
      <c r="F37" s="72">
        <v>703</v>
      </c>
      <c r="G37" s="72">
        <v>287</v>
      </c>
      <c r="H37" s="72">
        <v>562</v>
      </c>
      <c r="I37" s="85"/>
      <c r="J37" s="66"/>
    </row>
    <row r="38" spans="1:10" ht="11.25" customHeight="1">
      <c r="A38" s="49">
        <v>2015</v>
      </c>
      <c r="B38" s="60">
        <v>816.52</v>
      </c>
      <c r="C38" s="60">
        <v>803.13</v>
      </c>
      <c r="D38" s="60">
        <v>514.78</v>
      </c>
      <c r="E38" s="60">
        <v>288.35000000000002</v>
      </c>
      <c r="F38" s="72">
        <v>769</v>
      </c>
      <c r="G38" s="72">
        <v>341</v>
      </c>
      <c r="H38" s="72">
        <v>615</v>
      </c>
      <c r="I38" s="85"/>
      <c r="J38" s="66"/>
    </row>
    <row r="39" spans="1:10" ht="11.25" customHeight="1">
      <c r="A39" s="49">
        <v>2016</v>
      </c>
      <c r="B39" s="60">
        <v>738.77</v>
      </c>
      <c r="C39" s="60">
        <v>735.87</v>
      </c>
      <c r="D39" s="60">
        <v>505</v>
      </c>
      <c r="E39" s="60">
        <v>230.87</v>
      </c>
      <c r="F39" s="72">
        <v>776</v>
      </c>
      <c r="G39" s="72">
        <v>406</v>
      </c>
      <c r="H39" s="72">
        <v>660</v>
      </c>
      <c r="I39" s="85"/>
      <c r="J39" s="66"/>
    </row>
    <row r="40" spans="1:10" ht="11.25" customHeight="1">
      <c r="A40" s="49">
        <v>2017</v>
      </c>
      <c r="B40" s="60">
        <v>737.45</v>
      </c>
      <c r="C40" s="60">
        <v>731.35</v>
      </c>
      <c r="D40" s="60">
        <v>486.15</v>
      </c>
      <c r="E40" s="60">
        <v>245.2</v>
      </c>
      <c r="F40" s="72">
        <v>875</v>
      </c>
      <c r="G40" s="72">
        <v>384</v>
      </c>
      <c r="H40" s="72">
        <v>710</v>
      </c>
      <c r="I40" s="85"/>
      <c r="J40" s="66"/>
    </row>
    <row r="41" spans="1:10" ht="11.25" customHeight="1">
      <c r="A41" s="49">
        <v>2018</v>
      </c>
      <c r="B41" s="60">
        <v>805.5</v>
      </c>
      <c r="C41" s="60">
        <v>800.26</v>
      </c>
      <c r="D41" s="60">
        <v>557.70000000000005</v>
      </c>
      <c r="E41" s="60">
        <v>242.56</v>
      </c>
      <c r="F41" s="72">
        <v>610</v>
      </c>
      <c r="G41" s="72">
        <v>367</v>
      </c>
      <c r="H41" s="72">
        <v>536</v>
      </c>
      <c r="I41" s="86"/>
    </row>
    <row r="42" spans="1:10" ht="11.25" customHeight="1">
      <c r="A42" s="49">
        <v>2019</v>
      </c>
      <c r="B42" s="60">
        <v>715</v>
      </c>
      <c r="C42" s="60">
        <v>710.88</v>
      </c>
      <c r="D42" s="60">
        <v>512.54</v>
      </c>
      <c r="E42" s="60">
        <v>198.34</v>
      </c>
      <c r="F42" s="72">
        <v>465</v>
      </c>
      <c r="G42" s="72">
        <v>354</v>
      </c>
      <c r="H42" s="72">
        <v>434</v>
      </c>
      <c r="I42" s="85"/>
    </row>
    <row r="43" spans="1:10" ht="11.25" customHeight="1">
      <c r="A43" s="49">
        <v>2020</v>
      </c>
      <c r="B43" s="60">
        <v>656</v>
      </c>
      <c r="C43" s="60">
        <v>653.92999999999995</v>
      </c>
      <c r="D43" s="60">
        <v>505.99</v>
      </c>
      <c r="E43" s="60">
        <v>147.94</v>
      </c>
      <c r="F43" s="72">
        <v>550</v>
      </c>
      <c r="G43" s="72">
        <v>370</v>
      </c>
      <c r="H43" s="72">
        <v>509</v>
      </c>
      <c r="I43" s="85"/>
    </row>
    <row r="44" spans="1:10" ht="11.25" customHeight="1">
      <c r="A44" s="49">
        <v>2021</v>
      </c>
      <c r="B44" s="60">
        <v>652.5</v>
      </c>
      <c r="C44" s="60">
        <v>648.99</v>
      </c>
      <c r="D44" s="60">
        <v>510.87</v>
      </c>
      <c r="E44" s="60">
        <v>138.12</v>
      </c>
      <c r="F44" s="72">
        <v>573</v>
      </c>
      <c r="G44" s="72">
        <v>383</v>
      </c>
      <c r="H44" s="72">
        <v>532</v>
      </c>
      <c r="I44" s="85"/>
    </row>
    <row r="45" spans="1:10" ht="11.25" customHeight="1">
      <c r="A45" s="138">
        <v>2022</v>
      </c>
      <c r="B45" s="215">
        <v>644</v>
      </c>
      <c r="C45" s="215">
        <v>642.91</v>
      </c>
      <c r="D45" s="215">
        <v>471.69</v>
      </c>
      <c r="E45" s="215">
        <v>171.22</v>
      </c>
      <c r="F45" s="139">
        <v>587</v>
      </c>
      <c r="G45" s="139">
        <v>447</v>
      </c>
      <c r="H45" s="139">
        <v>550</v>
      </c>
      <c r="I45" s="85"/>
    </row>
    <row r="46" spans="1:10" ht="11.25" customHeight="1">
      <c r="A46" s="49" t="s">
        <v>296</v>
      </c>
      <c r="B46" s="60"/>
      <c r="C46" s="60"/>
      <c r="D46" s="60"/>
      <c r="E46" s="60"/>
      <c r="F46" s="72"/>
      <c r="G46" s="72"/>
      <c r="H46" s="72"/>
      <c r="I46" s="85"/>
    </row>
    <row r="47" spans="1:10" ht="11.25" customHeight="1">
      <c r="A47" s="49" t="s">
        <v>214</v>
      </c>
      <c r="B47" s="45"/>
      <c r="C47" s="45"/>
      <c r="D47" s="171"/>
      <c r="E47" s="171"/>
      <c r="F47" s="99"/>
      <c r="G47" s="99"/>
      <c r="H47" s="99"/>
    </row>
    <row r="48" spans="1:10" ht="11.25" customHeight="1">
      <c r="A48" s="49" t="s">
        <v>278</v>
      </c>
      <c r="B48" s="45"/>
      <c r="C48" s="45"/>
      <c r="D48" s="45"/>
      <c r="E48" s="45"/>
      <c r="F48" s="45"/>
      <c r="G48" s="45"/>
      <c r="H48" s="45"/>
    </row>
    <row r="49" spans="1:8">
      <c r="A49" s="49"/>
      <c r="B49" s="45"/>
      <c r="C49" s="45"/>
      <c r="D49" s="45"/>
      <c r="E49" s="45"/>
      <c r="F49" s="45"/>
      <c r="G49" s="45"/>
      <c r="H49" s="45"/>
    </row>
    <row r="52" spans="1:8">
      <c r="B52" s="65"/>
      <c r="C52" s="65"/>
      <c r="D52" s="65"/>
      <c r="E52" s="65"/>
    </row>
    <row r="53" spans="1:8">
      <c r="B53" s="65"/>
      <c r="C53" s="65"/>
      <c r="D53" s="65"/>
      <c r="E53" s="65"/>
    </row>
    <row r="54" spans="1:8">
      <c r="B54" s="65"/>
      <c r="C54" s="65"/>
      <c r="D54" s="65"/>
      <c r="E54" s="65"/>
    </row>
    <row r="55" spans="1:8">
      <c r="B55" s="65"/>
      <c r="C55" s="65"/>
      <c r="D55" s="65"/>
      <c r="E55" s="65"/>
    </row>
    <row r="56" spans="1:8">
      <c r="B56" s="65"/>
      <c r="C56" s="65"/>
      <c r="D56" s="65"/>
      <c r="E56" s="65"/>
    </row>
    <row r="57" spans="1:8">
      <c r="B57" s="65"/>
      <c r="C57" s="65"/>
      <c r="D57" s="65"/>
      <c r="E57" s="65"/>
    </row>
    <row r="58" spans="1:8">
      <c r="B58" s="65"/>
      <c r="C58" s="65"/>
      <c r="D58" s="65"/>
      <c r="E58" s="65"/>
    </row>
    <row r="59" spans="1:8">
      <c r="B59" s="65"/>
      <c r="C59" s="65"/>
      <c r="D59" s="65"/>
      <c r="E59" s="65"/>
    </row>
    <row r="60" spans="1:8">
      <c r="B60" s="65"/>
      <c r="C60" s="65"/>
      <c r="D60" s="65"/>
      <c r="E60" s="65"/>
    </row>
  </sheetData>
  <pageMargins left="0.66700000000000004" right="0.66700000000000004" top="0.66700000000000004" bottom="0.72" header="0" footer="0"/>
  <pageSetup firstPageNumber="64"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9F0E3-3EB5-46A9-839D-58FADFB18AFB}">
  <sheetPr transitionEvaluation="1" codeName="Sheet51">
    <pageSetUpPr fitToPage="1"/>
  </sheetPr>
  <dimension ref="A1:H45"/>
  <sheetViews>
    <sheetView showGridLines="0" zoomScale="140" zoomScaleNormal="140" workbookViewId="0"/>
  </sheetViews>
  <sheetFormatPr defaultColWidth="9.7109375" defaultRowHeight="11.25"/>
  <cols>
    <col min="1" max="1" width="11.140625" style="49" customWidth="1"/>
    <col min="2" max="8" width="14.42578125" style="45" customWidth="1"/>
    <col min="9" max="16384" width="9.7109375" style="45"/>
  </cols>
  <sheetData>
    <row r="1" spans="1:8" ht="11.25" customHeight="1">
      <c r="A1" s="197" t="s">
        <v>106</v>
      </c>
      <c r="B1" s="237"/>
      <c r="C1" s="237"/>
      <c r="D1" s="237"/>
      <c r="E1" s="237"/>
      <c r="F1" s="237"/>
      <c r="G1" s="237"/>
      <c r="H1" s="237"/>
    </row>
    <row r="2" spans="1:8" ht="45">
      <c r="A2" s="239" t="s">
        <v>55</v>
      </c>
      <c r="B2" s="240" t="s">
        <v>227</v>
      </c>
      <c r="C2" s="240" t="s">
        <v>228</v>
      </c>
      <c r="D2" s="240" t="s">
        <v>229</v>
      </c>
      <c r="E2" s="240" t="s">
        <v>230</v>
      </c>
      <c r="F2" s="240" t="s">
        <v>155</v>
      </c>
      <c r="G2" s="240" t="s">
        <v>215</v>
      </c>
      <c r="H2" s="240" t="s">
        <v>157</v>
      </c>
    </row>
    <row r="3" spans="1:8" ht="11.25" customHeight="1">
      <c r="A3" s="49">
        <v>1980</v>
      </c>
      <c r="B3" s="60">
        <v>610</v>
      </c>
      <c r="C3" s="60">
        <v>610</v>
      </c>
      <c r="D3" s="60">
        <v>117.9</v>
      </c>
      <c r="E3" s="60">
        <v>492.1</v>
      </c>
      <c r="F3" s="72">
        <v>200</v>
      </c>
      <c r="G3" s="72">
        <v>180</v>
      </c>
      <c r="H3" s="72">
        <v>183</v>
      </c>
    </row>
    <row r="4" spans="1:8" ht="11.25" customHeight="1">
      <c r="A4" s="49">
        <v>1981</v>
      </c>
      <c r="B4" s="60">
        <v>595.5</v>
      </c>
      <c r="C4" s="107">
        <v>595.5</v>
      </c>
      <c r="D4" s="60">
        <v>136.19999999999999</v>
      </c>
      <c r="E4" s="60">
        <v>459.3</v>
      </c>
      <c r="F4" s="72">
        <v>190</v>
      </c>
      <c r="G4" s="72">
        <v>152</v>
      </c>
      <c r="H4" s="72">
        <v>161</v>
      </c>
    </row>
    <row r="5" spans="1:8" ht="11.25" customHeight="1">
      <c r="A5" s="49">
        <v>1982</v>
      </c>
      <c r="B5" s="60">
        <v>525.29999999999995</v>
      </c>
      <c r="C5" s="107">
        <v>525.29999999999995</v>
      </c>
      <c r="D5" s="60">
        <v>150.1</v>
      </c>
      <c r="E5" s="60">
        <v>375.2</v>
      </c>
      <c r="F5" s="72">
        <v>180</v>
      </c>
      <c r="G5" s="72">
        <v>134</v>
      </c>
      <c r="H5" s="72">
        <v>147</v>
      </c>
    </row>
    <row r="6" spans="1:8" ht="11.25" customHeight="1">
      <c r="A6" s="49">
        <v>1983</v>
      </c>
      <c r="B6" s="60">
        <v>463.8</v>
      </c>
      <c r="C6" s="107">
        <v>463.8</v>
      </c>
      <c r="D6" s="60">
        <v>123.1</v>
      </c>
      <c r="E6" s="60">
        <v>340.7</v>
      </c>
      <c r="F6" s="72">
        <v>211</v>
      </c>
      <c r="G6" s="72">
        <v>134</v>
      </c>
      <c r="H6" s="72">
        <v>154</v>
      </c>
    </row>
    <row r="7" spans="1:8" ht="11.25" customHeight="1">
      <c r="A7" s="49">
        <v>1984</v>
      </c>
      <c r="B7" s="60">
        <v>447</v>
      </c>
      <c r="C7" s="107">
        <v>435</v>
      </c>
      <c r="D7" s="60">
        <v>103.5</v>
      </c>
      <c r="E7" s="60">
        <v>331.5</v>
      </c>
      <c r="F7" s="72">
        <v>220</v>
      </c>
      <c r="G7" s="72">
        <v>181</v>
      </c>
      <c r="H7" s="72">
        <v>190</v>
      </c>
    </row>
    <row r="8" spans="1:8" ht="11.25" customHeight="1">
      <c r="A8" s="49">
        <v>1985</v>
      </c>
      <c r="B8" s="60">
        <v>468</v>
      </c>
      <c r="C8" s="107">
        <v>468</v>
      </c>
      <c r="D8" s="60">
        <v>119.3</v>
      </c>
      <c r="E8" s="60">
        <v>348.7</v>
      </c>
      <c r="F8" s="72">
        <v>299</v>
      </c>
      <c r="G8" s="72">
        <v>217</v>
      </c>
      <c r="H8" s="72">
        <v>236</v>
      </c>
    </row>
    <row r="9" spans="1:8" ht="11.25" customHeight="1">
      <c r="A9" s="49">
        <v>1986</v>
      </c>
      <c r="B9" s="60">
        <v>466</v>
      </c>
      <c r="C9" s="107">
        <v>461</v>
      </c>
      <c r="D9" s="60">
        <v>128.5</v>
      </c>
      <c r="E9" s="60">
        <v>332.5</v>
      </c>
      <c r="F9" s="72">
        <v>344</v>
      </c>
      <c r="G9" s="72">
        <v>182</v>
      </c>
      <c r="H9" s="72">
        <v>226</v>
      </c>
    </row>
    <row r="10" spans="1:8" ht="11.25" customHeight="1">
      <c r="A10" s="49">
        <v>1987</v>
      </c>
      <c r="B10" s="60">
        <v>574</v>
      </c>
      <c r="C10" s="107">
        <v>574</v>
      </c>
      <c r="D10" s="60">
        <v>153.5</v>
      </c>
      <c r="E10" s="60">
        <v>420.5</v>
      </c>
      <c r="F10" s="72">
        <v>174</v>
      </c>
      <c r="G10" s="72">
        <v>185</v>
      </c>
      <c r="H10" s="72">
        <v>181</v>
      </c>
    </row>
    <row r="11" spans="1:8" ht="11.25" customHeight="1">
      <c r="A11" s="49">
        <v>1988</v>
      </c>
      <c r="B11" s="60">
        <v>506</v>
      </c>
      <c r="C11" s="107">
        <v>506</v>
      </c>
      <c r="D11" s="60">
        <v>121.2</v>
      </c>
      <c r="E11" s="60">
        <v>384.8</v>
      </c>
      <c r="F11" s="72">
        <v>356</v>
      </c>
      <c r="G11" s="72">
        <v>207</v>
      </c>
      <c r="H11" s="72">
        <v>242</v>
      </c>
    </row>
    <row r="12" spans="1:8" ht="11.25" customHeight="1">
      <c r="A12" s="49">
        <v>1989</v>
      </c>
      <c r="B12" s="60">
        <v>522</v>
      </c>
      <c r="C12" s="107">
        <v>522</v>
      </c>
      <c r="D12" s="60">
        <v>125.5</v>
      </c>
      <c r="E12" s="60">
        <v>396.5</v>
      </c>
      <c r="F12" s="72">
        <v>323</v>
      </c>
      <c r="G12" s="72">
        <v>245</v>
      </c>
      <c r="H12" s="72">
        <v>263</v>
      </c>
    </row>
    <row r="13" spans="1:8" ht="11.25" customHeight="1">
      <c r="A13" s="49">
        <v>1990</v>
      </c>
      <c r="B13" s="60">
        <v>574</v>
      </c>
      <c r="C13" s="107">
        <v>574</v>
      </c>
      <c r="D13" s="60">
        <v>142</v>
      </c>
      <c r="E13" s="60">
        <v>432</v>
      </c>
      <c r="F13" s="72">
        <v>302</v>
      </c>
      <c r="G13" s="72">
        <v>226</v>
      </c>
      <c r="H13" s="72">
        <v>244</v>
      </c>
    </row>
    <row r="14" spans="1:8" ht="11.25" customHeight="1">
      <c r="A14" s="49">
        <v>1991</v>
      </c>
      <c r="B14" s="60">
        <v>530</v>
      </c>
      <c r="C14" s="60">
        <v>530</v>
      </c>
      <c r="D14" s="60">
        <v>138.5</v>
      </c>
      <c r="E14" s="60">
        <v>391.5</v>
      </c>
      <c r="F14" s="72">
        <v>339</v>
      </c>
      <c r="G14" s="72">
        <v>234</v>
      </c>
      <c r="H14" s="72">
        <v>260</v>
      </c>
    </row>
    <row r="15" spans="1:8" ht="11.25" customHeight="1">
      <c r="A15" s="49">
        <v>1992</v>
      </c>
      <c r="B15" s="60">
        <v>559</v>
      </c>
      <c r="C15" s="60">
        <v>559</v>
      </c>
      <c r="D15" s="60">
        <v>130</v>
      </c>
      <c r="E15" s="60">
        <v>429</v>
      </c>
      <c r="F15" s="72">
        <v>317</v>
      </c>
      <c r="G15" s="72">
        <v>234</v>
      </c>
      <c r="H15" s="72">
        <v>252</v>
      </c>
    </row>
    <row r="16" spans="1:8" ht="11.25" customHeight="1">
      <c r="A16" s="49">
        <v>1993</v>
      </c>
      <c r="B16" s="60">
        <v>514</v>
      </c>
      <c r="C16" s="60">
        <v>514</v>
      </c>
      <c r="D16" s="60">
        <v>127</v>
      </c>
      <c r="E16" s="60">
        <v>387</v>
      </c>
      <c r="F16" s="72">
        <v>329</v>
      </c>
      <c r="G16" s="72">
        <v>225</v>
      </c>
      <c r="H16" s="72">
        <v>250</v>
      </c>
    </row>
    <row r="17" spans="1:8" ht="11.25" customHeight="1">
      <c r="A17" s="49">
        <v>1994</v>
      </c>
      <c r="B17" s="60">
        <v>590</v>
      </c>
      <c r="C17" s="60">
        <v>590</v>
      </c>
      <c r="D17" s="60">
        <v>163</v>
      </c>
      <c r="E17" s="60">
        <v>427</v>
      </c>
      <c r="F17" s="72">
        <v>188</v>
      </c>
      <c r="G17" s="72">
        <v>205</v>
      </c>
      <c r="H17" s="72">
        <v>200</v>
      </c>
    </row>
    <row r="18" spans="1:8" ht="11.25" customHeight="1">
      <c r="A18" s="49">
        <v>1995</v>
      </c>
      <c r="B18" s="60">
        <v>497</v>
      </c>
      <c r="C18" s="60">
        <v>497</v>
      </c>
      <c r="D18" s="60">
        <v>143</v>
      </c>
      <c r="E18" s="60">
        <v>354</v>
      </c>
      <c r="F18" s="72">
        <v>320</v>
      </c>
      <c r="G18" s="72">
        <v>186</v>
      </c>
      <c r="H18" s="72">
        <v>224</v>
      </c>
    </row>
    <row r="19" spans="1:8" ht="11.25" customHeight="1">
      <c r="A19" s="49">
        <v>1996</v>
      </c>
      <c r="B19" s="60">
        <v>437</v>
      </c>
      <c r="C19" s="60">
        <v>437</v>
      </c>
      <c r="D19" s="60">
        <v>133</v>
      </c>
      <c r="E19" s="60">
        <v>304</v>
      </c>
      <c r="F19" s="72">
        <v>446</v>
      </c>
      <c r="G19" s="72">
        <v>241</v>
      </c>
      <c r="H19" s="72">
        <v>303</v>
      </c>
    </row>
    <row r="20" spans="1:8" ht="11.25" customHeight="1">
      <c r="A20" s="49">
        <v>1997</v>
      </c>
      <c r="B20" s="60">
        <v>562</v>
      </c>
      <c r="C20" s="60">
        <v>561.5</v>
      </c>
      <c r="D20" s="60">
        <v>151.5</v>
      </c>
      <c r="E20" s="60">
        <v>410</v>
      </c>
      <c r="F20" s="72">
        <v>365</v>
      </c>
      <c r="G20" s="72">
        <v>232</v>
      </c>
      <c r="H20" s="72">
        <v>267</v>
      </c>
    </row>
    <row r="21" spans="1:8" ht="11.25" customHeight="1">
      <c r="A21" s="49">
        <v>1998</v>
      </c>
      <c r="B21" s="60">
        <v>502</v>
      </c>
      <c r="C21" s="60">
        <v>501.6</v>
      </c>
      <c r="D21" s="60">
        <v>125.6</v>
      </c>
      <c r="E21" s="60">
        <v>376</v>
      </c>
      <c r="F21" s="72">
        <v>407</v>
      </c>
      <c r="G21" s="72">
        <v>227</v>
      </c>
      <c r="H21" s="72">
        <v>273</v>
      </c>
    </row>
    <row r="22" spans="1:8" ht="11.25" customHeight="1">
      <c r="A22" s="49">
        <v>1999</v>
      </c>
      <c r="B22" s="60">
        <v>587</v>
      </c>
      <c r="C22" s="60">
        <v>586.5</v>
      </c>
      <c r="D22" s="60">
        <v>161.5</v>
      </c>
      <c r="E22" s="60">
        <v>425</v>
      </c>
      <c r="F22" s="72">
        <v>298</v>
      </c>
      <c r="G22" s="72">
        <v>198</v>
      </c>
      <c r="H22" s="72">
        <v>225</v>
      </c>
    </row>
    <row r="23" spans="1:8" ht="11.25" customHeight="1">
      <c r="A23" s="49">
        <v>2000</v>
      </c>
      <c r="B23" s="60">
        <v>518</v>
      </c>
      <c r="C23" s="60">
        <v>502</v>
      </c>
      <c r="D23" s="60">
        <v>157</v>
      </c>
      <c r="E23" s="60">
        <v>345</v>
      </c>
      <c r="F23" s="72">
        <v>280</v>
      </c>
      <c r="G23" s="72">
        <v>208</v>
      </c>
      <c r="H23" s="72">
        <v>231</v>
      </c>
    </row>
    <row r="24" spans="1:8" ht="11.25" customHeight="1">
      <c r="A24" s="49">
        <v>2001</v>
      </c>
      <c r="B24" s="60">
        <v>546</v>
      </c>
      <c r="C24" s="60">
        <v>510.5</v>
      </c>
      <c r="D24" s="60">
        <v>143.5</v>
      </c>
      <c r="E24" s="60">
        <v>367</v>
      </c>
      <c r="F24" s="72">
        <v>401</v>
      </c>
      <c r="G24" s="72">
        <v>192</v>
      </c>
      <c r="H24" s="72">
        <v>251</v>
      </c>
    </row>
    <row r="25" spans="1:8" ht="11.25" customHeight="1">
      <c r="A25" s="49">
        <v>2002</v>
      </c>
      <c r="B25" s="60">
        <v>448</v>
      </c>
      <c r="C25" s="60">
        <v>448</v>
      </c>
      <c r="D25" s="60">
        <v>136</v>
      </c>
      <c r="E25" s="60">
        <v>312</v>
      </c>
      <c r="F25" s="72">
        <v>393</v>
      </c>
      <c r="G25" s="72">
        <v>232</v>
      </c>
      <c r="H25" s="72">
        <v>280</v>
      </c>
    </row>
    <row r="26" spans="1:8" ht="11.25" customHeight="1">
      <c r="A26" s="49">
        <v>2003</v>
      </c>
      <c r="B26" s="60">
        <v>456</v>
      </c>
      <c r="C26" s="60">
        <v>456</v>
      </c>
      <c r="D26" s="60">
        <v>148</v>
      </c>
      <c r="E26" s="60">
        <v>308</v>
      </c>
      <c r="F26" s="72">
        <v>372</v>
      </c>
      <c r="G26" s="72">
        <v>224</v>
      </c>
      <c r="H26" s="72">
        <v>272</v>
      </c>
    </row>
    <row r="27" spans="1:8" ht="11.25" customHeight="1">
      <c r="A27" s="49">
        <v>2004</v>
      </c>
      <c r="B27" s="60">
        <v>457</v>
      </c>
      <c r="C27" s="60">
        <v>455</v>
      </c>
      <c r="D27" s="60">
        <v>147</v>
      </c>
      <c r="E27" s="60">
        <v>308</v>
      </c>
      <c r="F27" s="72">
        <v>395</v>
      </c>
      <c r="G27" s="72">
        <v>224</v>
      </c>
      <c r="H27" s="72">
        <v>278</v>
      </c>
    </row>
    <row r="28" spans="1:8" ht="11.25" customHeight="1">
      <c r="A28" s="49">
        <v>2005</v>
      </c>
      <c r="B28" s="60">
        <v>391</v>
      </c>
      <c r="C28" s="60">
        <v>390</v>
      </c>
      <c r="D28" s="60">
        <v>134</v>
      </c>
      <c r="E28" s="60">
        <v>256</v>
      </c>
      <c r="F28" s="72">
        <v>505</v>
      </c>
      <c r="G28" s="72">
        <v>228</v>
      </c>
      <c r="H28" s="72">
        <v>323</v>
      </c>
    </row>
    <row r="29" spans="1:8" ht="11.25" customHeight="1">
      <c r="A29" s="49">
        <v>2006</v>
      </c>
      <c r="B29" s="60">
        <v>427</v>
      </c>
      <c r="C29" s="60">
        <v>417</v>
      </c>
      <c r="D29" s="60">
        <v>143</v>
      </c>
      <c r="E29" s="60">
        <v>274</v>
      </c>
      <c r="F29" s="72">
        <v>445</v>
      </c>
      <c r="G29" s="72">
        <v>227</v>
      </c>
      <c r="H29" s="72">
        <v>302</v>
      </c>
    </row>
    <row r="30" spans="1:8" ht="11.25" customHeight="1">
      <c r="A30" s="49">
        <v>2007</v>
      </c>
      <c r="B30" s="60">
        <v>423</v>
      </c>
      <c r="C30" s="60">
        <v>423</v>
      </c>
      <c r="D30" s="60">
        <v>161</v>
      </c>
      <c r="E30" s="60">
        <v>262</v>
      </c>
      <c r="F30" s="72">
        <v>480</v>
      </c>
      <c r="G30" s="72">
        <v>244</v>
      </c>
      <c r="H30" s="72">
        <v>334</v>
      </c>
    </row>
    <row r="31" spans="1:8" ht="11.25" customHeight="1">
      <c r="A31" s="49">
        <v>2008</v>
      </c>
      <c r="B31" s="60">
        <v>417.3</v>
      </c>
      <c r="C31" s="60">
        <v>417.3</v>
      </c>
      <c r="D31" s="60">
        <v>161</v>
      </c>
      <c r="E31" s="60">
        <v>256.3</v>
      </c>
      <c r="F31" s="72">
        <v>550</v>
      </c>
      <c r="G31" s="72">
        <v>264</v>
      </c>
      <c r="H31" s="72">
        <v>374</v>
      </c>
    </row>
    <row r="32" spans="1:8" ht="11.25" customHeight="1">
      <c r="A32" s="49">
        <v>2009</v>
      </c>
      <c r="B32" s="60">
        <v>452</v>
      </c>
      <c r="C32" s="60">
        <v>452</v>
      </c>
      <c r="D32" s="60">
        <v>177</v>
      </c>
      <c r="E32" s="60">
        <v>275</v>
      </c>
      <c r="F32" s="72">
        <v>460</v>
      </c>
      <c r="G32" s="72">
        <v>274</v>
      </c>
      <c r="H32" s="72">
        <v>347</v>
      </c>
    </row>
    <row r="33" spans="1:8" ht="11.25" customHeight="1">
      <c r="A33" s="49">
        <v>2010</v>
      </c>
      <c r="B33" s="60">
        <v>385</v>
      </c>
      <c r="C33" s="60">
        <v>385</v>
      </c>
      <c r="D33" s="60">
        <v>149</v>
      </c>
      <c r="E33" s="60">
        <v>236</v>
      </c>
      <c r="F33" s="72">
        <v>551</v>
      </c>
      <c r="G33" s="72">
        <v>279</v>
      </c>
      <c r="H33" s="72">
        <v>384</v>
      </c>
    </row>
    <row r="34" spans="1:8" ht="11.25" customHeight="1">
      <c r="A34" s="49">
        <v>2011</v>
      </c>
      <c r="B34" s="60">
        <v>430</v>
      </c>
      <c r="C34" s="60">
        <v>430</v>
      </c>
      <c r="D34" s="60">
        <v>161</v>
      </c>
      <c r="E34" s="60">
        <v>269</v>
      </c>
      <c r="F34" s="72">
        <v>454</v>
      </c>
      <c r="G34" s="72">
        <v>270</v>
      </c>
      <c r="H34" s="72">
        <v>339</v>
      </c>
    </row>
    <row r="35" spans="1:8" ht="11.25" customHeight="1">
      <c r="A35" s="49">
        <v>2012</v>
      </c>
      <c r="B35" s="60">
        <v>405</v>
      </c>
      <c r="C35" s="60">
        <v>405</v>
      </c>
      <c r="D35" s="60">
        <v>159</v>
      </c>
      <c r="E35" s="60">
        <v>246</v>
      </c>
      <c r="F35" s="72">
        <v>597</v>
      </c>
      <c r="G35" s="72">
        <v>275</v>
      </c>
      <c r="H35" s="72">
        <v>401</v>
      </c>
    </row>
    <row r="36" spans="1:8" ht="11.25" customHeight="1">
      <c r="A36" s="49">
        <v>2013</v>
      </c>
      <c r="B36" s="60">
        <v>417</v>
      </c>
      <c r="C36" s="60">
        <v>417</v>
      </c>
      <c r="D36" s="60">
        <v>172</v>
      </c>
      <c r="E36" s="60">
        <v>245</v>
      </c>
      <c r="F36" s="72">
        <v>553</v>
      </c>
      <c r="G36" s="72">
        <v>306</v>
      </c>
      <c r="H36" s="72">
        <v>408</v>
      </c>
    </row>
    <row r="37" spans="1:8" ht="11.25" customHeight="1">
      <c r="A37" s="49">
        <v>2014</v>
      </c>
      <c r="B37" s="107" t="s">
        <v>274</v>
      </c>
      <c r="C37" s="107" t="s">
        <v>274</v>
      </c>
      <c r="D37" s="107" t="s">
        <v>274</v>
      </c>
      <c r="E37" s="107" t="s">
        <v>274</v>
      </c>
      <c r="F37" s="8" t="s">
        <v>274</v>
      </c>
      <c r="G37" s="8" t="s">
        <v>274</v>
      </c>
      <c r="H37" s="8" t="s">
        <v>274</v>
      </c>
    </row>
    <row r="38" spans="1:8" ht="11.25" customHeight="1">
      <c r="A38" s="49">
        <v>2015</v>
      </c>
      <c r="B38" s="107" t="s">
        <v>274</v>
      </c>
      <c r="C38" s="107" t="s">
        <v>274</v>
      </c>
      <c r="D38" s="107" t="s">
        <v>274</v>
      </c>
      <c r="E38" s="107" t="s">
        <v>274</v>
      </c>
      <c r="F38" s="8" t="s">
        <v>274</v>
      </c>
      <c r="G38" s="8" t="s">
        <v>274</v>
      </c>
      <c r="H38" s="8" t="s">
        <v>274</v>
      </c>
    </row>
    <row r="39" spans="1:8" ht="11.25" customHeight="1">
      <c r="A39" s="49">
        <v>2016</v>
      </c>
      <c r="B39" s="60">
        <v>342.32</v>
      </c>
      <c r="C39" s="60">
        <v>340.52</v>
      </c>
      <c r="D39" s="60">
        <v>150.80000000000001</v>
      </c>
      <c r="E39" s="60">
        <v>189.72</v>
      </c>
      <c r="F39" s="72">
        <v>735</v>
      </c>
      <c r="G39" s="72">
        <v>414</v>
      </c>
      <c r="H39" s="72">
        <v>556</v>
      </c>
    </row>
    <row r="40" spans="1:8" ht="11.25" customHeight="1">
      <c r="A40" s="49">
        <v>2017</v>
      </c>
      <c r="B40" s="60">
        <v>341.25</v>
      </c>
      <c r="C40" s="60">
        <v>337.25</v>
      </c>
      <c r="D40" s="60">
        <v>141.35</v>
      </c>
      <c r="E40" s="60">
        <v>195.9</v>
      </c>
      <c r="F40" s="72">
        <v>952</v>
      </c>
      <c r="G40" s="72">
        <v>398</v>
      </c>
      <c r="H40" s="72">
        <v>630</v>
      </c>
    </row>
    <row r="41" spans="1:8" ht="11.25" customHeight="1">
      <c r="A41" s="254">
        <v>2018</v>
      </c>
      <c r="B41" s="275" t="s">
        <v>272</v>
      </c>
      <c r="C41" s="275" t="s">
        <v>272</v>
      </c>
      <c r="D41" s="275" t="s">
        <v>272</v>
      </c>
      <c r="E41" s="275" t="s">
        <v>272</v>
      </c>
      <c r="F41" s="35" t="s">
        <v>272</v>
      </c>
      <c r="G41" s="35" t="s">
        <v>272</v>
      </c>
      <c r="H41" s="35" t="s">
        <v>272</v>
      </c>
    </row>
    <row r="42" spans="1:8" ht="11.25" customHeight="1">
      <c r="A42" s="49" t="s">
        <v>296</v>
      </c>
      <c r="B42" s="107"/>
      <c r="C42" s="107"/>
      <c r="D42" s="107"/>
      <c r="E42" s="107"/>
      <c r="F42" s="8"/>
      <c r="G42" s="8"/>
      <c r="H42" s="8"/>
    </row>
    <row r="43" spans="1:8" ht="11.25" customHeight="1">
      <c r="A43" s="47" t="s">
        <v>273</v>
      </c>
      <c r="B43" s="285"/>
      <c r="C43" s="285"/>
      <c r="D43" s="285"/>
      <c r="E43" s="285"/>
      <c r="F43" s="286"/>
      <c r="G43" s="286"/>
      <c r="H43" s="286"/>
    </row>
    <row r="44" spans="1:8" ht="11.25" customHeight="1">
      <c r="A44" s="47" t="s">
        <v>291</v>
      </c>
      <c r="B44" s="168"/>
      <c r="C44" s="168"/>
      <c r="D44" s="168"/>
      <c r="E44" s="168"/>
      <c r="F44" s="238"/>
      <c r="G44" s="238"/>
      <c r="H44" s="238"/>
    </row>
    <row r="45" spans="1:8" ht="11.25" customHeight="1">
      <c r="A45" s="49" t="s">
        <v>278</v>
      </c>
    </row>
  </sheetData>
  <pageMargins left="0.66700000000000004" right="0.66700000000000004" top="0.66700000000000004" bottom="0.72" header="0" footer="0"/>
  <pageSetup scale="97" firstPageNumber="6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7E92-5B81-4D34-ADBC-5B409EC4C0A0}">
  <sheetPr transitionEvaluation="1" codeName="Sheet25">
    <pageSetUpPr fitToPage="1"/>
  </sheetPr>
  <dimension ref="A1:Q69"/>
  <sheetViews>
    <sheetView showGridLines="0" zoomScale="115" zoomScaleNormal="115" workbookViewId="0">
      <selection activeCell="J43" sqref="J43"/>
    </sheetView>
  </sheetViews>
  <sheetFormatPr defaultColWidth="9.7109375" defaultRowHeight="11.25"/>
  <cols>
    <col min="1" max="1" width="11.140625" style="45" customWidth="1"/>
    <col min="2" max="17" width="14.42578125" style="45" customWidth="1"/>
    <col min="18" max="16384" width="9.7109375" style="45"/>
  </cols>
  <sheetData>
    <row r="1" spans="1:17" ht="11.25" customHeight="1">
      <c r="A1" s="266" t="s">
        <v>4</v>
      </c>
      <c r="B1" s="43"/>
      <c r="C1" s="43"/>
      <c r="D1" s="43"/>
      <c r="E1" s="43"/>
      <c r="F1" s="43"/>
      <c r="G1" s="43"/>
      <c r="H1" s="43"/>
      <c r="I1" s="43"/>
      <c r="J1" s="43"/>
      <c r="K1" s="43"/>
      <c r="L1" s="43"/>
      <c r="M1" s="43"/>
      <c r="N1" s="43"/>
      <c r="O1" s="43"/>
      <c r="P1" s="43"/>
      <c r="Q1" s="43"/>
    </row>
    <row r="2" spans="1:17" ht="33.75">
      <c r="A2" s="62" t="s">
        <v>55</v>
      </c>
      <c r="B2" s="101" t="s">
        <v>349</v>
      </c>
      <c r="C2" s="101" t="s">
        <v>137</v>
      </c>
      <c r="D2" s="101" t="s">
        <v>345</v>
      </c>
      <c r="E2" s="101" t="s">
        <v>138</v>
      </c>
      <c r="F2" s="101" t="s">
        <v>348</v>
      </c>
      <c r="G2" s="101" t="s">
        <v>350</v>
      </c>
      <c r="H2" s="120" t="s">
        <v>352</v>
      </c>
      <c r="I2" s="101" t="s">
        <v>347</v>
      </c>
      <c r="J2" s="121" t="s">
        <v>139</v>
      </c>
      <c r="K2" s="121" t="s">
        <v>140</v>
      </c>
      <c r="L2" s="121" t="s">
        <v>141</v>
      </c>
      <c r="M2" s="121" t="s">
        <v>353</v>
      </c>
      <c r="N2" s="121" t="s">
        <v>142</v>
      </c>
      <c r="O2" s="121" t="s">
        <v>143</v>
      </c>
      <c r="P2" s="121" t="s">
        <v>359</v>
      </c>
      <c r="Q2" s="122" t="s">
        <v>144</v>
      </c>
    </row>
    <row r="3" spans="1:17" ht="13.5" customHeight="1">
      <c r="A3" s="97">
        <v>1980</v>
      </c>
      <c r="B3" s="72">
        <v>69109</v>
      </c>
      <c r="C3" s="72">
        <v>10409</v>
      </c>
      <c r="D3" s="72">
        <v>129009</v>
      </c>
      <c r="E3" s="72">
        <v>10776</v>
      </c>
      <c r="F3" s="72">
        <v>2178</v>
      </c>
      <c r="G3" s="72">
        <v>56274</v>
      </c>
      <c r="H3" s="72">
        <v>6195</v>
      </c>
      <c r="I3" s="72">
        <v>8913</v>
      </c>
      <c r="J3" s="72">
        <v>20874</v>
      </c>
      <c r="K3" s="72">
        <v>36426</v>
      </c>
      <c r="L3" s="72">
        <v>4678</v>
      </c>
      <c r="M3" s="72">
        <v>1905</v>
      </c>
      <c r="N3" s="72">
        <v>21426</v>
      </c>
      <c r="O3" s="72">
        <v>253072</v>
      </c>
      <c r="P3" s="72">
        <v>22158</v>
      </c>
      <c r="Q3" s="72">
        <v>653402</v>
      </c>
    </row>
    <row r="4" spans="1:17" ht="13.5" customHeight="1">
      <c r="A4" s="97">
        <v>1981</v>
      </c>
      <c r="B4" s="72">
        <v>105893</v>
      </c>
      <c r="C4" s="8">
        <v>13606</v>
      </c>
      <c r="D4" s="72">
        <v>85848</v>
      </c>
      <c r="E4" s="72">
        <v>14209</v>
      </c>
      <c r="F4" s="72">
        <v>2901</v>
      </c>
      <c r="G4" s="72">
        <v>59612</v>
      </c>
      <c r="H4" s="72">
        <v>4348</v>
      </c>
      <c r="I4" s="72">
        <v>16128</v>
      </c>
      <c r="J4" s="72">
        <v>16997</v>
      </c>
      <c r="K4" s="72">
        <v>50141</v>
      </c>
      <c r="L4" s="72">
        <v>3627</v>
      </c>
      <c r="M4" s="72">
        <v>1552</v>
      </c>
      <c r="N4" s="72">
        <v>26179</v>
      </c>
      <c r="O4" s="72">
        <v>210558</v>
      </c>
      <c r="P4" s="72">
        <v>17324</v>
      </c>
      <c r="Q4" s="72">
        <v>628923</v>
      </c>
    </row>
    <row r="5" spans="1:17" ht="13.5" customHeight="1">
      <c r="A5" s="97">
        <v>1982</v>
      </c>
      <c r="B5" s="72">
        <v>100378</v>
      </c>
      <c r="C5" s="8">
        <v>16766</v>
      </c>
      <c r="D5" s="123" t="s">
        <v>274</v>
      </c>
      <c r="E5" s="72">
        <v>17206</v>
      </c>
      <c r="F5" s="72">
        <v>8442</v>
      </c>
      <c r="G5" s="72">
        <v>56714</v>
      </c>
      <c r="H5" s="72">
        <v>5631</v>
      </c>
      <c r="I5" s="72">
        <v>20268</v>
      </c>
      <c r="J5" s="72">
        <v>16283</v>
      </c>
      <c r="K5" s="72">
        <v>46464</v>
      </c>
      <c r="L5" s="72">
        <v>5101</v>
      </c>
      <c r="M5" s="72">
        <v>1665</v>
      </c>
      <c r="N5" s="72">
        <v>26717</v>
      </c>
      <c r="O5" s="72">
        <v>272676</v>
      </c>
      <c r="P5" s="72">
        <v>20004</v>
      </c>
      <c r="Q5" s="72">
        <v>614315</v>
      </c>
    </row>
    <row r="6" spans="1:17" ht="13.5" customHeight="1">
      <c r="A6" s="97">
        <v>1983</v>
      </c>
      <c r="B6" s="72">
        <v>75576</v>
      </c>
      <c r="C6" s="8">
        <v>14077</v>
      </c>
      <c r="D6" s="123" t="s">
        <v>274</v>
      </c>
      <c r="E6" s="72">
        <v>17303</v>
      </c>
      <c r="F6" s="72">
        <v>10006</v>
      </c>
      <c r="G6" s="72">
        <v>56454</v>
      </c>
      <c r="H6" s="72">
        <v>2646</v>
      </c>
      <c r="I6" s="72">
        <v>16169</v>
      </c>
      <c r="J6" s="72">
        <v>14581</v>
      </c>
      <c r="K6" s="72">
        <v>43528</v>
      </c>
      <c r="L6" s="72">
        <v>3549</v>
      </c>
      <c r="M6" s="72">
        <v>2223</v>
      </c>
      <c r="N6" s="72">
        <v>19855</v>
      </c>
      <c r="O6" s="72">
        <v>292662</v>
      </c>
      <c r="P6" s="72">
        <v>5640</v>
      </c>
      <c r="Q6" s="72">
        <v>574269</v>
      </c>
    </row>
    <row r="7" spans="1:17" ht="13.5" customHeight="1">
      <c r="A7" s="97">
        <v>1984</v>
      </c>
      <c r="B7" s="72">
        <v>77996</v>
      </c>
      <c r="C7" s="8">
        <v>16565</v>
      </c>
      <c r="D7" s="123" t="s">
        <v>274</v>
      </c>
      <c r="E7" s="72">
        <v>13282</v>
      </c>
      <c r="F7" s="123" t="s">
        <v>274</v>
      </c>
      <c r="G7" s="72">
        <v>75877</v>
      </c>
      <c r="H7" s="72">
        <v>3436</v>
      </c>
      <c r="I7" s="72">
        <v>15645</v>
      </c>
      <c r="J7" s="72">
        <v>11130</v>
      </c>
      <c r="K7" s="72">
        <v>54835</v>
      </c>
      <c r="L7" s="72">
        <v>3524</v>
      </c>
      <c r="M7" s="72">
        <v>1018</v>
      </c>
      <c r="N7" s="72">
        <v>19659</v>
      </c>
      <c r="O7" s="72">
        <v>231414</v>
      </c>
      <c r="P7" s="72">
        <v>37839</v>
      </c>
      <c r="Q7" s="72">
        <v>562220</v>
      </c>
    </row>
    <row r="8" spans="1:17" ht="13.5" customHeight="1">
      <c r="A8" s="97">
        <v>1985</v>
      </c>
      <c r="B8" s="72">
        <v>85481</v>
      </c>
      <c r="C8" s="8">
        <v>11770</v>
      </c>
      <c r="D8" s="123" t="s">
        <v>274</v>
      </c>
      <c r="E8" s="72">
        <v>10262</v>
      </c>
      <c r="F8" s="73">
        <v>4715</v>
      </c>
      <c r="G8" s="72">
        <v>80990</v>
      </c>
      <c r="H8" s="72">
        <v>4400</v>
      </c>
      <c r="I8" s="72">
        <v>24655</v>
      </c>
      <c r="J8" s="72">
        <v>12681</v>
      </c>
      <c r="K8" s="72">
        <v>54506</v>
      </c>
      <c r="L8" s="72">
        <v>2561</v>
      </c>
      <c r="M8" s="72">
        <v>775</v>
      </c>
      <c r="N8" s="72">
        <f>990+13794</f>
        <v>14784</v>
      </c>
      <c r="O8" s="72">
        <v>229152</v>
      </c>
      <c r="P8" s="72">
        <v>16148</v>
      </c>
      <c r="Q8" s="72">
        <v>552880</v>
      </c>
    </row>
    <row r="9" spans="1:17" ht="13.5" customHeight="1">
      <c r="A9" s="97">
        <v>1986</v>
      </c>
      <c r="B9" s="72">
        <v>111133</v>
      </c>
      <c r="C9" s="8">
        <v>14308</v>
      </c>
      <c r="D9" s="123" t="s">
        <v>274</v>
      </c>
      <c r="E9" s="72">
        <v>14404</v>
      </c>
      <c r="F9" s="123" t="s">
        <v>274</v>
      </c>
      <c r="G9" s="72">
        <v>100730</v>
      </c>
      <c r="H9" s="72">
        <v>4354</v>
      </c>
      <c r="I9" s="72">
        <v>29424</v>
      </c>
      <c r="J9" s="72">
        <v>12955</v>
      </c>
      <c r="K9" s="72">
        <v>77754</v>
      </c>
      <c r="L9" s="72">
        <v>5493</v>
      </c>
      <c r="M9" s="72">
        <v>1133</v>
      </c>
      <c r="N9" s="72">
        <f>1678+13645</f>
        <v>15323</v>
      </c>
      <c r="O9" s="72">
        <v>237604</v>
      </c>
      <c r="P9" s="72">
        <v>22960</v>
      </c>
      <c r="Q9" s="72">
        <v>647575</v>
      </c>
    </row>
    <row r="10" spans="1:17" ht="13.5" customHeight="1">
      <c r="A10" s="97">
        <v>1987</v>
      </c>
      <c r="B10" s="72">
        <v>122399</v>
      </c>
      <c r="C10" s="8">
        <v>22227</v>
      </c>
      <c r="D10" s="123" t="s">
        <v>274</v>
      </c>
      <c r="E10" s="72">
        <v>21332</v>
      </c>
      <c r="F10" s="123" t="s">
        <v>274</v>
      </c>
      <c r="G10" s="72">
        <v>105764</v>
      </c>
      <c r="H10" s="72">
        <v>657</v>
      </c>
      <c r="I10" s="72">
        <v>39749</v>
      </c>
      <c r="J10" s="72">
        <v>21027</v>
      </c>
      <c r="K10" s="72">
        <v>69153</v>
      </c>
      <c r="L10" s="72">
        <v>5234</v>
      </c>
      <c r="M10" s="72">
        <v>1016</v>
      </c>
      <c r="N10" s="72">
        <f>2001+24470</f>
        <v>26471</v>
      </c>
      <c r="O10" s="72">
        <v>334406</v>
      </c>
      <c r="P10" s="72">
        <v>80727</v>
      </c>
      <c r="Q10" s="72">
        <v>850162</v>
      </c>
    </row>
    <row r="11" spans="1:17" ht="13.5" customHeight="1">
      <c r="A11" s="97">
        <v>1988</v>
      </c>
      <c r="B11" s="72">
        <v>117076</v>
      </c>
      <c r="C11" s="8">
        <v>14675</v>
      </c>
      <c r="D11" s="123" t="s">
        <v>274</v>
      </c>
      <c r="E11" s="72">
        <v>18482</v>
      </c>
      <c r="F11" s="123" t="s">
        <v>274</v>
      </c>
      <c r="G11" s="72">
        <v>110286</v>
      </c>
      <c r="H11" s="72">
        <v>507</v>
      </c>
      <c r="I11" s="72">
        <v>24707</v>
      </c>
      <c r="J11" s="72">
        <v>21437</v>
      </c>
      <c r="K11" s="72">
        <v>82382</v>
      </c>
      <c r="L11" s="72">
        <v>6706</v>
      </c>
      <c r="M11" s="72">
        <v>1461</v>
      </c>
      <c r="N11" s="72">
        <f>2518+23991</f>
        <v>26509</v>
      </c>
      <c r="O11" s="72">
        <v>274610</v>
      </c>
      <c r="P11" s="72">
        <v>130908</v>
      </c>
      <c r="Q11" s="72">
        <v>829746</v>
      </c>
    </row>
    <row r="12" spans="1:17" ht="13.5" customHeight="1">
      <c r="A12" s="97">
        <v>1989</v>
      </c>
      <c r="B12" s="72">
        <v>123260</v>
      </c>
      <c r="C12" s="8">
        <v>17564</v>
      </c>
      <c r="D12" s="123" t="s">
        <v>274</v>
      </c>
      <c r="E12" s="72">
        <v>14010</v>
      </c>
      <c r="F12" s="123" t="s">
        <v>274</v>
      </c>
      <c r="G12" s="72">
        <v>99217</v>
      </c>
      <c r="H12" s="72">
        <v>753</v>
      </c>
      <c r="I12" s="72">
        <v>28686</v>
      </c>
      <c r="J12" s="72">
        <v>13765</v>
      </c>
      <c r="K12" s="72">
        <v>89274</v>
      </c>
      <c r="L12" s="72">
        <v>4936</v>
      </c>
      <c r="M12" s="72">
        <v>720</v>
      </c>
      <c r="N12" s="72">
        <f>1984+27300</f>
        <v>29284</v>
      </c>
      <c r="O12" s="72">
        <v>238152</v>
      </c>
      <c r="P12" s="72">
        <v>145070</v>
      </c>
      <c r="Q12" s="72">
        <v>804691</v>
      </c>
    </row>
    <row r="13" spans="1:17" ht="13.5" customHeight="1">
      <c r="A13" s="97">
        <v>1990</v>
      </c>
      <c r="B13" s="72">
        <v>125540</v>
      </c>
      <c r="C13" s="8">
        <v>16512</v>
      </c>
      <c r="D13" s="123" t="s">
        <v>274</v>
      </c>
      <c r="E13" s="72">
        <v>13695</v>
      </c>
      <c r="F13" s="123" t="s">
        <v>274</v>
      </c>
      <c r="G13" s="72">
        <v>111203</v>
      </c>
      <c r="H13" s="72">
        <v>986</v>
      </c>
      <c r="I13" s="72">
        <v>42452</v>
      </c>
      <c r="J13" s="72">
        <v>18619</v>
      </c>
      <c r="K13" s="72">
        <v>102141</v>
      </c>
      <c r="L13" s="72">
        <v>7278</v>
      </c>
      <c r="M13" s="72">
        <v>964</v>
      </c>
      <c r="N13" s="72">
        <f>1682+26289</f>
        <v>27971</v>
      </c>
      <c r="O13" s="72">
        <v>305924</v>
      </c>
      <c r="P13" s="72">
        <v>120609</v>
      </c>
      <c r="Q13" s="72">
        <v>893894</v>
      </c>
    </row>
    <row r="14" spans="1:17" ht="13.5" customHeight="1">
      <c r="A14" s="97">
        <v>1991</v>
      </c>
      <c r="B14" s="72">
        <v>149423</v>
      </c>
      <c r="C14" s="72">
        <v>15626</v>
      </c>
      <c r="D14" s="72">
        <v>108400</v>
      </c>
      <c r="E14" s="72">
        <v>14555</v>
      </c>
      <c r="F14" s="123" t="s">
        <v>274</v>
      </c>
      <c r="G14" s="72">
        <v>100157</v>
      </c>
      <c r="H14" s="72">
        <v>901</v>
      </c>
      <c r="I14" s="72">
        <v>41875</v>
      </c>
      <c r="J14" s="72">
        <v>13647</v>
      </c>
      <c r="K14" s="72">
        <v>98030</v>
      </c>
      <c r="L14" s="72">
        <v>5619</v>
      </c>
      <c r="M14" s="72">
        <v>1290</v>
      </c>
      <c r="N14" s="72">
        <f>1813+24000</f>
        <v>25813</v>
      </c>
      <c r="O14" s="72">
        <v>330223</v>
      </c>
      <c r="P14" s="72">
        <v>105626</v>
      </c>
      <c r="Q14" s="72">
        <v>1011185</v>
      </c>
    </row>
    <row r="15" spans="1:17" ht="13.5" customHeight="1">
      <c r="A15" s="97">
        <v>1992</v>
      </c>
      <c r="B15" s="72">
        <v>115525</v>
      </c>
      <c r="C15" s="72">
        <v>21237</v>
      </c>
      <c r="D15" s="72">
        <v>192800</v>
      </c>
      <c r="E15" s="72">
        <v>20095</v>
      </c>
      <c r="F15" s="123" t="s">
        <v>274</v>
      </c>
      <c r="G15" s="72">
        <v>99010</v>
      </c>
      <c r="H15" s="72">
        <v>1229</v>
      </c>
      <c r="I15" s="72">
        <v>52315</v>
      </c>
      <c r="J15" s="72">
        <v>31498</v>
      </c>
      <c r="K15" s="72">
        <v>123738</v>
      </c>
      <c r="L15" s="72">
        <v>6917</v>
      </c>
      <c r="M15" s="72">
        <v>1634</v>
      </c>
      <c r="N15" s="72">
        <f>2334+29811</f>
        <v>32145</v>
      </c>
      <c r="O15" s="72">
        <v>268494</v>
      </c>
      <c r="P15" s="72">
        <v>154957</v>
      </c>
      <c r="Q15" s="72">
        <v>1121594</v>
      </c>
    </row>
    <row r="16" spans="1:17" ht="13.5" customHeight="1">
      <c r="A16" s="97">
        <v>1993</v>
      </c>
      <c r="B16" s="72">
        <v>93016</v>
      </c>
      <c r="C16" s="72">
        <v>17901</v>
      </c>
      <c r="D16" s="72">
        <v>139900</v>
      </c>
      <c r="E16" s="72">
        <v>16037</v>
      </c>
      <c r="F16" s="123" t="s">
        <v>274</v>
      </c>
      <c r="G16" s="72">
        <v>94381</v>
      </c>
      <c r="H16" s="72">
        <v>870</v>
      </c>
      <c r="I16" s="72">
        <v>63928</v>
      </c>
      <c r="J16" s="72">
        <v>23118</v>
      </c>
      <c r="K16" s="72">
        <v>139059</v>
      </c>
      <c r="L16" s="72">
        <v>4437</v>
      </c>
      <c r="M16" s="72">
        <v>89</v>
      </c>
      <c r="N16" s="72">
        <f>1325+24154</f>
        <v>25479</v>
      </c>
      <c r="O16" s="72">
        <v>365663</v>
      </c>
      <c r="P16" s="72">
        <v>136813</v>
      </c>
      <c r="Q16" s="72">
        <v>1120691</v>
      </c>
    </row>
    <row r="17" spans="1:17" ht="13.5" customHeight="1">
      <c r="A17" s="97">
        <v>1994</v>
      </c>
      <c r="B17" s="72">
        <v>91709</v>
      </c>
      <c r="C17" s="72">
        <v>18192</v>
      </c>
      <c r="D17" s="72">
        <v>164600</v>
      </c>
      <c r="E17" s="72">
        <v>18480</v>
      </c>
      <c r="F17" s="123" t="s">
        <v>274</v>
      </c>
      <c r="G17" s="72">
        <v>102073</v>
      </c>
      <c r="H17" s="72">
        <v>1181</v>
      </c>
      <c r="I17" s="72">
        <v>63122</v>
      </c>
      <c r="J17" s="72">
        <v>24226</v>
      </c>
      <c r="K17" s="72">
        <v>110017</v>
      </c>
      <c r="L17" s="72">
        <v>5105</v>
      </c>
      <c r="M17" s="72">
        <v>59</v>
      </c>
      <c r="N17" s="72">
        <f>1146+28754</f>
        <v>29900</v>
      </c>
      <c r="O17" s="72">
        <v>369035</v>
      </c>
      <c r="P17" s="72">
        <v>173099</v>
      </c>
      <c r="Q17" s="72">
        <v>1170798</v>
      </c>
    </row>
    <row r="18" spans="1:17" ht="13.5" customHeight="1">
      <c r="A18" s="97">
        <v>1995</v>
      </c>
      <c r="B18" s="72">
        <v>113278</v>
      </c>
      <c r="C18" s="72">
        <v>10046</v>
      </c>
      <c r="D18" s="123">
        <v>173300</v>
      </c>
      <c r="E18" s="72">
        <v>27032</v>
      </c>
      <c r="F18" s="123" t="s">
        <v>274</v>
      </c>
      <c r="G18" s="72">
        <v>89743</v>
      </c>
      <c r="H18" s="72">
        <v>1042</v>
      </c>
      <c r="I18" s="72">
        <v>71862</v>
      </c>
      <c r="J18" s="72">
        <v>26823</v>
      </c>
      <c r="K18" s="72">
        <v>118064</v>
      </c>
      <c r="L18" s="72">
        <v>3459</v>
      </c>
      <c r="M18" s="123" t="s">
        <v>274</v>
      </c>
      <c r="N18" s="72">
        <f>2224+37885</f>
        <v>40109</v>
      </c>
      <c r="O18" s="72">
        <v>371138</v>
      </c>
      <c r="P18" s="72">
        <v>140140</v>
      </c>
      <c r="Q18" s="72">
        <v>1186036</v>
      </c>
    </row>
    <row r="19" spans="1:17" ht="13.5" customHeight="1">
      <c r="A19" s="97">
        <v>1996</v>
      </c>
      <c r="B19" s="72">
        <v>114332</v>
      </c>
      <c r="C19" s="72">
        <v>17759</v>
      </c>
      <c r="D19" s="8">
        <v>164100</v>
      </c>
      <c r="E19" s="72">
        <v>14945</v>
      </c>
      <c r="F19" s="123" t="s">
        <v>274</v>
      </c>
      <c r="G19" s="72">
        <v>109598</v>
      </c>
      <c r="H19" s="72">
        <v>1736</v>
      </c>
      <c r="I19" s="72">
        <v>78457</v>
      </c>
      <c r="J19" s="72">
        <v>20404</v>
      </c>
      <c r="K19" s="72">
        <v>90085</v>
      </c>
      <c r="L19" s="72">
        <v>5288</v>
      </c>
      <c r="M19" s="123" t="s">
        <v>274</v>
      </c>
      <c r="N19" s="72">
        <f>1779+23339</f>
        <v>25118</v>
      </c>
      <c r="O19" s="72">
        <v>330139</v>
      </c>
      <c r="P19" s="72">
        <v>136526</v>
      </c>
      <c r="Q19" s="72">
        <v>1108487</v>
      </c>
    </row>
    <row r="20" spans="1:17" ht="13.5" customHeight="1">
      <c r="A20" s="97">
        <v>1997</v>
      </c>
      <c r="B20" s="72">
        <v>119180</v>
      </c>
      <c r="C20" s="72">
        <v>24267</v>
      </c>
      <c r="D20" s="8">
        <v>160900</v>
      </c>
      <c r="E20" s="72">
        <v>24515</v>
      </c>
      <c r="F20" s="123" t="s">
        <v>274</v>
      </c>
      <c r="G20" s="72">
        <v>124220</v>
      </c>
      <c r="H20" s="72">
        <v>789</v>
      </c>
      <c r="I20" s="72">
        <v>85333</v>
      </c>
      <c r="J20" s="72">
        <v>26272</v>
      </c>
      <c r="K20" s="72">
        <v>122767</v>
      </c>
      <c r="L20" s="72">
        <v>4983</v>
      </c>
      <c r="M20" s="123" t="s">
        <v>274</v>
      </c>
      <c r="N20" s="72">
        <f>1738+25766</f>
        <v>27504</v>
      </c>
      <c r="O20" s="72">
        <v>328150</v>
      </c>
      <c r="P20" s="72">
        <v>110644</v>
      </c>
      <c r="Q20" s="72">
        <v>1159524</v>
      </c>
    </row>
    <row r="21" spans="1:17" ht="13.5" customHeight="1">
      <c r="A21" s="97">
        <v>1998</v>
      </c>
      <c r="B21" s="72">
        <v>124866</v>
      </c>
      <c r="C21" s="72">
        <v>20929</v>
      </c>
      <c r="D21" s="8">
        <v>182800</v>
      </c>
      <c r="E21" s="72">
        <v>21628</v>
      </c>
      <c r="F21" s="123" t="s">
        <v>274</v>
      </c>
      <c r="G21" s="72">
        <v>110491</v>
      </c>
      <c r="H21" s="72">
        <v>1518</v>
      </c>
      <c r="I21" s="72">
        <v>100239</v>
      </c>
      <c r="J21" s="72">
        <v>24734</v>
      </c>
      <c r="K21" s="72">
        <v>90850</v>
      </c>
      <c r="L21" s="72">
        <v>3338</v>
      </c>
      <c r="M21" s="123" t="s">
        <v>274</v>
      </c>
      <c r="N21" s="72">
        <f>1688+22163</f>
        <v>23851</v>
      </c>
      <c r="O21" s="72">
        <v>373824</v>
      </c>
      <c r="P21" s="72">
        <v>107716</v>
      </c>
      <c r="Q21" s="72">
        <v>1186784</v>
      </c>
    </row>
    <row r="22" spans="1:17" ht="13.5" customHeight="1">
      <c r="A22" s="97">
        <v>1999</v>
      </c>
      <c r="B22" s="72">
        <v>111944</v>
      </c>
      <c r="C22" s="72">
        <v>18492</v>
      </c>
      <c r="D22" s="8">
        <v>132900</v>
      </c>
      <c r="E22" s="72">
        <v>13640</v>
      </c>
      <c r="F22" s="123" t="s">
        <v>274</v>
      </c>
      <c r="G22" s="72">
        <v>123942</v>
      </c>
      <c r="H22" s="72">
        <v>986</v>
      </c>
      <c r="I22" s="72">
        <v>85535</v>
      </c>
      <c r="J22" s="72">
        <v>23895</v>
      </c>
      <c r="K22" s="72">
        <v>96567</v>
      </c>
      <c r="L22" s="72">
        <v>4703</v>
      </c>
      <c r="M22" s="123" t="s">
        <v>274</v>
      </c>
      <c r="N22" s="72">
        <v>23324</v>
      </c>
      <c r="O22" s="72">
        <v>419768</v>
      </c>
      <c r="P22" s="72">
        <v>101907</v>
      </c>
      <c r="Q22" s="72">
        <v>1157603</v>
      </c>
    </row>
    <row r="23" spans="1:17" ht="13.5" customHeight="1">
      <c r="A23" s="97">
        <v>2000</v>
      </c>
      <c r="B23" s="72">
        <v>141820</v>
      </c>
      <c r="C23" s="72">
        <v>22786</v>
      </c>
      <c r="D23" s="72">
        <v>144300</v>
      </c>
      <c r="E23" s="72">
        <v>15901</v>
      </c>
      <c r="F23" s="123" t="s">
        <v>274</v>
      </c>
      <c r="G23" s="72">
        <v>148083</v>
      </c>
      <c r="H23" s="72">
        <v>1331</v>
      </c>
      <c r="I23" s="72">
        <v>74663</v>
      </c>
      <c r="J23" s="72">
        <v>26857</v>
      </c>
      <c r="K23" s="72">
        <v>102185</v>
      </c>
      <c r="L23" s="72">
        <v>3597</v>
      </c>
      <c r="M23" s="123" t="s">
        <v>274</v>
      </c>
      <c r="N23" s="72">
        <f>1692+22210</f>
        <v>23902</v>
      </c>
      <c r="O23" s="72">
        <v>439749</v>
      </c>
      <c r="P23" s="72">
        <v>135066</v>
      </c>
      <c r="Q23" s="72">
        <v>987857</v>
      </c>
    </row>
    <row r="24" spans="1:17" ht="13.5" customHeight="1">
      <c r="A24" s="97">
        <v>2001</v>
      </c>
      <c r="B24" s="72">
        <v>146145</v>
      </c>
      <c r="C24" s="72">
        <v>30638</v>
      </c>
      <c r="D24" s="72">
        <v>176800</v>
      </c>
      <c r="E24" s="72">
        <v>13101</v>
      </c>
      <c r="F24" s="123" t="s">
        <v>274</v>
      </c>
      <c r="G24" s="72">
        <v>131694</v>
      </c>
      <c r="H24" s="72">
        <v>1380</v>
      </c>
      <c r="I24" s="72">
        <v>58924</v>
      </c>
      <c r="J24" s="72">
        <v>22884</v>
      </c>
      <c r="K24" s="72">
        <v>98369</v>
      </c>
      <c r="L24" s="72">
        <v>3537</v>
      </c>
      <c r="M24" s="123" t="s">
        <v>274</v>
      </c>
      <c r="N24" s="72">
        <f>1687+20049</f>
        <v>21736</v>
      </c>
      <c r="O24" s="72">
        <v>422371</v>
      </c>
      <c r="P24" s="72">
        <v>54799</v>
      </c>
      <c r="Q24" s="72">
        <v>873884</v>
      </c>
    </row>
    <row r="25" spans="1:17" ht="13.5" customHeight="1">
      <c r="A25" s="118">
        <v>2002</v>
      </c>
      <c r="B25" s="73">
        <v>115020</v>
      </c>
      <c r="C25" s="72">
        <v>20591</v>
      </c>
      <c r="D25" s="72">
        <v>28900</v>
      </c>
      <c r="E25" s="72">
        <v>15974</v>
      </c>
      <c r="F25" s="123" t="s">
        <v>274</v>
      </c>
      <c r="G25" s="72">
        <v>135884</v>
      </c>
      <c r="H25" s="72">
        <v>680</v>
      </c>
      <c r="I25" s="72">
        <v>36052</v>
      </c>
      <c r="J25" s="72">
        <v>25074</v>
      </c>
      <c r="K25" s="72">
        <v>39887</v>
      </c>
      <c r="L25" s="72">
        <v>3174</v>
      </c>
      <c r="M25" s="123" t="s">
        <v>274</v>
      </c>
      <c r="N25" s="72">
        <f>2239+9981</f>
        <v>12220</v>
      </c>
      <c r="O25" s="72">
        <v>415865</v>
      </c>
      <c r="P25" s="72">
        <v>5197</v>
      </c>
      <c r="Q25" s="72">
        <v>574714</v>
      </c>
    </row>
    <row r="26" spans="1:17" ht="13.5" customHeight="1">
      <c r="A26" s="118">
        <v>2003</v>
      </c>
      <c r="B26" s="73">
        <v>169080</v>
      </c>
      <c r="C26" s="72">
        <v>14767</v>
      </c>
      <c r="D26" s="72">
        <v>148700</v>
      </c>
      <c r="E26" s="72">
        <f>8175+40709</f>
        <v>48884</v>
      </c>
      <c r="F26" s="123" t="s">
        <v>274</v>
      </c>
      <c r="G26" s="72">
        <v>136204</v>
      </c>
      <c r="H26" s="72">
        <v>1732</v>
      </c>
      <c r="I26" s="72">
        <v>31359</v>
      </c>
      <c r="J26" s="72">
        <v>23938</v>
      </c>
      <c r="K26" s="72">
        <v>52750</v>
      </c>
      <c r="L26" s="72">
        <v>1808</v>
      </c>
      <c r="M26" s="123" t="s">
        <v>274</v>
      </c>
      <c r="N26" s="72">
        <f>1770+28784</f>
        <v>30554</v>
      </c>
      <c r="O26" s="8" t="s">
        <v>336</v>
      </c>
      <c r="P26" s="72">
        <v>4682</v>
      </c>
      <c r="Q26" s="72">
        <v>210474</v>
      </c>
    </row>
    <row r="27" spans="1:17" ht="13.5" customHeight="1">
      <c r="A27" s="118" t="s">
        <v>356</v>
      </c>
      <c r="B27" s="73">
        <v>153480</v>
      </c>
      <c r="C27" s="72">
        <v>13022</v>
      </c>
      <c r="D27" s="72">
        <v>150100</v>
      </c>
      <c r="E27" s="72">
        <v>51342</v>
      </c>
      <c r="F27" s="123" t="s">
        <v>274</v>
      </c>
      <c r="G27" s="72">
        <v>123378</v>
      </c>
      <c r="H27" s="72">
        <v>1359</v>
      </c>
      <c r="I27" s="72">
        <v>31253</v>
      </c>
      <c r="J27" s="72">
        <v>27988</v>
      </c>
      <c r="K27" s="72">
        <v>38122</v>
      </c>
      <c r="L27" s="72">
        <v>1862</v>
      </c>
      <c r="M27" s="123" t="s">
        <v>274</v>
      </c>
      <c r="N27" s="72">
        <f>1823+26193</f>
        <v>28016</v>
      </c>
      <c r="O27" s="72">
        <v>449870</v>
      </c>
      <c r="P27" s="72">
        <v>5421</v>
      </c>
      <c r="Q27" s="72">
        <v>648255</v>
      </c>
    </row>
    <row r="28" spans="1:17" ht="13.5" customHeight="1">
      <c r="A28" s="118" t="s">
        <v>357</v>
      </c>
      <c r="B28" s="73">
        <v>155640</v>
      </c>
      <c r="C28" s="46" t="s">
        <v>276</v>
      </c>
      <c r="D28" s="72">
        <v>187900</v>
      </c>
      <c r="E28" s="72">
        <v>43620</v>
      </c>
      <c r="F28" s="123" t="s">
        <v>274</v>
      </c>
      <c r="G28" s="72">
        <v>118122</v>
      </c>
      <c r="H28" s="72">
        <v>549</v>
      </c>
      <c r="I28" s="72">
        <v>32888</v>
      </c>
      <c r="J28" s="72">
        <v>25990</v>
      </c>
      <c r="K28" s="72">
        <v>44825</v>
      </c>
      <c r="L28" s="72">
        <v>1304</v>
      </c>
      <c r="M28" s="123" t="s">
        <v>274</v>
      </c>
      <c r="N28" s="72">
        <f>3245+30856</f>
        <v>34101</v>
      </c>
      <c r="O28" s="72">
        <v>400385</v>
      </c>
      <c r="P28" s="72">
        <v>5100</v>
      </c>
      <c r="Q28" s="72">
        <v>588213</v>
      </c>
    </row>
    <row r="29" spans="1:17" ht="13.5" customHeight="1">
      <c r="A29" s="289" t="s">
        <v>358</v>
      </c>
      <c r="B29" s="288">
        <v>145080</v>
      </c>
      <c r="C29" s="274" t="s">
        <v>276</v>
      </c>
      <c r="D29" s="74">
        <v>157800</v>
      </c>
      <c r="E29" s="74">
        <v>67611</v>
      </c>
      <c r="F29" s="124" t="s">
        <v>274</v>
      </c>
      <c r="G29" s="74">
        <v>112263</v>
      </c>
      <c r="H29" s="74">
        <v>2745</v>
      </c>
      <c r="I29" s="74">
        <v>31833</v>
      </c>
      <c r="J29" s="74">
        <v>21993</v>
      </c>
      <c r="K29" s="74">
        <v>52187</v>
      </c>
      <c r="L29" s="74">
        <v>1369</v>
      </c>
      <c r="M29" s="124" t="s">
        <v>274</v>
      </c>
      <c r="N29" s="74">
        <f>3050+25555</f>
        <v>28605</v>
      </c>
      <c r="O29" s="74">
        <v>385570</v>
      </c>
      <c r="P29" s="74">
        <v>5068</v>
      </c>
      <c r="Q29" s="74">
        <v>594236</v>
      </c>
    </row>
    <row r="30" spans="1:17" ht="11.25" customHeight="1">
      <c r="A30" s="45" t="s">
        <v>291</v>
      </c>
      <c r="B30" s="72"/>
      <c r="C30" s="72"/>
      <c r="D30" s="72"/>
      <c r="E30" s="72"/>
      <c r="F30" s="72"/>
      <c r="G30" s="72"/>
      <c r="H30" s="72"/>
      <c r="I30" s="46"/>
      <c r="J30" s="71"/>
    </row>
    <row r="31" spans="1:17" ht="11.25" customHeight="1">
      <c r="A31" s="45" t="s">
        <v>275</v>
      </c>
      <c r="J31" s="71"/>
    </row>
    <row r="32" spans="1:17" ht="11.25" customHeight="1">
      <c r="A32" s="287" t="s">
        <v>351</v>
      </c>
      <c r="J32" s="71"/>
    </row>
    <row r="33" spans="1:10" ht="11.25" customHeight="1">
      <c r="A33" s="49" t="s">
        <v>344</v>
      </c>
      <c r="J33" s="71"/>
    </row>
    <row r="34" spans="1:10" ht="11.25" customHeight="1">
      <c r="A34" s="125" t="s">
        <v>145</v>
      </c>
      <c r="J34" s="71"/>
    </row>
    <row r="35" spans="1:10" ht="11.25" customHeight="1">
      <c r="A35" s="243" t="s">
        <v>346</v>
      </c>
      <c r="J35" s="71"/>
    </row>
    <row r="36" spans="1:10" ht="11.25" customHeight="1">
      <c r="A36" s="49" t="s">
        <v>354</v>
      </c>
      <c r="J36" s="71"/>
    </row>
    <row r="37" spans="1:10" ht="11.25" customHeight="1">
      <c r="A37" s="243" t="s">
        <v>355</v>
      </c>
      <c r="J37" s="71"/>
    </row>
    <row r="38" spans="1:10" ht="11.25" customHeight="1">
      <c r="A38" s="45" t="s">
        <v>337</v>
      </c>
      <c r="J38" s="71"/>
    </row>
    <row r="39" spans="1:10" ht="11.25" customHeight="1">
      <c r="A39" s="49"/>
      <c r="J39" s="71"/>
    </row>
    <row r="40" spans="1:10" ht="11.25" customHeight="1">
      <c r="J40" s="71"/>
    </row>
    <row r="41" spans="1:10" ht="11.25" customHeight="1">
      <c r="J41" s="71"/>
    </row>
    <row r="42" spans="1:10" ht="11.25" customHeight="1">
      <c r="J42" s="71"/>
    </row>
    <row r="43" spans="1:10" ht="11.25" customHeight="1">
      <c r="J43" s="71"/>
    </row>
    <row r="44" spans="1:10" ht="11.25" customHeight="1">
      <c r="J44" s="71"/>
    </row>
    <row r="45" spans="1:10" ht="11.25" customHeight="1">
      <c r="J45" s="71"/>
    </row>
    <row r="46" spans="1:10" ht="11.25" customHeight="1">
      <c r="J46" s="71"/>
    </row>
    <row r="47" spans="1:10" ht="11.25" customHeight="1">
      <c r="J47" s="71"/>
    </row>
    <row r="48" spans="1:10" ht="11.25" customHeight="1">
      <c r="J48" s="71"/>
    </row>
    <row r="49" spans="2:10" ht="11.25" customHeight="1">
      <c r="J49" s="71"/>
    </row>
    <row r="50" spans="2:10" ht="11.25" customHeight="1">
      <c r="J50" s="71"/>
    </row>
    <row r="51" spans="2:10" ht="11.25" customHeight="1">
      <c r="J51" s="71"/>
    </row>
    <row r="52" spans="2:10" ht="11.25" customHeight="1">
      <c r="J52" s="71"/>
    </row>
    <row r="53" spans="2:10" ht="11.25" customHeight="1">
      <c r="J53" s="71"/>
    </row>
    <row r="54" spans="2:10" ht="11.25" customHeight="1">
      <c r="J54" s="71"/>
    </row>
    <row r="55" spans="2:10" ht="11.25" customHeight="1">
      <c r="J55" s="71"/>
    </row>
    <row r="56" spans="2:10" ht="11.25" customHeight="1">
      <c r="J56" s="71"/>
    </row>
    <row r="57" spans="2:10" ht="11.25" customHeight="1">
      <c r="J57" s="71"/>
    </row>
    <row r="58" spans="2:10" ht="11.25" customHeight="1"/>
    <row r="59" spans="2:10" ht="11.25" customHeight="1">
      <c r="B59" s="71"/>
      <c r="C59" s="71"/>
      <c r="D59" s="71"/>
      <c r="E59" s="71"/>
      <c r="F59" s="71"/>
      <c r="G59" s="71"/>
      <c r="H59" s="71"/>
      <c r="I59" s="71"/>
      <c r="J59" s="71"/>
    </row>
    <row r="60" spans="2:10" ht="11.25" customHeight="1">
      <c r="B60" s="71"/>
      <c r="C60" s="71"/>
      <c r="D60" s="71"/>
      <c r="E60" s="71"/>
      <c r="F60" s="71"/>
      <c r="G60" s="71"/>
      <c r="H60" s="71"/>
      <c r="I60" s="71"/>
      <c r="J60" s="71"/>
    </row>
    <row r="61" spans="2:10" ht="11.25" customHeight="1">
      <c r="B61" s="71"/>
      <c r="C61" s="71"/>
      <c r="D61" s="71"/>
      <c r="E61" s="71"/>
      <c r="F61" s="71"/>
      <c r="G61" s="71"/>
      <c r="H61" s="71"/>
      <c r="I61" s="71"/>
      <c r="J61" s="71"/>
    </row>
    <row r="62" spans="2:10" ht="11.25" customHeight="1">
      <c r="B62" s="71"/>
      <c r="C62" s="71"/>
      <c r="D62" s="71"/>
      <c r="E62" s="71"/>
      <c r="F62" s="71"/>
      <c r="G62" s="71"/>
      <c r="H62" s="71"/>
      <c r="I62" s="71"/>
      <c r="J62" s="71"/>
    </row>
    <row r="63" spans="2:10" ht="11.25" customHeight="1">
      <c r="B63" s="71"/>
      <c r="C63" s="71"/>
      <c r="D63" s="71"/>
      <c r="E63" s="71"/>
      <c r="F63" s="71"/>
      <c r="G63" s="71"/>
      <c r="H63" s="71"/>
      <c r="I63" s="71"/>
      <c r="J63" s="71"/>
    </row>
    <row r="64" spans="2:10" ht="11.25" customHeight="1">
      <c r="B64" s="71"/>
      <c r="C64" s="71"/>
      <c r="D64" s="71"/>
      <c r="E64" s="71"/>
      <c r="F64" s="71"/>
      <c r="G64" s="71"/>
      <c r="H64" s="71"/>
      <c r="I64" s="71"/>
      <c r="J64" s="71"/>
    </row>
    <row r="65" spans="2:10" ht="11.25" customHeight="1">
      <c r="B65" s="71"/>
      <c r="C65" s="71"/>
      <c r="D65" s="71"/>
      <c r="E65" s="71"/>
      <c r="F65" s="71"/>
      <c r="G65" s="71"/>
      <c r="H65" s="71"/>
      <c r="I65" s="71"/>
      <c r="J65" s="71"/>
    </row>
    <row r="66" spans="2:10" ht="11.25" customHeight="1">
      <c r="B66" s="71"/>
      <c r="C66" s="71"/>
      <c r="D66" s="71"/>
      <c r="E66" s="71"/>
      <c r="F66" s="71"/>
      <c r="G66" s="71"/>
      <c r="H66" s="71"/>
      <c r="I66" s="71"/>
      <c r="J66" s="71"/>
    </row>
    <row r="67" spans="2:10">
      <c r="B67" s="71"/>
      <c r="C67" s="71"/>
      <c r="D67" s="71"/>
      <c r="E67" s="71"/>
      <c r="F67" s="71"/>
      <c r="G67" s="71"/>
      <c r="H67" s="71"/>
      <c r="I67" s="71"/>
      <c r="J67" s="71"/>
    </row>
    <row r="68" spans="2:10">
      <c r="B68" s="71"/>
      <c r="C68" s="71"/>
      <c r="D68" s="71"/>
      <c r="E68" s="71"/>
      <c r="F68" s="71"/>
      <c r="G68" s="71"/>
      <c r="H68" s="71"/>
      <c r="I68" s="71"/>
      <c r="J68" s="71"/>
    </row>
    <row r="69" spans="2:10">
      <c r="B69" s="71"/>
      <c r="C69" s="71"/>
      <c r="D69" s="71"/>
      <c r="E69" s="71"/>
      <c r="F69" s="71"/>
      <c r="G69" s="71"/>
      <c r="H69" s="71"/>
      <c r="I69" s="71"/>
      <c r="J69" s="71"/>
    </row>
  </sheetData>
  <pageMargins left="0.66700000000000004" right="0.66700000000000004" top="0.66700000000000004" bottom="0.72" header="0" footer="0"/>
  <pageSetup scale="82" firstPageNumber="3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C770-7A3E-4E07-8BB7-69DDF56AFE40}">
  <sheetPr transitionEvaluation="1" codeName="Sheet52"/>
  <dimension ref="A1:O68"/>
  <sheetViews>
    <sheetView showGridLines="0" topLeftCell="A8" zoomScale="110" zoomScaleNormal="110" workbookViewId="0"/>
  </sheetViews>
  <sheetFormatPr defaultColWidth="9.7109375" defaultRowHeight="11.25"/>
  <cols>
    <col min="1" max="1" width="11.140625" style="45" customWidth="1"/>
    <col min="2" max="5" width="14.42578125" style="45" customWidth="1"/>
    <col min="6" max="7" width="12.140625" style="45" customWidth="1"/>
    <col min="8" max="8" width="12.5703125" style="45" customWidth="1"/>
    <col min="9" max="13" width="14.42578125" style="45" customWidth="1"/>
    <col min="14" max="16384" width="9.7109375" style="45"/>
  </cols>
  <sheetData>
    <row r="1" spans="1:13" ht="11.25" customHeight="1">
      <c r="A1" s="244" t="s">
        <v>48</v>
      </c>
      <c r="B1" s="51"/>
      <c r="C1" s="51"/>
      <c r="D1" s="51"/>
      <c r="E1" s="51"/>
      <c r="F1" s="51"/>
      <c r="G1" s="51"/>
      <c r="H1" s="51"/>
      <c r="I1" s="51"/>
      <c r="J1" s="51"/>
      <c r="K1" s="51"/>
      <c r="L1" s="51"/>
      <c r="M1" s="51"/>
    </row>
    <row r="2" spans="1:13" ht="32.25" customHeight="1">
      <c r="A2" s="270" t="s">
        <v>55</v>
      </c>
      <c r="B2" s="271" t="s">
        <v>242</v>
      </c>
      <c r="C2" s="271" t="s">
        <v>243</v>
      </c>
      <c r="D2" s="271" t="s">
        <v>244</v>
      </c>
      <c r="E2" s="271" t="s">
        <v>253</v>
      </c>
      <c r="F2" s="271" t="s">
        <v>245</v>
      </c>
      <c r="G2" s="271" t="s">
        <v>246</v>
      </c>
      <c r="H2" s="271" t="s">
        <v>247</v>
      </c>
      <c r="I2" s="271" t="s">
        <v>248</v>
      </c>
      <c r="J2" s="271" t="s">
        <v>249</v>
      </c>
      <c r="K2" s="272" t="s">
        <v>250</v>
      </c>
      <c r="L2" s="272" t="s">
        <v>251</v>
      </c>
      <c r="M2" s="272" t="s">
        <v>252</v>
      </c>
    </row>
    <row r="3" spans="1:13" ht="11.25" customHeight="1">
      <c r="A3" s="49">
        <v>1980</v>
      </c>
      <c r="B3" s="72">
        <v>265</v>
      </c>
      <c r="C3" s="72">
        <v>354</v>
      </c>
      <c r="D3" s="72">
        <v>435</v>
      </c>
      <c r="E3" s="72">
        <v>443</v>
      </c>
      <c r="F3" s="72">
        <v>449</v>
      </c>
      <c r="G3" s="72">
        <v>450</v>
      </c>
      <c r="H3" s="72">
        <v>225</v>
      </c>
      <c r="I3" s="72">
        <v>214</v>
      </c>
      <c r="J3" s="72">
        <v>209</v>
      </c>
      <c r="K3" s="72">
        <v>219</v>
      </c>
      <c r="L3" s="72">
        <v>250</v>
      </c>
      <c r="M3" s="72">
        <v>241</v>
      </c>
    </row>
    <row r="4" spans="1:13" ht="11.25" customHeight="1">
      <c r="A4" s="49">
        <v>1981</v>
      </c>
      <c r="B4" s="72">
        <v>230</v>
      </c>
      <c r="C4" s="8">
        <v>257</v>
      </c>
      <c r="D4" s="72">
        <v>297</v>
      </c>
      <c r="E4" s="72">
        <v>330</v>
      </c>
      <c r="F4" s="72">
        <v>359</v>
      </c>
      <c r="G4" s="72">
        <v>377</v>
      </c>
      <c r="H4" s="72">
        <v>189</v>
      </c>
      <c r="I4" s="72">
        <v>195</v>
      </c>
      <c r="J4" s="72">
        <v>187</v>
      </c>
      <c r="K4" s="72">
        <v>221</v>
      </c>
      <c r="L4" s="72">
        <v>271</v>
      </c>
      <c r="M4" s="72">
        <v>259</v>
      </c>
    </row>
    <row r="5" spans="1:13" ht="11.25" customHeight="1">
      <c r="A5" s="49">
        <v>1982</v>
      </c>
      <c r="B5" s="72">
        <v>250</v>
      </c>
      <c r="C5" s="8">
        <v>302</v>
      </c>
      <c r="D5" s="72">
        <v>320</v>
      </c>
      <c r="E5" s="72">
        <v>293</v>
      </c>
      <c r="F5" s="72">
        <v>392</v>
      </c>
      <c r="G5" s="72">
        <v>636</v>
      </c>
      <c r="H5" s="72">
        <v>201</v>
      </c>
      <c r="I5" s="72">
        <v>171</v>
      </c>
      <c r="J5" s="72">
        <v>185</v>
      </c>
      <c r="K5" s="72">
        <v>215</v>
      </c>
      <c r="L5" s="72">
        <v>304</v>
      </c>
      <c r="M5" s="72">
        <v>328</v>
      </c>
    </row>
    <row r="6" spans="1:13" ht="11.25" customHeight="1">
      <c r="A6" s="49">
        <v>1983</v>
      </c>
      <c r="B6" s="72">
        <v>288</v>
      </c>
      <c r="C6" s="8">
        <v>308</v>
      </c>
      <c r="D6" s="72">
        <v>316</v>
      </c>
      <c r="E6" s="72">
        <v>310</v>
      </c>
      <c r="F6" s="72">
        <v>320</v>
      </c>
      <c r="G6" s="72">
        <v>324</v>
      </c>
      <c r="H6" s="8" t="s">
        <v>89</v>
      </c>
      <c r="I6" s="72">
        <v>226</v>
      </c>
      <c r="J6" s="72">
        <v>233</v>
      </c>
      <c r="K6" s="72">
        <v>260</v>
      </c>
      <c r="L6" s="72">
        <v>249</v>
      </c>
      <c r="M6" s="72">
        <v>250</v>
      </c>
    </row>
    <row r="7" spans="1:13" ht="11.25" customHeight="1">
      <c r="A7" s="49">
        <v>1984</v>
      </c>
      <c r="B7" s="72">
        <v>195</v>
      </c>
      <c r="C7" s="8">
        <v>197</v>
      </c>
      <c r="D7" s="72">
        <v>152</v>
      </c>
      <c r="E7" s="72">
        <v>136</v>
      </c>
      <c r="F7" s="72">
        <v>95</v>
      </c>
      <c r="G7" s="72">
        <v>115</v>
      </c>
      <c r="H7" s="8" t="s">
        <v>89</v>
      </c>
      <c r="I7" s="72">
        <v>173</v>
      </c>
      <c r="J7" s="72">
        <v>233</v>
      </c>
      <c r="K7" s="72">
        <v>282</v>
      </c>
      <c r="L7" s="72">
        <v>307</v>
      </c>
      <c r="M7" s="72">
        <v>335</v>
      </c>
    </row>
    <row r="8" spans="1:13" ht="11.25" customHeight="1">
      <c r="A8" s="49">
        <v>1985</v>
      </c>
      <c r="B8" s="72">
        <v>333</v>
      </c>
      <c r="C8" s="8">
        <v>350</v>
      </c>
      <c r="D8" s="72">
        <v>378</v>
      </c>
      <c r="E8" s="72">
        <v>440</v>
      </c>
      <c r="F8" s="72">
        <v>481</v>
      </c>
      <c r="G8" s="72">
        <v>550</v>
      </c>
      <c r="H8" s="72">
        <v>330</v>
      </c>
      <c r="I8" s="72">
        <v>301</v>
      </c>
      <c r="J8" s="72">
        <v>259</v>
      </c>
      <c r="K8" s="72">
        <v>354</v>
      </c>
      <c r="L8" s="72">
        <v>325</v>
      </c>
      <c r="M8" s="72">
        <v>336</v>
      </c>
    </row>
    <row r="9" spans="1:13" ht="11.25" customHeight="1">
      <c r="A9" s="49">
        <v>1986</v>
      </c>
      <c r="B9" s="72">
        <v>354</v>
      </c>
      <c r="C9" s="8">
        <v>379</v>
      </c>
      <c r="D9" s="72">
        <v>420</v>
      </c>
      <c r="E9" s="72">
        <v>456</v>
      </c>
      <c r="F9" s="72">
        <v>670</v>
      </c>
      <c r="G9" s="72">
        <v>751</v>
      </c>
      <c r="H9" s="72">
        <v>340</v>
      </c>
      <c r="I9" s="72">
        <v>360</v>
      </c>
      <c r="J9" s="72">
        <v>313</v>
      </c>
      <c r="K9" s="72">
        <v>403</v>
      </c>
      <c r="L9" s="72">
        <v>363</v>
      </c>
      <c r="M9" s="72">
        <v>352</v>
      </c>
    </row>
    <row r="10" spans="1:13" ht="11.25" customHeight="1">
      <c r="A10" s="49">
        <v>1987</v>
      </c>
      <c r="B10" s="72">
        <v>373</v>
      </c>
      <c r="C10" s="8">
        <v>366</v>
      </c>
      <c r="D10" s="72">
        <v>363</v>
      </c>
      <c r="E10" s="72">
        <v>325</v>
      </c>
      <c r="F10" s="72">
        <v>337</v>
      </c>
      <c r="G10" s="72">
        <v>368</v>
      </c>
      <c r="H10" s="72">
        <v>270</v>
      </c>
      <c r="I10" s="72">
        <v>206</v>
      </c>
      <c r="J10" s="72">
        <v>234</v>
      </c>
      <c r="K10" s="72">
        <v>213</v>
      </c>
      <c r="L10" s="72">
        <v>190</v>
      </c>
      <c r="M10" s="72">
        <v>145</v>
      </c>
    </row>
    <row r="11" spans="1:13" ht="11.25" customHeight="1">
      <c r="A11" s="49">
        <v>1988</v>
      </c>
      <c r="B11" s="72">
        <v>144</v>
      </c>
      <c r="C11" s="8">
        <v>212</v>
      </c>
      <c r="D11" s="72">
        <v>227</v>
      </c>
      <c r="E11" s="72">
        <v>249</v>
      </c>
      <c r="F11" s="72">
        <v>437</v>
      </c>
      <c r="G11" s="72">
        <v>527</v>
      </c>
      <c r="H11" s="72">
        <v>365</v>
      </c>
      <c r="I11" s="72">
        <v>327</v>
      </c>
      <c r="J11" s="72">
        <v>381</v>
      </c>
      <c r="K11" s="72">
        <v>396</v>
      </c>
      <c r="L11" s="72">
        <v>348</v>
      </c>
      <c r="M11" s="72">
        <v>310</v>
      </c>
    </row>
    <row r="12" spans="1:13" ht="11.25" customHeight="1">
      <c r="A12" s="49">
        <v>1989</v>
      </c>
      <c r="B12" s="72">
        <v>336</v>
      </c>
      <c r="C12" s="8">
        <v>362</v>
      </c>
      <c r="D12" s="72">
        <v>368</v>
      </c>
      <c r="E12" s="72">
        <v>350</v>
      </c>
      <c r="F12" s="72">
        <v>397</v>
      </c>
      <c r="G12" s="72">
        <v>491</v>
      </c>
      <c r="H12" s="72">
        <v>375</v>
      </c>
      <c r="I12" s="72">
        <v>295</v>
      </c>
      <c r="J12" s="72">
        <v>331</v>
      </c>
      <c r="K12" s="72">
        <v>347</v>
      </c>
      <c r="L12" s="72">
        <v>299</v>
      </c>
      <c r="M12" s="72">
        <v>285</v>
      </c>
    </row>
    <row r="13" spans="1:13" ht="11.25" customHeight="1">
      <c r="A13" s="49">
        <v>1990</v>
      </c>
      <c r="B13" s="72">
        <v>303</v>
      </c>
      <c r="C13" s="8">
        <v>345</v>
      </c>
      <c r="D13" s="72">
        <v>357</v>
      </c>
      <c r="E13" s="72">
        <v>370</v>
      </c>
      <c r="F13" s="72">
        <v>438</v>
      </c>
      <c r="G13" s="72">
        <v>589</v>
      </c>
      <c r="H13" s="72">
        <v>410</v>
      </c>
      <c r="I13" s="72">
        <v>273</v>
      </c>
      <c r="J13" s="72">
        <v>326</v>
      </c>
      <c r="K13" s="72">
        <v>332</v>
      </c>
      <c r="L13" s="72">
        <v>358</v>
      </c>
      <c r="M13" s="72">
        <v>342</v>
      </c>
    </row>
    <row r="14" spans="1:13" ht="11.25" customHeight="1">
      <c r="A14" s="49">
        <v>1991</v>
      </c>
      <c r="B14" s="72">
        <v>345</v>
      </c>
      <c r="C14" s="72">
        <v>377</v>
      </c>
      <c r="D14" s="72">
        <v>389</v>
      </c>
      <c r="E14" s="72">
        <v>402</v>
      </c>
      <c r="F14" s="72">
        <v>494</v>
      </c>
      <c r="G14" s="72">
        <v>793</v>
      </c>
      <c r="H14" s="72">
        <v>300</v>
      </c>
      <c r="I14" s="72">
        <v>342</v>
      </c>
      <c r="J14" s="72">
        <v>358</v>
      </c>
      <c r="K14" s="72">
        <v>399</v>
      </c>
      <c r="L14" s="72">
        <v>428</v>
      </c>
      <c r="M14" s="72">
        <v>414</v>
      </c>
    </row>
    <row r="15" spans="1:13" ht="11.25" customHeight="1">
      <c r="A15" s="49">
        <v>1992</v>
      </c>
      <c r="B15" s="72">
        <v>377</v>
      </c>
      <c r="C15" s="72">
        <v>383</v>
      </c>
      <c r="D15" s="72">
        <v>381</v>
      </c>
      <c r="E15" s="72">
        <v>394</v>
      </c>
      <c r="F15" s="72">
        <v>459</v>
      </c>
      <c r="G15" s="8" t="s">
        <v>89</v>
      </c>
      <c r="H15" s="72">
        <v>300</v>
      </c>
      <c r="I15" s="72">
        <v>273</v>
      </c>
      <c r="J15" s="72">
        <v>364</v>
      </c>
      <c r="K15" s="72">
        <v>390</v>
      </c>
      <c r="L15" s="72">
        <v>433</v>
      </c>
      <c r="M15" s="72">
        <v>391</v>
      </c>
    </row>
    <row r="16" spans="1:13" ht="11.25" customHeight="1">
      <c r="A16" s="49">
        <v>1993</v>
      </c>
      <c r="B16" s="72">
        <v>370</v>
      </c>
      <c r="C16" s="72">
        <v>417</v>
      </c>
      <c r="D16" s="72">
        <v>412</v>
      </c>
      <c r="E16" s="72">
        <v>429</v>
      </c>
      <c r="F16" s="72">
        <v>505</v>
      </c>
      <c r="G16" s="72">
        <v>538</v>
      </c>
      <c r="H16" s="72">
        <v>390</v>
      </c>
      <c r="I16" s="72">
        <v>344</v>
      </c>
      <c r="J16" s="72">
        <v>366</v>
      </c>
      <c r="K16" s="72">
        <v>350</v>
      </c>
      <c r="L16" s="72">
        <v>330</v>
      </c>
      <c r="M16" s="72">
        <v>281</v>
      </c>
    </row>
    <row r="17" spans="1:15" ht="11.25" customHeight="1">
      <c r="A17" s="49">
        <v>1994</v>
      </c>
      <c r="B17" s="72">
        <v>235</v>
      </c>
      <c r="C17" s="72">
        <v>220</v>
      </c>
      <c r="D17" s="72">
        <v>202</v>
      </c>
      <c r="E17" s="72">
        <v>182</v>
      </c>
      <c r="F17" s="72">
        <v>172</v>
      </c>
      <c r="G17" s="72">
        <v>175</v>
      </c>
      <c r="H17" s="72">
        <v>148</v>
      </c>
      <c r="I17" s="72">
        <v>170</v>
      </c>
      <c r="J17" s="72">
        <v>278</v>
      </c>
      <c r="K17" s="72">
        <v>248</v>
      </c>
      <c r="L17" s="72">
        <v>271</v>
      </c>
      <c r="M17" s="72">
        <v>253</v>
      </c>
    </row>
    <row r="18" spans="1:15" ht="11.25" customHeight="1">
      <c r="A18" s="49">
        <v>1995</v>
      </c>
      <c r="B18" s="72">
        <v>222</v>
      </c>
      <c r="C18" s="72">
        <v>288</v>
      </c>
      <c r="D18" s="72">
        <v>346</v>
      </c>
      <c r="E18" s="72">
        <v>374</v>
      </c>
      <c r="F18" s="72">
        <v>354</v>
      </c>
      <c r="G18" s="72">
        <v>340</v>
      </c>
      <c r="H18" s="72">
        <v>358</v>
      </c>
      <c r="I18" s="72">
        <v>332</v>
      </c>
      <c r="J18" s="72">
        <v>374</v>
      </c>
      <c r="K18" s="72">
        <v>354</v>
      </c>
      <c r="L18" s="72">
        <v>351</v>
      </c>
      <c r="M18" s="72">
        <v>324</v>
      </c>
    </row>
    <row r="19" spans="1:15" ht="11.25" customHeight="1">
      <c r="A19" s="47">
        <v>1996</v>
      </c>
      <c r="B19" s="72">
        <v>297</v>
      </c>
      <c r="C19" s="72">
        <v>301</v>
      </c>
      <c r="D19" s="72">
        <v>316</v>
      </c>
      <c r="E19" s="72">
        <v>313</v>
      </c>
      <c r="F19" s="72">
        <v>367</v>
      </c>
      <c r="G19" s="72">
        <v>584</v>
      </c>
      <c r="H19" s="72">
        <v>450</v>
      </c>
      <c r="I19" s="72">
        <v>383</v>
      </c>
      <c r="J19" s="8">
        <v>471</v>
      </c>
      <c r="K19" s="72">
        <v>505</v>
      </c>
      <c r="L19" s="72">
        <v>597</v>
      </c>
      <c r="M19" s="72">
        <v>561</v>
      </c>
    </row>
    <row r="20" spans="1:15" ht="11.25" customHeight="1">
      <c r="A20" s="47">
        <v>1997</v>
      </c>
      <c r="B20" s="72">
        <v>557</v>
      </c>
      <c r="C20" s="72">
        <v>519</v>
      </c>
      <c r="D20" s="72">
        <v>461</v>
      </c>
      <c r="E20" s="72">
        <v>454</v>
      </c>
      <c r="F20" s="72">
        <v>503</v>
      </c>
      <c r="G20" s="72">
        <v>568</v>
      </c>
      <c r="H20" s="72">
        <v>325</v>
      </c>
      <c r="I20" s="72">
        <v>351</v>
      </c>
      <c r="J20" s="8">
        <v>368</v>
      </c>
      <c r="K20" s="72">
        <v>361</v>
      </c>
      <c r="L20" s="72">
        <v>352</v>
      </c>
      <c r="M20" s="72">
        <v>305</v>
      </c>
    </row>
    <row r="21" spans="1:15" ht="11.25" customHeight="1">
      <c r="A21" s="253">
        <v>1998</v>
      </c>
      <c r="B21" s="72">
        <v>269</v>
      </c>
      <c r="C21" s="72">
        <v>272</v>
      </c>
      <c r="D21" s="72">
        <v>272</v>
      </c>
      <c r="E21" s="72">
        <v>332</v>
      </c>
      <c r="F21" s="72">
        <v>385</v>
      </c>
      <c r="G21" s="72">
        <v>425</v>
      </c>
      <c r="H21" s="72">
        <v>365</v>
      </c>
      <c r="I21" s="72">
        <v>396</v>
      </c>
      <c r="J21" s="8">
        <v>422</v>
      </c>
      <c r="K21" s="72">
        <v>392</v>
      </c>
      <c r="L21" s="72">
        <v>352</v>
      </c>
      <c r="M21" s="72">
        <v>314</v>
      </c>
      <c r="O21" s="241"/>
    </row>
    <row r="22" spans="1:15" ht="11.25" customHeight="1">
      <c r="A22" s="253">
        <v>1999</v>
      </c>
      <c r="B22" s="72">
        <v>347</v>
      </c>
      <c r="C22" s="72">
        <v>350</v>
      </c>
      <c r="D22" s="72">
        <v>327</v>
      </c>
      <c r="E22" s="72">
        <v>332</v>
      </c>
      <c r="F22" s="72">
        <v>324</v>
      </c>
      <c r="G22" s="72">
        <v>388</v>
      </c>
      <c r="H22" s="72">
        <v>200</v>
      </c>
      <c r="I22" s="72">
        <v>185</v>
      </c>
      <c r="J22" s="8">
        <v>330</v>
      </c>
      <c r="K22" s="72">
        <v>505</v>
      </c>
      <c r="L22" s="72">
        <v>532</v>
      </c>
      <c r="M22" s="72">
        <v>521</v>
      </c>
      <c r="O22" s="241"/>
    </row>
    <row r="23" spans="1:15" ht="11.25" customHeight="1">
      <c r="A23" s="253">
        <v>2000</v>
      </c>
      <c r="B23" s="72">
        <v>489</v>
      </c>
      <c r="C23" s="72">
        <v>458</v>
      </c>
      <c r="D23" s="72">
        <v>340</v>
      </c>
      <c r="E23" s="72">
        <v>344</v>
      </c>
      <c r="F23" s="72">
        <v>272</v>
      </c>
      <c r="G23" s="72">
        <v>235</v>
      </c>
      <c r="H23" s="72">
        <v>233</v>
      </c>
      <c r="I23" s="72">
        <v>249</v>
      </c>
      <c r="J23" s="8">
        <v>315</v>
      </c>
      <c r="K23" s="72">
        <v>403</v>
      </c>
      <c r="L23" s="72">
        <v>339</v>
      </c>
      <c r="M23" s="72">
        <v>347</v>
      </c>
      <c r="O23" s="241"/>
    </row>
    <row r="24" spans="1:15" ht="11.25" customHeight="1">
      <c r="A24" s="49">
        <v>2001</v>
      </c>
      <c r="B24" s="72">
        <v>313</v>
      </c>
      <c r="C24" s="72">
        <v>252</v>
      </c>
      <c r="D24" s="72">
        <v>296</v>
      </c>
      <c r="E24" s="72">
        <v>337</v>
      </c>
      <c r="F24" s="72">
        <v>417</v>
      </c>
      <c r="G24" s="8" t="s">
        <v>89</v>
      </c>
      <c r="H24" s="72">
        <v>345</v>
      </c>
      <c r="I24" s="72">
        <v>338</v>
      </c>
      <c r="J24" s="8">
        <v>391</v>
      </c>
      <c r="K24" s="72">
        <v>380</v>
      </c>
      <c r="L24" s="72">
        <v>356</v>
      </c>
      <c r="M24" s="72">
        <v>339</v>
      </c>
      <c r="O24" s="241"/>
    </row>
    <row r="25" spans="1:15" ht="11.25" customHeight="1">
      <c r="A25" s="49">
        <v>2002</v>
      </c>
      <c r="B25" s="72">
        <v>301</v>
      </c>
      <c r="C25" s="72">
        <v>288</v>
      </c>
      <c r="D25" s="72">
        <v>286</v>
      </c>
      <c r="E25" s="72">
        <v>283</v>
      </c>
      <c r="F25" s="72">
        <v>272</v>
      </c>
      <c r="G25" s="72">
        <v>270</v>
      </c>
      <c r="H25" s="72">
        <v>322</v>
      </c>
      <c r="I25" s="72">
        <v>316</v>
      </c>
      <c r="J25" s="8">
        <v>366</v>
      </c>
      <c r="K25" s="72">
        <v>419</v>
      </c>
      <c r="L25" s="72">
        <v>402</v>
      </c>
      <c r="M25" s="72">
        <v>398</v>
      </c>
      <c r="O25" s="241"/>
    </row>
    <row r="26" spans="1:15" ht="11.25" customHeight="1">
      <c r="A26" s="49">
        <v>2003</v>
      </c>
      <c r="B26" s="72">
        <v>333</v>
      </c>
      <c r="C26" s="72">
        <v>322</v>
      </c>
      <c r="D26" s="72">
        <v>318</v>
      </c>
      <c r="E26" s="72">
        <v>316</v>
      </c>
      <c r="F26" s="72">
        <v>319</v>
      </c>
      <c r="G26" s="8" t="s">
        <v>89</v>
      </c>
      <c r="H26" s="72">
        <v>335</v>
      </c>
      <c r="I26" s="72">
        <v>272</v>
      </c>
      <c r="J26" s="8">
        <v>293</v>
      </c>
      <c r="K26" s="72">
        <v>412</v>
      </c>
      <c r="L26" s="72">
        <v>387</v>
      </c>
      <c r="M26" s="72">
        <v>384</v>
      </c>
      <c r="O26" s="241"/>
    </row>
    <row r="27" spans="1:15" ht="11.25" customHeight="1">
      <c r="A27" s="49">
        <v>2004</v>
      </c>
      <c r="B27" s="72">
        <v>352</v>
      </c>
      <c r="C27" s="72">
        <v>332</v>
      </c>
      <c r="D27" s="72">
        <v>336</v>
      </c>
      <c r="E27" s="72">
        <v>359</v>
      </c>
      <c r="F27" s="72">
        <v>443</v>
      </c>
      <c r="G27" s="8" t="s">
        <v>89</v>
      </c>
      <c r="H27" s="72">
        <v>325</v>
      </c>
      <c r="I27" s="72">
        <v>381</v>
      </c>
      <c r="J27" s="8">
        <v>390</v>
      </c>
      <c r="K27" s="72">
        <v>432</v>
      </c>
      <c r="L27" s="72">
        <v>434</v>
      </c>
      <c r="M27" s="72">
        <v>437</v>
      </c>
      <c r="O27" s="241"/>
    </row>
    <row r="28" spans="1:15" ht="11.25" customHeight="1">
      <c r="A28" s="49">
        <v>2005</v>
      </c>
      <c r="B28" s="72">
        <v>445</v>
      </c>
      <c r="C28" s="72">
        <v>465</v>
      </c>
      <c r="D28" s="72">
        <v>458</v>
      </c>
      <c r="E28" s="72">
        <v>465</v>
      </c>
      <c r="F28" s="72">
        <v>482</v>
      </c>
      <c r="G28" s="72">
        <v>513</v>
      </c>
      <c r="H28" s="72">
        <v>639</v>
      </c>
      <c r="I28" s="72">
        <v>583</v>
      </c>
      <c r="J28" s="8">
        <v>541</v>
      </c>
      <c r="K28" s="72">
        <v>440</v>
      </c>
      <c r="L28" s="72">
        <v>451</v>
      </c>
      <c r="M28" s="72">
        <v>423</v>
      </c>
      <c r="O28" s="241"/>
    </row>
    <row r="29" spans="1:15" ht="11.25" customHeight="1">
      <c r="A29" s="49">
        <v>2006</v>
      </c>
      <c r="B29" s="72">
        <v>404</v>
      </c>
      <c r="C29" s="72">
        <v>392</v>
      </c>
      <c r="D29" s="72">
        <v>339</v>
      </c>
      <c r="E29" s="72">
        <v>355</v>
      </c>
      <c r="F29" s="72">
        <v>419</v>
      </c>
      <c r="G29" s="72">
        <v>596</v>
      </c>
      <c r="H29" s="72">
        <v>759</v>
      </c>
      <c r="I29" s="72">
        <v>286</v>
      </c>
      <c r="J29" s="8">
        <v>288</v>
      </c>
      <c r="K29" s="72">
        <v>568</v>
      </c>
      <c r="L29" s="72">
        <v>573</v>
      </c>
      <c r="M29" s="72">
        <v>563</v>
      </c>
    </row>
    <row r="30" spans="1:15" ht="11.25" customHeight="1">
      <c r="A30" s="49">
        <v>2007</v>
      </c>
      <c r="B30" s="72">
        <v>560</v>
      </c>
      <c r="C30" s="72">
        <v>552</v>
      </c>
      <c r="D30" s="72">
        <v>537</v>
      </c>
      <c r="E30" s="72">
        <v>527</v>
      </c>
      <c r="F30" s="72">
        <v>525</v>
      </c>
      <c r="G30" s="72">
        <v>654</v>
      </c>
      <c r="H30" s="72">
        <v>584</v>
      </c>
      <c r="I30" s="72">
        <v>374</v>
      </c>
      <c r="J30" s="8">
        <v>380</v>
      </c>
      <c r="K30" s="72">
        <v>526</v>
      </c>
      <c r="L30" s="72">
        <v>514</v>
      </c>
      <c r="M30" s="72">
        <v>557</v>
      </c>
    </row>
    <row r="31" spans="1:15" ht="11.25" customHeight="1">
      <c r="A31" s="49">
        <v>2008</v>
      </c>
      <c r="B31" s="72">
        <v>539</v>
      </c>
      <c r="C31" s="72">
        <v>473</v>
      </c>
      <c r="D31" s="72">
        <v>452</v>
      </c>
      <c r="E31" s="72">
        <v>462</v>
      </c>
      <c r="F31" s="72">
        <v>518</v>
      </c>
      <c r="G31" s="72">
        <v>642</v>
      </c>
      <c r="H31" s="72">
        <v>638</v>
      </c>
      <c r="I31" s="72">
        <v>546</v>
      </c>
      <c r="J31" s="8">
        <v>543</v>
      </c>
      <c r="K31" s="72">
        <v>628</v>
      </c>
      <c r="L31" s="72">
        <v>582</v>
      </c>
      <c r="M31" s="72">
        <v>574</v>
      </c>
    </row>
    <row r="32" spans="1:15" ht="11.25" customHeight="1">
      <c r="A32" s="49">
        <v>2009</v>
      </c>
      <c r="B32" s="72">
        <v>381</v>
      </c>
      <c r="C32" s="72">
        <v>368</v>
      </c>
      <c r="D32" s="72">
        <v>350</v>
      </c>
      <c r="E32" s="72">
        <v>426</v>
      </c>
      <c r="F32" s="72">
        <v>533</v>
      </c>
      <c r="G32" s="72">
        <v>640</v>
      </c>
      <c r="H32" s="72">
        <v>537</v>
      </c>
      <c r="I32" s="72">
        <v>424</v>
      </c>
      <c r="J32" s="8">
        <v>383</v>
      </c>
      <c r="K32" s="72">
        <v>481</v>
      </c>
      <c r="L32" s="72">
        <v>449</v>
      </c>
      <c r="M32" s="72">
        <v>398</v>
      </c>
    </row>
    <row r="33" spans="1:13" ht="11.25" customHeight="1">
      <c r="A33" s="49">
        <v>2010</v>
      </c>
      <c r="B33" s="72">
        <v>639</v>
      </c>
      <c r="C33" s="72">
        <v>636</v>
      </c>
      <c r="D33" s="72">
        <v>625</v>
      </c>
      <c r="E33" s="72">
        <v>599</v>
      </c>
      <c r="F33" s="72">
        <v>571</v>
      </c>
      <c r="G33" s="72">
        <v>565</v>
      </c>
      <c r="H33" s="72">
        <v>719</v>
      </c>
      <c r="I33" s="72">
        <v>555</v>
      </c>
      <c r="J33" s="8">
        <v>550</v>
      </c>
      <c r="K33" s="72">
        <v>622</v>
      </c>
      <c r="L33" s="72">
        <v>548</v>
      </c>
      <c r="M33" s="72">
        <v>587</v>
      </c>
    </row>
    <row r="34" spans="1:13" ht="11.25" customHeight="1">
      <c r="A34" s="49">
        <v>2011</v>
      </c>
      <c r="B34" s="72">
        <v>428</v>
      </c>
      <c r="C34" s="72">
        <v>386</v>
      </c>
      <c r="D34" s="72">
        <v>301</v>
      </c>
      <c r="E34" s="72">
        <v>286</v>
      </c>
      <c r="F34" s="72">
        <v>353</v>
      </c>
      <c r="G34" s="72">
        <v>594</v>
      </c>
      <c r="H34" s="72">
        <v>561</v>
      </c>
      <c r="I34" s="72">
        <v>576</v>
      </c>
      <c r="J34" s="8">
        <v>483</v>
      </c>
      <c r="K34" s="72">
        <v>511</v>
      </c>
      <c r="L34" s="72">
        <v>494</v>
      </c>
      <c r="M34" s="72">
        <v>453</v>
      </c>
    </row>
    <row r="35" spans="1:13" ht="11.25" customHeight="1">
      <c r="A35" s="49">
        <v>2012</v>
      </c>
      <c r="B35" s="72">
        <v>774</v>
      </c>
      <c r="C35" s="72">
        <v>778</v>
      </c>
      <c r="D35" s="72">
        <v>753</v>
      </c>
      <c r="E35" s="72" t="s">
        <v>274</v>
      </c>
      <c r="F35" s="72" t="s">
        <v>274</v>
      </c>
      <c r="G35" s="72" t="s">
        <v>274</v>
      </c>
      <c r="H35" s="72">
        <v>687</v>
      </c>
      <c r="I35" s="72">
        <v>581</v>
      </c>
      <c r="J35" s="8">
        <v>600</v>
      </c>
      <c r="K35" s="72">
        <v>692</v>
      </c>
      <c r="L35" s="72">
        <v>686</v>
      </c>
      <c r="M35" s="72">
        <v>713</v>
      </c>
    </row>
    <row r="36" spans="1:13" ht="11.25" customHeight="1">
      <c r="A36" s="49">
        <v>2013</v>
      </c>
      <c r="B36" s="72" t="s">
        <v>274</v>
      </c>
      <c r="C36" s="72" t="s">
        <v>274</v>
      </c>
      <c r="D36" s="72" t="s">
        <v>274</v>
      </c>
      <c r="E36" s="72">
        <v>591</v>
      </c>
      <c r="F36" s="72">
        <v>673</v>
      </c>
      <c r="G36" s="72">
        <v>893</v>
      </c>
      <c r="H36" s="72" t="s">
        <v>274</v>
      </c>
      <c r="I36" s="72" t="s">
        <v>274</v>
      </c>
      <c r="J36" s="72" t="s">
        <v>274</v>
      </c>
      <c r="K36" s="72" t="s">
        <v>274</v>
      </c>
      <c r="L36" s="72" t="s">
        <v>274</v>
      </c>
      <c r="M36" s="72" t="s">
        <v>274</v>
      </c>
    </row>
    <row r="37" spans="1:13" ht="11.25" customHeight="1">
      <c r="A37" s="49">
        <v>2014</v>
      </c>
      <c r="B37" s="72">
        <v>725</v>
      </c>
      <c r="C37" s="72">
        <v>729</v>
      </c>
      <c r="D37" s="72">
        <v>652</v>
      </c>
      <c r="E37" s="72">
        <v>611</v>
      </c>
      <c r="F37" s="72">
        <v>620</v>
      </c>
      <c r="G37" s="72">
        <v>633</v>
      </c>
      <c r="H37" s="72">
        <v>622</v>
      </c>
      <c r="I37" s="72">
        <v>531</v>
      </c>
      <c r="J37" s="72">
        <v>631</v>
      </c>
      <c r="K37" s="72">
        <v>696</v>
      </c>
      <c r="L37" s="72">
        <v>692</v>
      </c>
      <c r="M37" s="72">
        <v>704</v>
      </c>
    </row>
    <row r="38" spans="1:13" ht="11.25" customHeight="1">
      <c r="A38" s="49">
        <v>2015</v>
      </c>
      <c r="B38" s="72">
        <v>844</v>
      </c>
      <c r="C38" s="72">
        <v>781</v>
      </c>
      <c r="D38" s="72">
        <v>747</v>
      </c>
      <c r="E38" s="72">
        <v>794</v>
      </c>
      <c r="F38" s="72">
        <v>914</v>
      </c>
      <c r="G38" s="72">
        <v>633</v>
      </c>
      <c r="H38" s="72">
        <v>640</v>
      </c>
      <c r="I38" s="72">
        <v>718</v>
      </c>
      <c r="J38" s="72">
        <v>703</v>
      </c>
      <c r="K38" s="72">
        <v>748</v>
      </c>
      <c r="L38" s="72">
        <v>778</v>
      </c>
      <c r="M38" s="72">
        <v>813</v>
      </c>
    </row>
    <row r="39" spans="1:13" ht="11.25" customHeight="1">
      <c r="A39" s="49">
        <v>2016</v>
      </c>
      <c r="B39" s="72">
        <v>782</v>
      </c>
      <c r="C39" s="72">
        <v>806</v>
      </c>
      <c r="D39" s="72">
        <v>722</v>
      </c>
      <c r="E39" s="72">
        <v>668</v>
      </c>
      <c r="F39" s="72">
        <v>914</v>
      </c>
      <c r="G39" s="72">
        <v>1050</v>
      </c>
      <c r="H39" s="72">
        <v>810</v>
      </c>
      <c r="I39" s="72">
        <v>810</v>
      </c>
      <c r="J39" s="72">
        <v>816</v>
      </c>
      <c r="K39" s="72">
        <v>829</v>
      </c>
      <c r="L39" s="72">
        <v>787</v>
      </c>
      <c r="M39" s="72">
        <v>756</v>
      </c>
    </row>
    <row r="40" spans="1:13" ht="11.25" customHeight="1">
      <c r="A40" s="49">
        <v>2017</v>
      </c>
      <c r="B40" s="72">
        <v>782</v>
      </c>
      <c r="C40" s="72">
        <v>806</v>
      </c>
      <c r="D40" s="72">
        <v>722</v>
      </c>
      <c r="E40" s="72">
        <v>668</v>
      </c>
      <c r="F40" s="72">
        <v>694</v>
      </c>
      <c r="G40" s="72">
        <v>734</v>
      </c>
      <c r="H40" s="72">
        <v>631</v>
      </c>
      <c r="I40" s="72">
        <v>764</v>
      </c>
      <c r="J40" s="72">
        <v>829</v>
      </c>
      <c r="K40" s="72">
        <v>848</v>
      </c>
      <c r="L40" s="72">
        <v>832</v>
      </c>
      <c r="M40" s="72">
        <v>888</v>
      </c>
    </row>
    <row r="41" spans="1:13" ht="11.25" customHeight="1">
      <c r="A41" s="49">
        <v>2018</v>
      </c>
      <c r="B41" s="72">
        <v>879</v>
      </c>
      <c r="C41" s="72">
        <v>857</v>
      </c>
      <c r="D41" s="72">
        <v>779</v>
      </c>
      <c r="E41" s="72">
        <v>677</v>
      </c>
      <c r="F41" s="72">
        <v>680</v>
      </c>
      <c r="G41" s="72">
        <v>798</v>
      </c>
      <c r="H41" s="72">
        <v>788</v>
      </c>
      <c r="I41" s="72">
        <v>688</v>
      </c>
      <c r="J41" s="72">
        <v>660</v>
      </c>
      <c r="K41" s="72">
        <v>663</v>
      </c>
      <c r="L41" s="72">
        <v>616</v>
      </c>
      <c r="M41" s="72">
        <v>614</v>
      </c>
    </row>
    <row r="42" spans="1:13" ht="11.25" customHeight="1">
      <c r="A42" s="49">
        <v>2019</v>
      </c>
      <c r="B42" s="72">
        <v>574</v>
      </c>
      <c r="C42" s="72">
        <v>561</v>
      </c>
      <c r="D42" s="72">
        <v>539</v>
      </c>
      <c r="E42" s="72">
        <v>545</v>
      </c>
      <c r="F42" s="72">
        <v>620</v>
      </c>
      <c r="G42" s="72">
        <v>731</v>
      </c>
      <c r="H42" s="72">
        <v>781</v>
      </c>
      <c r="I42" s="72">
        <v>696</v>
      </c>
      <c r="J42" s="72">
        <v>722</v>
      </c>
      <c r="K42" s="72">
        <v>693</v>
      </c>
      <c r="L42" s="72">
        <v>678</v>
      </c>
      <c r="M42" s="72">
        <v>721</v>
      </c>
    </row>
    <row r="43" spans="1:13" ht="11.25" customHeight="1">
      <c r="A43" s="49" t="s">
        <v>168</v>
      </c>
      <c r="B43" s="72">
        <v>733</v>
      </c>
      <c r="C43" s="72">
        <v>1200</v>
      </c>
      <c r="D43" s="72">
        <v>1170</v>
      </c>
      <c r="E43" s="72">
        <v>1050</v>
      </c>
      <c r="F43" s="72">
        <v>1040</v>
      </c>
      <c r="G43" s="72">
        <v>1050</v>
      </c>
      <c r="H43" s="72">
        <v>1340</v>
      </c>
      <c r="I43" s="72">
        <v>1590</v>
      </c>
      <c r="J43" s="72">
        <v>1390</v>
      </c>
      <c r="K43" s="72">
        <v>1400</v>
      </c>
      <c r="L43" s="72">
        <v>1340</v>
      </c>
      <c r="M43" s="72">
        <v>1310</v>
      </c>
    </row>
    <row r="44" spans="1:13" ht="11.25" customHeight="1">
      <c r="A44" s="49">
        <v>2021</v>
      </c>
      <c r="B44" s="72">
        <v>1290</v>
      </c>
      <c r="C44" s="72">
        <v>1290</v>
      </c>
      <c r="D44" s="72">
        <v>1280</v>
      </c>
      <c r="E44" s="72">
        <v>1300</v>
      </c>
      <c r="F44" s="72">
        <v>1310</v>
      </c>
      <c r="G44" s="72">
        <v>1330</v>
      </c>
      <c r="H44" s="72">
        <v>1430</v>
      </c>
      <c r="I44" s="72">
        <v>1420</v>
      </c>
      <c r="J44" s="72">
        <v>1340</v>
      </c>
      <c r="K44" s="72">
        <v>1300</v>
      </c>
      <c r="L44" s="72">
        <v>1230</v>
      </c>
      <c r="M44" s="72">
        <v>1220</v>
      </c>
    </row>
    <row r="45" spans="1:13" ht="11.25" customHeight="1">
      <c r="A45" s="49">
        <v>2022</v>
      </c>
      <c r="B45" s="72">
        <v>1230</v>
      </c>
      <c r="C45" s="72">
        <v>1240</v>
      </c>
      <c r="D45" s="72">
        <v>1230</v>
      </c>
      <c r="E45" s="72">
        <v>1200</v>
      </c>
      <c r="F45" s="72">
        <v>1200</v>
      </c>
      <c r="G45" s="72">
        <v>1210</v>
      </c>
      <c r="H45" s="72">
        <v>1450</v>
      </c>
      <c r="I45" s="72">
        <v>1830</v>
      </c>
      <c r="J45" s="72">
        <v>1700</v>
      </c>
      <c r="K45" s="72">
        <v>1220</v>
      </c>
      <c r="L45" s="72">
        <v>1260</v>
      </c>
      <c r="M45" s="72">
        <v>1380</v>
      </c>
    </row>
    <row r="46" spans="1:13" ht="11.25" customHeight="1">
      <c r="A46" s="55" t="s">
        <v>333</v>
      </c>
      <c r="B46" s="255">
        <v>1420</v>
      </c>
      <c r="C46" s="255">
        <v>1510</v>
      </c>
      <c r="D46" s="255">
        <v>1490</v>
      </c>
      <c r="E46" s="255">
        <v>1170</v>
      </c>
      <c r="F46" s="255">
        <v>1160</v>
      </c>
      <c r="G46" s="255">
        <v>1380</v>
      </c>
      <c r="H46" s="255">
        <v>1480</v>
      </c>
      <c r="I46" s="255">
        <v>1660</v>
      </c>
      <c r="J46" s="74" t="s">
        <v>274</v>
      </c>
      <c r="K46" s="74" t="s">
        <v>274</v>
      </c>
      <c r="L46" s="74" t="s">
        <v>274</v>
      </c>
      <c r="M46" s="74" t="s">
        <v>274</v>
      </c>
    </row>
    <row r="47" spans="1:13" ht="11.25" customHeight="1">
      <c r="A47" s="49" t="s">
        <v>296</v>
      </c>
      <c r="B47" s="283"/>
      <c r="C47" s="283"/>
      <c r="D47" s="283"/>
      <c r="E47" s="283"/>
      <c r="F47" s="283"/>
      <c r="G47" s="283"/>
      <c r="H47" s="283"/>
      <c r="I47" s="283"/>
      <c r="J47" s="72"/>
      <c r="K47" s="72"/>
      <c r="L47" s="72"/>
      <c r="M47" s="72"/>
    </row>
    <row r="48" spans="1:13" ht="11.25" customHeight="1">
      <c r="A48" s="243" t="s">
        <v>107</v>
      </c>
    </row>
    <row r="49" spans="1:13" ht="11.25" customHeight="1">
      <c r="A49" s="47" t="s">
        <v>290</v>
      </c>
    </row>
    <row r="50" spans="1:13" ht="11.25" customHeight="1">
      <c r="A50" s="243" t="s">
        <v>184</v>
      </c>
    </row>
    <row r="51" spans="1:13" ht="11.25" customHeight="1">
      <c r="A51" s="47" t="s">
        <v>332</v>
      </c>
    </row>
    <row r="52" spans="1:13" ht="11.25" customHeight="1">
      <c r="A52" s="49" t="s">
        <v>289</v>
      </c>
    </row>
    <row r="53" spans="1:13" ht="11.25" customHeight="1">
      <c r="A53" s="47"/>
    </row>
    <row r="54" spans="1:13" ht="11.25" customHeight="1">
      <c r="J54" s="185"/>
      <c r="K54" s="185"/>
      <c r="L54" s="185"/>
      <c r="M54" s="185"/>
    </row>
    <row r="55" spans="1:13">
      <c r="J55" s="185"/>
      <c r="K55" s="185"/>
      <c r="L55" s="185"/>
      <c r="M55" s="185"/>
    </row>
    <row r="56" spans="1:13">
      <c r="A56" s="218"/>
      <c r="B56" s="241"/>
      <c r="C56" s="241"/>
      <c r="D56" s="241"/>
      <c r="E56" s="241"/>
      <c r="F56" s="241"/>
      <c r="G56" s="241"/>
      <c r="H56" s="241"/>
      <c r="I56" s="241"/>
      <c r="J56" s="241"/>
    </row>
    <row r="57" spans="1:13">
      <c r="A57" s="90"/>
      <c r="B57" s="241"/>
      <c r="C57" s="241"/>
      <c r="D57" s="241"/>
      <c r="E57" s="241"/>
      <c r="F57" s="241"/>
      <c r="G57" s="241"/>
      <c r="H57" s="241"/>
      <c r="I57" s="241"/>
      <c r="J57" s="241"/>
    </row>
    <row r="58" spans="1:13">
      <c r="A58" s="90"/>
      <c r="B58" s="241"/>
      <c r="C58" s="241"/>
      <c r="D58" s="241"/>
      <c r="E58" s="241"/>
      <c r="F58" s="241"/>
      <c r="G58" s="241"/>
      <c r="H58" s="241"/>
      <c r="I58" s="241"/>
      <c r="J58" s="241"/>
    </row>
    <row r="59" spans="1:13">
      <c r="A59" s="218"/>
      <c r="B59" s="241"/>
      <c r="C59" s="241"/>
      <c r="D59" s="241"/>
      <c r="E59" s="241"/>
      <c r="F59" s="241"/>
      <c r="G59" s="241"/>
      <c r="H59" s="241"/>
      <c r="I59" s="241"/>
      <c r="J59" s="241"/>
    </row>
    <row r="60" spans="1:13">
      <c r="A60" s="218"/>
      <c r="B60" s="241"/>
      <c r="C60" s="241"/>
      <c r="D60" s="241"/>
      <c r="E60" s="241"/>
      <c r="F60" s="241"/>
      <c r="G60" s="241"/>
      <c r="H60" s="241"/>
      <c r="I60" s="241"/>
      <c r="J60" s="241"/>
    </row>
    <row r="61" spans="1:13">
      <c r="A61" s="218"/>
      <c r="B61" s="241"/>
      <c r="C61" s="241"/>
      <c r="D61" s="241"/>
      <c r="E61" s="241"/>
      <c r="F61" s="241"/>
      <c r="G61" s="241"/>
      <c r="H61" s="241"/>
      <c r="I61" s="241"/>
      <c r="J61" s="241"/>
    </row>
    <row r="62" spans="1:13">
      <c r="A62" s="218"/>
      <c r="B62" s="241"/>
      <c r="C62" s="241"/>
      <c r="D62" s="241"/>
      <c r="E62" s="241"/>
      <c r="F62" s="241"/>
      <c r="G62" s="241"/>
      <c r="H62" s="241"/>
      <c r="I62" s="241"/>
      <c r="J62" s="241"/>
    </row>
    <row r="63" spans="1:13">
      <c r="A63" s="218"/>
      <c r="B63" s="241"/>
      <c r="C63" s="241"/>
      <c r="D63" s="241"/>
      <c r="E63" s="241"/>
      <c r="F63" s="241"/>
      <c r="G63" s="241"/>
      <c r="H63" s="241"/>
      <c r="I63" s="241"/>
      <c r="J63" s="241"/>
    </row>
    <row r="64" spans="1:13">
      <c r="A64" s="218"/>
      <c r="B64" s="241"/>
      <c r="C64" s="241"/>
      <c r="D64" s="241"/>
      <c r="E64" s="241"/>
      <c r="F64" s="241"/>
      <c r="G64" s="241"/>
      <c r="H64" s="241"/>
      <c r="I64" s="241"/>
      <c r="J64" s="241"/>
    </row>
    <row r="65" spans="1:10">
      <c r="A65" s="218"/>
      <c r="B65" s="241"/>
      <c r="C65" s="241"/>
      <c r="D65" s="241"/>
      <c r="E65" s="241"/>
      <c r="F65" s="241"/>
      <c r="G65" s="241"/>
      <c r="H65" s="241"/>
      <c r="I65" s="241"/>
      <c r="J65" s="241"/>
    </row>
    <row r="66" spans="1:10">
      <c r="A66" s="218"/>
      <c r="B66" s="241"/>
      <c r="C66" s="241"/>
      <c r="D66" s="241"/>
      <c r="E66" s="241"/>
      <c r="F66" s="241"/>
      <c r="G66" s="241"/>
      <c r="H66" s="241"/>
      <c r="I66" s="241"/>
      <c r="J66" s="241"/>
    </row>
    <row r="67" spans="1:10">
      <c r="A67" s="218"/>
      <c r="B67" s="241"/>
      <c r="C67" s="241"/>
      <c r="D67" s="241"/>
      <c r="E67" s="241"/>
      <c r="F67" s="241"/>
      <c r="G67" s="241"/>
      <c r="H67" s="241"/>
      <c r="I67" s="241"/>
      <c r="J67" s="241"/>
    </row>
    <row r="68" spans="1:10">
      <c r="E68" s="219"/>
      <c r="F68" s="219"/>
      <c r="G68" s="219"/>
      <c r="H68" s="217"/>
      <c r="I68" s="217"/>
      <c r="J68" s="241"/>
    </row>
  </sheetData>
  <pageMargins left="0.66700000000000004" right="0.66700000000000004" top="0.66700000000000004" bottom="0.72" header="0" footer="0"/>
  <pageSetup firstPageNumber="66"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826C-6BED-4235-9B88-EB0D09C9D9B4}">
  <sheetPr transitionEvaluation="1" codeName="Sheet53"/>
  <dimension ref="A1:K42"/>
  <sheetViews>
    <sheetView showGridLines="0" zoomScale="120" zoomScaleNormal="120" workbookViewId="0"/>
  </sheetViews>
  <sheetFormatPr defaultColWidth="9.7109375" defaultRowHeight="11.25"/>
  <cols>
    <col min="1" max="1" width="11.140625" style="49" customWidth="1"/>
    <col min="2" max="9" width="14.42578125" style="45" customWidth="1"/>
    <col min="10" max="16384" width="9.7109375" style="45"/>
  </cols>
  <sheetData>
    <row r="1" spans="1:9" ht="11.25" customHeight="1">
      <c r="A1" s="244" t="s">
        <v>212</v>
      </c>
      <c r="B1" s="51"/>
      <c r="C1" s="51"/>
      <c r="D1" s="51"/>
      <c r="E1" s="51"/>
      <c r="F1" s="51"/>
      <c r="G1" s="51"/>
      <c r="H1" s="51"/>
      <c r="I1" s="51"/>
    </row>
    <row r="2" spans="1:9" s="113" customFormat="1" ht="33.75">
      <c r="A2" s="100" t="s">
        <v>55</v>
      </c>
      <c r="B2" s="116" t="s">
        <v>161</v>
      </c>
      <c r="C2" s="59" t="s">
        <v>208</v>
      </c>
      <c r="D2" s="59" t="s">
        <v>368</v>
      </c>
      <c r="E2" s="59" t="s">
        <v>369</v>
      </c>
      <c r="F2" s="59" t="s">
        <v>370</v>
      </c>
      <c r="G2" s="59" t="s">
        <v>209</v>
      </c>
      <c r="H2" s="59" t="s">
        <v>210</v>
      </c>
      <c r="I2" s="59" t="s">
        <v>211</v>
      </c>
    </row>
    <row r="3" spans="1:9" ht="11.25" customHeight="1">
      <c r="A3" s="49">
        <v>1980</v>
      </c>
      <c r="B3" s="72">
        <v>18</v>
      </c>
      <c r="C3" s="72">
        <v>43</v>
      </c>
      <c r="D3" s="72">
        <v>657</v>
      </c>
      <c r="E3" s="72">
        <v>556</v>
      </c>
      <c r="F3" s="72">
        <v>101</v>
      </c>
      <c r="G3" s="72">
        <v>76</v>
      </c>
      <c r="H3" s="72">
        <v>340</v>
      </c>
      <c r="I3" s="72">
        <v>76596</v>
      </c>
    </row>
    <row r="4" spans="1:9" ht="11.25" customHeight="1">
      <c r="A4" s="49">
        <v>1981</v>
      </c>
      <c r="B4" s="72">
        <v>18</v>
      </c>
      <c r="C4" s="8">
        <v>41</v>
      </c>
      <c r="D4" s="72">
        <v>636</v>
      </c>
      <c r="E4" s="72">
        <v>519</v>
      </c>
      <c r="F4" s="72">
        <v>117</v>
      </c>
      <c r="G4" s="72">
        <v>85</v>
      </c>
      <c r="H4" s="72">
        <v>390</v>
      </c>
      <c r="I4" s="72">
        <v>89745</v>
      </c>
    </row>
    <row r="5" spans="1:9" ht="11.25" customHeight="1">
      <c r="A5" s="49">
        <v>1982</v>
      </c>
      <c r="B5" s="72">
        <v>18</v>
      </c>
      <c r="C5" s="8">
        <v>36</v>
      </c>
      <c r="D5" s="72">
        <v>670</v>
      </c>
      <c r="E5" s="72">
        <v>542</v>
      </c>
      <c r="F5" s="72">
        <v>128</v>
      </c>
      <c r="G5" s="72">
        <v>82</v>
      </c>
      <c r="H5" s="72">
        <v>390</v>
      </c>
      <c r="I5" s="72">
        <v>94364</v>
      </c>
    </row>
    <row r="6" spans="1:9" ht="11.25" customHeight="1">
      <c r="A6" s="49">
        <v>1983</v>
      </c>
      <c r="B6" s="72">
        <v>18</v>
      </c>
      <c r="C6" s="8">
        <v>35</v>
      </c>
      <c r="D6" s="72">
        <v>722</v>
      </c>
      <c r="E6" s="72">
        <v>602</v>
      </c>
      <c r="F6" s="72">
        <v>120</v>
      </c>
      <c r="G6" s="72">
        <v>88</v>
      </c>
      <c r="H6" s="72">
        <v>395</v>
      </c>
      <c r="I6" s="72">
        <v>100376</v>
      </c>
    </row>
    <row r="7" spans="1:9" ht="11.25" customHeight="1">
      <c r="A7" s="49">
        <v>1984</v>
      </c>
      <c r="B7" s="72">
        <v>18</v>
      </c>
      <c r="C7" s="8">
        <v>35</v>
      </c>
      <c r="D7" s="72">
        <v>600</v>
      </c>
      <c r="E7" s="72">
        <v>481</v>
      </c>
      <c r="F7" s="72">
        <v>119</v>
      </c>
      <c r="G7" s="72">
        <v>88</v>
      </c>
      <c r="H7" s="72">
        <v>400</v>
      </c>
      <c r="I7" s="72">
        <v>89928</v>
      </c>
    </row>
    <row r="8" spans="1:9" ht="11.25" customHeight="1">
      <c r="A8" s="49">
        <v>1985</v>
      </c>
      <c r="B8" s="72">
        <v>18</v>
      </c>
      <c r="C8" s="8">
        <v>34.5</v>
      </c>
      <c r="D8" s="72">
        <v>565</v>
      </c>
      <c r="E8" s="72">
        <v>441</v>
      </c>
      <c r="F8" s="72">
        <v>124</v>
      </c>
      <c r="G8" s="72">
        <v>90</v>
      </c>
      <c r="H8" s="72">
        <v>410</v>
      </c>
      <c r="I8" s="72">
        <v>90530</v>
      </c>
    </row>
    <row r="9" spans="1:9" ht="11.25" customHeight="1">
      <c r="A9" s="49">
        <v>1986</v>
      </c>
      <c r="B9" s="72">
        <v>19</v>
      </c>
      <c r="C9" s="8">
        <v>36</v>
      </c>
      <c r="D9" s="72">
        <v>646</v>
      </c>
      <c r="E9" s="72">
        <v>514</v>
      </c>
      <c r="F9" s="72">
        <v>132</v>
      </c>
      <c r="G9" s="72">
        <v>90</v>
      </c>
      <c r="H9" s="72">
        <v>405</v>
      </c>
      <c r="I9" s="72">
        <v>99720</v>
      </c>
    </row>
    <row r="10" spans="1:9" ht="11.25" customHeight="1">
      <c r="A10" s="49">
        <v>1987</v>
      </c>
      <c r="B10" s="72">
        <v>12</v>
      </c>
      <c r="C10" s="8">
        <v>36.1</v>
      </c>
      <c r="D10" s="72">
        <v>692</v>
      </c>
      <c r="E10" s="72">
        <v>558</v>
      </c>
      <c r="F10" s="72">
        <v>134</v>
      </c>
      <c r="G10" s="72">
        <v>91</v>
      </c>
      <c r="H10" s="72">
        <v>362</v>
      </c>
      <c r="I10" s="72">
        <v>99286</v>
      </c>
    </row>
    <row r="11" spans="1:9" ht="11.25" customHeight="1">
      <c r="A11" s="49">
        <v>1988</v>
      </c>
      <c r="B11" s="72">
        <v>12</v>
      </c>
      <c r="C11" s="8">
        <v>34.6</v>
      </c>
      <c r="D11" s="72">
        <v>659</v>
      </c>
      <c r="E11" s="72">
        <v>526</v>
      </c>
      <c r="F11" s="72">
        <v>133</v>
      </c>
      <c r="G11" s="72">
        <v>99</v>
      </c>
      <c r="H11" s="72">
        <v>416</v>
      </c>
      <c r="I11" s="72">
        <v>107402</v>
      </c>
    </row>
    <row r="12" spans="1:9" ht="11.25" customHeight="1">
      <c r="A12" s="49">
        <v>1989</v>
      </c>
      <c r="B12" s="72">
        <v>10</v>
      </c>
      <c r="C12" s="8">
        <v>32.700000000000003</v>
      </c>
      <c r="D12" s="72">
        <v>580</v>
      </c>
      <c r="E12" s="72">
        <v>435</v>
      </c>
      <c r="F12" s="72">
        <v>145</v>
      </c>
      <c r="G12" s="72">
        <v>90</v>
      </c>
      <c r="H12" s="72">
        <v>408</v>
      </c>
      <c r="I12" s="72">
        <v>98310</v>
      </c>
    </row>
    <row r="13" spans="1:9" ht="11.25" customHeight="1">
      <c r="A13" s="49">
        <v>1990</v>
      </c>
      <c r="B13" s="72">
        <v>10</v>
      </c>
      <c r="C13" s="8">
        <v>30.9</v>
      </c>
      <c r="D13" s="72">
        <v>575</v>
      </c>
      <c r="E13" s="72">
        <v>434</v>
      </c>
      <c r="F13" s="72">
        <v>141</v>
      </c>
      <c r="G13" s="72">
        <v>120</v>
      </c>
      <c r="H13" s="72">
        <v>385</v>
      </c>
      <c r="I13" s="72">
        <v>106365</v>
      </c>
    </row>
    <row r="14" spans="1:9" ht="11.25" customHeight="1">
      <c r="A14" s="49">
        <v>1991</v>
      </c>
      <c r="B14" s="72">
        <v>10</v>
      </c>
      <c r="C14" s="72">
        <v>28.4</v>
      </c>
      <c r="D14" s="72">
        <v>555</v>
      </c>
      <c r="E14" s="72">
        <v>430</v>
      </c>
      <c r="F14" s="72">
        <v>125</v>
      </c>
      <c r="G14" s="72">
        <v>130</v>
      </c>
      <c r="H14" s="72">
        <v>415</v>
      </c>
      <c r="I14" s="72">
        <v>107775</v>
      </c>
    </row>
    <row r="15" spans="1:9" ht="11.25" customHeight="1">
      <c r="A15" s="49">
        <v>1992</v>
      </c>
      <c r="B15" s="72">
        <v>21</v>
      </c>
      <c r="C15" s="72">
        <v>26.2</v>
      </c>
      <c r="D15" s="72">
        <v>550</v>
      </c>
      <c r="E15" s="72">
        <v>420</v>
      </c>
      <c r="F15" s="72">
        <v>130</v>
      </c>
      <c r="G15" s="72">
        <v>110</v>
      </c>
      <c r="H15" s="72">
        <v>430</v>
      </c>
      <c r="I15" s="72">
        <v>102100</v>
      </c>
    </row>
    <row r="16" spans="1:9" ht="11.25" customHeight="1">
      <c r="A16" s="49">
        <v>1993</v>
      </c>
      <c r="B16" s="72">
        <v>20</v>
      </c>
      <c r="C16" s="72">
        <v>22</v>
      </c>
      <c r="D16" s="72">
        <v>370</v>
      </c>
      <c r="E16" s="72">
        <v>235</v>
      </c>
      <c r="F16" s="72">
        <v>135</v>
      </c>
      <c r="G16" s="72">
        <v>110</v>
      </c>
      <c r="H16" s="72">
        <v>400</v>
      </c>
      <c r="I16" s="72">
        <v>79850</v>
      </c>
    </row>
    <row r="17" spans="1:9" ht="11.25" customHeight="1">
      <c r="A17" s="49">
        <v>1994</v>
      </c>
      <c r="B17" s="72">
        <v>15</v>
      </c>
      <c r="C17" s="72">
        <v>22.3</v>
      </c>
      <c r="D17" s="72">
        <v>365</v>
      </c>
      <c r="E17" s="72">
        <v>235</v>
      </c>
      <c r="F17" s="72">
        <v>130</v>
      </c>
      <c r="G17" s="72">
        <v>110</v>
      </c>
      <c r="H17" s="72">
        <v>408</v>
      </c>
      <c r="I17" s="72">
        <v>78890</v>
      </c>
    </row>
    <row r="18" spans="1:9" ht="11.25" customHeight="1">
      <c r="A18" s="49">
        <v>1995</v>
      </c>
      <c r="B18" s="72">
        <v>15</v>
      </c>
      <c r="C18" s="72">
        <v>19.899999999999999</v>
      </c>
      <c r="D18" s="72">
        <v>345</v>
      </c>
      <c r="E18" s="72">
        <v>220</v>
      </c>
      <c r="F18" s="72">
        <v>125</v>
      </c>
      <c r="G18" s="72">
        <v>113</v>
      </c>
      <c r="H18" s="72">
        <v>500</v>
      </c>
      <c r="I18" s="72">
        <v>87360</v>
      </c>
    </row>
    <row r="19" spans="1:9" ht="11.25" customHeight="1">
      <c r="A19" s="49">
        <v>1996</v>
      </c>
      <c r="B19" s="72">
        <v>15</v>
      </c>
      <c r="C19" s="72">
        <v>20</v>
      </c>
      <c r="D19" s="72">
        <v>347</v>
      </c>
      <c r="E19" s="72">
        <v>232</v>
      </c>
      <c r="F19" s="72">
        <v>115</v>
      </c>
      <c r="G19" s="72">
        <v>117</v>
      </c>
      <c r="H19" s="72">
        <v>598</v>
      </c>
      <c r="I19" s="72">
        <v>95914</v>
      </c>
    </row>
    <row r="20" spans="1:9" ht="11.25" customHeight="1">
      <c r="A20" s="49">
        <v>1997</v>
      </c>
      <c r="B20" s="72">
        <v>15</v>
      </c>
      <c r="C20" s="72">
        <v>19.899999999999999</v>
      </c>
      <c r="D20" s="72">
        <v>324</v>
      </c>
      <c r="E20" s="72">
        <v>221</v>
      </c>
      <c r="F20" s="72">
        <v>103</v>
      </c>
      <c r="G20" s="72">
        <v>127</v>
      </c>
      <c r="H20" s="72">
        <v>618</v>
      </c>
      <c r="I20" s="72">
        <v>91721</v>
      </c>
    </row>
    <row r="21" spans="1:9" ht="11.25" customHeight="1">
      <c r="A21" s="49">
        <v>1998</v>
      </c>
      <c r="B21" s="72">
        <v>15</v>
      </c>
      <c r="C21" s="72">
        <v>21</v>
      </c>
      <c r="D21" s="72">
        <v>332</v>
      </c>
      <c r="E21" s="72">
        <v>221</v>
      </c>
      <c r="F21" s="72">
        <v>111</v>
      </c>
      <c r="G21" s="72">
        <v>131</v>
      </c>
      <c r="H21" s="72">
        <v>575</v>
      </c>
      <c r="I21" s="72">
        <v>92776</v>
      </c>
    </row>
    <row r="22" spans="1:9" ht="11.25" customHeight="1">
      <c r="A22" s="49">
        <v>1999</v>
      </c>
      <c r="B22" s="72">
        <v>15</v>
      </c>
      <c r="C22" s="72">
        <v>21</v>
      </c>
      <c r="D22" s="72">
        <v>352</v>
      </c>
      <c r="E22" s="72">
        <v>230</v>
      </c>
      <c r="F22" s="72">
        <v>122</v>
      </c>
      <c r="G22" s="72">
        <v>126</v>
      </c>
      <c r="H22" s="72">
        <v>594</v>
      </c>
      <c r="I22" s="72">
        <v>101448</v>
      </c>
    </row>
    <row r="23" spans="1:9" ht="11.25" customHeight="1">
      <c r="A23" s="49">
        <v>2000</v>
      </c>
      <c r="B23" s="72">
        <v>15</v>
      </c>
      <c r="C23" s="72">
        <v>20.7</v>
      </c>
      <c r="D23" s="72">
        <v>354</v>
      </c>
      <c r="E23" s="72">
        <v>232</v>
      </c>
      <c r="F23" s="72">
        <v>122</v>
      </c>
      <c r="G23" s="72">
        <v>130</v>
      </c>
      <c r="H23" s="72">
        <v>585</v>
      </c>
      <c r="I23" s="72">
        <v>101530</v>
      </c>
    </row>
    <row r="24" spans="1:9" ht="11.25" customHeight="1">
      <c r="A24" s="49">
        <v>2001</v>
      </c>
      <c r="B24" s="72">
        <v>15</v>
      </c>
      <c r="C24" s="72">
        <v>20.100000000000001</v>
      </c>
      <c r="D24" s="72">
        <v>323</v>
      </c>
      <c r="E24" s="72">
        <v>213</v>
      </c>
      <c r="F24" s="72">
        <v>110</v>
      </c>
      <c r="G24" s="72">
        <v>129</v>
      </c>
      <c r="H24" s="72">
        <v>626</v>
      </c>
      <c r="I24" s="72">
        <v>96337</v>
      </c>
    </row>
    <row r="25" spans="1:9" ht="11.25" customHeight="1">
      <c r="A25" s="49">
        <v>2002</v>
      </c>
      <c r="B25" s="72">
        <v>25</v>
      </c>
      <c r="C25" s="72">
        <v>19.100000000000001</v>
      </c>
      <c r="D25" s="72">
        <v>320</v>
      </c>
      <c r="E25" s="72">
        <v>203</v>
      </c>
      <c r="F25" s="72">
        <v>117</v>
      </c>
      <c r="G25" s="72">
        <v>136</v>
      </c>
      <c r="H25" s="72">
        <v>624</v>
      </c>
      <c r="I25" s="72">
        <v>100616</v>
      </c>
    </row>
    <row r="26" spans="1:9" ht="11.25" customHeight="1">
      <c r="A26" s="49">
        <v>2003</v>
      </c>
      <c r="B26" s="72">
        <v>25</v>
      </c>
      <c r="C26" s="72">
        <v>16</v>
      </c>
      <c r="D26" s="72">
        <v>300</v>
      </c>
      <c r="E26" s="72">
        <v>170</v>
      </c>
      <c r="F26" s="72">
        <v>130</v>
      </c>
      <c r="G26" s="72">
        <v>135</v>
      </c>
      <c r="H26" s="72">
        <v>604</v>
      </c>
      <c r="I26" s="72">
        <v>101470</v>
      </c>
    </row>
    <row r="27" spans="1:9" ht="11.25" customHeight="1">
      <c r="A27" s="49">
        <v>2004</v>
      </c>
      <c r="B27" s="72">
        <v>30</v>
      </c>
      <c r="C27" s="72">
        <v>13</v>
      </c>
      <c r="D27" s="72">
        <v>220</v>
      </c>
      <c r="E27" s="72">
        <v>116</v>
      </c>
      <c r="F27" s="72">
        <v>104</v>
      </c>
      <c r="G27" s="72">
        <v>148</v>
      </c>
      <c r="H27" s="72">
        <v>634</v>
      </c>
      <c r="I27" s="72">
        <v>83104</v>
      </c>
    </row>
    <row r="28" spans="1:9" ht="11.25" customHeight="1">
      <c r="A28" s="49">
        <v>2005</v>
      </c>
      <c r="B28" s="72">
        <v>30</v>
      </c>
      <c r="C28" s="72">
        <v>14</v>
      </c>
      <c r="D28" s="72">
        <v>212</v>
      </c>
      <c r="E28" s="72">
        <v>106</v>
      </c>
      <c r="F28" s="72">
        <v>106</v>
      </c>
      <c r="G28" s="72">
        <v>148</v>
      </c>
      <c r="H28" s="72">
        <v>600</v>
      </c>
      <c r="I28" s="72">
        <v>79288</v>
      </c>
    </row>
    <row r="29" spans="1:9" ht="11.25" customHeight="1">
      <c r="A29" s="49">
        <v>2006</v>
      </c>
      <c r="B29" s="72">
        <v>30</v>
      </c>
      <c r="C29" s="72">
        <v>12.6</v>
      </c>
      <c r="D29" s="72">
        <v>185</v>
      </c>
      <c r="E29" s="72">
        <v>89</v>
      </c>
      <c r="F29" s="72">
        <v>96</v>
      </c>
      <c r="G29" s="72">
        <v>148</v>
      </c>
      <c r="H29" s="72">
        <v>630</v>
      </c>
      <c r="I29" s="72">
        <v>73652</v>
      </c>
    </row>
    <row r="30" spans="1:9" ht="11.25" customHeight="1">
      <c r="A30" s="49">
        <v>2007</v>
      </c>
      <c r="B30" s="280" t="s">
        <v>276</v>
      </c>
      <c r="C30" s="280" t="s">
        <v>276</v>
      </c>
      <c r="D30" s="280" t="s">
        <v>276</v>
      </c>
      <c r="E30" s="280" t="s">
        <v>276</v>
      </c>
      <c r="F30" s="280" t="s">
        <v>276</v>
      </c>
      <c r="G30" s="280" t="s">
        <v>276</v>
      </c>
      <c r="H30" s="280" t="s">
        <v>276</v>
      </c>
      <c r="I30" s="280" t="s">
        <v>276</v>
      </c>
    </row>
    <row r="31" spans="1:9" ht="11.25" customHeight="1">
      <c r="A31" s="49">
        <v>2008</v>
      </c>
      <c r="B31" s="280" t="s">
        <v>276</v>
      </c>
      <c r="C31" s="280" t="s">
        <v>276</v>
      </c>
      <c r="D31" s="280" t="s">
        <v>276</v>
      </c>
      <c r="E31" s="280" t="s">
        <v>276</v>
      </c>
      <c r="F31" s="280" t="s">
        <v>276</v>
      </c>
      <c r="G31" s="280" t="s">
        <v>276</v>
      </c>
      <c r="H31" s="280" t="s">
        <v>276</v>
      </c>
      <c r="I31" s="280" t="s">
        <v>276</v>
      </c>
    </row>
    <row r="32" spans="1:9" ht="11.25" customHeight="1">
      <c r="A32" s="49">
        <v>2009</v>
      </c>
      <c r="B32" s="280" t="s">
        <v>276</v>
      </c>
      <c r="C32" s="280" t="s">
        <v>276</v>
      </c>
      <c r="D32" s="280" t="s">
        <v>276</v>
      </c>
      <c r="E32" s="280" t="s">
        <v>276</v>
      </c>
      <c r="F32" s="280" t="s">
        <v>276</v>
      </c>
      <c r="G32" s="280" t="s">
        <v>276</v>
      </c>
      <c r="H32" s="280" t="s">
        <v>276</v>
      </c>
      <c r="I32" s="280" t="s">
        <v>276</v>
      </c>
    </row>
    <row r="33" spans="1:11" ht="11.25" customHeight="1">
      <c r="A33" s="55">
        <v>2010</v>
      </c>
      <c r="B33" s="279" t="s">
        <v>272</v>
      </c>
      <c r="C33" s="279" t="s">
        <v>272</v>
      </c>
      <c r="D33" s="279" t="s">
        <v>272</v>
      </c>
      <c r="E33" s="279" t="s">
        <v>272</v>
      </c>
      <c r="F33" s="279" t="s">
        <v>272</v>
      </c>
      <c r="G33" s="279" t="s">
        <v>272</v>
      </c>
      <c r="H33" s="279" t="s">
        <v>272</v>
      </c>
      <c r="I33" s="279" t="s">
        <v>272</v>
      </c>
      <c r="K33" s="213"/>
    </row>
    <row r="34" spans="1:11" ht="11.25" customHeight="1">
      <c r="A34" s="49" t="s">
        <v>296</v>
      </c>
      <c r="B34" s="280"/>
      <c r="C34" s="280"/>
      <c r="D34" s="280"/>
      <c r="E34" s="280"/>
      <c r="F34" s="280"/>
      <c r="G34" s="280"/>
      <c r="H34" s="280"/>
      <c r="I34" s="280"/>
      <c r="K34" s="213"/>
    </row>
    <row r="35" spans="1:11" ht="11.25" customHeight="1">
      <c r="A35" s="49" t="s">
        <v>273</v>
      </c>
      <c r="B35" s="280"/>
      <c r="C35" s="280"/>
      <c r="D35" s="280"/>
      <c r="E35" s="280"/>
      <c r="F35" s="280"/>
      <c r="G35" s="280"/>
      <c r="H35" s="280"/>
      <c r="I35" s="280"/>
      <c r="K35" s="213"/>
    </row>
    <row r="36" spans="1:11" ht="11.25" customHeight="1">
      <c r="A36" s="47" t="s">
        <v>292</v>
      </c>
      <c r="B36" s="214"/>
      <c r="C36" s="214"/>
      <c r="D36" s="214"/>
      <c r="E36" s="212"/>
      <c r="F36" s="212"/>
      <c r="G36" s="214"/>
      <c r="H36" s="214"/>
      <c r="I36" s="214"/>
      <c r="K36" s="213"/>
    </row>
    <row r="37" spans="1:11" ht="11.25" customHeight="1">
      <c r="A37" s="243" t="s">
        <v>203</v>
      </c>
    </row>
    <row r="38" spans="1:11" ht="11.25" customHeight="1">
      <c r="A38" s="243" t="s">
        <v>204</v>
      </c>
    </row>
    <row r="39" spans="1:11" ht="11.25" customHeight="1">
      <c r="A39" s="243" t="s">
        <v>205</v>
      </c>
    </row>
    <row r="40" spans="1:11" ht="11.25" customHeight="1">
      <c r="A40" s="243" t="s">
        <v>206</v>
      </c>
    </row>
    <row r="41" spans="1:11">
      <c r="A41" s="243" t="s">
        <v>207</v>
      </c>
    </row>
    <row r="42" spans="1:11">
      <c r="A42" s="49" t="s">
        <v>283</v>
      </c>
    </row>
  </sheetData>
  <phoneticPr fontId="69" type="noConversion"/>
  <pageMargins left="0.66700000000000004" right="0.66700000000000004" top="0.66700000000000004" bottom="0.72" header="0" footer="0"/>
  <pageSetup firstPageNumber="67"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6BE69-6F1C-4364-B14E-499493634E77}">
  <sheetPr transitionEvaluation="1" codeName="Sheet54">
    <pageSetUpPr fitToPage="1"/>
  </sheetPr>
  <dimension ref="A1:H48"/>
  <sheetViews>
    <sheetView showGridLines="0" zoomScale="130" zoomScaleNormal="130" workbookViewId="0"/>
  </sheetViews>
  <sheetFormatPr defaultColWidth="9.7109375" defaultRowHeight="11.25"/>
  <cols>
    <col min="1" max="1" width="11.140625" style="49" customWidth="1"/>
    <col min="2" max="5" width="14.42578125" style="45" customWidth="1"/>
    <col min="6" max="16384" width="9.7109375" style="45"/>
  </cols>
  <sheetData>
    <row r="1" spans="1:8" ht="11.25" customHeight="1">
      <c r="A1" s="244" t="s">
        <v>51</v>
      </c>
      <c r="B1" s="51"/>
      <c r="C1" s="51"/>
      <c r="D1" s="51"/>
      <c r="E1" s="51"/>
    </row>
    <row r="2" spans="1:8" ht="33.75">
      <c r="A2" s="100" t="s">
        <v>55</v>
      </c>
      <c r="B2" s="101" t="s">
        <v>192</v>
      </c>
      <c r="C2" s="101" t="s">
        <v>254</v>
      </c>
      <c r="D2" s="101" t="s">
        <v>193</v>
      </c>
      <c r="E2" s="101" t="s">
        <v>158</v>
      </c>
    </row>
    <row r="3" spans="1:8" ht="11.25" customHeight="1">
      <c r="A3" s="49">
        <v>1980</v>
      </c>
      <c r="B3" s="72">
        <v>29400</v>
      </c>
      <c r="C3" s="72">
        <v>160000</v>
      </c>
      <c r="D3" s="72">
        <v>449</v>
      </c>
      <c r="E3" s="72">
        <v>71810</v>
      </c>
    </row>
    <row r="4" spans="1:8" ht="11.25" customHeight="1">
      <c r="A4" s="49">
        <v>1981</v>
      </c>
      <c r="B4" s="72">
        <v>30900</v>
      </c>
      <c r="C4" s="8">
        <v>197500</v>
      </c>
      <c r="D4" s="72">
        <v>309</v>
      </c>
      <c r="E4" s="72">
        <v>61062</v>
      </c>
    </row>
    <row r="5" spans="1:8" ht="11.25" customHeight="1">
      <c r="A5" s="49">
        <v>1982</v>
      </c>
      <c r="B5" s="72">
        <v>32900</v>
      </c>
      <c r="C5" s="8">
        <v>118000</v>
      </c>
      <c r="D5" s="72">
        <v>620</v>
      </c>
      <c r="E5" s="72">
        <v>73139</v>
      </c>
    </row>
    <row r="6" spans="1:8" ht="11.25" customHeight="1">
      <c r="A6" s="49">
        <v>1983</v>
      </c>
      <c r="B6" s="72">
        <v>34900</v>
      </c>
      <c r="C6" s="8">
        <v>158500</v>
      </c>
      <c r="D6" s="72">
        <v>435</v>
      </c>
      <c r="E6" s="72">
        <v>69020</v>
      </c>
    </row>
    <row r="7" spans="1:8" ht="11.25" customHeight="1">
      <c r="A7" s="49">
        <v>1984</v>
      </c>
      <c r="B7" s="72">
        <v>35800</v>
      </c>
      <c r="C7" s="8">
        <v>225000</v>
      </c>
      <c r="D7" s="72">
        <v>212</v>
      </c>
      <c r="E7" s="72">
        <v>47797</v>
      </c>
    </row>
    <row r="8" spans="1:8" ht="11.25" customHeight="1">
      <c r="A8" s="49">
        <v>1985</v>
      </c>
      <c r="B8" s="72">
        <v>36600</v>
      </c>
      <c r="C8" s="8">
        <v>166500</v>
      </c>
      <c r="D8" s="72">
        <v>514</v>
      </c>
      <c r="E8" s="72">
        <v>85512</v>
      </c>
    </row>
    <row r="9" spans="1:8" ht="11.25" customHeight="1">
      <c r="A9" s="49">
        <v>1986</v>
      </c>
      <c r="B9" s="72">
        <v>38200</v>
      </c>
      <c r="C9" s="8">
        <v>152000</v>
      </c>
      <c r="D9" s="72">
        <v>657</v>
      </c>
      <c r="E9" s="72">
        <v>99857</v>
      </c>
    </row>
    <row r="10" spans="1:8" ht="11.25" customHeight="1">
      <c r="A10" s="49">
        <v>1987</v>
      </c>
      <c r="B10" s="72">
        <v>39900</v>
      </c>
      <c r="C10" s="8">
        <v>245000</v>
      </c>
      <c r="D10" s="72">
        <v>308</v>
      </c>
      <c r="E10" s="72">
        <v>75361</v>
      </c>
    </row>
    <row r="11" spans="1:8" ht="11.25" customHeight="1">
      <c r="A11" s="49">
        <v>1988</v>
      </c>
      <c r="B11" s="72">
        <v>42800</v>
      </c>
      <c r="C11" s="8">
        <v>216000</v>
      </c>
      <c r="D11" s="72">
        <v>475</v>
      </c>
      <c r="E11" s="72">
        <v>102661</v>
      </c>
    </row>
    <row r="12" spans="1:8" ht="11.25" customHeight="1">
      <c r="A12" s="49">
        <v>1989</v>
      </c>
      <c r="B12" s="72">
        <v>41100</v>
      </c>
      <c r="C12" s="8">
        <v>216000</v>
      </c>
      <c r="D12" s="72">
        <v>445</v>
      </c>
      <c r="E12" s="72">
        <v>96146</v>
      </c>
    </row>
    <row r="13" spans="1:8" ht="11.25" customHeight="1">
      <c r="A13" s="49">
        <v>1990</v>
      </c>
      <c r="B13" s="72">
        <v>41800</v>
      </c>
      <c r="C13" s="8">
        <v>223000</v>
      </c>
      <c r="D13" s="72">
        <v>603</v>
      </c>
      <c r="E13" s="72">
        <v>134412</v>
      </c>
    </row>
    <row r="14" spans="1:8" ht="11.25" customHeight="1">
      <c r="A14" s="49">
        <v>1991</v>
      </c>
      <c r="B14" s="72">
        <v>42400</v>
      </c>
      <c r="C14" s="72">
        <v>218000</v>
      </c>
      <c r="D14" s="72">
        <v>449</v>
      </c>
      <c r="E14" s="72">
        <v>97894</v>
      </c>
    </row>
    <row r="15" spans="1:8" ht="11.25" customHeight="1">
      <c r="A15" s="49">
        <v>1992</v>
      </c>
      <c r="B15" s="72">
        <v>42400</v>
      </c>
      <c r="C15" s="72">
        <v>250000</v>
      </c>
      <c r="D15" s="72">
        <v>252</v>
      </c>
      <c r="E15" s="72">
        <v>63033</v>
      </c>
    </row>
    <row r="16" spans="1:8" ht="11.25" customHeight="1">
      <c r="A16" s="49">
        <v>1993</v>
      </c>
      <c r="B16" s="72">
        <v>41200</v>
      </c>
      <c r="C16" s="72">
        <v>185000</v>
      </c>
      <c r="D16" s="72">
        <v>508</v>
      </c>
      <c r="E16" s="72">
        <v>93954</v>
      </c>
      <c r="F16" s="71"/>
      <c r="G16" s="71"/>
      <c r="H16" s="71"/>
    </row>
    <row r="17" spans="1:5" ht="11.25" customHeight="1">
      <c r="A17" s="49">
        <v>1994</v>
      </c>
      <c r="B17" s="72">
        <v>41600</v>
      </c>
      <c r="C17" s="72">
        <v>247000</v>
      </c>
      <c r="D17" s="72">
        <v>321</v>
      </c>
      <c r="E17" s="72">
        <v>79358</v>
      </c>
    </row>
    <row r="18" spans="1:5" ht="11.25" customHeight="1">
      <c r="A18" s="49">
        <v>1995</v>
      </c>
      <c r="B18" s="72">
        <v>42000</v>
      </c>
      <c r="C18" s="72">
        <v>124000</v>
      </c>
      <c r="D18" s="72">
        <v>950</v>
      </c>
      <c r="E18" s="72">
        <v>117849</v>
      </c>
    </row>
    <row r="19" spans="1:5" ht="11.25" customHeight="1">
      <c r="A19" s="49">
        <v>1996</v>
      </c>
      <c r="B19" s="72">
        <v>42600</v>
      </c>
      <c r="C19" s="72">
        <v>228000</v>
      </c>
      <c r="D19" s="72">
        <v>420</v>
      </c>
      <c r="E19" s="72">
        <v>95831</v>
      </c>
    </row>
    <row r="20" spans="1:5" ht="11.25" customHeight="1">
      <c r="A20" s="49">
        <v>1997</v>
      </c>
      <c r="B20" s="72">
        <v>42000</v>
      </c>
      <c r="C20" s="72">
        <v>246000</v>
      </c>
      <c r="D20" s="72">
        <v>312</v>
      </c>
      <c r="E20" s="72">
        <v>76825</v>
      </c>
    </row>
    <row r="21" spans="1:5" ht="11.25" customHeight="1">
      <c r="A21" s="49">
        <v>1998</v>
      </c>
      <c r="B21" s="72">
        <v>42000</v>
      </c>
      <c r="C21" s="72">
        <v>188000</v>
      </c>
      <c r="D21" s="72">
        <v>529</v>
      </c>
      <c r="E21" s="72">
        <v>99388</v>
      </c>
    </row>
    <row r="22" spans="1:5" ht="11.25" customHeight="1">
      <c r="A22" s="49">
        <v>1999</v>
      </c>
      <c r="B22" s="72">
        <v>40000</v>
      </c>
      <c r="C22" s="72">
        <v>196000</v>
      </c>
      <c r="D22" s="72">
        <v>419</v>
      </c>
      <c r="E22" s="72">
        <v>82041</v>
      </c>
    </row>
    <row r="23" spans="1:5" ht="11.25" customHeight="1">
      <c r="A23" s="49">
        <v>2000</v>
      </c>
      <c r="B23" s="72">
        <v>38000</v>
      </c>
      <c r="C23" s="72">
        <v>197000</v>
      </c>
      <c r="D23" s="72">
        <v>442</v>
      </c>
      <c r="E23" s="72">
        <v>87115</v>
      </c>
    </row>
    <row r="24" spans="1:5" ht="11.25" customHeight="1">
      <c r="A24" s="49">
        <v>2001</v>
      </c>
      <c r="B24" s="72">
        <v>37000</v>
      </c>
      <c r="C24" s="72">
        <v>210000</v>
      </c>
      <c r="D24" s="72">
        <v>306</v>
      </c>
      <c r="E24" s="72">
        <v>64362</v>
      </c>
    </row>
    <row r="25" spans="1:5" ht="11.25" customHeight="1">
      <c r="A25" s="49">
        <v>2002</v>
      </c>
      <c r="B25" s="72">
        <v>36000</v>
      </c>
      <c r="C25" s="72">
        <v>201000</v>
      </c>
      <c r="D25" s="72">
        <v>386</v>
      </c>
      <c r="E25" s="72">
        <v>77586</v>
      </c>
    </row>
    <row r="26" spans="1:5" ht="11.25" customHeight="1">
      <c r="A26" s="49">
        <v>2003</v>
      </c>
      <c r="B26" s="72">
        <v>35000</v>
      </c>
      <c r="C26" s="72">
        <v>209000</v>
      </c>
      <c r="D26" s="72">
        <v>418</v>
      </c>
      <c r="E26" s="72">
        <v>87362</v>
      </c>
    </row>
    <row r="27" spans="1:5" ht="11.25" customHeight="1">
      <c r="A27" s="49">
        <v>2004</v>
      </c>
      <c r="B27" s="72">
        <v>33500</v>
      </c>
      <c r="C27" s="72">
        <v>144000</v>
      </c>
      <c r="D27" s="72">
        <v>516</v>
      </c>
      <c r="E27" s="72">
        <v>74347</v>
      </c>
    </row>
    <row r="28" spans="1:5" ht="11.25" customHeight="1">
      <c r="A28" s="49">
        <v>2005</v>
      </c>
      <c r="B28" s="72">
        <v>32000</v>
      </c>
      <c r="C28" s="72">
        <v>171000</v>
      </c>
      <c r="D28" s="72">
        <v>541</v>
      </c>
      <c r="E28" s="72">
        <v>92463</v>
      </c>
    </row>
    <row r="29" spans="1:5" ht="11.25" customHeight="1">
      <c r="A29" s="49">
        <v>2006</v>
      </c>
      <c r="B29" s="72">
        <v>31000</v>
      </c>
      <c r="C29" s="72">
        <v>158000</v>
      </c>
      <c r="D29" s="72">
        <v>688</v>
      </c>
      <c r="E29" s="72">
        <v>108648</v>
      </c>
    </row>
    <row r="30" spans="1:5" ht="11.25" customHeight="1">
      <c r="A30" s="49">
        <v>2007</v>
      </c>
      <c r="B30" s="72">
        <v>29500</v>
      </c>
      <c r="C30" s="72">
        <v>152000</v>
      </c>
      <c r="D30" s="72">
        <v>665</v>
      </c>
      <c r="E30" s="72">
        <v>101077</v>
      </c>
    </row>
    <row r="31" spans="1:5" ht="11.25" customHeight="1">
      <c r="A31" s="49">
        <v>2008</v>
      </c>
      <c r="B31" s="72">
        <v>28000</v>
      </c>
      <c r="C31" s="72">
        <v>160000</v>
      </c>
      <c r="D31" s="72">
        <v>356</v>
      </c>
      <c r="E31" s="72">
        <v>56960</v>
      </c>
    </row>
    <row r="32" spans="1:5" ht="11.25" customHeight="1">
      <c r="A32" s="49">
        <v>2009</v>
      </c>
      <c r="B32" s="72">
        <v>26000</v>
      </c>
      <c r="C32" s="72">
        <v>112000</v>
      </c>
      <c r="D32" s="72">
        <v>514</v>
      </c>
      <c r="E32" s="72">
        <v>57568</v>
      </c>
    </row>
    <row r="33" spans="1:5" ht="11.25" customHeight="1">
      <c r="A33" s="49">
        <v>2010</v>
      </c>
      <c r="B33" s="72">
        <v>24000</v>
      </c>
      <c r="C33" s="72">
        <v>142000</v>
      </c>
      <c r="D33" s="72">
        <v>555</v>
      </c>
      <c r="E33" s="72">
        <v>78810</v>
      </c>
    </row>
    <row r="34" spans="1:5" ht="11.25" customHeight="1">
      <c r="A34" s="49">
        <v>2011</v>
      </c>
      <c r="B34" s="72">
        <v>22000</v>
      </c>
      <c r="C34" s="72">
        <v>160000</v>
      </c>
      <c r="D34" s="72">
        <v>402</v>
      </c>
      <c r="E34" s="72">
        <v>64320</v>
      </c>
    </row>
    <row r="35" spans="1:5" ht="11.25" customHeight="1">
      <c r="A35" s="49">
        <v>2012</v>
      </c>
      <c r="B35" s="72">
        <v>20000</v>
      </c>
      <c r="C35" s="72">
        <v>115000</v>
      </c>
      <c r="D35" s="72">
        <v>695</v>
      </c>
      <c r="E35" s="72">
        <v>79940</v>
      </c>
    </row>
    <row r="36" spans="1:5" ht="11.25" customHeight="1">
      <c r="A36" s="49">
        <v>2013</v>
      </c>
      <c r="B36" s="72">
        <v>19000</v>
      </c>
      <c r="C36" s="72">
        <v>98600</v>
      </c>
      <c r="D36" s="72">
        <v>665</v>
      </c>
      <c r="E36" s="72">
        <v>65527</v>
      </c>
    </row>
    <row r="37" spans="1:5" ht="11.25" customHeight="1">
      <c r="A37" s="49">
        <v>2014</v>
      </c>
      <c r="B37" s="72">
        <v>16500</v>
      </c>
      <c r="C37" s="72">
        <v>104000</v>
      </c>
      <c r="D37" s="72">
        <v>912</v>
      </c>
      <c r="E37" s="72">
        <v>94842</v>
      </c>
    </row>
    <row r="38" spans="1:5" ht="11.25" customHeight="1">
      <c r="A38" s="49">
        <v>2015</v>
      </c>
      <c r="B38" s="72">
        <v>15500</v>
      </c>
      <c r="C38" s="72">
        <v>91500</v>
      </c>
      <c r="D38" s="72">
        <v>996</v>
      </c>
      <c r="E38" s="72">
        <v>91125</v>
      </c>
    </row>
    <row r="39" spans="1:5" ht="11.25" customHeight="1">
      <c r="A39" s="49">
        <v>2016</v>
      </c>
      <c r="B39" s="72">
        <v>15000</v>
      </c>
      <c r="C39" s="72">
        <v>107800</v>
      </c>
      <c r="D39" s="72">
        <v>811</v>
      </c>
      <c r="E39" s="72">
        <v>87460</v>
      </c>
    </row>
    <row r="40" spans="1:5" ht="11.25" customHeight="1">
      <c r="A40" s="49">
        <v>2017</v>
      </c>
      <c r="B40" s="72">
        <v>15000</v>
      </c>
      <c r="C40" s="72">
        <v>114900</v>
      </c>
      <c r="D40" s="242">
        <v>1000</v>
      </c>
      <c r="E40" s="72">
        <v>114897</v>
      </c>
    </row>
    <row r="41" spans="1:5" ht="11.25" customHeight="1">
      <c r="A41" s="49">
        <v>2018</v>
      </c>
      <c r="B41" s="72">
        <v>15000</v>
      </c>
      <c r="C41" s="72">
        <v>106450</v>
      </c>
      <c r="D41" s="72">
        <v>935</v>
      </c>
      <c r="E41" s="72">
        <v>99537</v>
      </c>
    </row>
    <row r="42" spans="1:5" ht="11.25" customHeight="1">
      <c r="A42" s="49">
        <v>2019</v>
      </c>
      <c r="B42" s="72">
        <v>14000</v>
      </c>
      <c r="C42" s="72">
        <v>91390</v>
      </c>
      <c r="D42" s="72">
        <v>1180</v>
      </c>
      <c r="E42" s="72">
        <v>108237</v>
      </c>
    </row>
    <row r="43" spans="1:5" ht="11.25" customHeight="1">
      <c r="A43" s="49">
        <v>2020</v>
      </c>
      <c r="B43" s="72">
        <v>13000</v>
      </c>
      <c r="C43" s="72">
        <v>96920</v>
      </c>
      <c r="D43" s="72">
        <v>1190</v>
      </c>
      <c r="E43" s="72">
        <v>115005</v>
      </c>
    </row>
    <row r="44" spans="1:5" ht="11.25" customHeight="1">
      <c r="A44" s="49">
        <v>2021</v>
      </c>
      <c r="B44" s="72">
        <v>12800</v>
      </c>
      <c r="C44" s="72">
        <v>80660</v>
      </c>
      <c r="D44" s="72">
        <v>1140</v>
      </c>
      <c r="E44" s="72">
        <v>91680</v>
      </c>
    </row>
    <row r="45" spans="1:5" ht="11.25" customHeight="1">
      <c r="A45" s="138">
        <v>2022</v>
      </c>
      <c r="B45" s="139">
        <v>11600</v>
      </c>
      <c r="C45" s="139">
        <v>75450</v>
      </c>
      <c r="D45" s="139">
        <v>1460</v>
      </c>
      <c r="E45" s="139">
        <v>110157</v>
      </c>
    </row>
    <row r="46" spans="1:5" ht="11.25" customHeight="1">
      <c r="A46" s="49" t="s">
        <v>296</v>
      </c>
      <c r="B46" s="72"/>
      <c r="C46" s="72"/>
      <c r="D46" s="72"/>
      <c r="E46" s="72"/>
    </row>
    <row r="47" spans="1:5" ht="11.25" customHeight="1">
      <c r="A47" s="49" t="s">
        <v>278</v>
      </c>
    </row>
    <row r="48" spans="1:5" ht="9" customHeight="1"/>
  </sheetData>
  <pageMargins left="0.66700000000000004" right="0.66700000000000004" top="0.66700000000000004" bottom="0.72" header="0" footer="0"/>
  <pageSetup firstPageNumber="68" orientation="portrait"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A5D3-0840-4801-A670-AFC9F49090F8}">
  <sheetPr transitionEvaluation="1" codeName="Sheet55"/>
  <dimension ref="A1:G47"/>
  <sheetViews>
    <sheetView showGridLines="0" topLeftCell="A15" zoomScale="140" zoomScaleNormal="140" workbookViewId="0">
      <selection activeCell="J20" sqref="J20"/>
    </sheetView>
  </sheetViews>
  <sheetFormatPr defaultColWidth="9.7109375" defaultRowHeight="11.25"/>
  <cols>
    <col min="1" max="1" width="11.140625" style="49" customWidth="1"/>
    <col min="2" max="5" width="14.42578125" style="45" customWidth="1"/>
    <col min="6" max="6" width="14.5703125" style="45" bestFit="1" customWidth="1"/>
    <col min="7" max="16384" width="9.7109375" style="45"/>
  </cols>
  <sheetData>
    <row r="1" spans="1:7" ht="11.25" customHeight="1">
      <c r="A1" s="244" t="s">
        <v>271</v>
      </c>
      <c r="B1" s="51"/>
      <c r="C1" s="51"/>
      <c r="D1" s="51"/>
      <c r="E1" s="51"/>
    </row>
    <row r="2" spans="1:7" ht="22.5" customHeight="1">
      <c r="A2" s="100" t="s">
        <v>55</v>
      </c>
      <c r="B2" s="101" t="s">
        <v>192</v>
      </c>
      <c r="C2" s="101" t="s">
        <v>254</v>
      </c>
      <c r="D2" s="101" t="s">
        <v>193</v>
      </c>
      <c r="E2" s="101" t="s">
        <v>158</v>
      </c>
    </row>
    <row r="3" spans="1:7" ht="11.25" customHeight="1">
      <c r="A3" s="49">
        <v>1980</v>
      </c>
      <c r="B3" s="72">
        <v>69600</v>
      </c>
      <c r="C3" s="72">
        <v>168000</v>
      </c>
      <c r="D3" s="72">
        <v>683</v>
      </c>
      <c r="E3" s="72">
        <v>114744</v>
      </c>
    </row>
    <row r="4" spans="1:7" ht="11.25" customHeight="1">
      <c r="A4" s="49">
        <v>1981</v>
      </c>
      <c r="B4" s="72">
        <v>65400</v>
      </c>
      <c r="C4" s="8">
        <v>159500</v>
      </c>
      <c r="D4" s="72">
        <v>654</v>
      </c>
      <c r="E4" s="72">
        <v>104313</v>
      </c>
    </row>
    <row r="5" spans="1:7" ht="11.25" customHeight="1">
      <c r="A5" s="49">
        <v>1982</v>
      </c>
      <c r="B5" s="72">
        <v>66600</v>
      </c>
      <c r="C5" s="8">
        <v>126000</v>
      </c>
      <c r="D5" s="72">
        <v>679</v>
      </c>
      <c r="E5" s="72">
        <v>85554</v>
      </c>
    </row>
    <row r="6" spans="1:7" ht="11.25" customHeight="1">
      <c r="A6" s="49">
        <v>1983</v>
      </c>
      <c r="B6" s="72">
        <v>67700</v>
      </c>
      <c r="C6" s="8">
        <v>145000</v>
      </c>
      <c r="D6" s="72">
        <v>667</v>
      </c>
      <c r="E6" s="72">
        <v>96715</v>
      </c>
    </row>
    <row r="7" spans="1:7" ht="11.25" customHeight="1">
      <c r="A7" s="49">
        <v>1984</v>
      </c>
      <c r="B7" s="72">
        <v>68700</v>
      </c>
      <c r="C7" s="8">
        <v>148000</v>
      </c>
      <c r="D7" s="72">
        <v>693</v>
      </c>
      <c r="E7" s="72">
        <v>102564</v>
      </c>
    </row>
    <row r="8" spans="1:7" ht="11.25" customHeight="1">
      <c r="A8" s="49">
        <v>1985</v>
      </c>
      <c r="B8" s="72">
        <v>71700</v>
      </c>
      <c r="C8" s="8">
        <v>141000</v>
      </c>
      <c r="D8" s="72">
        <v>680</v>
      </c>
      <c r="E8" s="72">
        <v>95880</v>
      </c>
    </row>
    <row r="9" spans="1:7" ht="11.25" customHeight="1">
      <c r="A9" s="49">
        <v>1986</v>
      </c>
      <c r="B9" s="72">
        <v>72600</v>
      </c>
      <c r="C9" s="8">
        <v>99000</v>
      </c>
      <c r="D9" s="72">
        <v>819</v>
      </c>
      <c r="E9" s="72">
        <v>81081</v>
      </c>
    </row>
    <row r="10" spans="1:7" ht="11.25" customHeight="1">
      <c r="A10" s="49">
        <v>1987</v>
      </c>
      <c r="B10" s="72">
        <v>75600</v>
      </c>
      <c r="C10" s="8">
        <v>229000</v>
      </c>
      <c r="D10" s="72">
        <v>734</v>
      </c>
      <c r="E10" s="72">
        <v>168086</v>
      </c>
    </row>
    <row r="11" spans="1:7" ht="11.25" customHeight="1">
      <c r="A11" s="49">
        <v>1988</v>
      </c>
      <c r="B11" s="72">
        <v>77200</v>
      </c>
      <c r="C11" s="8">
        <v>151000</v>
      </c>
      <c r="D11" s="72">
        <v>782</v>
      </c>
      <c r="E11" s="72">
        <v>118082</v>
      </c>
    </row>
    <row r="12" spans="1:7" ht="11.25" customHeight="1">
      <c r="A12" s="49">
        <v>1989</v>
      </c>
      <c r="B12" s="72">
        <v>77400</v>
      </c>
      <c r="C12" s="8">
        <v>226000</v>
      </c>
      <c r="D12" s="72">
        <v>779</v>
      </c>
      <c r="E12" s="72">
        <v>176054</v>
      </c>
    </row>
    <row r="13" spans="1:7" ht="11.25" customHeight="1">
      <c r="A13" s="49">
        <v>1990</v>
      </c>
      <c r="B13" s="72">
        <v>80100</v>
      </c>
      <c r="C13" s="8">
        <v>147000</v>
      </c>
      <c r="D13" s="72">
        <v>873</v>
      </c>
      <c r="E13" s="72">
        <v>128331</v>
      </c>
    </row>
    <row r="14" spans="1:7" ht="11.25" customHeight="1">
      <c r="A14" s="49">
        <v>1991</v>
      </c>
      <c r="B14" s="72">
        <v>80200</v>
      </c>
      <c r="C14" s="72">
        <v>187000</v>
      </c>
      <c r="D14" s="72">
        <v>940</v>
      </c>
      <c r="E14" s="72">
        <v>175780</v>
      </c>
    </row>
    <row r="15" spans="1:7" ht="11.25" customHeight="1">
      <c r="A15" s="49">
        <v>1992</v>
      </c>
      <c r="B15" s="72">
        <v>80400</v>
      </c>
      <c r="C15" s="72">
        <v>184000</v>
      </c>
      <c r="D15" s="72">
        <v>1030</v>
      </c>
      <c r="E15" s="72">
        <v>189520</v>
      </c>
    </row>
    <row r="16" spans="1:7" ht="11.25" customHeight="1">
      <c r="A16" s="49">
        <v>1993</v>
      </c>
      <c r="B16" s="72">
        <v>83000</v>
      </c>
      <c r="C16" s="72">
        <v>121000</v>
      </c>
      <c r="D16" s="72">
        <v>1120</v>
      </c>
      <c r="E16" s="72">
        <v>135520</v>
      </c>
      <c r="F16" s="71"/>
      <c r="G16" s="71"/>
    </row>
    <row r="17" spans="1:5" ht="11.25" customHeight="1">
      <c r="A17" s="49">
        <v>1994</v>
      </c>
      <c r="B17" s="72">
        <v>84000</v>
      </c>
      <c r="C17" s="72">
        <v>193000</v>
      </c>
      <c r="D17" s="72">
        <v>1090</v>
      </c>
      <c r="E17" s="72">
        <v>210370</v>
      </c>
    </row>
    <row r="18" spans="1:5" ht="11.25" customHeight="1">
      <c r="A18" s="49">
        <v>1995</v>
      </c>
      <c r="B18" s="72">
        <v>83500</v>
      </c>
      <c r="C18" s="72">
        <v>181000</v>
      </c>
      <c r="D18" s="72">
        <v>1040</v>
      </c>
      <c r="E18" s="72">
        <v>188240</v>
      </c>
    </row>
    <row r="19" spans="1:5" ht="11.25" customHeight="1">
      <c r="A19" s="49">
        <v>1996</v>
      </c>
      <c r="B19" s="72">
        <v>85000</v>
      </c>
      <c r="C19" s="72">
        <v>223000</v>
      </c>
      <c r="D19" s="72">
        <v>839</v>
      </c>
      <c r="E19" s="72">
        <v>187097</v>
      </c>
    </row>
    <row r="20" spans="1:5" ht="11.25" customHeight="1">
      <c r="A20" s="49">
        <v>1997</v>
      </c>
      <c r="B20" s="72">
        <v>82000</v>
      </c>
      <c r="C20" s="72">
        <v>205000</v>
      </c>
      <c r="D20" s="72">
        <v>883</v>
      </c>
      <c r="E20" s="72">
        <v>181015</v>
      </c>
    </row>
    <row r="21" spans="1:5" ht="11.25" customHeight="1">
      <c r="A21" s="49">
        <v>1998</v>
      </c>
      <c r="B21" s="72">
        <v>83000</v>
      </c>
      <c r="C21" s="72">
        <v>103000</v>
      </c>
      <c r="D21" s="72">
        <v>764</v>
      </c>
      <c r="E21" s="72">
        <v>78692</v>
      </c>
    </row>
    <row r="22" spans="1:5" ht="11.25" customHeight="1">
      <c r="A22" s="49">
        <v>1999</v>
      </c>
      <c r="B22" s="72">
        <v>83000</v>
      </c>
      <c r="C22" s="72">
        <v>165000</v>
      </c>
      <c r="D22" s="72">
        <v>861</v>
      </c>
      <c r="E22" s="72">
        <v>142065</v>
      </c>
    </row>
    <row r="23" spans="1:5" ht="11.25" customHeight="1">
      <c r="A23" s="49">
        <v>2000</v>
      </c>
      <c r="B23" s="72">
        <v>86000</v>
      </c>
      <c r="C23" s="72">
        <v>201000</v>
      </c>
      <c r="D23" s="72">
        <v>770</v>
      </c>
      <c r="E23" s="72">
        <v>154770</v>
      </c>
    </row>
    <row r="24" spans="1:5" ht="11.25" customHeight="1">
      <c r="A24" s="49">
        <v>2001</v>
      </c>
      <c r="B24" s="72">
        <v>86000</v>
      </c>
      <c r="C24" s="72">
        <v>135000</v>
      </c>
      <c r="D24" s="72">
        <v>726</v>
      </c>
      <c r="E24" s="72">
        <v>98010</v>
      </c>
    </row>
    <row r="25" spans="1:5" ht="11.25" customHeight="1">
      <c r="A25" s="49">
        <v>2002</v>
      </c>
      <c r="B25" s="72">
        <v>74000</v>
      </c>
      <c r="C25" s="72">
        <v>163000</v>
      </c>
      <c r="D25" s="72">
        <v>810</v>
      </c>
      <c r="E25" s="72">
        <v>132030</v>
      </c>
    </row>
    <row r="26" spans="1:5" ht="11.25" customHeight="1">
      <c r="A26" s="49">
        <v>2003</v>
      </c>
      <c r="B26" s="72">
        <v>72000</v>
      </c>
      <c r="C26" s="72">
        <v>168000</v>
      </c>
      <c r="D26" s="72">
        <v>772</v>
      </c>
      <c r="E26" s="72">
        <v>129696</v>
      </c>
    </row>
    <row r="27" spans="1:5" ht="11.25" customHeight="1">
      <c r="A27" s="49">
        <v>2004</v>
      </c>
      <c r="B27" s="72">
        <v>70000</v>
      </c>
      <c r="C27" s="72">
        <v>48000</v>
      </c>
      <c r="D27" s="72">
        <v>1500</v>
      </c>
      <c r="E27" s="72">
        <v>72000</v>
      </c>
    </row>
    <row r="28" spans="1:5" ht="11.25" customHeight="1">
      <c r="A28" s="49">
        <v>2005</v>
      </c>
      <c r="B28" s="72">
        <v>67000</v>
      </c>
      <c r="C28" s="72">
        <v>94000</v>
      </c>
      <c r="D28" s="72">
        <v>1470</v>
      </c>
      <c r="E28" s="72">
        <v>138180</v>
      </c>
    </row>
    <row r="29" spans="1:5" ht="11.25" customHeight="1">
      <c r="A29" s="49">
        <v>2006</v>
      </c>
      <c r="B29" s="72">
        <v>65000</v>
      </c>
      <c r="C29" s="72">
        <v>189000</v>
      </c>
      <c r="D29" s="72">
        <v>1390</v>
      </c>
      <c r="E29" s="72">
        <v>262710</v>
      </c>
    </row>
    <row r="30" spans="1:5" ht="11.25" customHeight="1">
      <c r="A30" s="49">
        <v>2007</v>
      </c>
      <c r="B30" s="72">
        <v>64000</v>
      </c>
      <c r="C30" s="72">
        <v>81000</v>
      </c>
      <c r="D30" s="72">
        <v>1450</v>
      </c>
      <c r="E30" s="72">
        <v>117450</v>
      </c>
    </row>
    <row r="31" spans="1:5" ht="11.25" customHeight="1">
      <c r="A31" s="49">
        <v>2008</v>
      </c>
      <c r="B31" s="72">
        <v>64000</v>
      </c>
      <c r="C31" s="72">
        <v>129000</v>
      </c>
      <c r="D31" s="72">
        <v>1500</v>
      </c>
      <c r="E31" s="72">
        <v>193500</v>
      </c>
    </row>
    <row r="32" spans="1:5" ht="11.25" customHeight="1">
      <c r="A32" s="49">
        <v>2009</v>
      </c>
      <c r="B32" s="72">
        <v>64000</v>
      </c>
      <c r="C32" s="72">
        <v>166000</v>
      </c>
      <c r="D32" s="72">
        <v>1230</v>
      </c>
      <c r="E32" s="72">
        <v>204180</v>
      </c>
    </row>
    <row r="33" spans="1:6" ht="11.25" customHeight="1">
      <c r="A33" s="49">
        <v>2010</v>
      </c>
      <c r="B33" s="72">
        <v>61000</v>
      </c>
      <c r="C33" s="72">
        <v>130000</v>
      </c>
      <c r="D33" s="72">
        <v>1350</v>
      </c>
      <c r="E33" s="72">
        <v>175500</v>
      </c>
      <c r="F33" s="85"/>
    </row>
    <row r="34" spans="1:6" ht="11.25" customHeight="1">
      <c r="A34" s="49">
        <v>2011</v>
      </c>
      <c r="B34" s="72">
        <v>58000</v>
      </c>
      <c r="C34" s="72">
        <v>137000</v>
      </c>
      <c r="D34" s="72">
        <v>1310</v>
      </c>
      <c r="E34" s="72">
        <v>179470</v>
      </c>
      <c r="F34" s="85"/>
    </row>
    <row r="35" spans="1:6" ht="11.25" customHeight="1">
      <c r="A35" s="49">
        <v>2012</v>
      </c>
      <c r="B35" s="72">
        <v>55000</v>
      </c>
      <c r="C35" s="72">
        <v>138000</v>
      </c>
      <c r="D35" s="72">
        <v>1330</v>
      </c>
      <c r="E35" s="72">
        <v>183540</v>
      </c>
      <c r="F35" s="85"/>
    </row>
    <row r="36" spans="1:6" ht="11.25" customHeight="1">
      <c r="A36" s="49">
        <v>2013</v>
      </c>
      <c r="B36" s="72">
        <v>50000</v>
      </c>
      <c r="C36" s="72">
        <v>85000</v>
      </c>
      <c r="D36" s="72">
        <v>2000</v>
      </c>
      <c r="E36" s="72">
        <v>170000</v>
      </c>
      <c r="F36" s="85"/>
    </row>
    <row r="37" spans="1:6" ht="11.25" customHeight="1">
      <c r="A37" s="49">
        <v>2014</v>
      </c>
      <c r="B37" s="72">
        <v>48000</v>
      </c>
      <c r="C37" s="72">
        <v>108000</v>
      </c>
      <c r="D37" s="72">
        <v>2470</v>
      </c>
      <c r="E37" s="72">
        <v>266760</v>
      </c>
      <c r="F37" s="85"/>
    </row>
    <row r="38" spans="1:6" ht="11.25" customHeight="1">
      <c r="A38" s="49">
        <v>2015</v>
      </c>
      <c r="B38" s="72">
        <v>47000</v>
      </c>
      <c r="C38" s="72">
        <v>110000</v>
      </c>
      <c r="D38" s="72">
        <v>2050</v>
      </c>
      <c r="E38" s="72">
        <v>225500</v>
      </c>
      <c r="F38" s="85"/>
    </row>
    <row r="39" spans="1:6" ht="11.25" customHeight="1">
      <c r="A39" s="49">
        <v>2016</v>
      </c>
      <c r="B39" s="72">
        <v>45000</v>
      </c>
      <c r="C39" s="72">
        <v>54000</v>
      </c>
      <c r="D39" s="72">
        <v>2180</v>
      </c>
      <c r="E39" s="72">
        <v>117720</v>
      </c>
      <c r="F39" s="85"/>
    </row>
    <row r="40" spans="1:6" ht="11.25" customHeight="1">
      <c r="A40" s="49">
        <v>2017</v>
      </c>
      <c r="B40" s="72">
        <v>45000</v>
      </c>
      <c r="C40" s="72">
        <v>105000</v>
      </c>
      <c r="D40" s="72">
        <v>1980</v>
      </c>
      <c r="E40" s="72">
        <v>207900</v>
      </c>
      <c r="F40" s="85"/>
    </row>
    <row r="41" spans="1:6" ht="11.25" customHeight="1">
      <c r="A41" s="49">
        <v>2018</v>
      </c>
      <c r="B41" s="72">
        <v>44000</v>
      </c>
      <c r="C41" s="72">
        <v>88000</v>
      </c>
      <c r="D41" s="72">
        <v>1910</v>
      </c>
      <c r="E41" s="72">
        <v>168080</v>
      </c>
    </row>
    <row r="42" spans="1:6" ht="11.25" customHeight="1">
      <c r="A42" s="49">
        <v>2019</v>
      </c>
      <c r="B42" s="72">
        <v>44000</v>
      </c>
      <c r="C42" s="72">
        <v>88370</v>
      </c>
      <c r="D42" s="72">
        <v>1800</v>
      </c>
      <c r="E42" s="72">
        <v>159066</v>
      </c>
    </row>
    <row r="43" spans="1:6" ht="11.25" customHeight="1">
      <c r="A43" s="49">
        <v>2020</v>
      </c>
      <c r="B43" s="72">
        <v>40000</v>
      </c>
      <c r="C43" s="72">
        <v>59020</v>
      </c>
      <c r="D43" s="72">
        <v>1870</v>
      </c>
      <c r="E43" s="72">
        <v>110367</v>
      </c>
    </row>
    <row r="44" spans="1:6" ht="11.25" customHeight="1">
      <c r="A44" s="49">
        <v>2021</v>
      </c>
      <c r="B44" s="72">
        <v>37000</v>
      </c>
      <c r="C44" s="72">
        <v>82010</v>
      </c>
      <c r="D44" s="72">
        <v>2110</v>
      </c>
      <c r="E44" s="72">
        <v>173041</v>
      </c>
    </row>
    <row r="45" spans="1:6" ht="11.25" customHeight="1">
      <c r="A45" s="55">
        <v>2022</v>
      </c>
      <c r="B45" s="74">
        <v>36000</v>
      </c>
      <c r="C45" s="74">
        <v>75220</v>
      </c>
      <c r="D45" s="74">
        <v>2280</v>
      </c>
      <c r="E45" s="74">
        <v>171502</v>
      </c>
    </row>
    <row r="46" spans="1:6" ht="11.25" customHeight="1">
      <c r="A46" s="49" t="s">
        <v>216</v>
      </c>
    </row>
    <row r="47" spans="1:6" ht="11.25" customHeight="1">
      <c r="A47" s="49" t="s">
        <v>278</v>
      </c>
    </row>
  </sheetData>
  <pageMargins left="0.66700000000000004" right="0.66700000000000004" top="0.66700000000000004" bottom="0.72" header="0" footer="0"/>
  <pageSetup firstPageNumber="69" orientation="portrait"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8FAC5-EDCD-47A3-99D6-E18B4F4AD3F1}">
  <sheetPr transitionEvaluation="1" codeName="Sheet56">
    <pageSetUpPr fitToPage="1"/>
  </sheetPr>
  <dimension ref="A1:H42"/>
  <sheetViews>
    <sheetView showGridLines="0" tabSelected="1" zoomScale="140" zoomScaleNormal="140" workbookViewId="0"/>
  </sheetViews>
  <sheetFormatPr defaultColWidth="9.7109375" defaultRowHeight="11.25"/>
  <cols>
    <col min="1" max="1" width="11.140625" style="6" customWidth="1"/>
    <col min="2" max="8" width="14.42578125" style="6" customWidth="1"/>
    <col min="9" max="16384" width="9.7109375" style="6"/>
  </cols>
  <sheetData>
    <row r="1" spans="1:8" ht="11.25" customHeight="1">
      <c r="A1" s="50" t="s">
        <v>335</v>
      </c>
      <c r="B1" s="51"/>
      <c r="C1" s="51"/>
      <c r="D1" s="51"/>
      <c r="E1" s="51"/>
      <c r="F1" s="51"/>
      <c r="G1" s="51"/>
      <c r="H1" s="43"/>
    </row>
    <row r="2" spans="1:8" ht="33.75">
      <c r="A2" s="76" t="s">
        <v>55</v>
      </c>
      <c r="B2" s="87" t="s">
        <v>255</v>
      </c>
      <c r="C2" s="87" t="s">
        <v>254</v>
      </c>
      <c r="D2" s="87" t="s">
        <v>256</v>
      </c>
      <c r="E2" s="87" t="s">
        <v>257</v>
      </c>
      <c r="F2" s="87" t="s">
        <v>155</v>
      </c>
      <c r="G2" s="87" t="s">
        <v>156</v>
      </c>
      <c r="H2" s="87" t="s">
        <v>157</v>
      </c>
    </row>
    <row r="3" spans="1:8" ht="11.25" customHeight="1">
      <c r="A3" s="49">
        <v>1980</v>
      </c>
      <c r="B3" s="72">
        <v>76600</v>
      </c>
      <c r="C3" s="72">
        <v>76600</v>
      </c>
      <c r="D3" s="72">
        <v>40500</v>
      </c>
      <c r="E3" s="72">
        <v>36100</v>
      </c>
      <c r="F3" s="72">
        <v>196</v>
      </c>
      <c r="G3" s="72">
        <v>137</v>
      </c>
      <c r="H3" s="72">
        <v>179</v>
      </c>
    </row>
    <row r="4" spans="1:8" ht="11.25" customHeight="1">
      <c r="A4" s="49">
        <v>1981</v>
      </c>
      <c r="B4" s="72">
        <v>65100</v>
      </c>
      <c r="C4" s="8">
        <v>62600</v>
      </c>
      <c r="D4" s="72">
        <v>32900</v>
      </c>
      <c r="E4" s="72">
        <v>29700</v>
      </c>
      <c r="F4" s="72">
        <v>167</v>
      </c>
      <c r="G4" s="72">
        <v>126</v>
      </c>
      <c r="H4" s="72">
        <v>156</v>
      </c>
    </row>
    <row r="5" spans="1:8" ht="11.25" customHeight="1">
      <c r="A5" s="49">
        <v>1982</v>
      </c>
      <c r="B5" s="72">
        <v>51500</v>
      </c>
      <c r="C5" s="8">
        <v>47500</v>
      </c>
      <c r="D5" s="72">
        <v>26550</v>
      </c>
      <c r="E5" s="72">
        <v>20950</v>
      </c>
      <c r="F5" s="72">
        <v>387</v>
      </c>
      <c r="G5" s="72">
        <v>108</v>
      </c>
      <c r="H5" s="72">
        <v>264</v>
      </c>
    </row>
    <row r="6" spans="1:8" ht="11.25" customHeight="1">
      <c r="A6" s="49">
        <v>1983</v>
      </c>
      <c r="B6" s="72">
        <v>51200</v>
      </c>
      <c r="C6" s="8">
        <v>49200</v>
      </c>
      <c r="D6" s="72">
        <v>30000</v>
      </c>
      <c r="E6" s="72">
        <v>19200</v>
      </c>
      <c r="F6" s="72">
        <v>257</v>
      </c>
      <c r="G6" s="72">
        <v>108</v>
      </c>
      <c r="H6" s="72">
        <v>199</v>
      </c>
    </row>
    <row r="7" spans="1:8" ht="11.25" customHeight="1">
      <c r="A7" s="49">
        <v>1984</v>
      </c>
      <c r="B7" s="72">
        <v>52000</v>
      </c>
      <c r="C7" s="8">
        <v>51000</v>
      </c>
      <c r="D7" s="72">
        <v>28200</v>
      </c>
      <c r="E7" s="72">
        <v>22800</v>
      </c>
      <c r="F7" s="72">
        <v>266</v>
      </c>
      <c r="G7" s="72">
        <v>137</v>
      </c>
      <c r="H7" s="72">
        <v>208</v>
      </c>
    </row>
    <row r="8" spans="1:8" ht="11.25" customHeight="1">
      <c r="A8" s="49">
        <v>1985</v>
      </c>
      <c r="B8" s="72">
        <v>51700</v>
      </c>
      <c r="C8" s="8">
        <v>48100</v>
      </c>
      <c r="D8" s="72">
        <v>21700</v>
      </c>
      <c r="E8" s="72">
        <v>26400</v>
      </c>
      <c r="F8" s="72">
        <v>329</v>
      </c>
      <c r="G8" s="72">
        <v>148</v>
      </c>
      <c r="H8" s="72">
        <v>230</v>
      </c>
    </row>
    <row r="9" spans="1:8" ht="11.25" customHeight="1">
      <c r="A9" s="49">
        <v>1986</v>
      </c>
      <c r="B9" s="72">
        <v>48100</v>
      </c>
      <c r="C9" s="8">
        <v>44100</v>
      </c>
      <c r="D9" s="72">
        <v>20400</v>
      </c>
      <c r="E9" s="72">
        <v>23700</v>
      </c>
      <c r="F9" s="72">
        <v>432</v>
      </c>
      <c r="G9" s="72">
        <v>111</v>
      </c>
      <c r="H9" s="72">
        <v>260</v>
      </c>
    </row>
    <row r="10" spans="1:8" ht="11.25" customHeight="1">
      <c r="A10" s="49">
        <v>1987</v>
      </c>
      <c r="B10" s="72">
        <v>49500</v>
      </c>
      <c r="C10" s="8">
        <v>45200</v>
      </c>
      <c r="D10" s="72">
        <v>21600</v>
      </c>
      <c r="E10" s="72">
        <v>23600</v>
      </c>
      <c r="F10" s="72">
        <v>173</v>
      </c>
      <c r="G10" s="72">
        <v>108</v>
      </c>
      <c r="H10" s="72">
        <v>139</v>
      </c>
    </row>
    <row r="11" spans="1:8" ht="11.25" customHeight="1">
      <c r="A11" s="49">
        <v>1988</v>
      </c>
      <c r="B11" s="72">
        <v>53000</v>
      </c>
      <c r="C11" s="8">
        <v>49600</v>
      </c>
      <c r="D11" s="72">
        <v>24000</v>
      </c>
      <c r="E11" s="72">
        <v>25600</v>
      </c>
      <c r="F11" s="72">
        <v>249</v>
      </c>
      <c r="G11" s="72">
        <v>117</v>
      </c>
      <c r="H11" s="72">
        <v>181</v>
      </c>
    </row>
    <row r="12" spans="1:8" ht="11.25" customHeight="1">
      <c r="A12" s="49">
        <v>1989</v>
      </c>
      <c r="B12" s="72">
        <v>47000</v>
      </c>
      <c r="C12" s="8">
        <v>43850</v>
      </c>
      <c r="D12" s="72">
        <v>22750</v>
      </c>
      <c r="E12" s="72">
        <v>21100</v>
      </c>
      <c r="F12" s="72">
        <v>289</v>
      </c>
      <c r="G12" s="72">
        <v>119</v>
      </c>
      <c r="H12" s="72">
        <v>207</v>
      </c>
    </row>
    <row r="13" spans="1:8" ht="11.25" customHeight="1">
      <c r="A13" s="49">
        <v>1990</v>
      </c>
      <c r="B13" s="72">
        <v>47800</v>
      </c>
      <c r="C13" s="8">
        <v>43200</v>
      </c>
      <c r="D13" s="72">
        <v>24300</v>
      </c>
      <c r="E13" s="72">
        <v>18900</v>
      </c>
      <c r="F13" s="72">
        <v>250</v>
      </c>
      <c r="G13" s="72">
        <v>125</v>
      </c>
      <c r="H13" s="72">
        <v>195</v>
      </c>
    </row>
    <row r="14" spans="1:8" ht="11.25" customHeight="1">
      <c r="A14" s="49">
        <v>1991</v>
      </c>
      <c r="B14" s="72">
        <v>24100</v>
      </c>
      <c r="C14" s="72">
        <v>23800</v>
      </c>
      <c r="D14" s="72">
        <v>12990</v>
      </c>
      <c r="E14" s="72">
        <v>10810</v>
      </c>
      <c r="F14" s="72">
        <v>334</v>
      </c>
      <c r="G14" s="72">
        <v>222</v>
      </c>
      <c r="H14" s="72">
        <v>283</v>
      </c>
    </row>
    <row r="15" spans="1:8" ht="11.25" customHeight="1">
      <c r="A15" s="49">
        <v>1992</v>
      </c>
      <c r="B15" s="72">
        <v>44600</v>
      </c>
      <c r="C15" s="72">
        <v>44400</v>
      </c>
      <c r="D15" s="72">
        <v>21060</v>
      </c>
      <c r="E15" s="72">
        <v>23340</v>
      </c>
      <c r="F15" s="72">
        <v>243</v>
      </c>
      <c r="G15" s="72">
        <v>146</v>
      </c>
      <c r="H15" s="72">
        <v>192</v>
      </c>
    </row>
    <row r="16" spans="1:8" ht="11.25" customHeight="1">
      <c r="A16" s="49">
        <v>1993</v>
      </c>
      <c r="B16" s="72">
        <v>28200</v>
      </c>
      <c r="C16" s="72">
        <v>25930</v>
      </c>
      <c r="D16" s="72">
        <v>13790</v>
      </c>
      <c r="E16" s="72">
        <v>12140</v>
      </c>
      <c r="F16" s="72">
        <v>206</v>
      </c>
      <c r="G16" s="72">
        <v>157</v>
      </c>
      <c r="H16" s="72">
        <v>183</v>
      </c>
    </row>
    <row r="17" spans="1:8" ht="11.25" customHeight="1">
      <c r="A17" s="49">
        <v>1994</v>
      </c>
      <c r="B17" s="72">
        <v>38100</v>
      </c>
      <c r="C17" s="72">
        <v>32100</v>
      </c>
      <c r="D17" s="72">
        <v>13550</v>
      </c>
      <c r="E17" s="72">
        <v>18550</v>
      </c>
      <c r="F17" s="72">
        <v>255</v>
      </c>
      <c r="G17" s="72">
        <v>105</v>
      </c>
      <c r="H17" s="72">
        <v>168</v>
      </c>
    </row>
    <row r="18" spans="1:8" ht="11.25" customHeight="1">
      <c r="A18" s="49">
        <v>1995</v>
      </c>
      <c r="B18" s="72">
        <v>22500</v>
      </c>
      <c r="C18" s="72">
        <v>21480</v>
      </c>
      <c r="D18" s="72">
        <v>12200</v>
      </c>
      <c r="E18" s="72">
        <v>9280</v>
      </c>
      <c r="F18" s="72">
        <v>441</v>
      </c>
      <c r="G18" s="72">
        <v>145</v>
      </c>
      <c r="H18" s="72">
        <v>313</v>
      </c>
    </row>
    <row r="19" spans="1:8" ht="11.25" customHeight="1">
      <c r="A19" s="49">
        <v>1996</v>
      </c>
      <c r="B19" s="72">
        <v>19500</v>
      </c>
      <c r="C19" s="72">
        <v>18700</v>
      </c>
      <c r="D19" s="72">
        <v>10650</v>
      </c>
      <c r="E19" s="72">
        <v>8050</v>
      </c>
      <c r="F19" s="72">
        <v>575</v>
      </c>
      <c r="G19" s="72">
        <v>267</v>
      </c>
      <c r="H19" s="72">
        <v>442</v>
      </c>
    </row>
    <row r="20" spans="1:8" ht="11.25" customHeight="1">
      <c r="A20" s="49">
        <v>1997</v>
      </c>
      <c r="B20" s="72">
        <v>25500</v>
      </c>
      <c r="C20" s="72">
        <v>23700</v>
      </c>
      <c r="D20" s="72">
        <v>10500</v>
      </c>
      <c r="E20" s="72">
        <v>13200</v>
      </c>
      <c r="F20" s="72">
        <v>448</v>
      </c>
      <c r="G20" s="72">
        <v>134</v>
      </c>
      <c r="H20" s="72">
        <v>273</v>
      </c>
    </row>
    <row r="21" spans="1:8" ht="11.25" customHeight="1">
      <c r="A21" s="49">
        <v>1998</v>
      </c>
      <c r="B21" s="72">
        <v>25600</v>
      </c>
      <c r="C21" s="72">
        <v>24800</v>
      </c>
      <c r="D21" s="72">
        <v>11750</v>
      </c>
      <c r="E21" s="72">
        <v>13050</v>
      </c>
      <c r="F21" s="72">
        <v>476</v>
      </c>
      <c r="G21" s="72">
        <v>162</v>
      </c>
      <c r="H21" s="72">
        <v>311</v>
      </c>
    </row>
    <row r="22" spans="1:8" ht="11.25" customHeight="1">
      <c r="A22" s="49">
        <v>1999</v>
      </c>
      <c r="B22" s="72">
        <v>22900</v>
      </c>
      <c r="C22" s="72">
        <v>21620</v>
      </c>
      <c r="D22" s="72">
        <v>11150</v>
      </c>
      <c r="E22" s="72">
        <v>10470</v>
      </c>
      <c r="F22" s="72">
        <v>232</v>
      </c>
      <c r="G22" s="72">
        <v>182</v>
      </c>
      <c r="H22" s="72">
        <v>208</v>
      </c>
    </row>
    <row r="23" spans="1:8" ht="11.25" customHeight="1">
      <c r="A23" s="49">
        <v>2000</v>
      </c>
      <c r="B23" s="72">
        <v>23900</v>
      </c>
      <c r="C23" s="72">
        <v>21950</v>
      </c>
      <c r="D23" s="72">
        <v>9400</v>
      </c>
      <c r="E23" s="72">
        <v>12550</v>
      </c>
      <c r="F23" s="72">
        <v>321</v>
      </c>
      <c r="G23" s="72">
        <v>178</v>
      </c>
      <c r="H23" s="72">
        <v>239</v>
      </c>
    </row>
    <row r="24" spans="1:8" ht="11.25" customHeight="1">
      <c r="A24" s="49">
        <v>2001</v>
      </c>
      <c r="B24" s="72">
        <v>21200</v>
      </c>
      <c r="C24" s="72">
        <v>20000</v>
      </c>
      <c r="D24" s="72">
        <v>11000</v>
      </c>
      <c r="E24" s="72">
        <v>9000</v>
      </c>
      <c r="F24" s="72">
        <v>345</v>
      </c>
      <c r="G24" s="72">
        <v>185</v>
      </c>
      <c r="H24" s="72">
        <v>273</v>
      </c>
    </row>
    <row r="25" spans="1:8" ht="11.25" customHeight="1">
      <c r="A25" s="49">
        <v>2002</v>
      </c>
      <c r="B25" s="72">
        <v>15650</v>
      </c>
      <c r="C25" s="72">
        <v>14790</v>
      </c>
      <c r="D25" s="72">
        <v>6360</v>
      </c>
      <c r="E25" s="72">
        <v>8430</v>
      </c>
      <c r="F25" s="72">
        <v>396</v>
      </c>
      <c r="G25" s="72">
        <v>204</v>
      </c>
      <c r="H25" s="72">
        <v>286</v>
      </c>
    </row>
    <row r="26" spans="1:8" ht="11.25" customHeight="1">
      <c r="A26" s="49">
        <v>2003</v>
      </c>
      <c r="B26" s="72">
        <v>16300</v>
      </c>
      <c r="C26" s="72">
        <v>14880</v>
      </c>
      <c r="D26" s="72">
        <v>7700</v>
      </c>
      <c r="E26" s="72">
        <v>7180</v>
      </c>
      <c r="F26" s="72">
        <v>446</v>
      </c>
      <c r="G26" s="72">
        <v>254</v>
      </c>
      <c r="H26" s="72">
        <v>353</v>
      </c>
    </row>
    <row r="27" spans="1:8" ht="11.25" customHeight="1">
      <c r="A27" s="49">
        <v>2004</v>
      </c>
      <c r="B27" s="72">
        <v>25000</v>
      </c>
      <c r="C27" s="72">
        <v>18920</v>
      </c>
      <c r="D27" s="72">
        <v>10350</v>
      </c>
      <c r="E27" s="72">
        <v>8570</v>
      </c>
      <c r="F27" s="72">
        <v>468</v>
      </c>
      <c r="G27" s="72">
        <v>228</v>
      </c>
      <c r="H27" s="72">
        <v>360</v>
      </c>
    </row>
    <row r="28" spans="1:8" ht="11.25" customHeight="1">
      <c r="A28" s="49">
        <v>2005</v>
      </c>
      <c r="B28" s="72">
        <v>9100</v>
      </c>
      <c r="C28" s="72">
        <v>9050</v>
      </c>
      <c r="D28" s="72">
        <v>5500</v>
      </c>
      <c r="E28" s="72">
        <v>3550</v>
      </c>
      <c r="F28" s="72">
        <v>759</v>
      </c>
      <c r="G28" s="72">
        <v>257</v>
      </c>
      <c r="H28" s="72">
        <v>562</v>
      </c>
    </row>
    <row r="29" spans="1:8" ht="11.25" customHeight="1">
      <c r="A29" s="49">
        <v>2006</v>
      </c>
      <c r="B29" s="72">
        <v>21500</v>
      </c>
      <c r="C29" s="72">
        <v>19200</v>
      </c>
      <c r="D29" s="72">
        <v>9550</v>
      </c>
      <c r="E29" s="72">
        <v>9650</v>
      </c>
      <c r="F29" s="72">
        <v>639</v>
      </c>
      <c r="G29" s="72">
        <v>267</v>
      </c>
      <c r="H29" s="72">
        <v>452</v>
      </c>
    </row>
    <row r="30" spans="1:8" ht="11.25" customHeight="1">
      <c r="A30" s="49">
        <v>2007</v>
      </c>
      <c r="B30" s="72">
        <v>12100</v>
      </c>
      <c r="C30" s="72">
        <v>10920</v>
      </c>
      <c r="D30" s="72">
        <v>6420</v>
      </c>
      <c r="E30" s="72">
        <v>4500</v>
      </c>
      <c r="F30" s="72">
        <v>622</v>
      </c>
      <c r="G30" s="72">
        <v>213</v>
      </c>
      <c r="H30" s="72">
        <v>454</v>
      </c>
    </row>
    <row r="31" spans="1:8" ht="11.25" customHeight="1">
      <c r="A31" s="49">
        <v>2008</v>
      </c>
      <c r="B31" s="72">
        <v>15500</v>
      </c>
      <c r="C31" s="72">
        <v>15480</v>
      </c>
      <c r="D31" s="72">
        <v>8700</v>
      </c>
      <c r="E31" s="72">
        <v>6780</v>
      </c>
      <c r="F31" s="72">
        <v>547</v>
      </c>
      <c r="G31" s="72">
        <v>171</v>
      </c>
      <c r="H31" s="72">
        <v>382</v>
      </c>
    </row>
    <row r="32" spans="1:8" ht="11.25" customHeight="1">
      <c r="A32" s="49">
        <v>2009</v>
      </c>
      <c r="B32" s="72">
        <v>18600</v>
      </c>
      <c r="C32" s="72">
        <v>17700</v>
      </c>
      <c r="D32" s="72">
        <v>9750</v>
      </c>
      <c r="E32" s="72">
        <v>7950</v>
      </c>
      <c r="F32" s="72">
        <v>472</v>
      </c>
      <c r="G32" s="72">
        <v>149</v>
      </c>
      <c r="H32" s="72">
        <v>327</v>
      </c>
    </row>
    <row r="33" spans="1:8" ht="11.25" customHeight="1">
      <c r="A33" s="49">
        <v>2010</v>
      </c>
      <c r="B33" s="72">
        <v>12100</v>
      </c>
      <c r="C33" s="72">
        <v>11200</v>
      </c>
      <c r="D33" s="72">
        <v>7700</v>
      </c>
      <c r="E33" s="72">
        <v>3500</v>
      </c>
      <c r="F33" s="72">
        <v>551</v>
      </c>
      <c r="G33" s="72">
        <v>193</v>
      </c>
      <c r="H33" s="72">
        <v>439</v>
      </c>
    </row>
    <row r="34" spans="1:8" ht="11.25" customHeight="1">
      <c r="A34" s="49">
        <v>2011</v>
      </c>
      <c r="B34" s="72">
        <v>13300</v>
      </c>
      <c r="C34" s="72">
        <v>12900</v>
      </c>
      <c r="D34" s="72">
        <v>7030</v>
      </c>
      <c r="E34" s="72">
        <v>5870</v>
      </c>
      <c r="F34" s="72">
        <v>482</v>
      </c>
      <c r="G34" s="72">
        <v>235</v>
      </c>
      <c r="H34" s="72">
        <v>370</v>
      </c>
    </row>
    <row r="35" spans="1:8" ht="11.25" customHeight="1">
      <c r="A35" s="49">
        <v>2012</v>
      </c>
      <c r="B35" s="72">
        <v>12935</v>
      </c>
      <c r="C35" s="72">
        <v>11835</v>
      </c>
      <c r="D35" s="72">
        <v>7030</v>
      </c>
      <c r="E35" s="72">
        <v>4805</v>
      </c>
      <c r="F35" s="72">
        <v>739</v>
      </c>
      <c r="G35" s="72">
        <v>228</v>
      </c>
      <c r="H35" s="72">
        <v>531</v>
      </c>
    </row>
    <row r="36" spans="1:8" ht="11.25" customHeight="1">
      <c r="A36" s="49">
        <v>2013</v>
      </c>
      <c r="B36" s="72">
        <v>13440</v>
      </c>
      <c r="C36" s="72">
        <v>12790</v>
      </c>
      <c r="D36" s="72">
        <v>6690</v>
      </c>
      <c r="E36" s="72">
        <v>6100</v>
      </c>
      <c r="F36" s="72">
        <v>608</v>
      </c>
      <c r="G36" s="72">
        <v>345</v>
      </c>
      <c r="H36" s="72">
        <v>482</v>
      </c>
    </row>
    <row r="37" spans="1:8" ht="11.25" customHeight="1">
      <c r="A37" s="49">
        <v>2014</v>
      </c>
      <c r="B37" s="72">
        <v>14800</v>
      </c>
      <c r="C37" s="72">
        <v>14500</v>
      </c>
      <c r="D37" s="72">
        <v>7600</v>
      </c>
      <c r="E37" s="72">
        <v>6900</v>
      </c>
      <c r="F37" s="72">
        <v>656</v>
      </c>
      <c r="G37" s="72">
        <v>301</v>
      </c>
      <c r="H37" s="72">
        <v>487</v>
      </c>
    </row>
    <row r="38" spans="1:8" ht="11.25" customHeight="1">
      <c r="A38" s="49">
        <v>2015</v>
      </c>
      <c r="B38" s="72">
        <v>9680</v>
      </c>
      <c r="C38" s="72">
        <v>9650</v>
      </c>
      <c r="D38" s="72">
        <v>5950</v>
      </c>
      <c r="E38" s="72">
        <v>3700</v>
      </c>
      <c r="F38" s="72">
        <v>699</v>
      </c>
      <c r="G38" s="72">
        <v>318</v>
      </c>
      <c r="H38" s="72">
        <v>553</v>
      </c>
    </row>
    <row r="39" spans="1:8" ht="11.25" customHeight="1">
      <c r="A39" s="55">
        <v>2016</v>
      </c>
      <c r="B39" s="74" t="s">
        <v>272</v>
      </c>
      <c r="C39" s="35" t="s">
        <v>272</v>
      </c>
      <c r="D39" s="35" t="s">
        <v>272</v>
      </c>
      <c r="E39" s="35" t="s">
        <v>272</v>
      </c>
      <c r="F39" s="35" t="s">
        <v>272</v>
      </c>
      <c r="G39" s="35" t="s">
        <v>272</v>
      </c>
      <c r="H39" s="35" t="s">
        <v>272</v>
      </c>
    </row>
    <row r="40" spans="1:8" ht="11.25" customHeight="1">
      <c r="A40" s="47" t="s">
        <v>273</v>
      </c>
      <c r="B40" s="283"/>
      <c r="C40" s="286"/>
      <c r="D40" s="286"/>
      <c r="E40" s="286"/>
      <c r="F40" s="286"/>
      <c r="G40" s="286"/>
      <c r="H40" s="286"/>
    </row>
    <row r="41" spans="1:8" ht="11.25" customHeight="1">
      <c r="A41" s="49" t="s">
        <v>217</v>
      </c>
      <c r="B41" s="45"/>
      <c r="C41" s="45"/>
      <c r="D41" s="45"/>
      <c r="E41" s="45"/>
      <c r="F41" s="45"/>
      <c r="G41" s="45"/>
      <c r="H41" s="45"/>
    </row>
    <row r="42" spans="1:8">
      <c r="A42" s="49" t="s">
        <v>278</v>
      </c>
      <c r="B42" s="45"/>
      <c r="C42" s="45"/>
      <c r="D42" s="45"/>
      <c r="E42" s="45"/>
      <c r="F42" s="99"/>
      <c r="G42" s="99"/>
      <c r="H42" s="45"/>
    </row>
  </sheetData>
  <pageMargins left="0.66700000000000004" right="0.66700000000000004" top="0.66700000000000004" bottom="0.72" header="0" footer="0"/>
  <pageSetup scale="97" firstPageNumber="7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9412-A0A7-4239-9E2B-6BAC06BDE7E2}">
  <sheetPr transitionEvaluation="1" codeName="Sheet26"/>
  <dimension ref="A1:K50"/>
  <sheetViews>
    <sheetView showGridLines="0" zoomScale="115" zoomScaleNormal="115" workbookViewId="0"/>
  </sheetViews>
  <sheetFormatPr defaultColWidth="9.7109375" defaultRowHeight="11.25"/>
  <cols>
    <col min="1" max="1" width="11.140625" style="49" customWidth="1"/>
    <col min="2" max="10" width="14.42578125" style="45" customWidth="1"/>
    <col min="11" max="16384" width="9.7109375" style="45"/>
  </cols>
  <sheetData>
    <row r="1" spans="1:11" ht="11.25" customHeight="1">
      <c r="A1" s="42" t="s">
        <v>6</v>
      </c>
      <c r="B1" s="43"/>
      <c r="C1" s="43"/>
      <c r="D1" s="43"/>
      <c r="E1" s="43"/>
      <c r="F1" s="43"/>
      <c r="G1" s="43"/>
      <c r="H1" s="43"/>
      <c r="I1" s="43"/>
      <c r="J1" s="43"/>
    </row>
    <row r="2" spans="1:11">
      <c r="A2" s="100" t="s">
        <v>55</v>
      </c>
      <c r="B2" s="101" t="s">
        <v>297</v>
      </c>
      <c r="C2" s="101" t="s">
        <v>298</v>
      </c>
      <c r="D2" s="101" t="s">
        <v>379</v>
      </c>
      <c r="E2" s="101" t="s">
        <v>339</v>
      </c>
      <c r="F2" s="101" t="s">
        <v>340</v>
      </c>
      <c r="G2" s="101" t="s">
        <v>341</v>
      </c>
      <c r="H2" s="101" t="s">
        <v>299</v>
      </c>
      <c r="I2" s="101" t="s">
        <v>342</v>
      </c>
      <c r="J2" s="101" t="s">
        <v>300</v>
      </c>
    </row>
    <row r="3" spans="1:11" ht="11.25" customHeight="1">
      <c r="A3" s="49">
        <v>1980</v>
      </c>
      <c r="B3" s="72">
        <v>2140</v>
      </c>
      <c r="C3" s="72">
        <v>3600</v>
      </c>
      <c r="D3" s="72">
        <v>22400</v>
      </c>
      <c r="E3" s="72">
        <v>14450</v>
      </c>
      <c r="F3" s="72">
        <v>2200</v>
      </c>
      <c r="G3" s="72">
        <v>1500</v>
      </c>
      <c r="H3" s="72">
        <v>168000</v>
      </c>
      <c r="I3" s="72">
        <v>310550</v>
      </c>
      <c r="J3" s="72">
        <v>524840</v>
      </c>
      <c r="K3" s="7"/>
    </row>
    <row r="4" spans="1:11" ht="11.25" customHeight="1">
      <c r="A4" s="49">
        <v>1981</v>
      </c>
      <c r="B4" s="72">
        <v>1400</v>
      </c>
      <c r="C4" s="8">
        <v>3800</v>
      </c>
      <c r="D4" s="72">
        <v>22300</v>
      </c>
      <c r="E4" s="72">
        <v>12200</v>
      </c>
      <c r="F4" s="72">
        <v>2050</v>
      </c>
      <c r="G4" s="72">
        <v>1440</v>
      </c>
      <c r="H4" s="72">
        <v>159500</v>
      </c>
      <c r="I4" s="72">
        <v>258000</v>
      </c>
      <c r="J4" s="72">
        <v>460690</v>
      </c>
      <c r="K4" s="129"/>
    </row>
    <row r="5" spans="1:11" ht="11.25" customHeight="1">
      <c r="A5" s="49">
        <v>1982</v>
      </c>
      <c r="B5" s="72">
        <v>1000</v>
      </c>
      <c r="C5" s="8">
        <v>4800</v>
      </c>
      <c r="D5" s="72">
        <v>23900</v>
      </c>
      <c r="E5" s="72">
        <v>12200</v>
      </c>
      <c r="F5" s="72">
        <v>2600</v>
      </c>
      <c r="G5" s="72">
        <v>1200</v>
      </c>
      <c r="H5" s="72">
        <v>126000</v>
      </c>
      <c r="I5" s="72">
        <v>295300</v>
      </c>
      <c r="J5" s="72">
        <v>467000</v>
      </c>
      <c r="K5" s="129"/>
    </row>
    <row r="6" spans="1:11" ht="11.25" customHeight="1">
      <c r="A6" s="49">
        <v>1983</v>
      </c>
      <c r="B6" s="72">
        <v>1000</v>
      </c>
      <c r="C6" s="8">
        <v>4100</v>
      </c>
      <c r="D6" s="72">
        <v>17000</v>
      </c>
      <c r="E6" s="72">
        <v>11050</v>
      </c>
      <c r="F6" s="72">
        <v>2000</v>
      </c>
      <c r="G6" s="72">
        <v>1080</v>
      </c>
      <c r="H6" s="72">
        <v>145000</v>
      </c>
      <c r="I6" s="72">
        <v>398500</v>
      </c>
      <c r="J6" s="72">
        <v>579730</v>
      </c>
      <c r="K6" s="129"/>
    </row>
    <row r="7" spans="1:11" ht="11.25" customHeight="1">
      <c r="A7" s="49">
        <v>1984</v>
      </c>
      <c r="B7" s="72">
        <v>2050</v>
      </c>
      <c r="C7" s="8">
        <v>3520</v>
      </c>
      <c r="D7" s="72">
        <v>22200</v>
      </c>
      <c r="E7" s="72">
        <v>11500</v>
      </c>
      <c r="F7" s="72">
        <v>1550</v>
      </c>
      <c r="G7" s="72">
        <v>780</v>
      </c>
      <c r="H7" s="72">
        <v>148000</v>
      </c>
      <c r="I7" s="72">
        <v>335350</v>
      </c>
      <c r="J7" s="72">
        <v>524950</v>
      </c>
      <c r="K7" s="129"/>
    </row>
    <row r="8" spans="1:11" ht="11.25" customHeight="1">
      <c r="A8" s="49">
        <v>1985</v>
      </c>
      <c r="B8" s="72">
        <v>4700</v>
      </c>
      <c r="C8" s="8">
        <v>2000</v>
      </c>
      <c r="D8" s="72">
        <v>28900</v>
      </c>
      <c r="E8" s="72">
        <v>10400</v>
      </c>
      <c r="F8" s="72">
        <v>2050</v>
      </c>
      <c r="G8" s="72">
        <v>1310</v>
      </c>
      <c r="H8" s="72">
        <v>141000</v>
      </c>
      <c r="I8" s="72">
        <v>347940</v>
      </c>
      <c r="J8" s="72">
        <v>538300</v>
      </c>
      <c r="K8" s="129"/>
    </row>
    <row r="9" spans="1:11" ht="11.25" customHeight="1">
      <c r="A9" s="49">
        <v>1986</v>
      </c>
      <c r="B9" s="72">
        <v>1950</v>
      </c>
      <c r="C9" s="8">
        <v>1400</v>
      </c>
      <c r="D9" s="72">
        <v>17800</v>
      </c>
      <c r="E9" s="72">
        <v>16200</v>
      </c>
      <c r="F9" s="72">
        <v>1800</v>
      </c>
      <c r="G9" s="72">
        <v>1410</v>
      </c>
      <c r="H9" s="72">
        <v>99000</v>
      </c>
      <c r="I9" s="72">
        <v>278900</v>
      </c>
      <c r="J9" s="72">
        <v>418460</v>
      </c>
      <c r="K9" s="129"/>
    </row>
    <row r="10" spans="1:11" ht="11.25" customHeight="1">
      <c r="A10" s="49">
        <v>1987</v>
      </c>
      <c r="B10" s="72">
        <v>2900</v>
      </c>
      <c r="C10" s="8">
        <v>2980</v>
      </c>
      <c r="D10" s="72">
        <v>19400</v>
      </c>
      <c r="E10" s="72">
        <v>16850</v>
      </c>
      <c r="F10" s="72">
        <v>1900</v>
      </c>
      <c r="G10" s="72">
        <v>1130</v>
      </c>
      <c r="H10" s="72">
        <v>229000</v>
      </c>
      <c r="I10" s="72">
        <v>357950</v>
      </c>
      <c r="J10" s="72">
        <v>632110</v>
      </c>
      <c r="K10" s="129"/>
    </row>
    <row r="11" spans="1:11" ht="11.25" customHeight="1">
      <c r="A11" s="49">
        <v>1988</v>
      </c>
      <c r="B11" s="72">
        <v>2050</v>
      </c>
      <c r="C11" s="8">
        <v>2640</v>
      </c>
      <c r="D11" s="72">
        <v>22000</v>
      </c>
      <c r="E11" s="72">
        <v>18000</v>
      </c>
      <c r="F11" s="72">
        <v>2500</v>
      </c>
      <c r="G11" s="72">
        <v>1220</v>
      </c>
      <c r="H11" s="72">
        <v>151000</v>
      </c>
      <c r="I11" s="72">
        <v>366500</v>
      </c>
      <c r="J11" s="72">
        <v>565910</v>
      </c>
      <c r="K11" s="129"/>
    </row>
    <row r="12" spans="1:11" ht="11.25" customHeight="1">
      <c r="A12" s="49">
        <v>1989</v>
      </c>
      <c r="B12" s="72">
        <v>2850</v>
      </c>
      <c r="C12" s="8">
        <v>3900</v>
      </c>
      <c r="D12" s="72">
        <v>22000</v>
      </c>
      <c r="E12" s="72">
        <v>15500</v>
      </c>
      <c r="F12" s="72">
        <v>1700</v>
      </c>
      <c r="G12" s="72">
        <v>1140</v>
      </c>
      <c r="H12" s="72">
        <v>226000</v>
      </c>
      <c r="I12" s="72">
        <v>433200</v>
      </c>
      <c r="J12" s="72">
        <v>706290</v>
      </c>
      <c r="K12" s="129"/>
    </row>
    <row r="13" spans="1:11" ht="11.25" customHeight="1">
      <c r="A13" s="49">
        <v>1990</v>
      </c>
      <c r="B13" s="72">
        <v>3200</v>
      </c>
      <c r="C13" s="8">
        <v>3050</v>
      </c>
      <c r="D13" s="72">
        <v>24000</v>
      </c>
      <c r="E13" s="72">
        <v>16000</v>
      </c>
      <c r="F13" s="72">
        <v>1500</v>
      </c>
      <c r="G13" s="72">
        <v>1270</v>
      </c>
      <c r="H13" s="72">
        <v>147000</v>
      </c>
      <c r="I13" s="72">
        <v>395500</v>
      </c>
      <c r="J13" s="72">
        <v>591520</v>
      </c>
      <c r="K13" s="129"/>
    </row>
    <row r="14" spans="1:11" ht="11.25" customHeight="1">
      <c r="A14" s="49">
        <v>1991</v>
      </c>
      <c r="B14" s="72" t="s">
        <v>272</v>
      </c>
      <c r="C14" s="72">
        <v>2600</v>
      </c>
      <c r="D14" s="72">
        <v>22000</v>
      </c>
      <c r="E14" s="72">
        <v>14600</v>
      </c>
      <c r="F14" s="72">
        <v>2400</v>
      </c>
      <c r="G14" s="72">
        <v>1550</v>
      </c>
      <c r="H14" s="72">
        <v>187000</v>
      </c>
      <c r="I14" s="72">
        <v>348000</v>
      </c>
      <c r="J14" s="72">
        <v>578150</v>
      </c>
      <c r="K14" s="129"/>
    </row>
    <row r="15" spans="1:11" ht="11.25" customHeight="1">
      <c r="A15" s="49">
        <v>1992</v>
      </c>
      <c r="B15" s="72" t="s">
        <v>272</v>
      </c>
      <c r="C15" s="72">
        <v>2500</v>
      </c>
      <c r="D15" s="72">
        <v>21000</v>
      </c>
      <c r="E15" s="72">
        <v>15200</v>
      </c>
      <c r="F15" s="72">
        <v>2100</v>
      </c>
      <c r="G15" s="72">
        <v>1500</v>
      </c>
      <c r="H15" s="72">
        <v>184000</v>
      </c>
      <c r="I15" s="72">
        <v>391500</v>
      </c>
      <c r="J15" s="72">
        <v>617800</v>
      </c>
      <c r="K15" s="129"/>
    </row>
    <row r="16" spans="1:11" ht="11.25" customHeight="1">
      <c r="A16" s="49">
        <v>1993</v>
      </c>
      <c r="B16" s="72" t="s">
        <v>272</v>
      </c>
      <c r="C16" s="72">
        <v>2730</v>
      </c>
      <c r="D16" s="72">
        <v>29000</v>
      </c>
      <c r="E16" s="72">
        <v>19300</v>
      </c>
      <c r="F16" s="72">
        <v>1850</v>
      </c>
      <c r="G16" s="72">
        <v>1500</v>
      </c>
      <c r="H16" s="72">
        <v>121000</v>
      </c>
      <c r="I16" s="72">
        <v>388300</v>
      </c>
      <c r="J16" s="72">
        <v>563680</v>
      </c>
      <c r="K16" s="129"/>
    </row>
    <row r="17" spans="1:11" ht="11.25" customHeight="1">
      <c r="A17" s="49">
        <v>1994</v>
      </c>
      <c r="B17" s="72" t="s">
        <v>272</v>
      </c>
      <c r="C17" s="72">
        <v>4800</v>
      </c>
      <c r="D17" s="72">
        <v>23000</v>
      </c>
      <c r="E17" s="72">
        <v>18200</v>
      </c>
      <c r="F17" s="72">
        <v>1450</v>
      </c>
      <c r="G17" s="72">
        <v>1300</v>
      </c>
      <c r="H17" s="72">
        <v>193000</v>
      </c>
      <c r="I17" s="72">
        <v>422000</v>
      </c>
      <c r="J17" s="72">
        <v>663750</v>
      </c>
      <c r="K17" s="129"/>
    </row>
    <row r="18" spans="1:11" ht="11.25" customHeight="1">
      <c r="A18" s="49">
        <v>1995</v>
      </c>
      <c r="B18" s="72" t="s">
        <v>272</v>
      </c>
      <c r="C18" s="72">
        <v>1480</v>
      </c>
      <c r="D18" s="72">
        <v>22700</v>
      </c>
      <c r="E18" s="72">
        <v>16800</v>
      </c>
      <c r="F18" s="72">
        <v>1550</v>
      </c>
      <c r="G18" s="72">
        <v>800</v>
      </c>
      <c r="H18" s="72">
        <v>181000</v>
      </c>
      <c r="I18" s="72">
        <v>309200</v>
      </c>
      <c r="J18" s="72">
        <v>533530</v>
      </c>
      <c r="K18" s="129"/>
    </row>
    <row r="19" spans="1:11" ht="11.25" customHeight="1">
      <c r="A19" s="49">
        <v>1996</v>
      </c>
      <c r="B19" s="72" t="s">
        <v>272</v>
      </c>
      <c r="C19" s="72">
        <v>2170</v>
      </c>
      <c r="D19" s="72">
        <v>23000</v>
      </c>
      <c r="E19" s="72">
        <v>14500</v>
      </c>
      <c r="F19" s="72">
        <v>1700</v>
      </c>
      <c r="G19" s="72">
        <v>700</v>
      </c>
      <c r="H19" s="72">
        <v>223000</v>
      </c>
      <c r="I19" s="72">
        <v>313900</v>
      </c>
      <c r="J19" s="72">
        <v>578970</v>
      </c>
      <c r="K19" s="129"/>
    </row>
    <row r="20" spans="1:11" ht="11.25" customHeight="1">
      <c r="A20" s="49">
        <v>1997</v>
      </c>
      <c r="B20" s="72" t="s">
        <v>272</v>
      </c>
      <c r="C20" s="72">
        <v>1740</v>
      </c>
      <c r="D20" s="72">
        <v>21000</v>
      </c>
      <c r="E20" s="72">
        <v>18500</v>
      </c>
      <c r="F20" s="72">
        <v>1894</v>
      </c>
      <c r="G20" s="72">
        <v>800</v>
      </c>
      <c r="H20" s="72">
        <v>205000</v>
      </c>
      <c r="I20" s="72">
        <v>432800</v>
      </c>
      <c r="J20" s="72">
        <v>681734</v>
      </c>
      <c r="K20" s="129"/>
    </row>
    <row r="21" spans="1:11" ht="11.25" customHeight="1">
      <c r="A21" s="49">
        <v>1998</v>
      </c>
      <c r="B21" s="72" t="s">
        <v>272</v>
      </c>
      <c r="C21" s="72">
        <v>1250</v>
      </c>
      <c r="D21" s="72">
        <v>24900</v>
      </c>
      <c r="E21" s="72">
        <v>16600</v>
      </c>
      <c r="F21" s="72">
        <v>1551</v>
      </c>
      <c r="G21" s="72">
        <v>1100</v>
      </c>
      <c r="H21" s="72">
        <v>103000</v>
      </c>
      <c r="I21" s="72">
        <v>281200</v>
      </c>
      <c r="J21" s="72">
        <v>429601</v>
      </c>
      <c r="K21" s="129"/>
    </row>
    <row r="22" spans="1:11" ht="11.25" customHeight="1">
      <c r="A22" s="49">
        <v>1999</v>
      </c>
      <c r="B22" s="72" t="s">
        <v>272</v>
      </c>
      <c r="C22" s="123" t="s">
        <v>276</v>
      </c>
      <c r="D22" s="72">
        <v>22200</v>
      </c>
      <c r="E22" s="72">
        <v>15100</v>
      </c>
      <c r="F22" s="72">
        <v>1849</v>
      </c>
      <c r="G22" s="72">
        <v>1010</v>
      </c>
      <c r="H22" s="72">
        <v>165000</v>
      </c>
      <c r="I22" s="72">
        <v>348300</v>
      </c>
      <c r="J22" s="72">
        <v>553459</v>
      </c>
      <c r="K22" s="129"/>
    </row>
    <row r="23" spans="1:11" ht="11.25" customHeight="1">
      <c r="A23" s="49">
        <v>2000</v>
      </c>
      <c r="B23" s="72" t="s">
        <v>272</v>
      </c>
      <c r="C23" s="72">
        <v>1120</v>
      </c>
      <c r="D23" s="72">
        <v>17400</v>
      </c>
      <c r="E23" s="72">
        <v>17300</v>
      </c>
      <c r="F23" s="72">
        <v>1350</v>
      </c>
      <c r="G23" s="72">
        <v>600</v>
      </c>
      <c r="H23" s="72">
        <v>201000</v>
      </c>
      <c r="I23" s="72">
        <v>493700</v>
      </c>
      <c r="J23" s="72">
        <v>732470</v>
      </c>
      <c r="K23" s="129"/>
    </row>
    <row r="24" spans="1:11" ht="11.25" customHeight="1">
      <c r="A24" s="49">
        <v>2001</v>
      </c>
      <c r="B24" s="72" t="s">
        <v>272</v>
      </c>
      <c r="C24" s="72">
        <v>820</v>
      </c>
      <c r="D24" s="72">
        <v>19700</v>
      </c>
      <c r="E24" s="72">
        <v>13000</v>
      </c>
      <c r="F24" s="72">
        <v>1450</v>
      </c>
      <c r="G24" s="72">
        <v>500</v>
      </c>
      <c r="H24" s="72">
        <v>135000</v>
      </c>
      <c r="I24" s="72">
        <v>417100</v>
      </c>
      <c r="J24" s="72">
        <v>587570</v>
      </c>
      <c r="K24" s="129"/>
    </row>
    <row r="25" spans="1:11" ht="11.25" customHeight="1">
      <c r="A25" s="49">
        <v>2002</v>
      </c>
      <c r="B25" s="72" t="s">
        <v>272</v>
      </c>
      <c r="C25" s="72">
        <v>1120</v>
      </c>
      <c r="D25" s="72">
        <v>24200</v>
      </c>
      <c r="E25" s="72">
        <v>16900</v>
      </c>
      <c r="F25" s="72">
        <v>1525</v>
      </c>
      <c r="G25" s="72">
        <v>460</v>
      </c>
      <c r="H25" s="72">
        <v>163000</v>
      </c>
      <c r="I25" s="72">
        <v>443400</v>
      </c>
      <c r="J25" s="72">
        <v>650605</v>
      </c>
      <c r="K25" s="129"/>
    </row>
    <row r="26" spans="1:11" ht="11.25" customHeight="1">
      <c r="A26" s="49">
        <v>2003</v>
      </c>
      <c r="B26" s="72" t="s">
        <v>272</v>
      </c>
      <c r="C26" s="72">
        <v>900</v>
      </c>
      <c r="D26" s="72">
        <v>18000</v>
      </c>
      <c r="E26" s="72">
        <v>15200</v>
      </c>
      <c r="F26" s="72">
        <v>1070</v>
      </c>
      <c r="G26" s="72">
        <v>610</v>
      </c>
      <c r="H26" s="72">
        <v>168000</v>
      </c>
      <c r="I26" s="72">
        <v>351900</v>
      </c>
      <c r="J26" s="72">
        <v>555680</v>
      </c>
      <c r="K26" s="129"/>
    </row>
    <row r="27" spans="1:11" ht="11.25" customHeight="1">
      <c r="A27" s="49">
        <v>2004</v>
      </c>
      <c r="B27" s="72" t="s">
        <v>272</v>
      </c>
      <c r="C27" s="72">
        <v>1630</v>
      </c>
      <c r="D27" s="72">
        <v>17200</v>
      </c>
      <c r="E27" s="72">
        <v>15600</v>
      </c>
      <c r="F27" s="72">
        <v>870</v>
      </c>
      <c r="G27" s="72">
        <v>620</v>
      </c>
      <c r="H27" s="72">
        <v>48000</v>
      </c>
      <c r="I27" s="72">
        <v>277300</v>
      </c>
      <c r="J27" s="72">
        <v>361220</v>
      </c>
      <c r="K27" s="129"/>
    </row>
    <row r="28" spans="1:11" ht="11.25" customHeight="1">
      <c r="A28" s="49">
        <v>2005</v>
      </c>
      <c r="B28" s="72" t="s">
        <v>272</v>
      </c>
      <c r="C28" s="72">
        <v>1360</v>
      </c>
      <c r="D28" s="72">
        <v>17200</v>
      </c>
      <c r="E28" s="72">
        <v>15100</v>
      </c>
      <c r="F28" s="72">
        <v>1160</v>
      </c>
      <c r="G28" s="72">
        <v>400</v>
      </c>
      <c r="H28" s="72">
        <v>94000</v>
      </c>
      <c r="I28" s="72">
        <v>357500</v>
      </c>
      <c r="J28" s="72">
        <v>486720</v>
      </c>
      <c r="K28" s="129"/>
    </row>
    <row r="29" spans="1:11" ht="11.25" customHeight="1">
      <c r="A29" s="49">
        <v>2006</v>
      </c>
      <c r="B29" s="72" t="s">
        <v>272</v>
      </c>
      <c r="C29" s="72">
        <v>640</v>
      </c>
      <c r="D29" s="72">
        <v>17700</v>
      </c>
      <c r="E29" s="72">
        <v>13000</v>
      </c>
      <c r="F29" s="72">
        <v>1290</v>
      </c>
      <c r="G29" s="72" t="s">
        <v>272</v>
      </c>
      <c r="H29" s="72">
        <v>189000</v>
      </c>
      <c r="I29" s="72">
        <v>309500</v>
      </c>
      <c r="J29" s="72">
        <v>531130</v>
      </c>
      <c r="K29" s="129"/>
    </row>
    <row r="30" spans="1:11" ht="11.25" customHeight="1">
      <c r="A30" s="49">
        <v>2007</v>
      </c>
      <c r="B30" s="72" t="s">
        <v>272</v>
      </c>
      <c r="C30" s="72">
        <v>1970</v>
      </c>
      <c r="D30" s="72">
        <v>16300</v>
      </c>
      <c r="E30" s="72">
        <v>14500</v>
      </c>
      <c r="F30" s="72">
        <v>1365</v>
      </c>
      <c r="G30" s="72" t="s">
        <v>272</v>
      </c>
      <c r="H30" s="72">
        <v>81000</v>
      </c>
      <c r="I30" s="72">
        <v>360000</v>
      </c>
      <c r="J30" s="72">
        <v>475135</v>
      </c>
      <c r="K30" s="129"/>
    </row>
    <row r="31" spans="1:11" ht="11.25" customHeight="1">
      <c r="A31" s="49">
        <v>2008</v>
      </c>
      <c r="B31" s="72" t="s">
        <v>272</v>
      </c>
      <c r="C31" s="72">
        <v>1830</v>
      </c>
      <c r="D31" s="72">
        <v>20900</v>
      </c>
      <c r="E31" s="72">
        <v>13100</v>
      </c>
      <c r="F31" s="72">
        <v>1050</v>
      </c>
      <c r="G31" s="72" t="s">
        <v>272</v>
      </c>
      <c r="H31" s="72">
        <v>129000</v>
      </c>
      <c r="I31" s="72">
        <v>390300</v>
      </c>
      <c r="J31" s="72">
        <v>556180</v>
      </c>
      <c r="K31" s="129"/>
    </row>
    <row r="32" spans="1:11" ht="11.25" customHeight="1">
      <c r="A32" s="49">
        <v>2009</v>
      </c>
      <c r="B32" s="72" t="s">
        <v>272</v>
      </c>
      <c r="C32" s="72">
        <v>1090</v>
      </c>
      <c r="D32" s="72">
        <v>23700</v>
      </c>
      <c r="E32" s="72">
        <v>13300</v>
      </c>
      <c r="F32" s="72">
        <v>850</v>
      </c>
      <c r="G32" s="72" t="s">
        <v>272</v>
      </c>
      <c r="H32" s="72">
        <v>166000</v>
      </c>
      <c r="I32" s="72">
        <v>335500</v>
      </c>
      <c r="J32" s="72">
        <v>540440</v>
      </c>
      <c r="K32" s="129"/>
    </row>
    <row r="33" spans="1:11" ht="11.25" customHeight="1">
      <c r="A33" s="49">
        <v>2010</v>
      </c>
      <c r="B33" s="72" t="s">
        <v>272</v>
      </c>
      <c r="C33" s="72">
        <v>1400</v>
      </c>
      <c r="D33" s="72">
        <v>29000</v>
      </c>
      <c r="E33" s="72">
        <v>12320</v>
      </c>
      <c r="F33" s="72">
        <v>2010</v>
      </c>
      <c r="G33" s="72" t="s">
        <v>272</v>
      </c>
      <c r="H33" s="72">
        <v>130000</v>
      </c>
      <c r="I33" s="72">
        <v>394800</v>
      </c>
      <c r="J33" s="72">
        <v>569530</v>
      </c>
      <c r="K33" s="129"/>
    </row>
    <row r="34" spans="1:11" ht="11.25" customHeight="1">
      <c r="A34" s="49">
        <v>2011</v>
      </c>
      <c r="B34" s="72" t="s">
        <v>272</v>
      </c>
      <c r="C34" s="72">
        <v>1810</v>
      </c>
      <c r="D34" s="72">
        <v>33300</v>
      </c>
      <c r="E34" s="72">
        <v>11560</v>
      </c>
      <c r="F34" s="72">
        <v>470</v>
      </c>
      <c r="G34" s="72" t="s">
        <v>272</v>
      </c>
      <c r="H34" s="72">
        <v>137000</v>
      </c>
      <c r="I34" s="72">
        <v>384300</v>
      </c>
      <c r="J34" s="72">
        <v>568440</v>
      </c>
      <c r="K34" s="129"/>
    </row>
    <row r="35" spans="1:11" ht="11.25" customHeight="1">
      <c r="A35" s="49">
        <v>2012</v>
      </c>
      <c r="B35" s="72" t="s">
        <v>272</v>
      </c>
      <c r="C35" s="72">
        <v>1210</v>
      </c>
      <c r="D35" s="72">
        <v>31100</v>
      </c>
      <c r="E35" s="72">
        <v>10400</v>
      </c>
      <c r="F35" s="72">
        <v>1230</v>
      </c>
      <c r="G35" s="72" t="s">
        <v>272</v>
      </c>
      <c r="H35" s="72">
        <v>138000</v>
      </c>
      <c r="I35" s="72">
        <v>345900</v>
      </c>
      <c r="J35" s="72">
        <v>527840</v>
      </c>
      <c r="K35" s="129"/>
    </row>
    <row r="36" spans="1:11" ht="11.25" customHeight="1">
      <c r="A36" s="49">
        <v>2013</v>
      </c>
      <c r="B36" s="72" t="s">
        <v>272</v>
      </c>
      <c r="C36" s="72">
        <v>1080</v>
      </c>
      <c r="D36" s="72">
        <v>30500</v>
      </c>
      <c r="E36" s="72">
        <v>9300</v>
      </c>
      <c r="F36" s="72">
        <v>420</v>
      </c>
      <c r="G36" s="72" t="s">
        <v>272</v>
      </c>
      <c r="H36" s="72">
        <v>85000</v>
      </c>
      <c r="I36" s="72">
        <v>406100</v>
      </c>
      <c r="J36" s="72">
        <v>532400</v>
      </c>
      <c r="K36" s="129"/>
    </row>
    <row r="37" spans="1:11" ht="11.25" customHeight="1">
      <c r="A37" s="49">
        <v>2014</v>
      </c>
      <c r="B37" s="72" t="s">
        <v>272</v>
      </c>
      <c r="C37" s="72">
        <v>1500</v>
      </c>
      <c r="D37" s="72">
        <v>33400</v>
      </c>
      <c r="E37" s="72">
        <v>9470</v>
      </c>
      <c r="F37" s="72">
        <v>610</v>
      </c>
      <c r="G37" s="72" t="s">
        <v>272</v>
      </c>
      <c r="H37" s="72">
        <v>108000</v>
      </c>
      <c r="I37" s="72">
        <v>366200</v>
      </c>
      <c r="J37" s="72">
        <v>519180</v>
      </c>
      <c r="K37" s="129"/>
    </row>
    <row r="38" spans="1:11" ht="11.25" customHeight="1">
      <c r="A38" s="49">
        <v>2015</v>
      </c>
      <c r="B38" s="72" t="s">
        <v>272</v>
      </c>
      <c r="C38" s="72">
        <v>1050</v>
      </c>
      <c r="D38" s="72">
        <v>39000</v>
      </c>
      <c r="E38" s="72">
        <v>8940</v>
      </c>
      <c r="F38" s="72">
        <v>880</v>
      </c>
      <c r="G38" s="72" t="s">
        <v>272</v>
      </c>
      <c r="H38" s="72">
        <v>110000</v>
      </c>
      <c r="I38" s="72">
        <v>388500</v>
      </c>
      <c r="J38" s="72">
        <v>548370</v>
      </c>
      <c r="K38" s="129"/>
    </row>
    <row r="39" spans="1:11" ht="11.25" customHeight="1">
      <c r="A39" s="49">
        <v>2016</v>
      </c>
      <c r="B39" s="72" t="s">
        <v>272</v>
      </c>
      <c r="C39" s="72">
        <v>1280</v>
      </c>
      <c r="D39" s="72">
        <v>30200</v>
      </c>
      <c r="E39" s="72">
        <v>9260</v>
      </c>
      <c r="F39" s="123" t="s">
        <v>274</v>
      </c>
      <c r="G39" s="72" t="s">
        <v>272</v>
      </c>
      <c r="H39" s="72">
        <v>54000</v>
      </c>
      <c r="I39" s="72">
        <v>335900</v>
      </c>
      <c r="J39" s="72">
        <v>430640</v>
      </c>
      <c r="K39" s="129"/>
    </row>
    <row r="40" spans="1:11" ht="11.25" customHeight="1">
      <c r="A40" s="49">
        <v>2017</v>
      </c>
      <c r="B40" s="72" t="s">
        <v>272</v>
      </c>
      <c r="C40" s="123" t="s">
        <v>276</v>
      </c>
      <c r="D40" s="123" t="s">
        <v>276</v>
      </c>
      <c r="E40" s="72">
        <v>9100</v>
      </c>
      <c r="F40" s="123" t="s">
        <v>274</v>
      </c>
      <c r="G40" s="72" t="s">
        <v>272</v>
      </c>
      <c r="H40" s="72">
        <v>105000</v>
      </c>
      <c r="I40" s="72">
        <v>271300</v>
      </c>
      <c r="J40" s="72">
        <v>385400</v>
      </c>
      <c r="K40" s="129"/>
    </row>
    <row r="41" spans="1:11" ht="11.25" customHeight="1">
      <c r="A41" s="55">
        <v>2018</v>
      </c>
      <c r="B41" s="74" t="s">
        <v>272</v>
      </c>
      <c r="C41" s="74" t="s">
        <v>272</v>
      </c>
      <c r="D41" s="124" t="s">
        <v>276</v>
      </c>
      <c r="E41" s="74" t="s">
        <v>272</v>
      </c>
      <c r="F41" s="74" t="s">
        <v>272</v>
      </c>
      <c r="G41" s="74" t="s">
        <v>272</v>
      </c>
      <c r="H41" s="74" t="s">
        <v>272</v>
      </c>
      <c r="I41" s="74" t="s">
        <v>272</v>
      </c>
      <c r="J41" s="74" t="s">
        <v>272</v>
      </c>
    </row>
    <row r="42" spans="1:11" ht="11.25" customHeight="1">
      <c r="A42" s="49" t="s">
        <v>296</v>
      </c>
      <c r="B42" s="119"/>
      <c r="C42" s="119"/>
      <c r="D42" s="127"/>
      <c r="E42" s="119"/>
      <c r="F42" s="119"/>
      <c r="G42" s="128"/>
      <c r="H42" s="128"/>
      <c r="I42" s="128"/>
      <c r="J42" s="128"/>
    </row>
    <row r="43" spans="1:11" ht="11.25" customHeight="1">
      <c r="A43" s="47" t="s">
        <v>273</v>
      </c>
      <c r="B43" s="119"/>
      <c r="C43" s="68"/>
      <c r="D43" s="68"/>
      <c r="E43" s="68"/>
      <c r="F43" s="68"/>
      <c r="G43" s="119"/>
      <c r="H43" s="70"/>
      <c r="I43" s="70"/>
      <c r="J43" s="70"/>
    </row>
    <row r="44" spans="1:11" ht="11.25" customHeight="1">
      <c r="A44" s="47" t="s">
        <v>292</v>
      </c>
    </row>
    <row r="45" spans="1:11">
      <c r="A45" s="126" t="s">
        <v>146</v>
      </c>
    </row>
    <row r="46" spans="1:11">
      <c r="A46" s="243" t="s">
        <v>147</v>
      </c>
    </row>
    <row r="47" spans="1:11">
      <c r="A47" s="126" t="s">
        <v>148</v>
      </c>
    </row>
    <row r="48" spans="1:11">
      <c r="A48" s="126" t="s">
        <v>149</v>
      </c>
    </row>
    <row r="49" spans="1:1">
      <c r="A49" s="126" t="s">
        <v>150</v>
      </c>
    </row>
    <row r="50" spans="1:1">
      <c r="A50" s="49" t="s">
        <v>278</v>
      </c>
    </row>
  </sheetData>
  <pageMargins left="0.66700000000000004" right="0.66700000000000004" top="0.66700000000000004" bottom="0.72" header="0" footer="0"/>
  <pageSetup scale="90" firstPageNumber="4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A64F-797B-4218-B515-167CFE8D483A}">
  <sheetPr transitionEvaluation="1" codeName="Sheet27">
    <pageSetUpPr fitToPage="1"/>
  </sheetPr>
  <dimension ref="A1:I50"/>
  <sheetViews>
    <sheetView showGridLines="0" zoomScaleNormal="100" workbookViewId="0">
      <selection activeCell="G2" sqref="G2"/>
    </sheetView>
  </sheetViews>
  <sheetFormatPr defaultColWidth="9.7109375" defaultRowHeight="11.25"/>
  <cols>
    <col min="1" max="1" width="11.140625" style="45" customWidth="1"/>
    <col min="2" max="8" width="14.42578125" style="45" customWidth="1"/>
    <col min="9" max="9" width="10.140625" style="45" bestFit="1" customWidth="1"/>
    <col min="10" max="16384" width="9.7109375" style="45"/>
  </cols>
  <sheetData>
    <row r="1" spans="1:9" ht="11.25" customHeight="1">
      <c r="A1" s="244" t="s">
        <v>113</v>
      </c>
      <c r="B1" s="51"/>
      <c r="C1" s="51"/>
      <c r="D1" s="51"/>
      <c r="E1" s="51"/>
      <c r="F1" s="51"/>
      <c r="G1" s="51"/>
      <c r="H1" s="51"/>
    </row>
    <row r="2" spans="1:9" ht="45">
      <c r="A2" s="41" t="s">
        <v>55</v>
      </c>
      <c r="B2" s="40" t="s">
        <v>295</v>
      </c>
      <c r="C2" s="40" t="s">
        <v>108</v>
      </c>
      <c r="D2" s="40" t="s">
        <v>111</v>
      </c>
      <c r="E2" s="40" t="s">
        <v>112</v>
      </c>
      <c r="F2" s="40" t="s">
        <v>380</v>
      </c>
      <c r="G2" s="40" t="s">
        <v>338</v>
      </c>
      <c r="H2" s="40" t="s">
        <v>219</v>
      </c>
    </row>
    <row r="3" spans="1:9" ht="11.25" customHeight="1">
      <c r="A3" s="97">
        <v>1980</v>
      </c>
      <c r="B3" s="60">
        <v>8818.4</v>
      </c>
      <c r="C3" s="60">
        <v>8800.4</v>
      </c>
      <c r="D3" s="60">
        <v>4934.1000000000004</v>
      </c>
      <c r="E3" s="60">
        <v>3866.3</v>
      </c>
      <c r="F3" s="108">
        <v>12.1</v>
      </c>
      <c r="G3" s="108">
        <v>84</v>
      </c>
      <c r="H3" s="108">
        <v>8.6999999999999993</v>
      </c>
    </row>
    <row r="4" spans="1:9" ht="11.25" customHeight="1">
      <c r="A4" s="97">
        <v>1981</v>
      </c>
      <c r="B4" s="60">
        <v>7739.6</v>
      </c>
      <c r="C4" s="107">
        <v>7692.9</v>
      </c>
      <c r="D4" s="60">
        <v>4442.2</v>
      </c>
      <c r="E4" s="60">
        <v>3250.7</v>
      </c>
      <c r="F4" s="108">
        <v>15.4</v>
      </c>
      <c r="G4" s="108">
        <v>102</v>
      </c>
      <c r="H4" s="108">
        <v>11.1</v>
      </c>
    </row>
    <row r="5" spans="1:9" ht="11.25" customHeight="1">
      <c r="A5" s="97">
        <v>1982</v>
      </c>
      <c r="B5" s="60">
        <v>8122</v>
      </c>
      <c r="C5" s="107">
        <v>8110.2</v>
      </c>
      <c r="D5" s="60">
        <v>4536.7</v>
      </c>
      <c r="E5" s="60">
        <v>3573.5</v>
      </c>
      <c r="F5" s="108">
        <v>13.2</v>
      </c>
      <c r="G5" s="108">
        <v>118</v>
      </c>
      <c r="H5" s="108">
        <v>10</v>
      </c>
    </row>
    <row r="6" spans="1:9" ht="11.25" customHeight="1">
      <c r="A6" s="97">
        <v>1983</v>
      </c>
      <c r="B6" s="60">
        <v>8378.5</v>
      </c>
      <c r="C6" s="107">
        <v>8357.9</v>
      </c>
      <c r="D6" s="60">
        <v>4620.5</v>
      </c>
      <c r="E6" s="60">
        <v>3737.4</v>
      </c>
      <c r="F6" s="108">
        <v>14.8</v>
      </c>
      <c r="G6" s="108">
        <v>104</v>
      </c>
      <c r="H6" s="108">
        <v>10.5</v>
      </c>
    </row>
    <row r="7" spans="1:9" ht="11.25" customHeight="1">
      <c r="A7" s="97">
        <v>1984</v>
      </c>
      <c r="B7" s="60">
        <v>8324</v>
      </c>
      <c r="C7" s="107">
        <v>8309.1</v>
      </c>
      <c r="D7" s="60">
        <v>4654.6000000000004</v>
      </c>
      <c r="E7" s="60">
        <v>3654.5</v>
      </c>
      <c r="F7" s="108">
        <v>15.5</v>
      </c>
      <c r="G7" s="108">
        <v>112</v>
      </c>
      <c r="H7" s="108">
        <v>11.1</v>
      </c>
    </row>
    <row r="8" spans="1:9" ht="11.25" customHeight="1">
      <c r="A8" s="97">
        <v>1985</v>
      </c>
      <c r="B8" s="60">
        <v>7914.5</v>
      </c>
      <c r="C8" s="107">
        <v>7826.8</v>
      </c>
      <c r="D8" s="60">
        <v>4221.7</v>
      </c>
      <c r="E8" s="60">
        <v>3605.1</v>
      </c>
      <c r="F8" s="108">
        <v>17.3</v>
      </c>
      <c r="G8" s="108">
        <v>103</v>
      </c>
      <c r="H8" s="108">
        <v>11.7</v>
      </c>
    </row>
    <row r="9" spans="1:9" ht="11.25" customHeight="1">
      <c r="A9" s="97">
        <v>1986</v>
      </c>
      <c r="B9" s="60">
        <v>7859</v>
      </c>
      <c r="C9" s="107">
        <v>7833.3</v>
      </c>
      <c r="D9" s="60">
        <v>4463.6000000000004</v>
      </c>
      <c r="E9" s="60">
        <v>3369.7</v>
      </c>
      <c r="F9" s="108">
        <v>19.100000000000001</v>
      </c>
      <c r="G9" s="108">
        <v>116</v>
      </c>
      <c r="H9" s="108">
        <v>13.4</v>
      </c>
      <c r="I9" s="53"/>
    </row>
    <row r="10" spans="1:9" ht="11.25" customHeight="1">
      <c r="A10" s="97">
        <v>1987</v>
      </c>
      <c r="B10" s="60">
        <v>10742.1</v>
      </c>
      <c r="C10" s="107">
        <v>10451.299999999999</v>
      </c>
      <c r="D10" s="60">
        <v>5610.1</v>
      </c>
      <c r="E10" s="60">
        <v>4841.2</v>
      </c>
      <c r="F10" s="108">
        <v>12.7</v>
      </c>
      <c r="G10" s="108">
        <v>79.3</v>
      </c>
      <c r="H10" s="108">
        <v>8.6</v>
      </c>
    </row>
    <row r="11" spans="1:9" ht="11.25" customHeight="1">
      <c r="A11" s="97">
        <v>1988</v>
      </c>
      <c r="B11" s="60">
        <v>9120</v>
      </c>
      <c r="C11" s="107">
        <v>9070.4</v>
      </c>
      <c r="D11" s="60">
        <v>5230.3</v>
      </c>
      <c r="E11" s="60">
        <v>3840.1</v>
      </c>
      <c r="F11" s="108">
        <v>17.399999999999999</v>
      </c>
      <c r="G11" s="108">
        <v>123</v>
      </c>
      <c r="H11" s="108">
        <v>12.7</v>
      </c>
    </row>
    <row r="12" spans="1:9" ht="11.25" customHeight="1">
      <c r="A12" s="97">
        <v>1989</v>
      </c>
      <c r="B12" s="60">
        <v>9916.7999999999993</v>
      </c>
      <c r="C12" s="107">
        <v>9871.4</v>
      </c>
      <c r="D12" s="60">
        <v>5822.3</v>
      </c>
      <c r="E12" s="60">
        <v>4049.1</v>
      </c>
      <c r="F12" s="108">
        <v>13.9</v>
      </c>
      <c r="G12" s="108">
        <v>107</v>
      </c>
      <c r="H12" s="108">
        <v>10.4</v>
      </c>
    </row>
    <row r="13" spans="1:9" ht="11.25" customHeight="1">
      <c r="A13" s="97">
        <v>1990</v>
      </c>
      <c r="B13" s="60">
        <v>9656.7999999999993</v>
      </c>
      <c r="C13" s="107">
        <v>9618.2000000000007</v>
      </c>
      <c r="D13" s="60">
        <v>5515</v>
      </c>
      <c r="E13" s="60">
        <v>4103.2</v>
      </c>
      <c r="F13" s="108">
        <v>20.9</v>
      </c>
      <c r="G13" s="108">
        <v>144</v>
      </c>
      <c r="H13" s="108">
        <v>15.1</v>
      </c>
    </row>
    <row r="14" spans="1:9" ht="11.25" customHeight="1">
      <c r="A14" s="97">
        <v>1991</v>
      </c>
      <c r="B14" s="60">
        <v>9706.7000000000007</v>
      </c>
      <c r="C14" s="60">
        <v>9636.7999999999993</v>
      </c>
      <c r="D14" s="60">
        <v>5447</v>
      </c>
      <c r="E14" s="60">
        <v>4189.8</v>
      </c>
      <c r="F14" s="108">
        <v>25.1</v>
      </c>
      <c r="G14" s="108">
        <v>171</v>
      </c>
      <c r="H14" s="108">
        <v>17.899999999999999</v>
      </c>
    </row>
    <row r="15" spans="1:9" ht="11.25" customHeight="1">
      <c r="A15" s="97">
        <v>1992</v>
      </c>
      <c r="B15" s="60">
        <v>10568.5</v>
      </c>
      <c r="C15" s="60">
        <v>10463.299999999999</v>
      </c>
      <c r="D15" s="60">
        <v>5767</v>
      </c>
      <c r="E15" s="60">
        <v>4696.3</v>
      </c>
      <c r="F15" s="108">
        <v>19.5</v>
      </c>
      <c r="G15" s="108">
        <v>130</v>
      </c>
      <c r="H15" s="108">
        <v>13.6</v>
      </c>
    </row>
    <row r="16" spans="1:9" ht="11.25" customHeight="1">
      <c r="A16" s="97">
        <v>1993</v>
      </c>
      <c r="B16" s="60">
        <v>10685.1</v>
      </c>
      <c r="C16" s="60">
        <v>10574.3</v>
      </c>
      <c r="D16" s="60">
        <v>6124.6</v>
      </c>
      <c r="E16" s="60">
        <v>4449.7</v>
      </c>
      <c r="F16" s="108">
        <v>18.399999999999999</v>
      </c>
      <c r="G16" s="108">
        <v>107</v>
      </c>
      <c r="H16" s="108">
        <v>12.9</v>
      </c>
      <c r="I16" s="53"/>
    </row>
    <row r="17" spans="1:9" ht="11.25" customHeight="1">
      <c r="A17" s="97">
        <v>1994</v>
      </c>
      <c r="B17" s="60">
        <v>11500.9</v>
      </c>
      <c r="C17" s="60">
        <v>11332.8</v>
      </c>
      <c r="D17" s="60">
        <v>6368.8</v>
      </c>
      <c r="E17" s="60">
        <v>4964</v>
      </c>
      <c r="F17" s="108">
        <v>18.600000000000001</v>
      </c>
      <c r="G17" s="108">
        <v>114</v>
      </c>
      <c r="H17" s="108">
        <v>12.9</v>
      </c>
      <c r="I17" s="53"/>
    </row>
    <row r="18" spans="1:9" ht="11.25" customHeight="1">
      <c r="A18" s="97">
        <v>1995</v>
      </c>
      <c r="B18" s="60">
        <v>10578.4</v>
      </c>
      <c r="C18" s="60">
        <v>10383.9</v>
      </c>
      <c r="D18" s="60">
        <v>5840.2</v>
      </c>
      <c r="E18" s="60">
        <v>4543.7</v>
      </c>
      <c r="F18" s="108">
        <v>24.1</v>
      </c>
      <c r="G18" s="108">
        <v>159</v>
      </c>
      <c r="H18" s="108">
        <v>17</v>
      </c>
    </row>
    <row r="19" spans="1:9" ht="11.25" customHeight="1">
      <c r="A19" s="97">
        <v>1996</v>
      </c>
      <c r="B19" s="60">
        <v>10381.9</v>
      </c>
      <c r="C19" s="60">
        <v>10330</v>
      </c>
      <c r="D19" s="60">
        <v>6206.9</v>
      </c>
      <c r="E19" s="60">
        <v>4123.1000000000004</v>
      </c>
      <c r="F19" s="108">
        <v>20.8</v>
      </c>
      <c r="G19" s="108">
        <v>171</v>
      </c>
      <c r="H19" s="108">
        <v>15.9</v>
      </c>
    </row>
    <row r="20" spans="1:9" ht="11.25" customHeight="1">
      <c r="A20" s="97">
        <v>1997</v>
      </c>
      <c r="B20" s="60">
        <v>10323.799999999999</v>
      </c>
      <c r="C20" s="60">
        <v>10254.299999999999</v>
      </c>
      <c r="D20" s="60">
        <v>5814.5</v>
      </c>
      <c r="E20" s="60">
        <v>4439.8</v>
      </c>
      <c r="F20" s="108">
        <v>22.1</v>
      </c>
      <c r="G20" s="108">
        <v>130</v>
      </c>
      <c r="H20" s="108">
        <v>15.4</v>
      </c>
    </row>
    <row r="21" spans="1:9" ht="11.25" customHeight="1">
      <c r="A21" s="97">
        <v>1998</v>
      </c>
      <c r="B21" s="60">
        <v>11646.4</v>
      </c>
      <c r="C21" s="60">
        <v>10762.5</v>
      </c>
      <c r="D21" s="60">
        <v>6412.5</v>
      </c>
      <c r="E21" s="60">
        <v>4350</v>
      </c>
      <c r="F21" s="108">
        <v>17.3</v>
      </c>
      <c r="G21" s="108">
        <v>95.1</v>
      </c>
      <c r="H21" s="108">
        <v>12.2</v>
      </c>
    </row>
    <row r="22" spans="1:9" ht="11.25" customHeight="1">
      <c r="A22" s="97">
        <v>1999</v>
      </c>
      <c r="B22" s="60">
        <v>10631.6</v>
      </c>
      <c r="C22" s="60">
        <v>10447.4</v>
      </c>
      <c r="D22" s="60">
        <v>5995.7</v>
      </c>
      <c r="E22" s="60">
        <v>4451.7</v>
      </c>
      <c r="F22" s="108">
        <v>21.3</v>
      </c>
      <c r="G22" s="108">
        <v>128</v>
      </c>
      <c r="H22" s="108">
        <v>15</v>
      </c>
    </row>
    <row r="23" spans="1:9" ht="11.25" customHeight="1">
      <c r="A23" s="97">
        <v>2000</v>
      </c>
      <c r="B23" s="60">
        <v>10580.9</v>
      </c>
      <c r="C23" s="60">
        <v>10319.799999999999</v>
      </c>
      <c r="D23" s="60">
        <v>6265.5</v>
      </c>
      <c r="E23" s="60">
        <v>4054.3</v>
      </c>
      <c r="F23" s="108">
        <v>17.8</v>
      </c>
      <c r="G23" s="108">
        <v>101</v>
      </c>
      <c r="H23" s="108">
        <v>12.8</v>
      </c>
    </row>
    <row r="24" spans="1:9" ht="11.25" customHeight="1">
      <c r="A24" s="97">
        <v>2001</v>
      </c>
      <c r="B24" s="60">
        <v>9423</v>
      </c>
      <c r="C24" s="60">
        <v>9209.2000000000007</v>
      </c>
      <c r="D24" s="60">
        <v>5467.5</v>
      </c>
      <c r="E24" s="60">
        <v>3741.7</v>
      </c>
      <c r="F24" s="108">
        <v>22.9</v>
      </c>
      <c r="G24" s="108">
        <v>108</v>
      </c>
      <c r="H24" s="108">
        <v>15.8</v>
      </c>
    </row>
    <row r="25" spans="1:9" ht="11.25" customHeight="1">
      <c r="A25" s="97">
        <v>2002</v>
      </c>
      <c r="B25" s="60">
        <v>8523.9</v>
      </c>
      <c r="C25" s="60">
        <v>8374.1</v>
      </c>
      <c r="D25" s="60">
        <v>5366</v>
      </c>
      <c r="E25" s="60">
        <v>3008.1</v>
      </c>
      <c r="F25" s="108">
        <v>25.8</v>
      </c>
      <c r="G25" s="108">
        <v>130</v>
      </c>
      <c r="H25" s="108">
        <v>18.899999999999999</v>
      </c>
    </row>
    <row r="26" spans="1:9" ht="11.25" customHeight="1">
      <c r="A26" s="97">
        <v>2003</v>
      </c>
      <c r="B26" s="60">
        <v>8780.1</v>
      </c>
      <c r="C26" s="60">
        <v>8692</v>
      </c>
      <c r="D26" s="60">
        <v>5453.3</v>
      </c>
      <c r="E26" s="60">
        <v>3238.7</v>
      </c>
      <c r="F26" s="108">
        <v>26.1</v>
      </c>
      <c r="G26" s="108">
        <v>131</v>
      </c>
      <c r="H26" s="108">
        <v>18.8</v>
      </c>
    </row>
    <row r="27" spans="1:9" ht="11.25" customHeight="1">
      <c r="A27" s="97">
        <v>2004</v>
      </c>
      <c r="B27" s="60">
        <v>10412.1</v>
      </c>
      <c r="C27" s="60">
        <v>10332.799999999999</v>
      </c>
      <c r="D27" s="60">
        <v>6619</v>
      </c>
      <c r="E27" s="60">
        <v>3713.8</v>
      </c>
      <c r="F27" s="108">
        <v>18.2</v>
      </c>
      <c r="G27" s="108">
        <v>107</v>
      </c>
      <c r="H27" s="108">
        <v>13.6</v>
      </c>
    </row>
    <row r="28" spans="1:9" ht="11.25" customHeight="1">
      <c r="A28" s="97">
        <v>2005</v>
      </c>
      <c r="B28" s="60">
        <v>9666.9</v>
      </c>
      <c r="C28" s="60">
        <v>9567.2000000000007</v>
      </c>
      <c r="D28" s="60">
        <v>6096.9</v>
      </c>
      <c r="E28" s="60">
        <v>3470.3</v>
      </c>
      <c r="F28" s="108">
        <v>24.2</v>
      </c>
      <c r="G28" s="108">
        <v>106</v>
      </c>
      <c r="H28" s="108">
        <v>17.3</v>
      </c>
    </row>
    <row r="29" spans="1:9" ht="11.25" customHeight="1">
      <c r="A29" s="97">
        <v>2006</v>
      </c>
      <c r="B29" s="60">
        <v>9823.4</v>
      </c>
      <c r="C29" s="60">
        <v>9730.2000000000007</v>
      </c>
      <c r="D29" s="60">
        <v>6308.5</v>
      </c>
      <c r="E29" s="60">
        <v>3421.7</v>
      </c>
      <c r="F29" s="108">
        <v>31.6</v>
      </c>
      <c r="G29" s="108">
        <v>129</v>
      </c>
      <c r="H29" s="108">
        <v>22.7</v>
      </c>
    </row>
    <row r="30" spans="1:9" ht="11.25" customHeight="1">
      <c r="A30" s="97">
        <v>2007</v>
      </c>
      <c r="B30" s="60">
        <v>9089.4</v>
      </c>
      <c r="C30" s="60">
        <v>9045.4</v>
      </c>
      <c r="D30" s="60">
        <v>6077.3</v>
      </c>
      <c r="E30" s="60">
        <v>2968.1</v>
      </c>
      <c r="F30" s="108">
        <v>38.299999999999997</v>
      </c>
      <c r="G30" s="108">
        <v>190</v>
      </c>
      <c r="H30" s="108">
        <v>28.8</v>
      </c>
    </row>
    <row r="31" spans="1:9" ht="11.25" customHeight="1">
      <c r="A31" s="97">
        <v>2008</v>
      </c>
      <c r="B31" s="60">
        <v>9623.2999999999993</v>
      </c>
      <c r="C31" s="60">
        <v>9531.7000000000007</v>
      </c>
      <c r="D31" s="60">
        <v>6265.9</v>
      </c>
      <c r="E31" s="60">
        <v>3265.8</v>
      </c>
      <c r="F31" s="108">
        <v>30.1</v>
      </c>
      <c r="G31" s="108">
        <v>198</v>
      </c>
      <c r="H31" s="108">
        <v>23.2</v>
      </c>
      <c r="I31" s="53"/>
    </row>
    <row r="32" spans="1:9" ht="11.25" customHeight="1">
      <c r="A32" s="97">
        <v>2009</v>
      </c>
      <c r="B32" s="60">
        <v>9687.7000000000007</v>
      </c>
      <c r="C32" s="60">
        <v>9435.6</v>
      </c>
      <c r="D32" s="60">
        <v>6296.4</v>
      </c>
      <c r="E32" s="60">
        <v>3139.2</v>
      </c>
      <c r="F32" s="108">
        <v>31.4</v>
      </c>
      <c r="G32" s="108">
        <v>132</v>
      </c>
      <c r="H32" s="108">
        <v>23.1</v>
      </c>
    </row>
    <row r="33" spans="1:8" ht="11.25" customHeight="1">
      <c r="A33" s="97">
        <v>2010</v>
      </c>
      <c r="B33" s="60">
        <v>9282.1</v>
      </c>
      <c r="C33" s="60">
        <v>9205</v>
      </c>
      <c r="D33" s="60">
        <v>6248.8</v>
      </c>
      <c r="E33" s="60">
        <v>2956.2</v>
      </c>
      <c r="F33" s="108">
        <v>32.6</v>
      </c>
      <c r="G33" s="108">
        <v>187</v>
      </c>
      <c r="H33" s="108">
        <v>25.1</v>
      </c>
    </row>
    <row r="34" spans="1:8" ht="11.25" customHeight="1">
      <c r="A34" s="97">
        <v>2011</v>
      </c>
      <c r="B34" s="60">
        <v>9439.6</v>
      </c>
      <c r="C34" s="60">
        <v>9328.7999999999993</v>
      </c>
      <c r="D34" s="60">
        <v>6312.9</v>
      </c>
      <c r="E34" s="60">
        <v>3015.9</v>
      </c>
      <c r="F34" s="108">
        <v>39.4</v>
      </c>
      <c r="G34" s="108">
        <v>226</v>
      </c>
      <c r="H34" s="108">
        <v>30.3</v>
      </c>
    </row>
    <row r="35" spans="1:8" ht="11.25" customHeight="1">
      <c r="A35" s="97">
        <v>2012</v>
      </c>
      <c r="B35" s="60">
        <v>8992.2999999999993</v>
      </c>
      <c r="C35" s="60">
        <v>8926.5</v>
      </c>
      <c r="D35" s="107">
        <v>6594.9</v>
      </c>
      <c r="E35" s="107">
        <v>2331.6</v>
      </c>
      <c r="F35" s="109">
        <v>45.300000000000004</v>
      </c>
      <c r="G35" s="109">
        <v>281</v>
      </c>
      <c r="H35" s="108">
        <v>37.1</v>
      </c>
    </row>
    <row r="36" spans="1:8" ht="11.25" customHeight="1">
      <c r="A36" s="97">
        <v>2013</v>
      </c>
      <c r="B36" s="60">
        <v>10523.4</v>
      </c>
      <c r="C36" s="60">
        <v>10431.700000000001</v>
      </c>
      <c r="D36" s="107">
        <v>6918.7</v>
      </c>
      <c r="E36" s="107">
        <v>3513</v>
      </c>
      <c r="F36" s="109">
        <v>40.5</v>
      </c>
      <c r="G36" s="109">
        <v>197</v>
      </c>
      <c r="H36" s="108">
        <v>30.2</v>
      </c>
    </row>
    <row r="37" spans="1:8" ht="11.25" customHeight="1">
      <c r="A37" s="97">
        <v>2014</v>
      </c>
      <c r="B37" s="60">
        <v>11863.1</v>
      </c>
      <c r="C37" s="60">
        <v>11269.9</v>
      </c>
      <c r="D37" s="107">
        <v>7909</v>
      </c>
      <c r="E37" s="107">
        <v>3360.9</v>
      </c>
      <c r="F37" s="109">
        <v>32.700000000000003</v>
      </c>
      <c r="G37" s="109">
        <v>178</v>
      </c>
      <c r="H37" s="108">
        <v>25.6</v>
      </c>
    </row>
    <row r="38" spans="1:8" ht="11.25" customHeight="1">
      <c r="A38" s="97">
        <v>2015</v>
      </c>
      <c r="B38" s="60">
        <v>10102.5</v>
      </c>
      <c r="C38" s="60">
        <v>10022.9</v>
      </c>
      <c r="D38" s="107">
        <v>6928.1</v>
      </c>
      <c r="E38" s="107">
        <v>3094.8</v>
      </c>
      <c r="F38" s="109">
        <v>44.1</v>
      </c>
      <c r="G38" s="109">
        <v>201</v>
      </c>
      <c r="H38" s="108">
        <v>33.6</v>
      </c>
    </row>
    <row r="39" spans="1:8" ht="11.25" customHeight="1">
      <c r="A39" s="97">
        <v>2016</v>
      </c>
      <c r="B39" s="60">
        <v>11495</v>
      </c>
      <c r="C39" s="60">
        <v>11045.6</v>
      </c>
      <c r="D39" s="107">
        <v>7745.1</v>
      </c>
      <c r="E39" s="107">
        <v>3300.5</v>
      </c>
      <c r="F39" s="109">
        <v>40.5</v>
      </c>
      <c r="G39" s="109">
        <v>214</v>
      </c>
      <c r="H39" s="108">
        <v>31.6</v>
      </c>
    </row>
    <row r="40" spans="1:8" ht="11.25" customHeight="1">
      <c r="A40" s="97">
        <v>2017</v>
      </c>
      <c r="B40" s="60">
        <v>11553.7</v>
      </c>
      <c r="C40" s="60">
        <v>11209.9</v>
      </c>
      <c r="D40" s="107">
        <v>7815.8</v>
      </c>
      <c r="E40" s="107">
        <v>3394.1</v>
      </c>
      <c r="F40" s="109">
        <v>40.699999999999996</v>
      </c>
      <c r="G40" s="109">
        <v>248</v>
      </c>
      <c r="H40" s="108">
        <v>32.1</v>
      </c>
    </row>
    <row r="41" spans="1:8" ht="11.25" customHeight="1">
      <c r="A41" s="97">
        <v>2018</v>
      </c>
      <c r="B41" s="60">
        <v>10240</v>
      </c>
      <c r="C41" s="60">
        <v>9873.7999999999993</v>
      </c>
      <c r="D41" s="107">
        <v>6826.6</v>
      </c>
      <c r="E41" s="107">
        <v>3047.2</v>
      </c>
      <c r="F41" s="109">
        <v>38.700000000000003</v>
      </c>
      <c r="G41" s="109">
        <v>207</v>
      </c>
      <c r="H41" s="108">
        <v>29.9</v>
      </c>
    </row>
    <row r="42" spans="1:8" ht="11.25" customHeight="1">
      <c r="A42" s="97">
        <v>2019</v>
      </c>
      <c r="B42" s="60">
        <v>11086</v>
      </c>
      <c r="C42" s="60">
        <v>10696</v>
      </c>
      <c r="D42" s="107">
        <v>7455.6</v>
      </c>
      <c r="E42" s="107">
        <v>3240.4</v>
      </c>
      <c r="F42" s="109">
        <v>32.700000000000003</v>
      </c>
      <c r="G42" s="109">
        <v>200</v>
      </c>
      <c r="H42" s="108">
        <v>25.8</v>
      </c>
    </row>
    <row r="43" spans="1:8" ht="11.25" customHeight="1">
      <c r="A43" s="97">
        <v>2020</v>
      </c>
      <c r="B43" s="60">
        <v>10285</v>
      </c>
      <c r="C43" s="60">
        <v>9931.6</v>
      </c>
      <c r="D43" s="107">
        <v>6827.3</v>
      </c>
      <c r="E43" s="107">
        <v>3104.3</v>
      </c>
      <c r="F43" s="109">
        <v>38.4</v>
      </c>
      <c r="G43" s="109">
        <v>203</v>
      </c>
      <c r="H43" s="108">
        <v>29.6</v>
      </c>
    </row>
    <row r="44" spans="1:8" ht="11.25" customHeight="1">
      <c r="A44" s="97">
        <v>2021</v>
      </c>
      <c r="B44" s="60">
        <v>9932.5</v>
      </c>
      <c r="C44" s="60">
        <v>9644.5</v>
      </c>
      <c r="D44" s="60">
        <v>6650.6</v>
      </c>
      <c r="E44" s="60">
        <v>2993.9</v>
      </c>
      <c r="F44" s="108">
        <v>37</v>
      </c>
      <c r="G44" s="108">
        <v>268</v>
      </c>
      <c r="H44" s="108">
        <v>29.6</v>
      </c>
    </row>
    <row r="45" spans="1:8" ht="11.25" customHeight="1">
      <c r="A45" s="98">
        <v>2022</v>
      </c>
      <c r="B45" s="61">
        <v>9765</v>
      </c>
      <c r="C45" s="61">
        <v>9479</v>
      </c>
      <c r="D45" s="61">
        <v>6415.8</v>
      </c>
      <c r="E45" s="61">
        <v>3063.2</v>
      </c>
      <c r="F45" s="110">
        <v>41.6</v>
      </c>
      <c r="G45" s="110">
        <v>251</v>
      </c>
      <c r="H45" s="110">
        <v>32.200000000000003</v>
      </c>
    </row>
    <row r="46" spans="1:8" ht="11.25" customHeight="1">
      <c r="A46" s="243" t="s">
        <v>129</v>
      </c>
    </row>
    <row r="47" spans="1:8" ht="11.25" customHeight="1">
      <c r="A47" s="243" t="s">
        <v>130</v>
      </c>
    </row>
    <row r="48" spans="1:8" ht="11.25" customHeight="1">
      <c r="A48" s="49" t="s">
        <v>278</v>
      </c>
    </row>
    <row r="49" spans="1:8">
      <c r="A49" s="52"/>
      <c r="B49" s="53"/>
      <c r="F49" s="99"/>
      <c r="G49" s="99"/>
      <c r="H49" s="99"/>
    </row>
    <row r="50" spans="1:8">
      <c r="F50" s="99"/>
      <c r="G50" s="99"/>
      <c r="H50" s="99"/>
    </row>
  </sheetData>
  <pageMargins left="0.66700000000000004" right="0.66700000000000004" top="0.66700000000000004" bottom="0.72" header="0" footer="0"/>
  <pageSetup scale="98" firstPageNumber="41"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D3AE6-5101-4FC0-B9D6-41FD79B8087B}">
  <sheetPr transitionEvaluation="1" codeName="Sheet28"/>
  <dimension ref="A1:W62"/>
  <sheetViews>
    <sheetView showGridLines="0" zoomScaleNormal="100" workbookViewId="0"/>
  </sheetViews>
  <sheetFormatPr defaultColWidth="9.7109375" defaultRowHeight="12"/>
  <cols>
    <col min="1" max="1" width="11.140625" style="1" customWidth="1"/>
    <col min="2" max="13" width="14.42578125" style="1" customWidth="1"/>
    <col min="14" max="16384" width="9.7109375" style="1"/>
  </cols>
  <sheetData>
    <row r="1" spans="1:13" ht="11.25" customHeight="1">
      <c r="A1" s="244" t="s">
        <v>9</v>
      </c>
      <c r="B1" s="51"/>
      <c r="C1" s="51"/>
      <c r="D1" s="51"/>
      <c r="E1" s="51"/>
      <c r="F1" s="51"/>
      <c r="G1" s="51"/>
      <c r="H1" s="51"/>
      <c r="I1" s="51"/>
      <c r="J1" s="51"/>
      <c r="K1" s="51"/>
      <c r="L1" s="51"/>
      <c r="M1" s="51"/>
    </row>
    <row r="2" spans="1:13" s="102" customFormat="1" ht="33.75">
      <c r="A2" s="100" t="s">
        <v>110</v>
      </c>
      <c r="B2" s="101" t="s">
        <v>115</v>
      </c>
      <c r="C2" s="101" t="s">
        <v>116</v>
      </c>
      <c r="D2" s="101" t="s">
        <v>117</v>
      </c>
      <c r="E2" s="101" t="s">
        <v>118</v>
      </c>
      <c r="F2" s="101" t="s">
        <v>119</v>
      </c>
      <c r="G2" s="101" t="s">
        <v>120</v>
      </c>
      <c r="H2" s="101" t="s">
        <v>121</v>
      </c>
      <c r="I2" s="101" t="s">
        <v>122</v>
      </c>
      <c r="J2" s="101" t="s">
        <v>123</v>
      </c>
      <c r="K2" s="101" t="s">
        <v>124</v>
      </c>
      <c r="L2" s="101" t="s">
        <v>125</v>
      </c>
      <c r="M2" s="101" t="s">
        <v>126</v>
      </c>
    </row>
    <row r="3" spans="1:13" ht="11.25" customHeight="1">
      <c r="A3" s="49">
        <v>1980</v>
      </c>
      <c r="B3" s="91">
        <v>0.14099999999999999</v>
      </c>
      <c r="C3" s="91">
        <v>0.14899999999999999</v>
      </c>
      <c r="D3" s="91">
        <v>0.16600000000000001</v>
      </c>
      <c r="E3" s="91">
        <v>0.17</v>
      </c>
      <c r="F3" s="91">
        <v>0.17899999999999999</v>
      </c>
      <c r="G3" s="91">
        <v>0.21</v>
      </c>
      <c r="H3" s="91">
        <v>0.246</v>
      </c>
      <c r="I3" s="91">
        <v>0.17499999999999999</v>
      </c>
      <c r="J3" s="91">
        <v>0.157</v>
      </c>
      <c r="K3" s="91">
        <v>0.125</v>
      </c>
      <c r="L3" s="91">
        <v>0.115</v>
      </c>
      <c r="M3" s="91">
        <v>0.107</v>
      </c>
    </row>
    <row r="4" spans="1:13" ht="11.25" customHeight="1">
      <c r="A4" s="49">
        <v>1981</v>
      </c>
      <c r="B4" s="91">
        <v>0.107</v>
      </c>
      <c r="C4" s="92">
        <v>0.124</v>
      </c>
      <c r="D4" s="91">
        <v>0.121</v>
      </c>
      <c r="E4" s="91">
        <v>0.113</v>
      </c>
      <c r="F4" s="91">
        <v>0.107</v>
      </c>
      <c r="G4" s="91">
        <v>0.105</v>
      </c>
      <c r="H4" s="91">
        <v>0.127</v>
      </c>
      <c r="I4" s="91">
        <v>0.14599999999999999</v>
      </c>
      <c r="J4" s="91">
        <v>0.16</v>
      </c>
      <c r="K4" s="91">
        <v>0.16</v>
      </c>
      <c r="L4" s="91">
        <v>0.161</v>
      </c>
      <c r="M4" s="91">
        <v>0.157</v>
      </c>
    </row>
    <row r="5" spans="1:13" ht="11.25" customHeight="1">
      <c r="A5" s="49">
        <v>1982</v>
      </c>
      <c r="B5" s="91">
        <v>0.14099999999999999</v>
      </c>
      <c r="C5" s="92">
        <v>0.157</v>
      </c>
      <c r="D5" s="91">
        <v>0.16</v>
      </c>
      <c r="E5" s="91">
        <v>0.14499999999999999</v>
      </c>
      <c r="F5" s="91">
        <v>0.16200000000000001</v>
      </c>
      <c r="G5" s="91">
        <v>0.17699999999999999</v>
      </c>
      <c r="H5" s="91">
        <v>0.153</v>
      </c>
      <c r="I5" s="91">
        <v>0.128</v>
      </c>
      <c r="J5" s="91">
        <v>0.16300000000000001</v>
      </c>
      <c r="K5" s="91">
        <v>0.14499999999999999</v>
      </c>
      <c r="L5" s="91">
        <v>0.13900000000000001</v>
      </c>
      <c r="M5" s="91">
        <v>0.13</v>
      </c>
    </row>
    <row r="6" spans="1:13" ht="11.25" customHeight="1">
      <c r="A6" s="49">
        <v>1983</v>
      </c>
      <c r="B6" s="91">
        <v>0.11</v>
      </c>
      <c r="C6" s="92">
        <v>0.122</v>
      </c>
      <c r="D6" s="91">
        <v>0.12</v>
      </c>
      <c r="E6" s="91">
        <v>0.113</v>
      </c>
      <c r="F6" s="91">
        <v>0.11899999999999999</v>
      </c>
      <c r="G6" s="91">
        <v>0.111</v>
      </c>
      <c r="H6" s="91">
        <v>0.12</v>
      </c>
      <c r="I6" s="91">
        <v>0.16</v>
      </c>
      <c r="J6" s="91">
        <v>0.159</v>
      </c>
      <c r="K6" s="91">
        <v>0.14899999999999999</v>
      </c>
      <c r="L6" s="91">
        <v>0.14599999999999999</v>
      </c>
      <c r="M6" s="91">
        <v>0.14000000000000001</v>
      </c>
    </row>
    <row r="7" spans="1:13" ht="11.25" customHeight="1">
      <c r="A7" s="49">
        <v>1984</v>
      </c>
      <c r="B7" s="91">
        <v>0.14299999999999999</v>
      </c>
      <c r="C7" s="92">
        <v>0.151</v>
      </c>
      <c r="D7" s="91">
        <v>0.152</v>
      </c>
      <c r="E7" s="91">
        <v>0.14799999999999999</v>
      </c>
      <c r="F7" s="91">
        <v>0.15</v>
      </c>
      <c r="G7" s="91">
        <v>0.14599999999999999</v>
      </c>
      <c r="H7" s="91">
        <v>0.14899999999999999</v>
      </c>
      <c r="I7" s="91">
        <v>0.16500000000000001</v>
      </c>
      <c r="J7" s="91">
        <v>0.185</v>
      </c>
      <c r="K7" s="91">
        <v>0.17399999999999999</v>
      </c>
      <c r="L7" s="91">
        <v>0.16400000000000001</v>
      </c>
      <c r="M7" s="91">
        <v>0.156</v>
      </c>
    </row>
    <row r="8" spans="1:13" ht="11.25" customHeight="1">
      <c r="A8" s="49">
        <v>1985</v>
      </c>
      <c r="B8" s="91">
        <v>0.14000000000000001</v>
      </c>
      <c r="C8" s="92">
        <v>0.14299999999999999</v>
      </c>
      <c r="D8" s="91">
        <v>0.157</v>
      </c>
      <c r="E8" s="91">
        <v>0.151</v>
      </c>
      <c r="F8" s="91">
        <v>0.14099999999999999</v>
      </c>
      <c r="G8" s="91">
        <v>0.13100000000000001</v>
      </c>
      <c r="H8" s="91">
        <v>0.126</v>
      </c>
      <c r="I8" s="91">
        <v>0.121</v>
      </c>
      <c r="J8" s="91">
        <v>0.16400000000000001</v>
      </c>
      <c r="K8" s="91">
        <v>0.154</v>
      </c>
      <c r="L8" s="91">
        <v>0.16400000000000001</v>
      </c>
      <c r="M8" s="91">
        <v>0.16600000000000001</v>
      </c>
    </row>
    <row r="9" spans="1:13" ht="11.25" customHeight="1">
      <c r="A9" s="49">
        <v>1986</v>
      </c>
      <c r="B9" s="91">
        <v>0.16600000000000001</v>
      </c>
      <c r="C9" s="92">
        <v>0.17199999999999999</v>
      </c>
      <c r="D9" s="91">
        <v>0.17199999999999999</v>
      </c>
      <c r="E9" s="91">
        <v>0.17199999999999999</v>
      </c>
      <c r="F9" s="91">
        <v>0.20699999999999999</v>
      </c>
      <c r="G9" s="91">
        <v>0.21</v>
      </c>
      <c r="H9" s="91">
        <v>0.28499999999999998</v>
      </c>
      <c r="I9" s="91">
        <v>0.27600000000000002</v>
      </c>
      <c r="J9" s="91">
        <v>0.20899999999999999</v>
      </c>
      <c r="K9" s="91">
        <v>0.18</v>
      </c>
      <c r="L9" s="91">
        <v>0.17299999999999999</v>
      </c>
      <c r="M9" s="91">
        <v>0.16500000000000001</v>
      </c>
    </row>
    <row r="10" spans="1:13" ht="11.25" customHeight="1">
      <c r="A10" s="49">
        <v>1987</v>
      </c>
      <c r="B10" s="91">
        <v>0.183</v>
      </c>
      <c r="C10" s="92">
        <v>0.19</v>
      </c>
      <c r="D10" s="91">
        <v>0.18</v>
      </c>
      <c r="E10" s="91">
        <v>0.191</v>
      </c>
      <c r="F10" s="91">
        <v>0.224</v>
      </c>
      <c r="G10" s="91">
        <v>0.246</v>
      </c>
      <c r="H10" s="91">
        <v>0.255</v>
      </c>
      <c r="I10" s="91">
        <v>0.152</v>
      </c>
      <c r="J10" s="91">
        <v>0.14799999999999999</v>
      </c>
      <c r="K10" s="91">
        <v>0.121</v>
      </c>
      <c r="L10" s="91">
        <v>0.113</v>
      </c>
      <c r="M10" s="91">
        <v>0.104</v>
      </c>
    </row>
    <row r="11" spans="1:13" ht="11.25" customHeight="1">
      <c r="A11" s="49">
        <v>1988</v>
      </c>
      <c r="B11" s="91">
        <v>0.111</v>
      </c>
      <c r="C11" s="92">
        <v>0.129</v>
      </c>
      <c r="D11" s="91">
        <v>0.125</v>
      </c>
      <c r="E11" s="91">
        <v>0.11</v>
      </c>
      <c r="F11" s="91">
        <v>0.109</v>
      </c>
      <c r="G11" s="91">
        <v>0.104</v>
      </c>
      <c r="H11" s="91">
        <v>0.22800000000000001</v>
      </c>
      <c r="I11" s="91">
        <v>0.27700000000000002</v>
      </c>
      <c r="J11" s="91">
        <v>0.23699999999999999</v>
      </c>
      <c r="K11" s="91">
        <v>0.185</v>
      </c>
      <c r="L11" s="91">
        <v>0.17499999999999999</v>
      </c>
      <c r="M11" s="91">
        <v>0.17399999999999999</v>
      </c>
    </row>
    <row r="12" spans="1:13" ht="11.25" customHeight="1">
      <c r="A12" s="49">
        <v>1989</v>
      </c>
      <c r="B12" s="91">
        <v>0.18099999999999999</v>
      </c>
      <c r="C12" s="92">
        <v>0.17899999999999999</v>
      </c>
      <c r="D12" s="91">
        <v>0.16500000000000001</v>
      </c>
      <c r="E12" s="91">
        <v>0.14399999999999999</v>
      </c>
      <c r="F12" s="91">
        <v>0.13500000000000001</v>
      </c>
      <c r="G12" s="91">
        <v>0.108</v>
      </c>
      <c r="H12" s="91">
        <v>0.115</v>
      </c>
      <c r="I12" s="91">
        <v>0.159</v>
      </c>
      <c r="J12" s="91">
        <v>0.16700000000000001</v>
      </c>
      <c r="K12" s="91">
        <v>0.14299999999999999</v>
      </c>
      <c r="L12" s="91">
        <v>0.13300000000000001</v>
      </c>
      <c r="M12" s="91">
        <v>0.121</v>
      </c>
    </row>
    <row r="13" spans="1:13" ht="11.25" customHeight="1">
      <c r="A13" s="49">
        <v>1990</v>
      </c>
      <c r="B13" s="91">
        <v>0.122</v>
      </c>
      <c r="C13" s="92">
        <v>0.124</v>
      </c>
      <c r="D13" s="91">
        <v>0.123</v>
      </c>
      <c r="E13" s="91">
        <v>0.12</v>
      </c>
      <c r="F13" s="91">
        <v>0.126</v>
      </c>
      <c r="G13" s="91">
        <v>0.13700000000000001</v>
      </c>
      <c r="H13" s="91">
        <v>0.20300000000000001</v>
      </c>
      <c r="I13" s="91">
        <v>0.223</v>
      </c>
      <c r="J13" s="91">
        <v>0.222</v>
      </c>
      <c r="K13" s="91">
        <v>0.193</v>
      </c>
      <c r="L13" s="91">
        <v>0.19600000000000001</v>
      </c>
      <c r="M13" s="91">
        <v>0.20899999999999999</v>
      </c>
    </row>
    <row r="14" spans="1:13" ht="11.25" customHeight="1">
      <c r="A14" s="49">
        <v>1991</v>
      </c>
      <c r="B14" s="91">
        <v>0.20100000000000001</v>
      </c>
      <c r="C14" s="91">
        <v>0.20499999999999999</v>
      </c>
      <c r="D14" s="91">
        <v>0.20300000000000001</v>
      </c>
      <c r="E14" s="91">
        <v>0.20200000000000001</v>
      </c>
      <c r="F14" s="91">
        <v>0.22500000000000001</v>
      </c>
      <c r="G14" s="91">
        <v>0.23200000000000001</v>
      </c>
      <c r="H14" s="91">
        <v>0.246</v>
      </c>
      <c r="I14" s="91">
        <v>0.23200000000000001</v>
      </c>
      <c r="J14" s="91">
        <v>0.26400000000000001</v>
      </c>
      <c r="K14" s="91">
        <v>0.23799999999999999</v>
      </c>
      <c r="L14" s="91">
        <v>0.251</v>
      </c>
      <c r="M14" s="91">
        <v>0.25700000000000001</v>
      </c>
    </row>
    <row r="15" spans="1:13" ht="11.25" customHeight="1">
      <c r="A15" s="49">
        <v>1992</v>
      </c>
      <c r="B15" s="91">
        <v>0.246</v>
      </c>
      <c r="C15" s="91">
        <v>0.248</v>
      </c>
      <c r="D15" s="91">
        <v>0.24299999999999999</v>
      </c>
      <c r="E15" s="91">
        <v>0.24099999999999999</v>
      </c>
      <c r="F15" s="91">
        <v>0.25</v>
      </c>
      <c r="G15" s="91">
        <v>0.252</v>
      </c>
      <c r="H15" s="91">
        <v>0.28599999999999998</v>
      </c>
      <c r="I15" s="91">
        <v>0.33300000000000002</v>
      </c>
      <c r="J15" s="91">
        <v>0.27100000000000002</v>
      </c>
      <c r="K15" s="91">
        <v>0.21199999999999999</v>
      </c>
      <c r="L15" s="91">
        <v>0.19400000000000001</v>
      </c>
      <c r="M15" s="91">
        <v>0.19900000000000001</v>
      </c>
    </row>
    <row r="16" spans="1:13" ht="11.25" customHeight="1">
      <c r="A16" s="49">
        <v>1993</v>
      </c>
      <c r="B16" s="91">
        <v>0.183</v>
      </c>
      <c r="C16" s="91">
        <v>0.16700000000000001</v>
      </c>
      <c r="D16" s="91">
        <v>0.14499999999999999</v>
      </c>
      <c r="E16" s="91">
        <v>0.14299999999999999</v>
      </c>
      <c r="F16" s="91">
        <v>0.14899999999999999</v>
      </c>
      <c r="G16" s="91">
        <v>0.161</v>
      </c>
      <c r="H16" s="91">
        <v>0.17799999999999999</v>
      </c>
      <c r="I16" s="91">
        <v>0.24399999999999999</v>
      </c>
      <c r="J16" s="91">
        <v>0.24099999999999999</v>
      </c>
      <c r="K16" s="91">
        <v>0.21099999999999999</v>
      </c>
      <c r="L16" s="91">
        <v>0.193</v>
      </c>
      <c r="M16" s="91">
        <v>0.186</v>
      </c>
    </row>
    <row r="17" spans="1:23" ht="11.25" customHeight="1">
      <c r="A17" s="49">
        <v>1994</v>
      </c>
      <c r="B17" s="91">
        <v>0.187</v>
      </c>
      <c r="C17" s="91">
        <v>0.17799999999999999</v>
      </c>
      <c r="D17" s="91">
        <v>0.16600000000000001</v>
      </c>
      <c r="E17" s="91">
        <v>0.155</v>
      </c>
      <c r="F17" s="91">
        <v>0.14299999999999999</v>
      </c>
      <c r="G17" s="91">
        <v>0.13500000000000001</v>
      </c>
      <c r="H17" s="91">
        <v>0.19400000000000001</v>
      </c>
      <c r="I17" s="91">
        <v>0.28899999999999998</v>
      </c>
      <c r="J17" s="91">
        <v>0.20699999999999999</v>
      </c>
      <c r="K17" s="91">
        <v>0.191</v>
      </c>
      <c r="L17" s="91">
        <v>0.16400000000000001</v>
      </c>
      <c r="M17" s="91">
        <v>0.192</v>
      </c>
    </row>
    <row r="18" spans="1:23" ht="11.25" customHeight="1">
      <c r="A18" s="49">
        <v>1995</v>
      </c>
      <c r="B18" s="91">
        <v>0.19500000000000001</v>
      </c>
      <c r="C18" s="91">
        <v>0.183</v>
      </c>
      <c r="D18" s="91">
        <v>0.182</v>
      </c>
      <c r="E18" s="91">
        <v>0.16600000000000001</v>
      </c>
      <c r="F18" s="91">
        <v>0.154</v>
      </c>
      <c r="G18" s="91">
        <v>0.156</v>
      </c>
      <c r="H18" s="91">
        <v>0.17899999999999999</v>
      </c>
      <c r="I18" s="91">
        <v>0.24399999999999999</v>
      </c>
      <c r="J18" s="91">
        <v>0.26200000000000001</v>
      </c>
      <c r="K18" s="91">
        <v>0.253</v>
      </c>
      <c r="L18" s="91">
        <v>0.23799999999999999</v>
      </c>
      <c r="M18" s="91">
        <v>0.24399999999999999</v>
      </c>
    </row>
    <row r="19" spans="1:23" ht="11.25" customHeight="1">
      <c r="A19" s="49">
        <v>1996</v>
      </c>
      <c r="B19" s="91">
        <v>0.254</v>
      </c>
      <c r="C19" s="91">
        <v>0.24199999999999999</v>
      </c>
      <c r="D19" s="91">
        <v>0.251</v>
      </c>
      <c r="E19" s="91">
        <v>0.22600000000000001</v>
      </c>
      <c r="F19" s="91">
        <v>0.219</v>
      </c>
      <c r="G19" s="91">
        <v>0.219</v>
      </c>
      <c r="H19" s="91">
        <v>0.23300000000000001</v>
      </c>
      <c r="I19" s="91">
        <v>0.252</v>
      </c>
      <c r="J19" s="91">
        <v>0.30499999999999999</v>
      </c>
      <c r="K19" s="91">
        <v>0.247</v>
      </c>
      <c r="L19" s="91">
        <v>0.23200000000000001</v>
      </c>
      <c r="M19" s="91">
        <v>0.22700000000000001</v>
      </c>
      <c r="N19" s="16"/>
      <c r="O19" s="16"/>
      <c r="P19" s="16"/>
      <c r="Q19" s="16"/>
      <c r="R19" s="16"/>
      <c r="S19" s="16"/>
      <c r="T19" s="16"/>
      <c r="U19" s="16"/>
      <c r="V19" s="16"/>
      <c r="W19" s="16"/>
    </row>
    <row r="20" spans="1:23" ht="11.25" customHeight="1">
      <c r="A20" s="49">
        <v>1997</v>
      </c>
      <c r="B20" s="91">
        <v>0.22500000000000001</v>
      </c>
      <c r="C20" s="91">
        <v>0.20300000000000001</v>
      </c>
      <c r="D20" s="91">
        <v>0.17599999999999999</v>
      </c>
      <c r="E20" s="91">
        <v>0.156</v>
      </c>
      <c r="F20" s="91">
        <v>0.14299999999999999</v>
      </c>
      <c r="G20" s="91">
        <v>0.13700000000000001</v>
      </c>
      <c r="H20" s="91">
        <v>0.14599999999999999</v>
      </c>
      <c r="I20" s="91">
        <v>0.17399999999999999</v>
      </c>
      <c r="J20" s="91">
        <v>0.25900000000000001</v>
      </c>
      <c r="K20" s="91">
        <v>0.253</v>
      </c>
      <c r="L20" s="91">
        <v>0.23</v>
      </c>
      <c r="M20" s="91">
        <v>0.23300000000000001</v>
      </c>
      <c r="N20" s="16"/>
      <c r="O20" s="16"/>
      <c r="P20" s="16"/>
      <c r="Q20" s="16"/>
      <c r="R20" s="16"/>
      <c r="S20" s="16"/>
      <c r="T20" s="16"/>
      <c r="U20" s="16"/>
      <c r="V20" s="16"/>
      <c r="W20" s="16"/>
    </row>
    <row r="21" spans="1:23" ht="11.25" customHeight="1">
      <c r="A21" s="49">
        <v>1998</v>
      </c>
      <c r="B21" s="91">
        <v>0.219</v>
      </c>
      <c r="C21" s="91">
        <v>0.20799999999999999</v>
      </c>
      <c r="D21" s="91">
        <v>0.20499999999999999</v>
      </c>
      <c r="E21" s="91">
        <v>0.19400000000000001</v>
      </c>
      <c r="F21" s="91">
        <v>0.17799999999999999</v>
      </c>
      <c r="G21" s="91">
        <v>0.16300000000000001</v>
      </c>
      <c r="H21" s="91">
        <v>0.127</v>
      </c>
      <c r="I21" s="91">
        <v>0.13800000000000001</v>
      </c>
      <c r="J21" s="91">
        <v>0.22600000000000001</v>
      </c>
      <c r="K21" s="92">
        <v>0.221</v>
      </c>
      <c r="L21" s="91">
        <v>0.17499999999999999</v>
      </c>
      <c r="M21" s="91">
        <v>0.14899999999999999</v>
      </c>
      <c r="N21" s="16"/>
      <c r="O21" s="16"/>
      <c r="P21" s="16"/>
      <c r="Q21" s="16"/>
      <c r="R21" s="16"/>
      <c r="S21" s="16"/>
      <c r="T21" s="16"/>
      <c r="U21" s="16"/>
      <c r="V21" s="16"/>
      <c r="W21" s="16"/>
    </row>
    <row r="22" spans="1:23" ht="11.25" customHeight="1">
      <c r="A22" s="49">
        <v>1999</v>
      </c>
      <c r="B22" s="91">
        <v>0.158</v>
      </c>
      <c r="C22" s="91">
        <v>0.15</v>
      </c>
      <c r="D22" s="91">
        <v>0.153</v>
      </c>
      <c r="E22" s="91">
        <v>0.14099999999999999</v>
      </c>
      <c r="F22" s="91">
        <v>0.13300000000000001</v>
      </c>
      <c r="G22" s="91">
        <v>0.127</v>
      </c>
      <c r="H22" s="91">
        <v>0.124</v>
      </c>
      <c r="I22" s="91">
        <v>0.184</v>
      </c>
      <c r="J22" s="91">
        <v>0.23200000000000001</v>
      </c>
      <c r="K22" s="92">
        <v>0.23499999999999999</v>
      </c>
      <c r="L22" s="91">
        <v>0.23300000000000001</v>
      </c>
      <c r="M22" s="91">
        <v>0.23699999999999999</v>
      </c>
      <c r="N22" s="19"/>
      <c r="O22" s="16"/>
      <c r="P22" s="16"/>
      <c r="Q22" s="16"/>
      <c r="R22" s="16"/>
      <c r="S22" s="16"/>
      <c r="T22" s="16"/>
      <c r="U22" s="16"/>
      <c r="V22" s="16"/>
      <c r="W22" s="16"/>
    </row>
    <row r="23" spans="1:23" ht="11.25" customHeight="1">
      <c r="A23" s="49">
        <v>2000</v>
      </c>
      <c r="B23" s="91">
        <v>0.23499999999999999</v>
      </c>
      <c r="C23" s="91">
        <v>0.21099999999999999</v>
      </c>
      <c r="D23" s="91">
        <v>0.20499999999999999</v>
      </c>
      <c r="E23" s="91">
        <v>0.19700000000000001</v>
      </c>
      <c r="F23" s="91">
        <v>0.182</v>
      </c>
      <c r="G23" s="91">
        <v>0.16300000000000001</v>
      </c>
      <c r="H23" s="91">
        <v>0.16200000000000001</v>
      </c>
      <c r="I23" s="91">
        <v>0.188</v>
      </c>
      <c r="J23" s="91">
        <v>0.23699999999999999</v>
      </c>
      <c r="K23" s="92">
        <v>0.20599999999999999</v>
      </c>
      <c r="L23" s="91">
        <v>0.17899999999999999</v>
      </c>
      <c r="M23" s="91">
        <v>0.17499999999999999</v>
      </c>
      <c r="N23" s="19"/>
      <c r="O23" s="16"/>
      <c r="P23" s="16"/>
      <c r="Q23" s="16"/>
      <c r="R23" s="16"/>
      <c r="S23" s="16"/>
      <c r="T23" s="16"/>
      <c r="U23" s="16"/>
      <c r="V23" s="16"/>
      <c r="W23" s="16"/>
    </row>
    <row r="24" spans="1:23" ht="11.25" customHeight="1">
      <c r="A24" s="49">
        <v>2001</v>
      </c>
      <c r="B24" s="91">
        <v>0.158</v>
      </c>
      <c r="C24" s="91">
        <v>0.152</v>
      </c>
      <c r="D24" s="91">
        <v>0.14599999999999999</v>
      </c>
      <c r="E24" s="91">
        <v>0.157</v>
      </c>
      <c r="F24" s="91">
        <v>0.152</v>
      </c>
      <c r="G24" s="91">
        <v>0.14899999999999999</v>
      </c>
      <c r="H24" s="91">
        <v>0.151</v>
      </c>
      <c r="I24" s="91">
        <v>0.16700000000000001</v>
      </c>
      <c r="J24" s="91">
        <v>0.21299999999999999</v>
      </c>
      <c r="K24" s="92">
        <v>0.247</v>
      </c>
      <c r="L24" s="91">
        <v>0.23499999999999999</v>
      </c>
      <c r="M24" s="91">
        <v>0.23100000000000001</v>
      </c>
      <c r="N24" s="19"/>
      <c r="O24" s="16"/>
      <c r="P24" s="16"/>
      <c r="Q24" s="16"/>
      <c r="R24" s="16"/>
      <c r="S24" s="16"/>
      <c r="T24" s="16"/>
      <c r="U24" s="16"/>
      <c r="V24" s="16"/>
      <c r="W24" s="16"/>
    </row>
    <row r="25" spans="1:23" ht="11.25" customHeight="1">
      <c r="A25" s="49">
        <v>2002</v>
      </c>
      <c r="B25" s="91">
        <v>0.218</v>
      </c>
      <c r="C25" s="91">
        <v>0.216</v>
      </c>
      <c r="D25" s="91">
        <v>0.22</v>
      </c>
      <c r="E25" s="91">
        <v>0.218</v>
      </c>
      <c r="F25" s="91">
        <v>0.215</v>
      </c>
      <c r="G25" s="91">
        <v>0.20399999999999999</v>
      </c>
      <c r="H25" s="91">
        <v>0.20699999999999999</v>
      </c>
      <c r="I25" s="91">
        <v>0.254</v>
      </c>
      <c r="J25" s="91">
        <v>0.30099999999999999</v>
      </c>
      <c r="K25" s="92">
        <v>0.30099999999999999</v>
      </c>
      <c r="L25" s="91">
        <v>0.27400000000000002</v>
      </c>
      <c r="M25" s="91">
        <v>0.26500000000000001</v>
      </c>
      <c r="N25" s="19"/>
      <c r="O25" s="16"/>
      <c r="P25" s="16"/>
      <c r="Q25" s="16"/>
      <c r="R25" s="16"/>
      <c r="S25" s="16"/>
      <c r="T25" s="16"/>
      <c r="U25" s="16"/>
      <c r="V25" s="16"/>
      <c r="W25" s="16"/>
    </row>
    <row r="26" spans="1:23" ht="11.25" customHeight="1">
      <c r="A26" s="49">
        <v>2003</v>
      </c>
      <c r="B26" s="91">
        <v>0.255</v>
      </c>
      <c r="C26" s="91">
        <v>0.247</v>
      </c>
      <c r="D26" s="91">
        <v>0.23100000000000001</v>
      </c>
      <c r="E26" s="91">
        <v>0.23</v>
      </c>
      <c r="F26" s="91">
        <v>0.216</v>
      </c>
      <c r="G26" s="91">
        <v>0.20399999999999999</v>
      </c>
      <c r="H26" s="91">
        <v>0.20799999999999999</v>
      </c>
      <c r="I26" s="91">
        <v>0.34599999999999997</v>
      </c>
      <c r="J26" s="91">
        <v>0.252</v>
      </c>
      <c r="K26" s="92">
        <v>0.249</v>
      </c>
      <c r="L26" s="91">
        <v>0.27400000000000002</v>
      </c>
      <c r="M26" s="91">
        <v>0.25</v>
      </c>
      <c r="N26" s="19"/>
      <c r="O26" s="16"/>
      <c r="P26" s="16"/>
      <c r="Q26" s="16"/>
      <c r="R26" s="16"/>
      <c r="S26" s="16"/>
      <c r="T26" s="16"/>
      <c r="U26" s="16"/>
      <c r="V26" s="16"/>
      <c r="W26" s="16"/>
    </row>
    <row r="27" spans="1:23" ht="11.25" customHeight="1">
      <c r="A27" s="49">
        <v>2004</v>
      </c>
      <c r="B27" s="91">
        <v>0.26100000000000001</v>
      </c>
      <c r="C27" s="91">
        <v>0.25900000000000001</v>
      </c>
      <c r="D27" s="91">
        <v>0.26100000000000001</v>
      </c>
      <c r="E27" s="91">
        <v>0.254</v>
      </c>
      <c r="F27" s="91">
        <v>0.249</v>
      </c>
      <c r="G27" s="91">
        <v>0.246</v>
      </c>
      <c r="H27" s="91">
        <v>0.24299999999999999</v>
      </c>
      <c r="I27" s="91">
        <v>0.22700000000000001</v>
      </c>
      <c r="J27" s="91">
        <v>0.246</v>
      </c>
      <c r="K27" s="92">
        <v>0.23200000000000001</v>
      </c>
      <c r="L27" s="91">
        <v>0.214</v>
      </c>
      <c r="M27" s="91">
        <v>0.185</v>
      </c>
      <c r="N27" s="19"/>
      <c r="O27" s="16"/>
      <c r="P27" s="16"/>
      <c r="Q27" s="16"/>
      <c r="R27" s="16"/>
      <c r="S27" s="16"/>
      <c r="T27" s="16"/>
      <c r="U27" s="16"/>
      <c r="V27" s="16"/>
      <c r="W27" s="16"/>
    </row>
    <row r="28" spans="1:23" ht="11.25" customHeight="1">
      <c r="A28" s="49">
        <v>2005</v>
      </c>
      <c r="B28" s="91">
        <v>0.17699999999999999</v>
      </c>
      <c r="C28" s="91">
        <v>0.161</v>
      </c>
      <c r="D28" s="91">
        <v>0.13900000000000001</v>
      </c>
      <c r="E28" s="91">
        <v>0.127</v>
      </c>
      <c r="F28" s="91">
        <v>0.123</v>
      </c>
      <c r="G28" s="91">
        <v>0.11600000000000001</v>
      </c>
      <c r="H28" s="91">
        <v>9.8000000000000004E-2</v>
      </c>
      <c r="I28" s="91">
        <v>0.17699999999999999</v>
      </c>
      <c r="J28" s="91">
        <v>0.26400000000000001</v>
      </c>
      <c r="K28" s="92">
        <v>0.25700000000000001</v>
      </c>
      <c r="L28" s="91">
        <v>0.255</v>
      </c>
      <c r="M28" s="91">
        <v>0.217</v>
      </c>
      <c r="N28" s="19"/>
      <c r="O28" s="16"/>
      <c r="P28" s="16"/>
      <c r="Q28" s="16"/>
      <c r="R28" s="16"/>
      <c r="S28" s="16"/>
      <c r="T28" s="16"/>
      <c r="U28" s="16"/>
      <c r="V28" s="16"/>
      <c r="W28" s="16"/>
    </row>
    <row r="29" spans="1:23" ht="11.25" customHeight="1">
      <c r="A29" s="49">
        <v>2006</v>
      </c>
      <c r="B29" s="91">
        <v>0.217</v>
      </c>
      <c r="C29" s="91">
        <v>0.28499999999999998</v>
      </c>
      <c r="D29" s="91">
        <v>0.19900000000000001</v>
      </c>
      <c r="E29" s="91">
        <v>0.193</v>
      </c>
      <c r="F29" s="91">
        <v>0.189</v>
      </c>
      <c r="G29" s="91">
        <v>0.22800000000000001</v>
      </c>
      <c r="H29" s="91">
        <v>0.28299999999999997</v>
      </c>
      <c r="I29" s="91">
        <v>0.36</v>
      </c>
      <c r="J29" s="91">
        <v>0.38200000000000001</v>
      </c>
      <c r="K29" s="92">
        <v>0.34699999999999998</v>
      </c>
      <c r="L29" s="91">
        <v>0.34799999999999998</v>
      </c>
      <c r="M29" s="91">
        <v>0.28699999999999998</v>
      </c>
      <c r="N29" s="19"/>
      <c r="O29" s="16"/>
      <c r="P29" s="16"/>
      <c r="Q29" s="16"/>
      <c r="R29" s="16"/>
      <c r="S29" s="16"/>
      <c r="T29" s="16"/>
      <c r="U29" s="16"/>
      <c r="V29" s="16"/>
      <c r="W29" s="16"/>
    </row>
    <row r="30" spans="1:23" ht="11.25" customHeight="1">
      <c r="A30" s="49">
        <v>2007</v>
      </c>
      <c r="B30" s="91">
        <v>0.28599999999999998</v>
      </c>
      <c r="C30" s="91">
        <v>0.28499999999999998</v>
      </c>
      <c r="D30" s="91">
        <v>0.28399999999999997</v>
      </c>
      <c r="E30" s="91">
        <v>0.28399999999999997</v>
      </c>
      <c r="F30" s="91">
        <v>0.29399999999999998</v>
      </c>
      <c r="G30" s="91">
        <v>0.29199999999999998</v>
      </c>
      <c r="H30" s="91">
        <v>0.30499999999999999</v>
      </c>
      <c r="I30" s="103">
        <v>0.34</v>
      </c>
      <c r="J30" s="103">
        <v>0.40300000000000002</v>
      </c>
      <c r="K30" s="92">
        <v>0.379</v>
      </c>
      <c r="L30" s="91">
        <v>0.40300000000000002</v>
      </c>
      <c r="M30" s="91">
        <v>0.35</v>
      </c>
      <c r="N30" s="16"/>
      <c r="O30" s="18"/>
      <c r="P30" s="16"/>
      <c r="Q30" s="16"/>
      <c r="R30" s="16"/>
      <c r="S30" s="16"/>
      <c r="T30" s="16"/>
      <c r="U30" s="16"/>
      <c r="V30" s="16"/>
      <c r="W30" s="16"/>
    </row>
    <row r="31" spans="1:23" ht="11.25" customHeight="1">
      <c r="A31" s="49">
        <v>2008</v>
      </c>
      <c r="B31" s="91">
        <v>0.35499999999999998</v>
      </c>
      <c r="C31" s="91">
        <v>0.34799999999999998</v>
      </c>
      <c r="D31" s="91">
        <v>0.34399999999999997</v>
      </c>
      <c r="E31" s="91">
        <v>0.33800000000000002</v>
      </c>
      <c r="F31" s="91">
        <v>0.36199999999999999</v>
      </c>
      <c r="G31" s="91">
        <v>0.41199999999999998</v>
      </c>
      <c r="H31" s="91">
        <v>0.44600000000000001</v>
      </c>
      <c r="I31" s="103">
        <v>0.53700000000000003</v>
      </c>
      <c r="J31" s="103">
        <v>0.50600000000000001</v>
      </c>
      <c r="K31" s="92">
        <v>0.42499999999999999</v>
      </c>
      <c r="L31" s="91">
        <v>0.36</v>
      </c>
      <c r="M31" s="91">
        <v>0.29299999999999998</v>
      </c>
      <c r="N31" s="16"/>
      <c r="O31" s="18"/>
      <c r="P31" s="16"/>
      <c r="Q31" s="16"/>
      <c r="R31" s="16"/>
      <c r="S31" s="16"/>
      <c r="T31" s="16"/>
      <c r="U31" s="16"/>
      <c r="V31" s="16"/>
      <c r="W31" s="16"/>
    </row>
    <row r="32" spans="1:23" ht="11.25" customHeight="1">
      <c r="A32" s="49">
        <v>2009</v>
      </c>
      <c r="B32" s="91">
        <v>0.27200000000000002</v>
      </c>
      <c r="C32" s="91">
        <v>0.23699999999999999</v>
      </c>
      <c r="D32" s="91">
        <v>0.215</v>
      </c>
      <c r="E32" s="91">
        <v>0.20399999999999999</v>
      </c>
      <c r="F32" s="91">
        <v>0.187</v>
      </c>
      <c r="G32" s="91">
        <v>0.18099999999999999</v>
      </c>
      <c r="H32" s="91">
        <v>0.17199999999999999</v>
      </c>
      <c r="I32" s="103">
        <v>0.23699999999999999</v>
      </c>
      <c r="J32" s="103">
        <v>0.33700000000000002</v>
      </c>
      <c r="K32" s="92">
        <v>0.27400000000000002</v>
      </c>
      <c r="L32" s="91">
        <v>0.25600000000000001</v>
      </c>
      <c r="M32" s="91">
        <v>0.22700000000000001</v>
      </c>
      <c r="N32" s="16"/>
      <c r="O32" s="18"/>
      <c r="P32" s="16"/>
      <c r="Q32" s="16"/>
      <c r="R32" s="16"/>
      <c r="S32" s="16"/>
      <c r="T32" s="16"/>
      <c r="U32" s="16"/>
      <c r="V32" s="16"/>
      <c r="W32" s="16"/>
    </row>
    <row r="33" spans="1:23" ht="11.25" customHeight="1">
      <c r="A33" s="49">
        <v>2010</v>
      </c>
      <c r="B33" s="91">
        <v>0.218</v>
      </c>
      <c r="C33" s="91">
        <v>0.24299999999999999</v>
      </c>
      <c r="D33" s="91">
        <v>0.22</v>
      </c>
      <c r="E33" s="91">
        <v>0.20899999999999999</v>
      </c>
      <c r="F33" s="91">
        <v>0.22900000000000001</v>
      </c>
      <c r="G33" s="91">
        <v>0.20799999999999999</v>
      </c>
      <c r="H33" s="91">
        <v>0.29899999999999999</v>
      </c>
      <c r="I33" s="103">
        <v>0.29099999999999998</v>
      </c>
      <c r="J33" s="103">
        <v>0.32400000000000001</v>
      </c>
      <c r="K33" s="92">
        <v>0.33200000000000002</v>
      </c>
      <c r="L33" s="91">
        <v>0.30299999999999999</v>
      </c>
      <c r="M33" s="91">
        <v>0.26800000000000002</v>
      </c>
      <c r="N33" s="16"/>
      <c r="O33" s="16"/>
      <c r="P33" s="16"/>
      <c r="Q33" s="16"/>
      <c r="R33" s="16"/>
      <c r="S33" s="16"/>
      <c r="T33" s="16"/>
      <c r="U33" s="16"/>
      <c r="V33" s="16"/>
      <c r="W33" s="16"/>
    </row>
    <row r="34" spans="1:23" ht="11.25" customHeight="1">
      <c r="A34" s="49">
        <v>2011</v>
      </c>
      <c r="B34" s="91">
        <v>0.251</v>
      </c>
      <c r="C34" s="91">
        <v>0.23799999999999999</v>
      </c>
      <c r="D34" s="91">
        <v>0.26800000000000002</v>
      </c>
      <c r="E34" s="91">
        <v>0.26900000000000002</v>
      </c>
      <c r="F34" s="91">
        <v>0.27700000000000002</v>
      </c>
      <c r="G34" s="91">
        <v>0.27800000000000002</v>
      </c>
      <c r="H34" s="91">
        <v>0.35799999999999998</v>
      </c>
      <c r="I34" s="103">
        <v>0.63400000000000001</v>
      </c>
      <c r="J34" s="103">
        <v>0.42099999999999999</v>
      </c>
      <c r="K34" s="92">
        <v>0.43099999999999999</v>
      </c>
      <c r="L34" s="91">
        <v>0.34399999999999997</v>
      </c>
      <c r="M34" s="91">
        <v>0.30199999999999999</v>
      </c>
      <c r="N34" s="16"/>
      <c r="O34" s="16"/>
      <c r="P34" s="16"/>
      <c r="Q34" s="16"/>
      <c r="R34" s="16"/>
      <c r="S34" s="16"/>
      <c r="T34" s="16"/>
      <c r="U34" s="16"/>
      <c r="V34" s="16"/>
      <c r="W34" s="16"/>
    </row>
    <row r="35" spans="1:23" ht="11.25" customHeight="1">
      <c r="A35" s="49">
        <v>2012</v>
      </c>
      <c r="B35" s="91">
        <v>0.36599999999999999</v>
      </c>
      <c r="C35" s="91">
        <v>0.34200000000000003</v>
      </c>
      <c r="D35" s="91">
        <v>0.33600000000000002</v>
      </c>
      <c r="E35" s="91">
        <v>0.32600000000000001</v>
      </c>
      <c r="F35" s="91">
        <v>0.34799999999999998</v>
      </c>
      <c r="G35" s="91">
        <v>0.38700000000000001</v>
      </c>
      <c r="H35" s="91">
        <v>0.41899999999999998</v>
      </c>
      <c r="I35" s="103">
        <v>0.49299999999999999</v>
      </c>
      <c r="J35" s="104">
        <v>0.58699999999999997</v>
      </c>
      <c r="K35" s="92">
        <v>0.52200000000000002</v>
      </c>
      <c r="L35" s="91">
        <v>0.51900000000000002</v>
      </c>
      <c r="M35" s="91">
        <v>0.45400000000000001</v>
      </c>
      <c r="N35" s="16"/>
      <c r="O35" s="16"/>
      <c r="P35" s="16"/>
      <c r="Q35" s="16"/>
      <c r="R35" s="16"/>
      <c r="S35" s="16"/>
      <c r="T35" s="16"/>
      <c r="U35" s="16"/>
      <c r="V35" s="16"/>
      <c r="W35" s="16"/>
    </row>
    <row r="36" spans="1:23" ht="11.25" customHeight="1">
      <c r="A36" s="49">
        <v>2013</v>
      </c>
      <c r="B36" s="91">
        <v>0.438</v>
      </c>
      <c r="C36" s="91">
        <v>0.41599999999999998</v>
      </c>
      <c r="D36" s="91">
        <v>0.39500000000000002</v>
      </c>
      <c r="E36" s="91" t="s">
        <v>274</v>
      </c>
      <c r="F36" s="91" t="s">
        <v>274</v>
      </c>
      <c r="G36" s="91" t="s">
        <v>274</v>
      </c>
      <c r="H36" s="91" t="s">
        <v>274</v>
      </c>
      <c r="I36" s="91" t="s">
        <v>274</v>
      </c>
      <c r="J36" s="91" t="s">
        <v>274</v>
      </c>
      <c r="K36" s="91" t="s">
        <v>274</v>
      </c>
      <c r="L36" s="91" t="s">
        <v>274</v>
      </c>
      <c r="M36" s="91" t="s">
        <v>274</v>
      </c>
      <c r="N36" s="16"/>
      <c r="O36" s="16"/>
      <c r="P36" s="16"/>
      <c r="Q36" s="16"/>
      <c r="R36" s="16"/>
      <c r="S36" s="16"/>
      <c r="T36" s="16"/>
      <c r="U36" s="16"/>
      <c r="V36" s="16"/>
      <c r="W36" s="16"/>
    </row>
    <row r="37" spans="1:23" ht="11.25" customHeight="1">
      <c r="A37" s="49">
        <v>2014</v>
      </c>
      <c r="B37" s="91" t="s">
        <v>274</v>
      </c>
      <c r="C37" s="91" t="s">
        <v>274</v>
      </c>
      <c r="D37" s="91" t="s">
        <v>274</v>
      </c>
      <c r="E37" s="91">
        <v>0.39200000000000002</v>
      </c>
      <c r="F37" s="91">
        <v>0.372</v>
      </c>
      <c r="G37" s="91">
        <v>0.34399999999999997</v>
      </c>
      <c r="H37" s="91">
        <v>0.33200000000000002</v>
      </c>
      <c r="I37" s="91">
        <v>0.38800000000000001</v>
      </c>
      <c r="J37" s="91">
        <v>0.46</v>
      </c>
      <c r="K37" s="91">
        <v>0.4</v>
      </c>
      <c r="L37" s="91">
        <v>0.35599999999999998</v>
      </c>
      <c r="M37" s="91">
        <v>0.316</v>
      </c>
      <c r="N37" s="16"/>
      <c r="O37" s="16"/>
      <c r="P37" s="16"/>
      <c r="Q37" s="16"/>
      <c r="R37" s="16"/>
      <c r="S37" s="16"/>
      <c r="T37" s="16"/>
      <c r="U37" s="16"/>
      <c r="V37" s="16"/>
      <c r="W37" s="16"/>
    </row>
    <row r="38" spans="1:23" ht="11.25" customHeight="1">
      <c r="A38" s="49">
        <v>2015</v>
      </c>
      <c r="B38" s="91">
        <v>0.317</v>
      </c>
      <c r="C38" s="91">
        <v>0.29399999999999998</v>
      </c>
      <c r="D38" s="91">
        <v>0.28000000000000003</v>
      </c>
      <c r="E38" s="91">
        <v>0.26100000000000001</v>
      </c>
      <c r="F38" s="91">
        <v>0.245</v>
      </c>
      <c r="G38" s="91">
        <v>0.20699999999999999</v>
      </c>
      <c r="H38" s="91">
        <v>0.19</v>
      </c>
      <c r="I38" s="91">
        <v>0.30599999999999999</v>
      </c>
      <c r="J38" s="91">
        <v>0.438</v>
      </c>
      <c r="K38" s="91">
        <v>0.41299999999999998</v>
      </c>
      <c r="L38" s="91">
        <v>0.42699999999999999</v>
      </c>
      <c r="M38" s="91">
        <v>0.44400000000000001</v>
      </c>
      <c r="N38" s="16"/>
      <c r="P38" s="16"/>
      <c r="Q38" s="16"/>
      <c r="R38" s="16"/>
      <c r="S38" s="16"/>
      <c r="T38" s="16"/>
      <c r="U38" s="16"/>
      <c r="V38" s="16"/>
      <c r="W38" s="16"/>
    </row>
    <row r="39" spans="1:23" ht="11.25" customHeight="1">
      <c r="A39" s="49">
        <v>2016</v>
      </c>
      <c r="B39" s="91">
        <v>0.433</v>
      </c>
      <c r="C39" s="91">
        <v>0.437</v>
      </c>
      <c r="D39" s="91">
        <v>0.45</v>
      </c>
      <c r="E39" s="91">
        <v>0.441</v>
      </c>
      <c r="F39" s="91">
        <v>0.39100000000000001</v>
      </c>
      <c r="G39" s="91">
        <v>0.38</v>
      </c>
      <c r="H39" s="91">
        <v>0.40100000000000002</v>
      </c>
      <c r="I39" s="91">
        <v>0.44</v>
      </c>
      <c r="J39" s="91">
        <v>0.51400000000000001</v>
      </c>
      <c r="K39" s="91">
        <v>0.44700000000000001</v>
      </c>
      <c r="L39" s="91">
        <v>0.39900000000000002</v>
      </c>
      <c r="M39" s="91">
        <v>0.39500000000000002</v>
      </c>
      <c r="N39" s="16"/>
      <c r="O39" s="16"/>
      <c r="P39" s="16"/>
      <c r="Q39" s="16"/>
      <c r="R39" s="16"/>
      <c r="S39" s="16"/>
      <c r="T39" s="16"/>
      <c r="U39" s="16"/>
      <c r="V39" s="16"/>
      <c r="W39" s="16"/>
    </row>
    <row r="40" spans="1:23" ht="11.25" customHeight="1">
      <c r="A40" s="49">
        <v>2017</v>
      </c>
      <c r="B40" s="91">
        <v>0.39400000000000002</v>
      </c>
      <c r="C40" s="91">
        <v>0.36699999999999999</v>
      </c>
      <c r="D40" s="91">
        <v>0.35699999999999998</v>
      </c>
      <c r="E40" s="91">
        <v>0.35299999999999998</v>
      </c>
      <c r="F40" s="91">
        <v>0.36</v>
      </c>
      <c r="G40" s="91">
        <v>0.36199999999999999</v>
      </c>
      <c r="H40" s="105">
        <v>0.371</v>
      </c>
      <c r="I40" s="105">
        <v>0.42599999999999999</v>
      </c>
      <c r="J40" s="91">
        <v>0.59099999999999997</v>
      </c>
      <c r="K40" s="91">
        <v>0.45900000000000002</v>
      </c>
      <c r="L40" s="91">
        <v>0.39900000000000002</v>
      </c>
      <c r="M40" s="91">
        <v>0.39700000000000002</v>
      </c>
      <c r="N40" s="16"/>
      <c r="O40" s="16"/>
      <c r="P40" s="16"/>
      <c r="Q40" s="16"/>
      <c r="R40" s="16"/>
      <c r="S40" s="16"/>
      <c r="T40" s="16"/>
      <c r="U40" s="16"/>
      <c r="V40" s="16"/>
      <c r="W40" s="16"/>
    </row>
    <row r="41" spans="1:23" ht="11.25" customHeight="1">
      <c r="A41" s="49">
        <v>2018</v>
      </c>
      <c r="B41" s="91">
        <v>0.375</v>
      </c>
      <c r="C41" s="91">
        <v>0.35</v>
      </c>
      <c r="D41" s="91">
        <v>0.33600000000000002</v>
      </c>
      <c r="E41" s="91">
        <v>0.32700000000000001</v>
      </c>
      <c r="F41" s="91">
        <v>0.29599999999999999</v>
      </c>
      <c r="G41" s="91">
        <v>0.28599999999999998</v>
      </c>
      <c r="H41" s="91">
        <v>0.311</v>
      </c>
      <c r="I41" s="91">
        <v>0.29699999999999999</v>
      </c>
      <c r="J41" s="91">
        <v>0.46700000000000003</v>
      </c>
      <c r="K41" s="91">
        <v>0.41599999999999998</v>
      </c>
      <c r="L41" s="91">
        <v>0.40400000000000003</v>
      </c>
      <c r="M41" s="91">
        <v>0.41399999999999998</v>
      </c>
      <c r="N41" s="16"/>
      <c r="O41" s="16"/>
      <c r="P41" s="16"/>
      <c r="Q41" s="16"/>
      <c r="R41" s="16"/>
      <c r="S41" s="16"/>
      <c r="T41" s="16"/>
      <c r="U41" s="16"/>
      <c r="V41" s="16"/>
      <c r="W41" s="16"/>
    </row>
    <row r="42" spans="1:23" ht="11.25" customHeight="1">
      <c r="A42" s="49">
        <v>2019</v>
      </c>
      <c r="B42" s="91">
        <v>0.39700000000000002</v>
      </c>
      <c r="C42" s="91">
        <v>0.379</v>
      </c>
      <c r="D42" s="91">
        <v>0.377</v>
      </c>
      <c r="E42" s="91">
        <v>0.38100000000000001</v>
      </c>
      <c r="F42" s="91">
        <v>0.38300000000000001</v>
      </c>
      <c r="G42" s="91">
        <v>0.372</v>
      </c>
      <c r="H42" s="91">
        <v>0.38800000000000001</v>
      </c>
      <c r="I42" s="105">
        <v>0.40200000000000002</v>
      </c>
      <c r="J42" s="91">
        <v>0.48899999999999999</v>
      </c>
      <c r="K42" s="91">
        <v>0.39100000000000001</v>
      </c>
      <c r="L42" s="91">
        <v>0.33300000000000002</v>
      </c>
      <c r="M42" s="91">
        <v>0.33600000000000002</v>
      </c>
      <c r="N42" s="16"/>
      <c r="O42" s="16"/>
      <c r="P42" s="16"/>
      <c r="Q42" s="16"/>
    </row>
    <row r="43" spans="1:23" ht="11.25" customHeight="1">
      <c r="A43" s="49">
        <v>2020</v>
      </c>
      <c r="B43" s="91">
        <v>0.313</v>
      </c>
      <c r="C43" s="91">
        <v>0.58299999999999996</v>
      </c>
      <c r="D43" s="91">
        <v>0.57699999999999996</v>
      </c>
      <c r="E43" s="91">
        <v>0.57699999999999996</v>
      </c>
      <c r="F43" s="91">
        <v>0.57899999999999996</v>
      </c>
      <c r="G43" s="91">
        <v>0.58599999999999997</v>
      </c>
      <c r="H43" s="91">
        <v>0.6</v>
      </c>
      <c r="I43" s="105">
        <v>0.64200000000000002</v>
      </c>
      <c r="J43" s="91">
        <v>0.70699999999999996</v>
      </c>
      <c r="K43" s="91">
        <v>0.69099999999999995</v>
      </c>
      <c r="L43" s="91">
        <v>0.69699999999999995</v>
      </c>
      <c r="M43" s="91">
        <v>0.70199999999999996</v>
      </c>
      <c r="N43" s="17"/>
      <c r="O43" s="16"/>
      <c r="P43" s="16"/>
      <c r="Q43" s="16"/>
      <c r="R43" s="16"/>
      <c r="S43" s="16"/>
      <c r="T43" s="16"/>
      <c r="U43" s="16"/>
      <c r="V43" s="16"/>
      <c r="W43" s="16"/>
    </row>
    <row r="44" spans="1:23" ht="11.25" customHeight="1">
      <c r="A44" s="49">
        <v>2021</v>
      </c>
      <c r="B44" s="91">
        <v>0.72299999999999998</v>
      </c>
      <c r="C44" s="91">
        <v>0.73699999999999999</v>
      </c>
      <c r="D44" s="91">
        <v>0.73499999999999999</v>
      </c>
      <c r="E44" s="91">
        <v>0.73699999999999999</v>
      </c>
      <c r="F44" s="91">
        <v>0.72099999999999997</v>
      </c>
      <c r="G44" s="91">
        <v>0.71799999999999997</v>
      </c>
      <c r="H44" s="91">
        <v>0.73499999999999999</v>
      </c>
      <c r="I44" s="91">
        <v>0.76100000000000001</v>
      </c>
      <c r="J44" s="91">
        <v>0.81399999999999995</v>
      </c>
      <c r="K44" s="91">
        <v>0.72599999999999998</v>
      </c>
      <c r="L44" s="91">
        <v>0.71499999999999997</v>
      </c>
      <c r="M44" s="91">
        <v>0.71599999999999997</v>
      </c>
      <c r="N44" s="16"/>
      <c r="O44" s="16"/>
      <c r="P44" s="16"/>
      <c r="Q44" s="16"/>
      <c r="R44" s="16"/>
      <c r="S44" s="16"/>
      <c r="T44" s="16"/>
      <c r="U44" s="16"/>
      <c r="V44" s="16"/>
      <c r="W44" s="16"/>
    </row>
    <row r="45" spans="1:23" ht="11.25" customHeight="1">
      <c r="A45" s="49">
        <v>2022</v>
      </c>
      <c r="B45" s="91">
        <v>0.746</v>
      </c>
      <c r="C45" s="91">
        <v>0.75900000000000001</v>
      </c>
      <c r="D45" s="91">
        <v>0.76100000000000001</v>
      </c>
      <c r="E45" s="91">
        <v>0.746</v>
      </c>
      <c r="F45" s="91">
        <v>0.73699999999999999</v>
      </c>
      <c r="G45" s="91">
        <v>0.72</v>
      </c>
      <c r="H45" s="91">
        <v>0.69</v>
      </c>
      <c r="I45" s="91">
        <v>0.71499999999999997</v>
      </c>
      <c r="J45" s="91">
        <v>0.78400000000000003</v>
      </c>
      <c r="K45" s="91">
        <v>0.81</v>
      </c>
      <c r="L45" s="91">
        <v>0.84099999999999997</v>
      </c>
      <c r="M45" s="91">
        <v>0.88900000000000001</v>
      </c>
      <c r="N45" s="16"/>
      <c r="O45" s="16"/>
      <c r="P45" s="16"/>
      <c r="Q45" s="16"/>
      <c r="R45" s="16"/>
      <c r="S45" s="16"/>
      <c r="T45" s="16"/>
      <c r="U45" s="16"/>
      <c r="V45" s="16"/>
      <c r="W45" s="16"/>
    </row>
    <row r="46" spans="1:23" ht="11.25" customHeight="1">
      <c r="A46" s="55">
        <v>2023</v>
      </c>
      <c r="B46" s="106">
        <v>0.92200000000000004</v>
      </c>
      <c r="C46" s="106">
        <v>0.91500000000000004</v>
      </c>
      <c r="D46" s="106">
        <v>0.88200000000000001</v>
      </c>
      <c r="E46" s="106">
        <v>0.83399999999999996</v>
      </c>
      <c r="F46" s="106">
        <v>0.82599999999999996</v>
      </c>
      <c r="G46" s="106">
        <v>0.83799999999999997</v>
      </c>
      <c r="H46" s="106">
        <v>0.86299999999999999</v>
      </c>
      <c r="I46" s="106">
        <v>0.84399999999999997</v>
      </c>
      <c r="J46" s="106"/>
      <c r="K46" s="106"/>
      <c r="L46" s="106"/>
      <c r="M46" s="106"/>
      <c r="N46" s="16"/>
      <c r="O46" s="16"/>
      <c r="P46" s="16"/>
      <c r="Q46" s="16"/>
      <c r="R46" s="16"/>
      <c r="S46" s="16"/>
      <c r="T46" s="16"/>
      <c r="U46" s="16"/>
      <c r="V46" s="16"/>
      <c r="W46" s="16"/>
    </row>
    <row r="47" spans="1:23" ht="11.25" customHeight="1">
      <c r="A47" s="47" t="s">
        <v>291</v>
      </c>
      <c r="B47" s="78"/>
      <c r="C47" s="78"/>
      <c r="D47" s="78"/>
      <c r="E47" s="80"/>
      <c r="F47" s="80"/>
      <c r="G47" s="80"/>
      <c r="H47" s="80"/>
      <c r="I47" s="80"/>
      <c r="J47" s="80"/>
      <c r="K47" s="79"/>
      <c r="L47" s="78"/>
      <c r="M47" s="78"/>
      <c r="N47" s="16"/>
      <c r="O47" s="16"/>
      <c r="P47" s="16"/>
      <c r="Q47" s="16"/>
      <c r="R47" s="16"/>
      <c r="S47" s="16"/>
      <c r="T47" s="16"/>
      <c r="U47" s="16"/>
      <c r="V47" s="16"/>
      <c r="W47" s="16"/>
    </row>
    <row r="48" spans="1:23" ht="11.25" customHeight="1">
      <c r="A48" s="81" t="s">
        <v>127</v>
      </c>
      <c r="B48" s="81"/>
      <c r="C48" s="81"/>
      <c r="D48" s="81"/>
      <c r="E48" s="81"/>
      <c r="F48" s="81"/>
      <c r="G48" s="81"/>
      <c r="H48" s="81"/>
      <c r="I48" s="81"/>
      <c r="J48" s="81"/>
      <c r="K48" s="81"/>
      <c r="L48" s="81"/>
      <c r="M48" s="81"/>
    </row>
    <row r="49" spans="1:13" ht="11.25" customHeight="1">
      <c r="A49" s="49" t="s">
        <v>293</v>
      </c>
      <c r="B49" s="44"/>
      <c r="C49" s="44"/>
      <c r="D49" s="44"/>
      <c r="E49" s="44"/>
      <c r="F49" s="44"/>
      <c r="G49" s="44"/>
      <c r="H49" s="44"/>
      <c r="I49" s="44"/>
      <c r="J49" s="44"/>
      <c r="K49" s="82"/>
      <c r="L49" s="82"/>
      <c r="M49" s="82"/>
    </row>
    <row r="50" spans="1:13">
      <c r="B50" s="15"/>
      <c r="C50" s="15"/>
      <c r="D50" s="15"/>
      <c r="E50" s="11"/>
      <c r="F50" s="11"/>
      <c r="G50" s="11"/>
      <c r="H50" s="11"/>
      <c r="I50" s="11"/>
      <c r="J50" s="11"/>
      <c r="K50" s="13"/>
      <c r="L50" s="13"/>
      <c r="M50" s="13"/>
    </row>
    <row r="51" spans="1:13" ht="15">
      <c r="A51" s="14"/>
      <c r="B51" s="11"/>
      <c r="C51" s="11"/>
      <c r="D51" s="11"/>
      <c r="E51" s="11"/>
      <c r="F51" s="11"/>
      <c r="G51" s="11"/>
      <c r="H51" s="11"/>
      <c r="I51" s="11"/>
      <c r="J51" s="11"/>
      <c r="K51" s="13"/>
      <c r="L51" s="13"/>
      <c r="M51" s="13"/>
    </row>
    <row r="52" spans="1:13" ht="15">
      <c r="A52" s="10"/>
      <c r="B52" s="12"/>
      <c r="C52" s="11"/>
      <c r="D52" s="11"/>
      <c r="G52" s="13"/>
      <c r="H52" s="13"/>
      <c r="I52" s="13"/>
      <c r="J52" s="13"/>
    </row>
    <row r="53" spans="1:13" ht="15">
      <c r="A53" s="10"/>
      <c r="B53" s="12"/>
      <c r="C53" s="11"/>
      <c r="D53" s="11"/>
      <c r="E53" s="11"/>
      <c r="F53" s="11"/>
      <c r="G53" s="11"/>
      <c r="H53" s="11"/>
      <c r="I53" s="11"/>
      <c r="J53" s="11"/>
    </row>
    <row r="54" spans="1:13" ht="15">
      <c r="A54" s="10"/>
      <c r="B54" s="12"/>
      <c r="C54" s="11"/>
      <c r="D54" s="11"/>
      <c r="E54" s="11"/>
      <c r="F54" s="11"/>
      <c r="G54" s="11"/>
      <c r="H54" s="11"/>
      <c r="I54" s="11"/>
      <c r="J54" s="11"/>
    </row>
    <row r="55" spans="1:13" ht="15">
      <c r="A55" s="10"/>
      <c r="B55" s="12"/>
      <c r="C55" s="11"/>
      <c r="D55" s="11"/>
      <c r="E55" s="11"/>
      <c r="F55" s="11"/>
      <c r="G55" s="11"/>
      <c r="H55" s="11"/>
      <c r="I55" s="11"/>
      <c r="J55" s="11"/>
    </row>
    <row r="56" spans="1:13" ht="15">
      <c r="A56" s="10"/>
      <c r="B56" s="12"/>
      <c r="C56" s="11"/>
      <c r="D56" s="11"/>
      <c r="E56" s="11"/>
      <c r="F56" s="11"/>
      <c r="G56" s="11"/>
      <c r="H56" s="11"/>
      <c r="I56" s="11"/>
      <c r="J56" s="11"/>
    </row>
    <row r="57" spans="1:13" ht="15">
      <c r="A57" s="10"/>
      <c r="B57" s="12"/>
      <c r="C57" s="11"/>
      <c r="D57" s="11"/>
      <c r="E57" s="11"/>
      <c r="F57" s="11"/>
      <c r="G57" s="11"/>
      <c r="H57" s="11"/>
      <c r="I57" s="11"/>
      <c r="J57" s="11"/>
    </row>
    <row r="58" spans="1:13" ht="15">
      <c r="A58" s="10"/>
      <c r="B58" s="12"/>
      <c r="C58" s="11"/>
      <c r="D58" s="11"/>
      <c r="E58" s="11"/>
      <c r="F58" s="11"/>
      <c r="G58" s="11"/>
      <c r="H58" s="11"/>
      <c r="I58" s="11"/>
      <c r="J58" s="11"/>
    </row>
    <row r="59" spans="1:13" ht="15">
      <c r="A59" s="10"/>
      <c r="B59" s="11"/>
      <c r="C59" s="11"/>
      <c r="D59" s="11"/>
      <c r="E59" s="11"/>
      <c r="F59" s="11"/>
      <c r="G59" s="11"/>
      <c r="H59" s="11"/>
      <c r="I59" s="11"/>
      <c r="J59" s="11"/>
    </row>
    <row r="60" spans="1:13" ht="15">
      <c r="A60" s="10"/>
      <c r="B60" s="12"/>
      <c r="C60" s="11"/>
      <c r="D60" s="11"/>
      <c r="E60" s="11"/>
      <c r="F60" s="11"/>
      <c r="G60" s="11"/>
      <c r="H60" s="11"/>
      <c r="I60" s="11"/>
      <c r="J60" s="11"/>
    </row>
    <row r="61" spans="1:13" ht="15">
      <c r="A61" s="10"/>
      <c r="B61" s="12"/>
      <c r="C61" s="11"/>
      <c r="D61" s="11"/>
      <c r="E61" s="11"/>
      <c r="F61" s="11"/>
      <c r="G61" s="11"/>
      <c r="H61" s="11"/>
      <c r="I61" s="11"/>
      <c r="J61" s="11"/>
    </row>
    <row r="62" spans="1:13" ht="15">
      <c r="A62" s="10"/>
    </row>
  </sheetData>
  <pageMargins left="0.66700000000000004" right="0.66700000000000004" top="0.66700000000000004" bottom="0.72" header="0" footer="0"/>
  <pageSetup firstPageNumber="4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FFCF-75A6-42AA-8A41-C8A109B70914}">
  <sheetPr transitionEvaluation="1" codeName="Sheet29"/>
  <dimension ref="A1:W61"/>
  <sheetViews>
    <sheetView showGridLines="0" zoomScaleNormal="100" workbookViewId="0"/>
  </sheetViews>
  <sheetFormatPr defaultColWidth="9.7109375" defaultRowHeight="12"/>
  <cols>
    <col min="1" max="1" width="11.140625" style="30" customWidth="1"/>
    <col min="2" max="13" width="14.42578125" style="1" customWidth="1"/>
    <col min="14" max="16384" width="9.7109375" style="1"/>
  </cols>
  <sheetData>
    <row r="1" spans="1:16" ht="11.25" customHeight="1">
      <c r="A1" s="34" t="s">
        <v>11</v>
      </c>
      <c r="B1" s="32"/>
      <c r="C1" s="32"/>
      <c r="D1" s="32"/>
      <c r="E1" s="32"/>
      <c r="F1" s="32"/>
      <c r="G1" s="32"/>
      <c r="H1" s="32"/>
      <c r="I1" s="32"/>
      <c r="J1" s="32"/>
      <c r="K1" s="32"/>
      <c r="L1" s="32"/>
      <c r="M1" s="32"/>
    </row>
    <row r="2" spans="1:16" ht="11.25" customHeight="1">
      <c r="A2" s="256" t="s">
        <v>55</v>
      </c>
      <c r="B2" s="257" t="s">
        <v>239</v>
      </c>
      <c r="C2" s="257" t="s">
        <v>240</v>
      </c>
      <c r="D2" s="257" t="s">
        <v>241</v>
      </c>
      <c r="E2" s="257" t="s">
        <v>258</v>
      </c>
      <c r="F2" s="257" t="s">
        <v>231</v>
      </c>
      <c r="G2" s="257" t="s">
        <v>232</v>
      </c>
      <c r="H2" s="257" t="s">
        <v>233</v>
      </c>
      <c r="I2" s="257" t="s">
        <v>234</v>
      </c>
      <c r="J2" s="257" t="s">
        <v>235</v>
      </c>
      <c r="K2" s="258" t="s">
        <v>236</v>
      </c>
      <c r="L2" s="258" t="s">
        <v>237</v>
      </c>
      <c r="M2" s="258" t="s">
        <v>238</v>
      </c>
    </row>
    <row r="3" spans="1:16" ht="11.25" customHeight="1">
      <c r="A3" s="5">
        <v>1980</v>
      </c>
      <c r="B3" s="132">
        <v>0.55400000000000005</v>
      </c>
      <c r="C3" s="132">
        <v>0.57399999999999995</v>
      </c>
      <c r="D3" s="132">
        <v>0.59299999999999997</v>
      </c>
      <c r="E3" s="132">
        <v>0.63400000000000001</v>
      </c>
      <c r="F3" s="132">
        <v>0.66300000000000003</v>
      </c>
      <c r="G3" s="132">
        <v>0.70099999999999996</v>
      </c>
      <c r="H3" s="132">
        <v>0.753</v>
      </c>
      <c r="I3" s="132">
        <v>0.80700000000000005</v>
      </c>
      <c r="J3" s="132">
        <v>0.70199999999999996</v>
      </c>
      <c r="K3" s="132">
        <v>0.56999999999999995</v>
      </c>
      <c r="L3" s="132">
        <v>0.496</v>
      </c>
      <c r="M3" s="132">
        <v>0.503</v>
      </c>
    </row>
    <row r="4" spans="1:16" ht="11.25" customHeight="1">
      <c r="A4" s="5">
        <v>1981</v>
      </c>
      <c r="B4" s="132">
        <v>0.51200000000000001</v>
      </c>
      <c r="C4" s="130">
        <v>0.504</v>
      </c>
      <c r="D4" s="132">
        <v>0.52500000000000002</v>
      </c>
      <c r="E4" s="132">
        <v>0.52900000000000003</v>
      </c>
      <c r="F4" s="132">
        <v>0.53100000000000003</v>
      </c>
      <c r="G4" s="132">
        <v>0.54600000000000004</v>
      </c>
      <c r="H4" s="132">
        <v>0.57699999999999996</v>
      </c>
      <c r="I4" s="132">
        <v>0.66200000000000003</v>
      </c>
      <c r="J4" s="132">
        <v>0.63</v>
      </c>
      <c r="K4" s="132">
        <v>0.56499999999999995</v>
      </c>
      <c r="L4" s="132">
        <v>0.58199999999999996</v>
      </c>
      <c r="M4" s="132">
        <v>0.61699999999999999</v>
      </c>
    </row>
    <row r="5" spans="1:16" ht="11.25" customHeight="1">
      <c r="A5" s="5">
        <v>1982</v>
      </c>
      <c r="B5" s="132">
        <v>0.63900000000000001</v>
      </c>
      <c r="C5" s="130">
        <v>0.64500000000000002</v>
      </c>
      <c r="D5" s="132">
        <v>0.64800000000000002</v>
      </c>
      <c r="E5" s="132">
        <v>0.63</v>
      </c>
      <c r="F5" s="132">
        <v>0.66700000000000004</v>
      </c>
      <c r="G5" s="132">
        <v>0.72199999999999998</v>
      </c>
      <c r="H5" s="132">
        <v>0.73299999999999998</v>
      </c>
      <c r="I5" s="132">
        <v>0.68300000000000005</v>
      </c>
      <c r="J5" s="132">
        <v>0.627</v>
      </c>
      <c r="K5" s="132">
        <v>0.57999999999999996</v>
      </c>
      <c r="L5" s="132">
        <v>0.53700000000000003</v>
      </c>
      <c r="M5" s="132">
        <v>0.55600000000000005</v>
      </c>
    </row>
    <row r="6" spans="1:16" ht="11.25" customHeight="1">
      <c r="A6" s="5">
        <v>1983</v>
      </c>
      <c r="B6" s="132">
        <v>0.54500000000000004</v>
      </c>
      <c r="C6" s="130">
        <v>0.53800000000000003</v>
      </c>
      <c r="D6" s="132">
        <v>0.53200000000000003</v>
      </c>
      <c r="E6" s="132">
        <v>0.55900000000000005</v>
      </c>
      <c r="F6" s="132">
        <v>0.58399999999999996</v>
      </c>
      <c r="G6" s="132">
        <v>0.61499999999999999</v>
      </c>
      <c r="H6" s="132">
        <v>0.622</v>
      </c>
      <c r="I6" s="132">
        <v>0.67300000000000004</v>
      </c>
      <c r="J6" s="132">
        <v>0.70699999999999996</v>
      </c>
      <c r="K6" s="132">
        <v>0.57399999999999995</v>
      </c>
      <c r="L6" s="132">
        <v>0.56200000000000006</v>
      </c>
      <c r="M6" s="132">
        <v>0.56799999999999995</v>
      </c>
    </row>
    <row r="7" spans="1:16" ht="11.25" customHeight="1">
      <c r="A7" s="5">
        <v>1984</v>
      </c>
      <c r="B7" s="132">
        <v>0.57899999999999996</v>
      </c>
      <c r="C7" s="130">
        <v>0.60799999999999998</v>
      </c>
      <c r="D7" s="132">
        <v>0.64</v>
      </c>
      <c r="E7" s="132">
        <v>0.64400000000000002</v>
      </c>
      <c r="F7" s="132">
        <v>0.64500000000000002</v>
      </c>
      <c r="G7" s="132">
        <v>0.68200000000000005</v>
      </c>
      <c r="H7" s="132">
        <v>0.71199999999999997</v>
      </c>
      <c r="I7" s="132">
        <v>0.73199999999999998</v>
      </c>
      <c r="J7" s="132">
        <v>0.71699999999999997</v>
      </c>
      <c r="K7" s="132">
        <v>0.63500000000000001</v>
      </c>
      <c r="L7" s="132">
        <v>0.65100000000000002</v>
      </c>
      <c r="M7" s="132">
        <v>0.63600000000000001</v>
      </c>
    </row>
    <row r="8" spans="1:16" ht="11.25" customHeight="1">
      <c r="A8" s="5">
        <v>1985</v>
      </c>
      <c r="B8" s="132">
        <v>0.65400000000000003</v>
      </c>
      <c r="C8" s="130">
        <v>0.67600000000000005</v>
      </c>
      <c r="D8" s="132">
        <v>0.67700000000000005</v>
      </c>
      <c r="E8" s="132">
        <v>0.69499999999999995</v>
      </c>
      <c r="F8" s="132">
        <v>0.71</v>
      </c>
      <c r="G8" s="132">
        <v>0.72299999999999998</v>
      </c>
      <c r="H8" s="132">
        <v>0.72099999999999997</v>
      </c>
      <c r="I8" s="132">
        <v>0.70499999999999996</v>
      </c>
      <c r="J8" s="132">
        <v>0.67100000000000004</v>
      </c>
      <c r="K8" s="132">
        <v>0.63900000000000001</v>
      </c>
      <c r="L8" s="132">
        <v>0.66500000000000004</v>
      </c>
      <c r="M8" s="132">
        <v>0.67500000000000004</v>
      </c>
    </row>
    <row r="9" spans="1:16" ht="11.25" customHeight="1">
      <c r="A9" s="5">
        <v>1986</v>
      </c>
      <c r="B9" s="132">
        <v>0.68899999999999995</v>
      </c>
      <c r="C9" s="130">
        <v>0.72699999999999998</v>
      </c>
      <c r="D9" s="132">
        <v>0.72</v>
      </c>
      <c r="E9" s="132">
        <v>0.72799999999999998</v>
      </c>
      <c r="F9" s="132">
        <v>0.77</v>
      </c>
      <c r="G9" s="132">
        <v>0.83</v>
      </c>
      <c r="H9" s="132">
        <v>0.85899999999999999</v>
      </c>
      <c r="I9" s="132">
        <v>1.0149999999999999</v>
      </c>
      <c r="J9" s="132">
        <v>0.92500000000000004</v>
      </c>
      <c r="K9" s="132">
        <v>0.69099999999999995</v>
      </c>
      <c r="L9" s="132">
        <v>0.66500000000000004</v>
      </c>
      <c r="M9" s="132">
        <v>0.66200000000000003</v>
      </c>
    </row>
    <row r="10" spans="1:16" ht="11.25" customHeight="1">
      <c r="A10" s="5">
        <v>1987</v>
      </c>
      <c r="B10" s="130" t="s">
        <v>274</v>
      </c>
      <c r="C10" s="130" t="s">
        <v>274</v>
      </c>
      <c r="D10" s="132">
        <v>0.74099999999999999</v>
      </c>
      <c r="E10" s="132">
        <v>0.75</v>
      </c>
      <c r="F10" s="132">
        <v>0.78300000000000003</v>
      </c>
      <c r="G10" s="132">
        <v>0.86199999999999999</v>
      </c>
      <c r="H10" s="132">
        <v>0.88400000000000001</v>
      </c>
      <c r="I10" s="132">
        <v>0.81499999999999995</v>
      </c>
      <c r="J10" s="132">
        <v>0.72899999999999998</v>
      </c>
      <c r="K10" s="132">
        <v>0.61799999999999999</v>
      </c>
      <c r="L10" s="132">
        <v>0.54600000000000004</v>
      </c>
      <c r="M10" s="132">
        <v>0.54700000000000004</v>
      </c>
    </row>
    <row r="11" spans="1:16" ht="11.25" customHeight="1">
      <c r="A11" s="5">
        <v>1988</v>
      </c>
      <c r="B11" s="132">
        <v>0.57099999999999995</v>
      </c>
      <c r="C11" s="130">
        <v>0.63600000000000001</v>
      </c>
      <c r="D11" s="132">
        <v>0.63500000000000001</v>
      </c>
      <c r="E11" s="132">
        <v>0.64300000000000002</v>
      </c>
      <c r="F11" s="132">
        <v>0.64300000000000002</v>
      </c>
      <c r="G11" s="132">
        <v>0.68899999999999995</v>
      </c>
      <c r="H11" s="132">
        <v>0.79700000000000004</v>
      </c>
      <c r="I11" s="132">
        <v>1.006</v>
      </c>
      <c r="J11" s="132">
        <v>0.95699999999999996</v>
      </c>
      <c r="K11" s="132">
        <v>0.76800000000000002</v>
      </c>
      <c r="L11" s="132">
        <v>0.70399999999999996</v>
      </c>
      <c r="M11" s="132">
        <v>0.70599999999999996</v>
      </c>
    </row>
    <row r="12" spans="1:16" ht="11.25" customHeight="1">
      <c r="A12" s="5">
        <v>1989</v>
      </c>
      <c r="B12" s="132">
        <v>0.72899999999999998</v>
      </c>
      <c r="C12" s="130">
        <v>0.749</v>
      </c>
      <c r="D12" s="132">
        <v>0.74099999999999999</v>
      </c>
      <c r="E12" s="132">
        <v>0.69699999999999995</v>
      </c>
      <c r="F12" s="132">
        <v>0.69699999999999995</v>
      </c>
      <c r="G12" s="132">
        <v>0.69199999999999995</v>
      </c>
      <c r="H12" s="132">
        <v>0.68200000000000005</v>
      </c>
      <c r="I12" s="132">
        <v>0.74</v>
      </c>
      <c r="J12" s="132">
        <v>0.71899999999999997</v>
      </c>
      <c r="K12" s="132">
        <v>0.64900000000000002</v>
      </c>
      <c r="L12" s="132">
        <v>0.59</v>
      </c>
      <c r="M12" s="132">
        <v>0.57299999999999995</v>
      </c>
    </row>
    <row r="13" spans="1:16" ht="11.25" customHeight="1">
      <c r="A13" s="5">
        <v>1990</v>
      </c>
      <c r="B13" s="132">
        <v>0.60099999999999998</v>
      </c>
      <c r="C13" s="130">
        <v>0.63200000000000001</v>
      </c>
      <c r="D13" s="132">
        <v>0.65200000000000002</v>
      </c>
      <c r="E13" s="132">
        <v>0.65</v>
      </c>
      <c r="F13" s="132">
        <v>0.65300000000000002</v>
      </c>
      <c r="G13" s="132">
        <v>0.69699999999999995</v>
      </c>
      <c r="H13" s="132">
        <v>0.75</v>
      </c>
      <c r="I13" s="132">
        <v>0.83199999999999996</v>
      </c>
      <c r="J13" s="132">
        <v>0.877</v>
      </c>
      <c r="K13" s="132">
        <v>0.76500000000000001</v>
      </c>
      <c r="L13" s="132">
        <v>0.74099999999999999</v>
      </c>
      <c r="M13" s="132">
        <v>0.77200000000000002</v>
      </c>
    </row>
    <row r="14" spans="1:16" ht="11.25" customHeight="1">
      <c r="A14" s="5">
        <v>1991</v>
      </c>
      <c r="B14" s="132">
        <v>0.81</v>
      </c>
      <c r="C14" s="132">
        <v>0.83799999999999997</v>
      </c>
      <c r="D14" s="132">
        <v>0.84299999999999997</v>
      </c>
      <c r="E14" s="132">
        <v>0.86</v>
      </c>
      <c r="F14" s="132">
        <v>0.89200000000000002</v>
      </c>
      <c r="G14" s="132">
        <v>0.93600000000000005</v>
      </c>
      <c r="H14" s="132">
        <v>0.95599999999999996</v>
      </c>
      <c r="I14" s="132">
        <v>0.96399999999999997</v>
      </c>
      <c r="J14" s="132">
        <v>0.97399999999999998</v>
      </c>
      <c r="K14" s="132">
        <v>0.84599999999999997</v>
      </c>
      <c r="L14" s="132">
        <v>0.83899999999999997</v>
      </c>
      <c r="M14" s="132">
        <v>0.86399999999999999</v>
      </c>
    </row>
    <row r="15" spans="1:16" ht="11.25" customHeight="1">
      <c r="A15" s="5">
        <v>1992</v>
      </c>
      <c r="B15" s="132">
        <v>0.876</v>
      </c>
      <c r="C15" s="132">
        <v>0.88600000000000001</v>
      </c>
      <c r="D15" s="132">
        <v>0.89900000000000002</v>
      </c>
      <c r="E15" s="132">
        <v>0.91300000000000003</v>
      </c>
      <c r="F15" s="132">
        <v>0.92500000000000004</v>
      </c>
      <c r="G15" s="132">
        <v>0.96199999999999997</v>
      </c>
      <c r="H15" s="132">
        <v>0.99</v>
      </c>
      <c r="I15" s="132">
        <v>1.0149999999999999</v>
      </c>
      <c r="J15" s="132">
        <v>0.93300000000000005</v>
      </c>
      <c r="K15" s="132">
        <v>0.76500000000000001</v>
      </c>
      <c r="L15" s="132">
        <v>0.753</v>
      </c>
      <c r="M15" s="132">
        <v>0.76400000000000001</v>
      </c>
      <c r="O15" s="3"/>
    </row>
    <row r="16" spans="1:16" ht="11.25" customHeight="1">
      <c r="A16" s="5">
        <v>1993</v>
      </c>
      <c r="B16" s="132">
        <v>0.81</v>
      </c>
      <c r="C16" s="132">
        <v>0.81699999999999995</v>
      </c>
      <c r="D16" s="132">
        <v>0.80200000000000005</v>
      </c>
      <c r="E16" s="132">
        <v>0.80200000000000005</v>
      </c>
      <c r="F16" s="132">
        <v>0.81499999999999995</v>
      </c>
      <c r="G16" s="132">
        <v>0.83499999999999996</v>
      </c>
      <c r="H16" s="132">
        <v>0.85399999999999998</v>
      </c>
      <c r="I16" s="132">
        <v>0.90400000000000003</v>
      </c>
      <c r="J16" s="132">
        <v>0.93899999999999995</v>
      </c>
      <c r="K16" s="132">
        <v>0.85</v>
      </c>
      <c r="L16" s="132">
        <v>0.79800000000000004</v>
      </c>
      <c r="M16" s="132">
        <v>0.77800000000000002</v>
      </c>
      <c r="N16" s="3"/>
      <c r="O16" s="3"/>
      <c r="P16" s="3"/>
    </row>
    <row r="17" spans="1:23" ht="11.25" customHeight="1">
      <c r="A17" s="5">
        <v>1994</v>
      </c>
      <c r="B17" s="132">
        <v>0.78900000000000003</v>
      </c>
      <c r="C17" s="132">
        <v>0.81</v>
      </c>
      <c r="D17" s="132">
        <v>0.80400000000000005</v>
      </c>
      <c r="E17" s="132">
        <v>0.80300000000000005</v>
      </c>
      <c r="F17" s="132">
        <v>0.80600000000000005</v>
      </c>
      <c r="G17" s="132">
        <v>0.82199999999999995</v>
      </c>
      <c r="H17" s="132">
        <v>0.84799999999999998</v>
      </c>
      <c r="I17" s="132">
        <v>0.88100000000000001</v>
      </c>
      <c r="J17" s="132">
        <v>0.874</v>
      </c>
      <c r="K17" s="132">
        <v>0.745</v>
      </c>
      <c r="L17" s="132">
        <v>0.73499999999999999</v>
      </c>
      <c r="M17" s="132">
        <v>0.72199999999999998</v>
      </c>
    </row>
    <row r="18" spans="1:23" ht="11.25" customHeight="1">
      <c r="A18" s="5">
        <v>1995</v>
      </c>
      <c r="B18" s="132">
        <v>0.76500000000000001</v>
      </c>
      <c r="C18" s="132">
        <v>0.78900000000000003</v>
      </c>
      <c r="D18" s="132">
        <v>0.79300000000000004</v>
      </c>
      <c r="E18" s="132">
        <v>0.78400000000000003</v>
      </c>
      <c r="F18" s="132">
        <v>0.81299999999999994</v>
      </c>
      <c r="G18" s="132">
        <v>0.83299999999999996</v>
      </c>
      <c r="H18" s="132">
        <v>0.86399999999999999</v>
      </c>
      <c r="I18" s="132">
        <v>0.90100000000000002</v>
      </c>
      <c r="J18" s="132">
        <v>0.92300000000000004</v>
      </c>
      <c r="K18" s="132">
        <v>0.86299999999999999</v>
      </c>
      <c r="L18" s="132">
        <v>0.85299999999999998</v>
      </c>
      <c r="M18" s="132">
        <v>0.83399999999999996</v>
      </c>
    </row>
    <row r="19" spans="1:23" ht="11.25" customHeight="1">
      <c r="A19" s="5">
        <v>1996</v>
      </c>
      <c r="B19" s="132">
        <v>0.877</v>
      </c>
      <c r="C19" s="132">
        <v>0.877</v>
      </c>
      <c r="D19" s="132">
        <v>0.89400000000000002</v>
      </c>
      <c r="E19" s="132">
        <v>0.91500000000000004</v>
      </c>
      <c r="F19" s="132">
        <v>0.92100000000000004</v>
      </c>
      <c r="G19" s="132">
        <v>0.95399999999999996</v>
      </c>
      <c r="H19" s="132">
        <v>0.97599999999999998</v>
      </c>
      <c r="I19" s="132">
        <v>0.998</v>
      </c>
      <c r="J19" s="132">
        <v>1.006</v>
      </c>
      <c r="K19" s="132">
        <v>0.94899999999999995</v>
      </c>
      <c r="L19" s="132">
        <v>0.90700000000000003</v>
      </c>
      <c r="M19" s="132">
        <v>0.88600000000000001</v>
      </c>
      <c r="N19" s="3"/>
      <c r="O19" s="3"/>
      <c r="P19" s="3"/>
      <c r="Q19" s="16"/>
      <c r="R19" s="16"/>
      <c r="S19" s="16"/>
      <c r="T19" s="16"/>
      <c r="U19" s="16"/>
      <c r="V19" s="16"/>
      <c r="W19" s="16"/>
    </row>
    <row r="20" spans="1:23" ht="11.25" customHeight="1">
      <c r="A20" s="5">
        <v>1997</v>
      </c>
      <c r="B20" s="132">
        <v>0.90700000000000003</v>
      </c>
      <c r="C20" s="132">
        <v>0.91200000000000003</v>
      </c>
      <c r="D20" s="132">
        <v>0.91400000000000003</v>
      </c>
      <c r="E20" s="132">
        <v>0.89500000000000002</v>
      </c>
      <c r="F20" s="132">
        <v>0.91200000000000003</v>
      </c>
      <c r="G20" s="132">
        <v>0.91400000000000003</v>
      </c>
      <c r="H20" s="132">
        <v>0.91800000000000004</v>
      </c>
      <c r="I20" s="133">
        <v>0.93500000000000005</v>
      </c>
      <c r="J20" s="132">
        <v>0.93300000000000005</v>
      </c>
      <c r="K20" s="132">
        <v>0.88100000000000001</v>
      </c>
      <c r="L20" s="132">
        <v>0.86399999999999999</v>
      </c>
      <c r="M20" s="132">
        <v>0.89700000000000002</v>
      </c>
      <c r="Q20" s="16"/>
      <c r="R20" s="16"/>
      <c r="S20" s="16"/>
      <c r="T20" s="16"/>
      <c r="U20" s="16"/>
      <c r="V20" s="16"/>
      <c r="W20" s="16"/>
    </row>
    <row r="21" spans="1:23" ht="11.25" customHeight="1">
      <c r="A21" s="5">
        <v>1998</v>
      </c>
      <c r="B21" s="132">
        <v>0.92200000000000004</v>
      </c>
      <c r="C21" s="132">
        <v>0.96</v>
      </c>
      <c r="D21" s="132">
        <v>0.96199999999999997</v>
      </c>
      <c r="E21" s="132">
        <v>0.94899999999999995</v>
      </c>
      <c r="F21" s="132">
        <v>0.97399999999999998</v>
      </c>
      <c r="G21" s="132">
        <v>0.95499999999999996</v>
      </c>
      <c r="H21" s="132">
        <v>1</v>
      </c>
      <c r="I21" s="133">
        <v>0.99</v>
      </c>
      <c r="J21" s="132">
        <v>0.97099999999999997</v>
      </c>
      <c r="K21" s="132">
        <v>0.90200000000000002</v>
      </c>
      <c r="L21" s="132">
        <v>0.878</v>
      </c>
      <c r="M21" s="132">
        <v>0.85399999999999998</v>
      </c>
      <c r="Q21" s="16"/>
      <c r="R21" s="16"/>
      <c r="S21" s="16"/>
      <c r="T21" s="16"/>
      <c r="U21" s="16"/>
      <c r="V21" s="16"/>
      <c r="W21" s="16"/>
    </row>
    <row r="22" spans="1:23" ht="11.25" customHeight="1">
      <c r="A22" s="5">
        <v>1999</v>
      </c>
      <c r="B22" s="132">
        <v>0.86</v>
      </c>
      <c r="C22" s="132">
        <v>0.87</v>
      </c>
      <c r="D22" s="132">
        <v>0.85199999999999998</v>
      </c>
      <c r="E22" s="132">
        <v>0.87</v>
      </c>
      <c r="F22" s="132">
        <v>0.88100000000000001</v>
      </c>
      <c r="G22" s="132">
        <v>0.89300000000000002</v>
      </c>
      <c r="H22" s="132">
        <v>0.90500000000000003</v>
      </c>
      <c r="I22" s="133">
        <v>0.92100000000000004</v>
      </c>
      <c r="J22" s="132">
        <v>0.97199999999999998</v>
      </c>
      <c r="K22" s="132">
        <v>0.91900000000000004</v>
      </c>
      <c r="L22" s="132">
        <v>0.90200000000000002</v>
      </c>
      <c r="M22" s="132">
        <v>0.91800000000000004</v>
      </c>
      <c r="Q22" s="16"/>
      <c r="R22" s="16"/>
      <c r="S22" s="16"/>
      <c r="T22" s="16"/>
      <c r="U22" s="16"/>
      <c r="V22" s="16"/>
      <c r="W22" s="16"/>
    </row>
    <row r="23" spans="1:23" ht="11.25" customHeight="1">
      <c r="A23" s="5">
        <v>2000</v>
      </c>
      <c r="B23" s="132">
        <v>0.95199999999999996</v>
      </c>
      <c r="C23" s="132">
        <v>0.97399999999999998</v>
      </c>
      <c r="D23" s="132">
        <v>0.96</v>
      </c>
      <c r="E23" s="132">
        <v>0.95699999999999996</v>
      </c>
      <c r="F23" s="132">
        <v>0.92700000000000005</v>
      </c>
      <c r="G23" s="132">
        <v>0.91800000000000004</v>
      </c>
      <c r="H23" s="132">
        <v>0.94</v>
      </c>
      <c r="I23" s="133">
        <v>0.92800000000000005</v>
      </c>
      <c r="J23" s="132">
        <v>0.92200000000000004</v>
      </c>
      <c r="K23" s="132">
        <v>0.89900000000000002</v>
      </c>
      <c r="L23" s="132">
        <v>0.83299999999999996</v>
      </c>
      <c r="M23" s="132">
        <v>0.81599999999999995</v>
      </c>
      <c r="Q23" s="16"/>
      <c r="R23" s="16"/>
      <c r="S23" s="16"/>
      <c r="T23" s="16"/>
      <c r="U23" s="16"/>
      <c r="V23" s="16"/>
      <c r="W23" s="16"/>
    </row>
    <row r="24" spans="1:23" ht="11.25" customHeight="1">
      <c r="A24" s="5">
        <v>2001</v>
      </c>
      <c r="B24" s="132">
        <v>0.80800000000000005</v>
      </c>
      <c r="C24" s="132">
        <v>0.83</v>
      </c>
      <c r="D24" s="132">
        <v>0.84499999999999997</v>
      </c>
      <c r="E24" s="132">
        <v>0.83399999999999996</v>
      </c>
      <c r="F24" s="132">
        <v>0.84799999999999998</v>
      </c>
      <c r="G24" s="132">
        <v>0.89</v>
      </c>
      <c r="H24" s="132">
        <v>0.89200000000000002</v>
      </c>
      <c r="I24" s="133">
        <v>0.89800000000000002</v>
      </c>
      <c r="J24" s="132">
        <v>0.874</v>
      </c>
      <c r="K24" s="132">
        <v>0.89400000000000002</v>
      </c>
      <c r="L24" s="132">
        <v>0.91500000000000004</v>
      </c>
      <c r="M24" s="132">
        <v>0.89300000000000002</v>
      </c>
      <c r="N24" s="16"/>
      <c r="O24" s="16"/>
      <c r="P24" s="16"/>
      <c r="Q24" s="16"/>
      <c r="R24" s="16"/>
      <c r="S24" s="16"/>
      <c r="T24" s="16"/>
      <c r="U24" s="16"/>
      <c r="V24" s="16"/>
      <c r="W24" s="16"/>
    </row>
    <row r="25" spans="1:23" ht="11.25" customHeight="1">
      <c r="A25" s="5">
        <v>2002</v>
      </c>
      <c r="B25" s="132">
        <v>0.877</v>
      </c>
      <c r="C25" s="132">
        <v>0.89200000000000002</v>
      </c>
      <c r="D25" s="132">
        <v>0.91500000000000004</v>
      </c>
      <c r="E25" s="132">
        <v>0.91</v>
      </c>
      <c r="F25" s="132">
        <v>0.92100000000000004</v>
      </c>
      <c r="G25" s="132">
        <v>0.93799999999999994</v>
      </c>
      <c r="H25" s="132">
        <v>0.96799999999999997</v>
      </c>
      <c r="I25" s="133">
        <v>0.97699999999999998</v>
      </c>
      <c r="J25" s="132">
        <v>1.0109999999999999</v>
      </c>
      <c r="K25" s="132">
        <v>1.0009999999999999</v>
      </c>
      <c r="L25" s="132">
        <v>0.98</v>
      </c>
      <c r="M25" s="132">
        <v>0.98499999999999999</v>
      </c>
      <c r="N25" s="16"/>
      <c r="O25" s="16"/>
      <c r="P25" s="16"/>
      <c r="Q25" s="16"/>
      <c r="R25" s="16"/>
      <c r="S25" s="16"/>
      <c r="T25" s="16"/>
      <c r="U25" s="16"/>
      <c r="V25" s="16"/>
      <c r="W25" s="16"/>
    </row>
    <row r="26" spans="1:23" ht="11.25" customHeight="1">
      <c r="A26" s="5">
        <v>2003</v>
      </c>
      <c r="B26" s="132">
        <v>0.97699999999999998</v>
      </c>
      <c r="C26" s="132">
        <v>0.96799999999999997</v>
      </c>
      <c r="D26" s="132">
        <v>0.94799999999999995</v>
      </c>
      <c r="E26" s="132">
        <v>0.97199999999999998</v>
      </c>
      <c r="F26" s="132">
        <v>0.99199999999999999</v>
      </c>
      <c r="G26" s="132">
        <v>0.99199999999999999</v>
      </c>
      <c r="H26" s="132">
        <v>1.006</v>
      </c>
      <c r="I26" s="133">
        <v>1.016</v>
      </c>
      <c r="J26" s="132">
        <v>1.0229999999999999</v>
      </c>
      <c r="K26" s="132">
        <v>0.93600000000000005</v>
      </c>
      <c r="L26" s="132">
        <v>0.97</v>
      </c>
      <c r="M26" s="132">
        <v>0.95699999999999996</v>
      </c>
      <c r="N26" s="16"/>
      <c r="O26" s="16"/>
      <c r="P26" s="16"/>
      <c r="Q26" s="16"/>
      <c r="R26" s="16"/>
      <c r="S26" s="16"/>
      <c r="T26" s="16"/>
      <c r="U26" s="16"/>
      <c r="V26" s="16"/>
      <c r="W26" s="16"/>
    </row>
    <row r="27" spans="1:23" ht="11.25" customHeight="1">
      <c r="A27" s="5">
        <v>2004</v>
      </c>
      <c r="B27" s="132">
        <v>1.0189999999999999</v>
      </c>
      <c r="C27" s="132">
        <v>1.05</v>
      </c>
      <c r="D27" s="132">
        <v>1.05</v>
      </c>
      <c r="E27" s="132">
        <v>1.04</v>
      </c>
      <c r="F27" s="132">
        <v>1.0649999999999999</v>
      </c>
      <c r="G27" s="132">
        <v>1.0760000000000001</v>
      </c>
      <c r="H27" s="132">
        <v>1.099</v>
      </c>
      <c r="I27" s="133">
        <v>1.1040000000000001</v>
      </c>
      <c r="J27" s="132">
        <v>1.085</v>
      </c>
      <c r="K27" s="132">
        <v>0.99199999999999999</v>
      </c>
      <c r="L27" s="132">
        <v>0.98499999999999999</v>
      </c>
      <c r="M27" s="132">
        <v>0.95</v>
      </c>
      <c r="N27" s="16"/>
      <c r="O27" s="16"/>
      <c r="P27" s="16"/>
      <c r="Q27" s="16"/>
      <c r="R27" s="16"/>
      <c r="S27" s="16"/>
      <c r="T27" s="16"/>
      <c r="U27" s="16"/>
      <c r="V27" s="16"/>
      <c r="W27" s="16"/>
    </row>
    <row r="28" spans="1:23" ht="11.25" customHeight="1">
      <c r="A28" s="5">
        <v>2005</v>
      </c>
      <c r="B28" s="132">
        <v>0.96599999999999997</v>
      </c>
      <c r="C28" s="132">
        <v>0.97399999999999998</v>
      </c>
      <c r="D28" s="132">
        <v>0.92</v>
      </c>
      <c r="E28" s="132">
        <v>0.86899999999999999</v>
      </c>
      <c r="F28" s="132">
        <v>0.91500000000000004</v>
      </c>
      <c r="G28" s="132">
        <v>0.97399999999999998</v>
      </c>
      <c r="H28" s="132">
        <v>0.96499999999999997</v>
      </c>
      <c r="I28" s="133">
        <v>0.97699999999999998</v>
      </c>
      <c r="J28" s="132">
        <v>0.96699999999999997</v>
      </c>
      <c r="K28" s="132">
        <v>0.94</v>
      </c>
      <c r="L28" s="132">
        <v>0.95499999999999996</v>
      </c>
      <c r="M28" s="132">
        <v>0.97099999999999997</v>
      </c>
      <c r="N28" s="16"/>
      <c r="O28" s="16"/>
      <c r="P28" s="16"/>
      <c r="Q28" s="16"/>
      <c r="R28" s="16"/>
      <c r="S28" s="16"/>
      <c r="T28" s="16"/>
      <c r="U28" s="16"/>
      <c r="V28" s="16"/>
      <c r="W28" s="16"/>
    </row>
    <row r="29" spans="1:23" ht="11.25" customHeight="1">
      <c r="A29" s="5">
        <v>2006</v>
      </c>
      <c r="B29" s="132">
        <v>0.96299999999999997</v>
      </c>
      <c r="C29" s="132">
        <v>0.97699999999999998</v>
      </c>
      <c r="D29" s="132">
        <v>0.93500000000000005</v>
      </c>
      <c r="E29" s="132">
        <v>0.95799999999999996</v>
      </c>
      <c r="F29" s="132">
        <v>1.0209999999999999</v>
      </c>
      <c r="G29" s="132">
        <v>1.0529999999999999</v>
      </c>
      <c r="H29" s="132">
        <v>1.1459999999999999</v>
      </c>
      <c r="I29" s="133">
        <v>1.2350000000000001</v>
      </c>
      <c r="J29" s="130">
        <v>1.256</v>
      </c>
      <c r="K29" s="130">
        <v>1.1379999999999999</v>
      </c>
      <c r="L29" s="130">
        <v>1.089</v>
      </c>
      <c r="M29" s="130">
        <v>1.0269999999999999</v>
      </c>
      <c r="N29" s="16"/>
      <c r="O29" s="16"/>
      <c r="P29" s="16"/>
      <c r="Q29" s="16"/>
      <c r="R29" s="16"/>
      <c r="S29" s="16"/>
      <c r="T29" s="16"/>
      <c r="U29" s="16"/>
      <c r="V29" s="16"/>
      <c r="W29" s="16"/>
    </row>
    <row r="30" spans="1:23" ht="11.25" customHeight="1">
      <c r="A30" s="5">
        <v>2007</v>
      </c>
      <c r="B30" s="132">
        <v>1.034</v>
      </c>
      <c r="C30" s="132">
        <v>1.0720000000000001</v>
      </c>
      <c r="D30" s="132">
        <v>1.0680000000000001</v>
      </c>
      <c r="E30" s="132">
        <v>1.1040000000000001</v>
      </c>
      <c r="F30" s="132">
        <v>1.1120000000000001</v>
      </c>
      <c r="G30" s="132">
        <v>1.1299999999999999</v>
      </c>
      <c r="H30" s="132">
        <v>1.1839999999999999</v>
      </c>
      <c r="I30" s="133">
        <v>1.194</v>
      </c>
      <c r="J30" s="130">
        <v>1.1779999999999999</v>
      </c>
      <c r="K30" s="130">
        <v>1.083</v>
      </c>
      <c r="L30" s="130">
        <v>1.103</v>
      </c>
      <c r="M30" s="130">
        <v>1.121</v>
      </c>
      <c r="N30" s="16"/>
      <c r="O30" s="16"/>
      <c r="P30" s="16"/>
      <c r="Q30" s="16"/>
      <c r="R30" s="16"/>
      <c r="S30" s="16"/>
      <c r="T30" s="16"/>
      <c r="U30" s="16"/>
      <c r="V30" s="16"/>
      <c r="W30" s="16"/>
    </row>
    <row r="31" spans="1:23" ht="11.25" customHeight="1">
      <c r="A31" s="5">
        <v>2008</v>
      </c>
      <c r="B31" s="132">
        <v>1.161</v>
      </c>
      <c r="C31" s="132">
        <v>1.1759999999999999</v>
      </c>
      <c r="D31" s="132">
        <v>1.2090000000000001</v>
      </c>
      <c r="E31" s="132">
        <v>1.2050000000000001</v>
      </c>
      <c r="F31" s="132">
        <v>1.254</v>
      </c>
      <c r="G31" s="132">
        <v>1.3620000000000001</v>
      </c>
      <c r="H31" s="132">
        <v>1.452</v>
      </c>
      <c r="I31" s="133">
        <v>1.58</v>
      </c>
      <c r="J31" s="130">
        <v>1.5840000000000001</v>
      </c>
      <c r="K31" s="130">
        <v>1.401</v>
      </c>
      <c r="L31" s="130">
        <v>1.2589999999999999</v>
      </c>
      <c r="M31" s="130">
        <v>1.179</v>
      </c>
      <c r="N31" s="16"/>
      <c r="O31" s="16"/>
      <c r="P31" s="16"/>
      <c r="Q31" s="16"/>
      <c r="R31" s="16"/>
      <c r="S31" s="16"/>
      <c r="T31" s="16"/>
      <c r="U31" s="16"/>
      <c r="V31" s="16"/>
      <c r="W31" s="16"/>
    </row>
    <row r="32" spans="1:23" ht="11.25" customHeight="1">
      <c r="A32" s="5">
        <v>2009</v>
      </c>
      <c r="B32" s="132">
        <v>1.2330000000000001</v>
      </c>
      <c r="C32" s="132">
        <v>1.1910000000000001</v>
      </c>
      <c r="D32" s="132">
        <v>1.1950000000000001</v>
      </c>
      <c r="E32" s="132">
        <v>1.202</v>
      </c>
      <c r="F32" s="132">
        <v>1.147</v>
      </c>
      <c r="G32" s="132">
        <v>1.1830000000000001</v>
      </c>
      <c r="H32" s="132">
        <v>1.1930000000000001</v>
      </c>
      <c r="I32" s="133">
        <v>1.2170000000000001</v>
      </c>
      <c r="J32" s="130">
        <v>1.212</v>
      </c>
      <c r="K32" s="130">
        <v>1.129</v>
      </c>
      <c r="L32" s="130">
        <v>1.163</v>
      </c>
      <c r="M32" s="130">
        <v>1.1140000000000001</v>
      </c>
      <c r="N32" s="16"/>
      <c r="O32" s="16"/>
      <c r="P32" s="16"/>
      <c r="Q32" s="16"/>
      <c r="R32" s="16"/>
      <c r="S32" s="16"/>
      <c r="T32" s="16"/>
      <c r="U32" s="16"/>
      <c r="V32" s="16"/>
      <c r="W32" s="16"/>
    </row>
    <row r="33" spans="1:23" ht="11.25" customHeight="1">
      <c r="A33" s="5">
        <v>2010</v>
      </c>
      <c r="B33" s="132">
        <v>1.141</v>
      </c>
      <c r="C33" s="132">
        <v>1.153</v>
      </c>
      <c r="D33" s="132">
        <v>1.173</v>
      </c>
      <c r="E33" s="132">
        <v>1.2</v>
      </c>
      <c r="F33" s="132">
        <v>1.2589999999999999</v>
      </c>
      <c r="G33" s="132">
        <v>1.262</v>
      </c>
      <c r="H33" s="132">
        <v>1.29</v>
      </c>
      <c r="I33" s="133">
        <v>1.3049999999999999</v>
      </c>
      <c r="J33" s="130">
        <v>1.2589999999999999</v>
      </c>
      <c r="K33" s="130">
        <v>1.18</v>
      </c>
      <c r="L33" s="130">
        <v>1.2250000000000001</v>
      </c>
      <c r="M33" s="130">
        <v>1.196</v>
      </c>
      <c r="N33" s="16"/>
      <c r="O33" s="16"/>
      <c r="P33" s="16"/>
      <c r="Q33" s="16"/>
      <c r="R33" s="16"/>
      <c r="S33" s="16"/>
      <c r="T33" s="16"/>
      <c r="U33" s="16"/>
      <c r="V33" s="16"/>
      <c r="W33" s="16"/>
    </row>
    <row r="34" spans="1:23" ht="11.25" customHeight="1">
      <c r="A34" s="5">
        <v>2011</v>
      </c>
      <c r="B34" s="132">
        <v>1.2410000000000001</v>
      </c>
      <c r="C34" s="132">
        <v>1.3109999999999999</v>
      </c>
      <c r="D34" s="132">
        <v>1.2829999999999999</v>
      </c>
      <c r="E34" s="132">
        <v>1.345</v>
      </c>
      <c r="F34" s="132">
        <v>1.306</v>
      </c>
      <c r="G34" s="132">
        <v>1.3169999999999999</v>
      </c>
      <c r="H34" s="132">
        <v>1.3740000000000001</v>
      </c>
      <c r="I34" s="133">
        <v>1.5289999999999999</v>
      </c>
      <c r="J34" s="130">
        <v>1.5049999999999999</v>
      </c>
      <c r="K34" s="130">
        <v>1.409</v>
      </c>
      <c r="L34" s="130">
        <v>1.3180000000000001</v>
      </c>
      <c r="M34" s="130">
        <v>1.266</v>
      </c>
      <c r="N34" s="16"/>
      <c r="O34" s="16"/>
      <c r="P34" s="16"/>
      <c r="Q34" s="16"/>
      <c r="R34" s="16"/>
      <c r="S34" s="16"/>
      <c r="T34" s="16"/>
      <c r="U34" s="16"/>
      <c r="V34" s="16"/>
      <c r="W34" s="16"/>
    </row>
    <row r="35" spans="1:23" ht="11.25" customHeight="1">
      <c r="A35" s="5">
        <v>2012</v>
      </c>
      <c r="B35" s="132">
        <v>1.272</v>
      </c>
      <c r="C35" s="132">
        <v>1.282</v>
      </c>
      <c r="D35" s="132">
        <v>1.284</v>
      </c>
      <c r="E35" s="132">
        <v>1.2569999999999999</v>
      </c>
      <c r="F35" s="132">
        <v>1.294</v>
      </c>
      <c r="G35" s="132">
        <v>1.377</v>
      </c>
      <c r="H35" s="132">
        <v>1.4350000000000001</v>
      </c>
      <c r="I35" s="133">
        <v>1.504</v>
      </c>
      <c r="J35" s="130">
        <v>1.524</v>
      </c>
      <c r="K35" s="130">
        <v>1.4350000000000001</v>
      </c>
      <c r="L35" s="130">
        <v>1.4370000000000001</v>
      </c>
      <c r="M35" s="130">
        <v>1.4239999999999999</v>
      </c>
      <c r="N35" s="16"/>
      <c r="O35" s="16"/>
      <c r="P35" s="16"/>
      <c r="Q35" s="16"/>
      <c r="R35" s="16"/>
      <c r="S35" s="16"/>
      <c r="T35" s="16"/>
      <c r="U35" s="16"/>
      <c r="V35" s="16"/>
      <c r="W35" s="16"/>
    </row>
    <row r="36" spans="1:23" ht="11.25" customHeight="1">
      <c r="A36" s="5">
        <v>2013</v>
      </c>
      <c r="B36" s="132">
        <v>1.35</v>
      </c>
      <c r="C36" s="132">
        <v>1.4330000000000001</v>
      </c>
      <c r="D36" s="132">
        <v>1.393</v>
      </c>
      <c r="E36" s="132">
        <v>1.33</v>
      </c>
      <c r="F36" s="132">
        <v>1.4059999999999999</v>
      </c>
      <c r="G36" s="132">
        <v>1.3819999999999999</v>
      </c>
      <c r="H36" s="132">
        <v>1.4119999999999999</v>
      </c>
      <c r="I36" s="133">
        <v>1.4279999999999999</v>
      </c>
      <c r="J36" s="130">
        <v>1.4059999999999999</v>
      </c>
      <c r="K36" s="130" t="s">
        <v>274</v>
      </c>
      <c r="L36" s="130">
        <v>1.3620000000000001</v>
      </c>
      <c r="M36" s="130">
        <v>1.343</v>
      </c>
      <c r="N36" s="16"/>
      <c r="O36" s="16"/>
      <c r="P36" s="16"/>
      <c r="Q36" s="16"/>
      <c r="R36" s="16"/>
      <c r="S36" s="16"/>
      <c r="T36" s="16"/>
      <c r="U36" s="16"/>
      <c r="V36" s="16"/>
      <c r="W36" s="16"/>
    </row>
    <row r="37" spans="1:23" ht="11.25" customHeight="1">
      <c r="A37" s="5">
        <v>2014</v>
      </c>
      <c r="B37" s="132">
        <v>1.278</v>
      </c>
      <c r="C37" s="132">
        <v>1.3089999999999999</v>
      </c>
      <c r="D37" s="132">
        <v>1.33</v>
      </c>
      <c r="E37" s="132">
        <v>1.3560000000000001</v>
      </c>
      <c r="F37" s="132">
        <v>1.393</v>
      </c>
      <c r="G37" s="132">
        <v>1.393</v>
      </c>
      <c r="H37" s="132">
        <v>1.391</v>
      </c>
      <c r="I37" s="133">
        <v>1.4039999999999999</v>
      </c>
      <c r="J37" s="130">
        <v>1.403</v>
      </c>
      <c r="K37" s="130">
        <v>1.3640000000000001</v>
      </c>
      <c r="L37" s="130">
        <v>1.333</v>
      </c>
      <c r="M37" s="130">
        <v>1.29</v>
      </c>
      <c r="N37" s="16"/>
      <c r="O37" s="16"/>
      <c r="P37" s="16"/>
      <c r="Q37" s="16"/>
      <c r="R37" s="16"/>
      <c r="S37" s="16"/>
      <c r="T37" s="16"/>
      <c r="U37" s="16"/>
      <c r="V37" s="16"/>
      <c r="W37" s="16"/>
    </row>
    <row r="38" spans="1:23" ht="11.25" customHeight="1">
      <c r="A38" s="5">
        <v>2015</v>
      </c>
      <c r="B38" s="132">
        <v>1.345</v>
      </c>
      <c r="C38" s="132">
        <v>1.35</v>
      </c>
      <c r="D38" s="132">
        <v>1.2649999999999999</v>
      </c>
      <c r="E38" s="132">
        <v>1.2450000000000001</v>
      </c>
      <c r="F38" s="132">
        <v>1.3009999999999999</v>
      </c>
      <c r="G38" s="132">
        <v>1.357</v>
      </c>
      <c r="H38" s="132">
        <v>1.4079999999999999</v>
      </c>
      <c r="I38" s="133">
        <v>1.4350000000000001</v>
      </c>
      <c r="J38" s="130">
        <v>1.429</v>
      </c>
      <c r="K38" s="130">
        <v>1.3959999999999999</v>
      </c>
      <c r="L38" s="130">
        <v>1.369</v>
      </c>
      <c r="M38" s="130">
        <v>1.3959999999999999</v>
      </c>
      <c r="N38" s="16"/>
      <c r="O38" s="16"/>
      <c r="P38" s="16"/>
      <c r="Q38" s="16"/>
      <c r="R38" s="16"/>
      <c r="S38" s="16"/>
      <c r="T38" s="16"/>
      <c r="U38" s="16"/>
      <c r="V38" s="16"/>
      <c r="W38" s="16"/>
    </row>
    <row r="39" spans="1:23" ht="11.25" customHeight="1">
      <c r="A39" s="5">
        <v>2016</v>
      </c>
      <c r="B39" s="132">
        <v>1.45</v>
      </c>
      <c r="C39" s="132">
        <v>1.4410000000000001</v>
      </c>
      <c r="D39" s="132">
        <v>1.472</v>
      </c>
      <c r="E39" s="132">
        <v>1.456</v>
      </c>
      <c r="F39" s="132">
        <v>1.4279999999999999</v>
      </c>
      <c r="G39" s="132">
        <v>1.444</v>
      </c>
      <c r="H39" s="132">
        <v>1.4630000000000001</v>
      </c>
      <c r="I39" s="133">
        <v>1.508</v>
      </c>
      <c r="J39" s="130">
        <v>1.4650000000000001</v>
      </c>
      <c r="K39" s="130">
        <v>1.43</v>
      </c>
      <c r="L39" s="130" t="s">
        <v>274</v>
      </c>
      <c r="M39" s="130">
        <v>1.3080000000000001</v>
      </c>
      <c r="N39" s="16"/>
      <c r="O39" s="16"/>
      <c r="P39" s="16"/>
      <c r="Q39" s="16"/>
      <c r="R39" s="16"/>
      <c r="S39" s="16"/>
      <c r="T39" s="16"/>
      <c r="U39" s="16"/>
      <c r="V39" s="16"/>
      <c r="W39" s="16"/>
    </row>
    <row r="40" spans="1:23" ht="11.25" customHeight="1">
      <c r="A40" s="5">
        <v>2017</v>
      </c>
      <c r="B40" s="132">
        <v>1.2470000000000001</v>
      </c>
      <c r="C40" s="132">
        <v>1.2</v>
      </c>
      <c r="D40" s="132">
        <v>1.246</v>
      </c>
      <c r="E40" s="132">
        <v>1.26</v>
      </c>
      <c r="F40" s="132">
        <v>1.2929999999999999</v>
      </c>
      <c r="G40" s="132">
        <v>1.335</v>
      </c>
      <c r="H40" s="132">
        <v>1.3540000000000001</v>
      </c>
      <c r="I40" s="133">
        <v>1.347</v>
      </c>
      <c r="J40" s="130">
        <v>1.347</v>
      </c>
      <c r="K40" s="130">
        <v>1.3149999999999999</v>
      </c>
      <c r="L40" s="130" t="s">
        <v>274</v>
      </c>
      <c r="M40" s="130" t="s">
        <v>274</v>
      </c>
      <c r="N40" s="16"/>
      <c r="O40" s="16"/>
      <c r="P40" s="16"/>
      <c r="Q40" s="16"/>
      <c r="R40" s="16"/>
      <c r="S40" s="16"/>
      <c r="T40" s="16"/>
      <c r="U40" s="16"/>
      <c r="V40" s="16"/>
      <c r="W40" s="16"/>
    </row>
    <row r="41" spans="1:23" ht="11.25" customHeight="1">
      <c r="A41" s="33">
        <v>2018</v>
      </c>
      <c r="B41" s="131" t="s">
        <v>272</v>
      </c>
      <c r="C41" s="131" t="s">
        <v>272</v>
      </c>
      <c r="D41" s="131" t="s">
        <v>272</v>
      </c>
      <c r="E41" s="131" t="s">
        <v>272</v>
      </c>
      <c r="F41" s="131" t="s">
        <v>272</v>
      </c>
      <c r="G41" s="131" t="s">
        <v>272</v>
      </c>
      <c r="H41" s="131" t="s">
        <v>272</v>
      </c>
      <c r="I41" s="131" t="s">
        <v>272</v>
      </c>
      <c r="J41" s="131" t="s">
        <v>272</v>
      </c>
      <c r="K41" s="131" t="s">
        <v>272</v>
      </c>
      <c r="L41" s="131" t="s">
        <v>272</v>
      </c>
      <c r="M41" s="131" t="s">
        <v>272</v>
      </c>
      <c r="N41" s="16"/>
      <c r="O41" s="16"/>
      <c r="P41" s="16"/>
      <c r="Q41" s="16"/>
      <c r="R41" s="16"/>
      <c r="S41" s="16"/>
      <c r="T41" s="16"/>
      <c r="U41" s="16"/>
      <c r="V41" s="16"/>
      <c r="W41" s="16"/>
    </row>
    <row r="42" spans="1:23" ht="11.25" customHeight="1">
      <c r="A42" s="4" t="s">
        <v>273</v>
      </c>
      <c r="B42" s="29"/>
      <c r="C42" s="29"/>
      <c r="D42" s="29"/>
      <c r="E42" s="29"/>
      <c r="F42" s="29"/>
      <c r="G42" s="29"/>
      <c r="H42" s="29"/>
      <c r="I42" s="28"/>
      <c r="J42" s="27"/>
      <c r="K42" s="26"/>
      <c r="L42" s="26"/>
      <c r="M42" s="26"/>
      <c r="N42" s="16"/>
      <c r="O42" s="16"/>
      <c r="P42" s="16"/>
      <c r="Q42" s="16"/>
      <c r="R42" s="16"/>
      <c r="S42" s="16"/>
      <c r="T42" s="16"/>
      <c r="U42" s="16"/>
      <c r="V42" s="16"/>
      <c r="W42" s="16"/>
    </row>
    <row r="43" spans="1:23" ht="11.25" customHeight="1">
      <c r="A43" s="31" t="s">
        <v>291</v>
      </c>
      <c r="J43" s="25"/>
      <c r="K43" s="13"/>
      <c r="L43" s="13"/>
      <c r="M43" s="13"/>
    </row>
    <row r="44" spans="1:23" ht="11.25" customHeight="1">
      <c r="A44" s="5" t="s">
        <v>277</v>
      </c>
      <c r="E44" s="3"/>
      <c r="F44" s="3"/>
      <c r="G44" s="3"/>
      <c r="J44" s="13"/>
      <c r="K44" s="13"/>
      <c r="L44" s="13"/>
      <c r="M44" s="13"/>
    </row>
    <row r="45" spans="1:23">
      <c r="C45" s="3"/>
      <c r="F45" s="3"/>
      <c r="G45" s="3"/>
      <c r="J45" s="13"/>
      <c r="K45" s="13"/>
      <c r="L45" s="13"/>
      <c r="M45" s="13"/>
    </row>
    <row r="46" spans="1:23" ht="15">
      <c r="B46" s="3"/>
      <c r="C46" s="3"/>
      <c r="D46" s="3"/>
      <c r="E46" s="3"/>
      <c r="F46" s="3"/>
      <c r="G46" s="3"/>
      <c r="H46" s="3"/>
      <c r="I46" s="21"/>
      <c r="J46" s="21"/>
      <c r="K46" s="21"/>
      <c r="L46" s="21"/>
      <c r="M46" s="3"/>
    </row>
    <row r="47" spans="1:23" ht="15">
      <c r="B47" s="3"/>
      <c r="C47" s="3"/>
      <c r="D47" s="3"/>
      <c r="E47" s="3"/>
      <c r="F47" s="3"/>
      <c r="G47" s="3"/>
      <c r="H47" s="3"/>
      <c r="I47" s="24"/>
      <c r="J47" s="24"/>
      <c r="K47" s="24"/>
      <c r="L47" s="24"/>
      <c r="M47" s="3"/>
    </row>
    <row r="48" spans="1:23" ht="15">
      <c r="B48" s="3"/>
      <c r="C48" s="3"/>
      <c r="D48" s="3"/>
      <c r="H48" s="3"/>
      <c r="I48" s="20"/>
      <c r="J48" s="20"/>
      <c r="K48" s="20"/>
      <c r="L48" s="20"/>
    </row>
    <row r="49" spans="2:12" ht="15">
      <c r="B49" s="3"/>
      <c r="D49" s="3"/>
      <c r="E49" s="3"/>
      <c r="F49" s="3"/>
      <c r="G49" s="3"/>
      <c r="I49" s="20"/>
      <c r="J49" s="20"/>
      <c r="K49" s="20"/>
      <c r="L49" s="20"/>
    </row>
    <row r="50" spans="2:12" ht="15">
      <c r="D50" s="3"/>
      <c r="E50" s="3"/>
      <c r="G50" s="3"/>
      <c r="I50" s="20"/>
      <c r="J50" s="20"/>
      <c r="K50" s="20"/>
      <c r="L50" s="20"/>
    </row>
    <row r="51" spans="2:12" ht="15">
      <c r="B51" s="3"/>
      <c r="C51" s="3"/>
      <c r="D51" s="3"/>
      <c r="I51" s="20"/>
      <c r="J51" s="20"/>
      <c r="K51" s="20"/>
      <c r="L51" s="20"/>
    </row>
    <row r="52" spans="2:12" ht="15">
      <c r="B52" s="3"/>
      <c r="D52" s="3"/>
      <c r="F52" s="3"/>
      <c r="G52" s="3"/>
      <c r="H52" s="3"/>
      <c r="I52" s="21"/>
      <c r="J52" s="21"/>
      <c r="K52" s="21"/>
      <c r="L52" s="21"/>
    </row>
    <row r="53" spans="2:12" ht="15">
      <c r="B53" s="3"/>
      <c r="C53" s="3"/>
      <c r="D53" s="3"/>
      <c r="E53" s="22"/>
      <c r="I53" s="21"/>
      <c r="J53" s="20"/>
      <c r="K53" s="21"/>
      <c r="L53" s="20"/>
    </row>
    <row r="54" spans="2:12" ht="15">
      <c r="B54" s="3"/>
      <c r="D54" s="2"/>
      <c r="F54" s="3"/>
      <c r="G54" s="3"/>
      <c r="I54" s="20"/>
      <c r="J54" s="20"/>
      <c r="K54" s="20"/>
      <c r="L54" s="20"/>
    </row>
    <row r="55" spans="2:12" ht="15">
      <c r="B55" s="3"/>
      <c r="C55" s="3"/>
      <c r="D55" s="2"/>
      <c r="I55" s="20"/>
      <c r="J55" s="21"/>
      <c r="K55" s="21"/>
      <c r="L55" s="21"/>
    </row>
    <row r="56" spans="2:12" ht="15">
      <c r="B56" s="3"/>
      <c r="C56" s="3"/>
      <c r="D56" s="2"/>
      <c r="E56" s="3"/>
      <c r="F56" s="3"/>
      <c r="G56" s="3"/>
      <c r="I56" s="23"/>
      <c r="J56" s="20"/>
      <c r="K56" s="21"/>
      <c r="L56" s="20"/>
    </row>
    <row r="57" spans="2:12" ht="15">
      <c r="B57" s="3"/>
      <c r="C57" s="3"/>
      <c r="D57" s="2"/>
      <c r="E57" s="3"/>
      <c r="F57" s="3"/>
      <c r="G57" s="3"/>
      <c r="I57" s="20"/>
      <c r="J57" s="21"/>
      <c r="K57" s="21"/>
      <c r="L57" s="21"/>
    </row>
    <row r="58" spans="2:12" ht="15">
      <c r="D58" s="22"/>
      <c r="F58" s="3"/>
      <c r="I58" s="20"/>
      <c r="J58" s="20"/>
      <c r="K58" s="21"/>
      <c r="L58" s="20"/>
    </row>
    <row r="59" spans="2:12" ht="15">
      <c r="I59" s="21"/>
      <c r="J59" s="21"/>
      <c r="K59" s="21"/>
      <c r="L59" s="20"/>
    </row>
    <row r="60" spans="2:12" ht="15">
      <c r="I60" s="21"/>
      <c r="J60" s="21"/>
      <c r="K60" s="21"/>
      <c r="L60" s="20"/>
    </row>
    <row r="61" spans="2:12" ht="15">
      <c r="I61" s="20"/>
      <c r="J61" s="21"/>
      <c r="K61" s="21"/>
      <c r="L61" s="20"/>
    </row>
  </sheetData>
  <pageMargins left="0.66700000000000004" right="0.66700000000000004" top="0.66700000000000004" bottom="0.72" header="0" footer="0"/>
  <pageSetup firstPageNumber="43"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73E54-A64B-4EDA-A897-F2526E775E5F}">
  <sheetPr transitionEvaluation="1" codeName="Sheet30"/>
  <dimension ref="A1:O47"/>
  <sheetViews>
    <sheetView showGridLines="0" zoomScale="120" zoomScaleNormal="120" workbookViewId="0"/>
  </sheetViews>
  <sheetFormatPr defaultColWidth="9.7109375" defaultRowHeight="11.25"/>
  <cols>
    <col min="1" max="1" width="11.140625" style="49" customWidth="1"/>
    <col min="2" max="13" width="16.7109375" style="45" customWidth="1"/>
    <col min="14" max="14" width="15" style="45" customWidth="1"/>
    <col min="15" max="16384" width="9.7109375" style="45"/>
  </cols>
  <sheetData>
    <row r="1" spans="1:13" ht="11.25" customHeight="1">
      <c r="A1" s="244" t="s">
        <v>151</v>
      </c>
      <c r="B1" s="51"/>
      <c r="C1" s="51"/>
      <c r="D1" s="51"/>
      <c r="E1" s="51"/>
      <c r="F1" s="51"/>
      <c r="G1" s="51"/>
      <c r="H1" s="51"/>
      <c r="I1" s="51"/>
      <c r="J1" s="51"/>
      <c r="K1" s="51"/>
      <c r="L1" s="51"/>
      <c r="M1" s="51"/>
    </row>
    <row r="2" spans="1:13" ht="40.5" customHeight="1">
      <c r="A2" s="261" t="s">
        <v>55</v>
      </c>
      <c r="B2" s="262" t="s">
        <v>220</v>
      </c>
      <c r="C2" s="262" t="s">
        <v>224</v>
      </c>
      <c r="D2" s="262" t="s">
        <v>259</v>
      </c>
      <c r="E2" s="262" t="s">
        <v>260</v>
      </c>
      <c r="F2" s="262" t="s">
        <v>221</v>
      </c>
      <c r="G2" s="262" t="s">
        <v>223</v>
      </c>
      <c r="H2" s="262" t="s">
        <v>222</v>
      </c>
      <c r="I2" s="262" t="s">
        <v>225</v>
      </c>
      <c r="J2" s="87" t="s">
        <v>381</v>
      </c>
      <c r="K2" s="87" t="s">
        <v>382</v>
      </c>
      <c r="L2" s="87" t="s">
        <v>383</v>
      </c>
      <c r="M2" s="87" t="s">
        <v>384</v>
      </c>
    </row>
    <row r="3" spans="1:13">
      <c r="A3" s="49">
        <v>1980</v>
      </c>
      <c r="B3" s="60">
        <v>1202.4000000000001</v>
      </c>
      <c r="C3" s="108">
        <v>97.4</v>
      </c>
      <c r="D3" s="60">
        <v>2136.9</v>
      </c>
      <c r="E3" s="108">
        <v>73.7</v>
      </c>
      <c r="F3" s="60">
        <v>167.5</v>
      </c>
      <c r="G3" s="108">
        <v>112</v>
      </c>
      <c r="H3" s="60">
        <v>194.7</v>
      </c>
      <c r="I3" s="108">
        <v>78.7</v>
      </c>
      <c r="J3" s="107" t="s">
        <v>274</v>
      </c>
      <c r="K3" s="107" t="s">
        <v>274</v>
      </c>
      <c r="L3" s="60">
        <v>164.8</v>
      </c>
      <c r="M3" s="108">
        <v>91</v>
      </c>
    </row>
    <row r="4" spans="1:13">
      <c r="A4" s="49">
        <v>1981</v>
      </c>
      <c r="B4" s="60">
        <v>1002.4</v>
      </c>
      <c r="C4" s="109">
        <v>121</v>
      </c>
      <c r="D4" s="60">
        <v>1798.4</v>
      </c>
      <c r="E4" s="108">
        <v>87.9</v>
      </c>
      <c r="F4" s="60">
        <v>172.7</v>
      </c>
      <c r="G4" s="108">
        <v>160</v>
      </c>
      <c r="H4" s="60">
        <v>190</v>
      </c>
      <c r="I4" s="108">
        <v>77.099999999999994</v>
      </c>
      <c r="J4" s="107" t="s">
        <v>274</v>
      </c>
      <c r="K4" s="107" t="s">
        <v>274</v>
      </c>
      <c r="L4" s="60">
        <v>87.2</v>
      </c>
      <c r="M4" s="108">
        <v>109</v>
      </c>
    </row>
    <row r="5" spans="1:13">
      <c r="A5" s="49">
        <v>1982</v>
      </c>
      <c r="B5" s="60">
        <v>1248.5999999999999</v>
      </c>
      <c r="C5" s="109">
        <v>132</v>
      </c>
      <c r="D5" s="60">
        <v>1807.8</v>
      </c>
      <c r="E5" s="108">
        <v>103</v>
      </c>
      <c r="F5" s="60">
        <v>190.8</v>
      </c>
      <c r="G5" s="108">
        <v>143</v>
      </c>
      <c r="H5" s="60">
        <v>209.9</v>
      </c>
      <c r="I5" s="108">
        <v>132</v>
      </c>
      <c r="J5" s="107" t="s">
        <v>274</v>
      </c>
      <c r="K5" s="107" t="s">
        <v>274</v>
      </c>
      <c r="L5" s="60">
        <v>116.4</v>
      </c>
      <c r="M5" s="108">
        <v>123</v>
      </c>
    </row>
    <row r="6" spans="1:13">
      <c r="A6" s="49">
        <v>1983</v>
      </c>
      <c r="B6" s="60">
        <v>1204.4000000000001</v>
      </c>
      <c r="C6" s="109">
        <v>117</v>
      </c>
      <c r="D6" s="60">
        <v>1984.7</v>
      </c>
      <c r="E6" s="108">
        <v>88.9</v>
      </c>
      <c r="F6" s="60">
        <v>169.6</v>
      </c>
      <c r="G6" s="108">
        <v>161</v>
      </c>
      <c r="H6" s="60">
        <v>283.3</v>
      </c>
      <c r="I6" s="108">
        <v>106</v>
      </c>
      <c r="J6" s="107" t="s">
        <v>274</v>
      </c>
      <c r="K6" s="107" t="s">
        <v>274</v>
      </c>
      <c r="L6" s="60">
        <v>95.4</v>
      </c>
      <c r="M6" s="108">
        <v>116</v>
      </c>
    </row>
    <row r="7" spans="1:13">
      <c r="A7" s="49">
        <v>1984</v>
      </c>
      <c r="B7" s="60">
        <v>1176.7</v>
      </c>
      <c r="C7" s="109">
        <v>137</v>
      </c>
      <c r="D7" s="60">
        <v>1888.8</v>
      </c>
      <c r="E7" s="108">
        <v>88.2</v>
      </c>
      <c r="F7" s="60">
        <v>198.1</v>
      </c>
      <c r="G7" s="108">
        <v>151</v>
      </c>
      <c r="H7" s="60">
        <v>288.60000000000002</v>
      </c>
      <c r="I7" s="108">
        <v>123</v>
      </c>
      <c r="J7" s="107" t="s">
        <v>274</v>
      </c>
      <c r="K7" s="107" t="s">
        <v>274</v>
      </c>
      <c r="L7" s="60">
        <v>102.3</v>
      </c>
      <c r="M7" s="108">
        <v>133</v>
      </c>
    </row>
    <row r="8" spans="1:13">
      <c r="A8" s="49">
        <v>1985</v>
      </c>
      <c r="B8" s="60">
        <v>1255.4000000000001</v>
      </c>
      <c r="C8" s="109">
        <v>132</v>
      </c>
      <c r="D8" s="60">
        <v>1839.1</v>
      </c>
      <c r="E8" s="108">
        <v>74.599999999999994</v>
      </c>
      <c r="F8" s="60">
        <v>194.3</v>
      </c>
      <c r="G8" s="108">
        <v>139</v>
      </c>
      <c r="H8" s="60">
        <v>242.4</v>
      </c>
      <c r="I8" s="108">
        <v>132</v>
      </c>
      <c r="J8" s="107" t="s">
        <v>274</v>
      </c>
      <c r="K8" s="107" t="s">
        <v>274</v>
      </c>
      <c r="L8" s="60">
        <v>73.900000000000006</v>
      </c>
      <c r="M8" s="108">
        <v>117</v>
      </c>
    </row>
    <row r="9" spans="1:13">
      <c r="A9" s="49">
        <v>1986</v>
      </c>
      <c r="B9" s="60">
        <v>1179</v>
      </c>
      <c r="C9" s="109">
        <v>132</v>
      </c>
      <c r="D9" s="60">
        <v>1643.1</v>
      </c>
      <c r="E9" s="108">
        <v>96.5</v>
      </c>
      <c r="F9" s="60">
        <v>257.3</v>
      </c>
      <c r="G9" s="108">
        <v>150</v>
      </c>
      <c r="H9" s="60">
        <v>199.4</v>
      </c>
      <c r="I9" s="108">
        <v>123</v>
      </c>
      <c r="J9" s="107" t="s">
        <v>274</v>
      </c>
      <c r="K9" s="107" t="s">
        <v>274</v>
      </c>
      <c r="L9" s="60">
        <v>90.9</v>
      </c>
      <c r="M9" s="108">
        <v>125</v>
      </c>
    </row>
    <row r="10" spans="1:13">
      <c r="A10" s="49">
        <v>1987</v>
      </c>
      <c r="B10" s="60">
        <v>1305.8</v>
      </c>
      <c r="C10" s="109">
        <v>118</v>
      </c>
      <c r="D10" s="60">
        <v>2928.8</v>
      </c>
      <c r="E10" s="108">
        <v>57.8</v>
      </c>
      <c r="F10" s="60">
        <v>249.1</v>
      </c>
      <c r="G10" s="108">
        <v>132</v>
      </c>
      <c r="H10" s="60">
        <v>283.8</v>
      </c>
      <c r="I10" s="108">
        <v>67.7</v>
      </c>
      <c r="J10" s="107" t="s">
        <v>274</v>
      </c>
      <c r="K10" s="107" t="s">
        <v>274</v>
      </c>
      <c r="L10" s="60">
        <v>73.7</v>
      </c>
      <c r="M10" s="108">
        <v>99.9</v>
      </c>
    </row>
    <row r="11" spans="1:13">
      <c r="A11" s="49">
        <v>1988</v>
      </c>
      <c r="B11" s="60">
        <v>1399.1</v>
      </c>
      <c r="C11" s="109">
        <v>152</v>
      </c>
      <c r="D11" s="60">
        <v>1823.6</v>
      </c>
      <c r="E11" s="108">
        <v>95.7</v>
      </c>
      <c r="F11" s="60">
        <v>265.7</v>
      </c>
      <c r="G11" s="108">
        <v>164</v>
      </c>
      <c r="H11" s="60">
        <v>285</v>
      </c>
      <c r="I11" s="108">
        <v>106</v>
      </c>
      <c r="J11" s="107" t="s">
        <v>274</v>
      </c>
      <c r="K11" s="107" t="s">
        <v>274</v>
      </c>
      <c r="L11" s="60">
        <v>66.7</v>
      </c>
      <c r="M11" s="108">
        <v>131</v>
      </c>
    </row>
    <row r="12" spans="1:13">
      <c r="A12" s="49">
        <v>1989</v>
      </c>
      <c r="B12" s="60">
        <v>1320.4</v>
      </c>
      <c r="C12" s="109">
        <v>141</v>
      </c>
      <c r="D12" s="60">
        <v>2068.1</v>
      </c>
      <c r="E12" s="108">
        <v>78.7</v>
      </c>
      <c r="F12" s="60">
        <v>321.5</v>
      </c>
      <c r="G12" s="108">
        <v>158</v>
      </c>
      <c r="H12" s="60">
        <v>282.39999999999998</v>
      </c>
      <c r="I12" s="108">
        <v>95.2</v>
      </c>
      <c r="J12" s="107" t="s">
        <v>274</v>
      </c>
      <c r="K12" s="107" t="s">
        <v>274</v>
      </c>
      <c r="L12" s="60">
        <v>56.7</v>
      </c>
      <c r="M12" s="108">
        <v>134</v>
      </c>
    </row>
    <row r="13" spans="1:13">
      <c r="A13" s="49">
        <v>1990</v>
      </c>
      <c r="B13" s="60">
        <v>1378.3</v>
      </c>
      <c r="C13" s="109">
        <v>169</v>
      </c>
      <c r="D13" s="60">
        <v>2076.8000000000002</v>
      </c>
      <c r="E13" s="108">
        <v>124</v>
      </c>
      <c r="F13" s="60">
        <v>303.8</v>
      </c>
      <c r="G13" s="108">
        <v>172</v>
      </c>
      <c r="H13" s="60">
        <v>270.3</v>
      </c>
      <c r="I13" s="108">
        <v>125</v>
      </c>
      <c r="J13" s="107" t="s">
        <v>274</v>
      </c>
      <c r="K13" s="107" t="s">
        <v>274</v>
      </c>
      <c r="L13" s="60">
        <v>74</v>
      </c>
      <c r="M13" s="108">
        <v>149</v>
      </c>
    </row>
    <row r="14" spans="1:13">
      <c r="A14" s="49">
        <v>1991</v>
      </c>
      <c r="B14" s="60">
        <v>1311.1</v>
      </c>
      <c r="C14" s="108">
        <v>173</v>
      </c>
      <c r="D14" s="60">
        <v>2193.6</v>
      </c>
      <c r="E14" s="108">
        <v>164</v>
      </c>
      <c r="F14" s="60">
        <v>286.39999999999998</v>
      </c>
      <c r="G14" s="108">
        <v>196</v>
      </c>
      <c r="H14" s="60">
        <v>299.2</v>
      </c>
      <c r="I14" s="108">
        <v>193</v>
      </c>
      <c r="J14" s="107" t="s">
        <v>274</v>
      </c>
      <c r="K14" s="107" t="s">
        <v>274</v>
      </c>
      <c r="L14" s="60">
        <v>99.5</v>
      </c>
      <c r="M14" s="108">
        <v>144</v>
      </c>
    </row>
    <row r="15" spans="1:13">
      <c r="A15" s="49">
        <v>1992</v>
      </c>
      <c r="B15" s="60">
        <v>1498.1</v>
      </c>
      <c r="C15" s="108">
        <v>148</v>
      </c>
      <c r="D15" s="60">
        <v>2472</v>
      </c>
      <c r="E15" s="108">
        <v>114</v>
      </c>
      <c r="F15" s="60">
        <v>246.6</v>
      </c>
      <c r="G15" s="108">
        <v>165</v>
      </c>
      <c r="H15" s="60">
        <v>324.2</v>
      </c>
      <c r="I15" s="108">
        <v>139</v>
      </c>
      <c r="J15" s="107" t="s">
        <v>274</v>
      </c>
      <c r="K15" s="107" t="s">
        <v>274</v>
      </c>
      <c r="L15" s="60">
        <v>155.4</v>
      </c>
      <c r="M15" s="108">
        <v>124</v>
      </c>
    </row>
    <row r="16" spans="1:13">
      <c r="A16" s="49">
        <v>1993</v>
      </c>
      <c r="B16" s="60">
        <v>1334.8</v>
      </c>
      <c r="C16" s="108">
        <v>137</v>
      </c>
      <c r="D16" s="60">
        <v>2382.3000000000002</v>
      </c>
      <c r="E16" s="108">
        <v>81</v>
      </c>
      <c r="F16" s="60">
        <v>281.5</v>
      </c>
      <c r="G16" s="108">
        <v>163</v>
      </c>
      <c r="H16" s="60">
        <v>366.4</v>
      </c>
      <c r="I16" s="108">
        <v>110</v>
      </c>
      <c r="J16" s="107" t="s">
        <v>274</v>
      </c>
      <c r="K16" s="107" t="s">
        <v>274</v>
      </c>
      <c r="L16" s="60">
        <v>85</v>
      </c>
      <c r="M16" s="108">
        <v>119</v>
      </c>
    </row>
    <row r="17" spans="1:15">
      <c r="A17" s="49">
        <v>1994</v>
      </c>
      <c r="B17" s="60">
        <v>1405.7</v>
      </c>
      <c r="C17" s="108">
        <v>147</v>
      </c>
      <c r="D17" s="60">
        <v>2706</v>
      </c>
      <c r="E17" s="108">
        <v>94.1</v>
      </c>
      <c r="F17" s="60">
        <v>304.39999999999998</v>
      </c>
      <c r="G17" s="108">
        <v>149</v>
      </c>
      <c r="H17" s="60">
        <v>414.6</v>
      </c>
      <c r="I17" s="108">
        <v>95</v>
      </c>
      <c r="J17" s="107" t="s">
        <v>274</v>
      </c>
      <c r="K17" s="107" t="s">
        <v>274</v>
      </c>
      <c r="L17" s="60">
        <v>133.30000000000001</v>
      </c>
      <c r="M17" s="108">
        <v>131</v>
      </c>
    </row>
    <row r="18" spans="1:15">
      <c r="A18" s="49">
        <v>1995</v>
      </c>
      <c r="B18" s="60">
        <v>1291</v>
      </c>
      <c r="C18" s="108">
        <v>157</v>
      </c>
      <c r="D18" s="60">
        <v>2536</v>
      </c>
      <c r="E18" s="108">
        <v>153</v>
      </c>
      <c r="F18" s="60">
        <v>304.89999999999998</v>
      </c>
      <c r="G18" s="108">
        <v>185</v>
      </c>
      <c r="H18" s="60">
        <v>333.7</v>
      </c>
      <c r="I18" s="108">
        <v>191</v>
      </c>
      <c r="J18" s="107" t="s">
        <v>274</v>
      </c>
      <c r="K18" s="107" t="s">
        <v>274</v>
      </c>
      <c r="L18" s="60">
        <v>78.099999999999994</v>
      </c>
      <c r="M18" s="108">
        <v>121</v>
      </c>
    </row>
    <row r="19" spans="1:15">
      <c r="A19" s="49">
        <v>1996</v>
      </c>
      <c r="B19" s="60">
        <v>1294.2</v>
      </c>
      <c r="C19" s="108">
        <v>200</v>
      </c>
      <c r="D19" s="60">
        <v>2183.1999999999998</v>
      </c>
      <c r="E19" s="108">
        <v>147</v>
      </c>
      <c r="F19" s="60">
        <v>267.8</v>
      </c>
      <c r="G19" s="108">
        <v>226</v>
      </c>
      <c r="H19" s="60">
        <v>316.60000000000002</v>
      </c>
      <c r="I19" s="108">
        <v>172</v>
      </c>
      <c r="J19" s="107" t="s">
        <v>274</v>
      </c>
      <c r="K19" s="107" t="s">
        <v>274</v>
      </c>
      <c r="L19" s="60">
        <v>61.3</v>
      </c>
      <c r="M19" s="108">
        <v>178</v>
      </c>
    </row>
    <row r="20" spans="1:15">
      <c r="A20" s="49">
        <v>1997</v>
      </c>
      <c r="B20" s="60">
        <v>1498.8</v>
      </c>
      <c r="C20" s="108">
        <v>172</v>
      </c>
      <c r="D20" s="60">
        <v>2145.1</v>
      </c>
      <c r="E20" s="108">
        <v>92</v>
      </c>
      <c r="F20" s="60">
        <v>349</v>
      </c>
      <c r="G20" s="108">
        <v>185</v>
      </c>
      <c r="H20" s="60">
        <v>267</v>
      </c>
      <c r="I20" s="108">
        <v>107</v>
      </c>
      <c r="J20" s="107" t="s">
        <v>274</v>
      </c>
      <c r="K20" s="107" t="s">
        <v>274</v>
      </c>
      <c r="L20" s="60">
        <v>179.9</v>
      </c>
      <c r="M20" s="108">
        <v>159</v>
      </c>
    </row>
    <row r="21" spans="1:15">
      <c r="A21" s="49">
        <v>1998</v>
      </c>
      <c r="B21" s="60">
        <v>1173.8</v>
      </c>
      <c r="C21" s="108">
        <v>164</v>
      </c>
      <c r="D21" s="60">
        <v>2485.1999999999998</v>
      </c>
      <c r="E21" s="108">
        <v>57.7</v>
      </c>
      <c r="F21" s="60">
        <v>266</v>
      </c>
      <c r="G21" s="108">
        <v>146</v>
      </c>
      <c r="H21" s="60">
        <v>329.9</v>
      </c>
      <c r="I21" s="108">
        <v>75.5</v>
      </c>
      <c r="J21" s="107" t="s">
        <v>274</v>
      </c>
      <c r="K21" s="107" t="s">
        <v>274</v>
      </c>
      <c r="L21" s="60">
        <v>95.1</v>
      </c>
      <c r="M21" s="108">
        <v>145</v>
      </c>
    </row>
    <row r="22" spans="1:15">
      <c r="A22" s="49">
        <v>1999</v>
      </c>
      <c r="B22" s="60">
        <v>1318.6</v>
      </c>
      <c r="C22" s="108">
        <v>155</v>
      </c>
      <c r="D22" s="60">
        <v>2472.8000000000002</v>
      </c>
      <c r="E22" s="108">
        <v>109</v>
      </c>
      <c r="F22" s="60">
        <v>271.3</v>
      </c>
      <c r="G22" s="108">
        <v>158</v>
      </c>
      <c r="H22" s="60">
        <v>263.2</v>
      </c>
      <c r="I22" s="108">
        <v>124</v>
      </c>
      <c r="J22" s="107" t="s">
        <v>274</v>
      </c>
      <c r="K22" s="107" t="s">
        <v>274</v>
      </c>
      <c r="L22" s="60">
        <v>125.8</v>
      </c>
      <c r="M22" s="108">
        <v>163</v>
      </c>
    </row>
    <row r="23" spans="1:15">
      <c r="A23" s="49">
        <v>2000</v>
      </c>
      <c r="B23" s="60">
        <v>1183.5999999999999</v>
      </c>
      <c r="C23" s="108">
        <v>147</v>
      </c>
      <c r="D23" s="60">
        <v>2333.8000000000002</v>
      </c>
      <c r="E23" s="108">
        <v>75.099999999999994</v>
      </c>
      <c r="F23" s="60">
        <v>195.9</v>
      </c>
      <c r="G23" s="108">
        <v>150</v>
      </c>
      <c r="H23" s="60">
        <v>248.2</v>
      </c>
      <c r="I23" s="108">
        <v>71.2</v>
      </c>
      <c r="J23" s="107" t="s">
        <v>274</v>
      </c>
      <c r="K23" s="107" t="s">
        <v>274</v>
      </c>
      <c r="L23" s="60">
        <v>92.8</v>
      </c>
      <c r="M23" s="108">
        <v>159</v>
      </c>
    </row>
    <row r="24" spans="1:15">
      <c r="A24" s="49">
        <v>2001</v>
      </c>
      <c r="B24" s="60">
        <v>1257.2</v>
      </c>
      <c r="C24" s="108">
        <v>139</v>
      </c>
      <c r="D24" s="60">
        <v>1944.5</v>
      </c>
      <c r="E24" s="108">
        <v>83.4</v>
      </c>
      <c r="F24" s="60">
        <v>248.5</v>
      </c>
      <c r="G24" s="108">
        <v>139</v>
      </c>
      <c r="H24" s="60">
        <v>221</v>
      </c>
      <c r="I24" s="108">
        <v>84.7</v>
      </c>
      <c r="J24" s="107" t="s">
        <v>274</v>
      </c>
      <c r="K24" s="107" t="s">
        <v>274</v>
      </c>
      <c r="L24" s="60">
        <v>70.5</v>
      </c>
      <c r="M24" s="108">
        <v>153</v>
      </c>
    </row>
    <row r="25" spans="1:15">
      <c r="A25" s="49">
        <v>2002</v>
      </c>
      <c r="B25" s="60">
        <v>1078.7</v>
      </c>
      <c r="C25" s="108">
        <v>161</v>
      </c>
      <c r="D25" s="60">
        <v>1479.3</v>
      </c>
      <c r="E25" s="108">
        <v>104</v>
      </c>
      <c r="F25" s="60">
        <v>191.7</v>
      </c>
      <c r="G25" s="108">
        <v>175</v>
      </c>
      <c r="H25" s="60">
        <v>207.9</v>
      </c>
      <c r="I25" s="108">
        <v>108</v>
      </c>
      <c r="J25" s="107" t="s">
        <v>274</v>
      </c>
      <c r="K25" s="107" t="s">
        <v>274</v>
      </c>
      <c r="L25" s="60">
        <v>50.5</v>
      </c>
      <c r="M25" s="108">
        <v>161</v>
      </c>
    </row>
    <row r="26" spans="1:15">
      <c r="A26" s="49">
        <v>2003</v>
      </c>
      <c r="B26" s="60">
        <v>1235.0999999999999</v>
      </c>
      <c r="C26" s="108">
        <v>154</v>
      </c>
      <c r="D26" s="60">
        <v>1433.5</v>
      </c>
      <c r="E26" s="108">
        <v>103</v>
      </c>
      <c r="F26" s="60">
        <v>282.8</v>
      </c>
      <c r="G26" s="108">
        <v>173</v>
      </c>
      <c r="H26" s="60">
        <v>182.2</v>
      </c>
      <c r="I26" s="108">
        <v>107</v>
      </c>
      <c r="J26" s="107" t="s">
        <v>274</v>
      </c>
      <c r="K26" s="107" t="s">
        <v>274</v>
      </c>
      <c r="L26" s="60">
        <v>105.1</v>
      </c>
      <c r="M26" s="108">
        <v>153</v>
      </c>
    </row>
    <row r="27" spans="1:15">
      <c r="A27" s="49">
        <v>2004</v>
      </c>
      <c r="B27" s="60">
        <v>1255.2</v>
      </c>
      <c r="C27" s="108">
        <v>149</v>
      </c>
      <c r="D27" s="60">
        <v>1870</v>
      </c>
      <c r="E27" s="108">
        <v>70.400000000000006</v>
      </c>
      <c r="F27" s="60">
        <v>255.8</v>
      </c>
      <c r="G27" s="108">
        <v>173</v>
      </c>
      <c r="H27" s="60">
        <v>200.8</v>
      </c>
      <c r="I27" s="108">
        <v>73.599999999999994</v>
      </c>
      <c r="J27" s="60">
        <v>54</v>
      </c>
      <c r="K27" s="108">
        <v>186</v>
      </c>
      <c r="L27" s="60">
        <v>78</v>
      </c>
      <c r="M27" s="108">
        <v>112</v>
      </c>
    </row>
    <row r="28" spans="1:15">
      <c r="A28" s="49">
        <v>2005</v>
      </c>
      <c r="B28" s="60">
        <v>1163.8</v>
      </c>
      <c r="C28" s="108">
        <v>149</v>
      </c>
      <c r="D28" s="60">
        <v>1694.8</v>
      </c>
      <c r="E28" s="108">
        <v>67.400000000000006</v>
      </c>
      <c r="F28" s="60">
        <v>259.39999999999998</v>
      </c>
      <c r="G28" s="108">
        <v>134</v>
      </c>
      <c r="H28" s="60">
        <v>191.1</v>
      </c>
      <c r="I28" s="108">
        <v>59.4</v>
      </c>
      <c r="J28" s="60">
        <v>97.7</v>
      </c>
      <c r="K28" s="108">
        <v>229</v>
      </c>
      <c r="L28" s="60">
        <v>63.5</v>
      </c>
      <c r="M28" s="108">
        <v>160</v>
      </c>
    </row>
    <row r="29" spans="1:15">
      <c r="A29" s="49">
        <v>2006</v>
      </c>
      <c r="B29" s="60">
        <v>1167.3</v>
      </c>
      <c r="C29" s="108">
        <v>158</v>
      </c>
      <c r="D29" s="60">
        <v>1550.2</v>
      </c>
      <c r="E29" s="108">
        <v>102</v>
      </c>
      <c r="F29" s="60">
        <v>271.8</v>
      </c>
      <c r="G29" s="108">
        <v>167</v>
      </c>
      <c r="H29" s="60">
        <v>252.8</v>
      </c>
      <c r="I29" s="108">
        <v>61.9</v>
      </c>
      <c r="J29" s="60">
        <v>118.2</v>
      </c>
      <c r="K29" s="108">
        <v>240</v>
      </c>
      <c r="L29" s="60">
        <v>61.4</v>
      </c>
      <c r="M29" s="108">
        <v>163</v>
      </c>
    </row>
    <row r="30" spans="1:15">
      <c r="A30" s="49">
        <v>2007</v>
      </c>
      <c r="B30" s="60">
        <v>1091.2</v>
      </c>
      <c r="C30" s="108">
        <v>184</v>
      </c>
      <c r="D30" s="60">
        <v>1257.3</v>
      </c>
      <c r="E30" s="108">
        <v>179</v>
      </c>
      <c r="F30" s="60">
        <v>257.7</v>
      </c>
      <c r="G30" s="108">
        <v>238</v>
      </c>
      <c r="H30" s="60">
        <v>203.7</v>
      </c>
      <c r="I30" s="108">
        <v>182</v>
      </c>
      <c r="J30" s="60">
        <v>98.3</v>
      </c>
      <c r="K30" s="108">
        <v>286</v>
      </c>
      <c r="L30" s="60">
        <v>59.9</v>
      </c>
      <c r="M30" s="108">
        <v>189</v>
      </c>
    </row>
    <row r="31" spans="1:15">
      <c r="A31" s="49">
        <v>2008</v>
      </c>
      <c r="B31" s="60">
        <v>1253.4000000000001</v>
      </c>
      <c r="C31" s="108">
        <v>240</v>
      </c>
      <c r="D31" s="60">
        <v>1348.6</v>
      </c>
      <c r="E31" s="108">
        <v>140</v>
      </c>
      <c r="F31" s="60">
        <v>211.2</v>
      </c>
      <c r="G31" s="108">
        <v>250</v>
      </c>
      <c r="H31" s="60">
        <v>212.7</v>
      </c>
      <c r="I31" s="108">
        <v>75.599999999999994</v>
      </c>
      <c r="J31" s="60">
        <v>127.8</v>
      </c>
      <c r="K31" s="108">
        <v>486</v>
      </c>
      <c r="L31" s="60">
        <v>112.1</v>
      </c>
      <c r="M31" s="108">
        <v>229</v>
      </c>
    </row>
    <row r="32" spans="1:15">
      <c r="A32" s="49">
        <v>2009</v>
      </c>
      <c r="B32" s="60">
        <v>1158.2</v>
      </c>
      <c r="C32" s="108">
        <v>161</v>
      </c>
      <c r="D32" s="60">
        <v>1389.4</v>
      </c>
      <c r="E32" s="108">
        <v>91.9</v>
      </c>
      <c r="F32" s="60">
        <v>236.2</v>
      </c>
      <c r="G32" s="108">
        <v>154</v>
      </c>
      <c r="H32" s="60">
        <v>161.19999999999999</v>
      </c>
      <c r="I32" s="108">
        <v>53</v>
      </c>
      <c r="J32" s="60">
        <v>138.9</v>
      </c>
      <c r="K32" s="108">
        <v>325</v>
      </c>
      <c r="L32" s="60">
        <v>55.3</v>
      </c>
      <c r="M32" s="108">
        <v>163</v>
      </c>
      <c r="O32" s="142"/>
    </row>
    <row r="33" spans="1:15">
      <c r="A33" s="49">
        <v>2010</v>
      </c>
      <c r="B33" s="60">
        <v>1088.3</v>
      </c>
      <c r="C33" s="108">
        <v>207</v>
      </c>
      <c r="D33" s="60">
        <v>1265.9000000000001</v>
      </c>
      <c r="E33" s="108">
        <v>149</v>
      </c>
      <c r="F33" s="60">
        <v>206</v>
      </c>
      <c r="G33" s="108">
        <v>198</v>
      </c>
      <c r="H33" s="60">
        <v>175.5</v>
      </c>
      <c r="I33" s="108">
        <v>143</v>
      </c>
      <c r="J33" s="60">
        <v>146.4</v>
      </c>
      <c r="K33" s="108">
        <v>377</v>
      </c>
      <c r="L33" s="60">
        <v>74.099999999999994</v>
      </c>
      <c r="M33" s="108">
        <v>241</v>
      </c>
      <c r="O33" s="142"/>
    </row>
    <row r="34" spans="1:15">
      <c r="A34" s="49">
        <v>2011</v>
      </c>
      <c r="B34" s="60">
        <v>1123.7</v>
      </c>
      <c r="C34" s="108">
        <v>230</v>
      </c>
      <c r="D34" s="60">
        <v>1208.4000000000001</v>
      </c>
      <c r="E34" s="108">
        <v>198</v>
      </c>
      <c r="F34" s="60">
        <v>190.5</v>
      </c>
      <c r="G34" s="108">
        <v>246</v>
      </c>
      <c r="H34" s="60">
        <v>183.5</v>
      </c>
      <c r="I34" s="108">
        <v>214</v>
      </c>
      <c r="J34" s="60">
        <v>238.4</v>
      </c>
      <c r="K34" s="108">
        <v>357</v>
      </c>
      <c r="L34" s="60">
        <v>71</v>
      </c>
      <c r="M34" s="108">
        <v>201</v>
      </c>
      <c r="O34" s="142"/>
    </row>
    <row r="35" spans="1:15">
      <c r="A35" s="49">
        <v>2012</v>
      </c>
      <c r="B35" s="136">
        <v>748.9</v>
      </c>
      <c r="C35" s="108">
        <v>395</v>
      </c>
      <c r="D35" s="136">
        <v>1112.0999999999999</v>
      </c>
      <c r="E35" s="137">
        <v>221</v>
      </c>
      <c r="F35" s="107">
        <v>66.599999999999994</v>
      </c>
      <c r="G35" s="109">
        <v>328</v>
      </c>
      <c r="H35" s="107">
        <v>223</v>
      </c>
      <c r="I35" s="109">
        <v>176</v>
      </c>
      <c r="J35" s="107">
        <v>127.9</v>
      </c>
      <c r="K35" s="109">
        <v>302</v>
      </c>
      <c r="L35" s="60">
        <v>52.8</v>
      </c>
      <c r="M35" s="109">
        <v>243</v>
      </c>
      <c r="O35" s="142"/>
    </row>
    <row r="36" spans="1:15">
      <c r="A36" s="49">
        <v>2013</v>
      </c>
      <c r="B36" s="136">
        <v>1311.2</v>
      </c>
      <c r="C36" s="108">
        <v>222</v>
      </c>
      <c r="D36" s="136">
        <v>1530.9</v>
      </c>
      <c r="E36" s="137">
        <v>145</v>
      </c>
      <c r="F36" s="107">
        <v>249.3</v>
      </c>
      <c r="G36" s="109">
        <v>233</v>
      </c>
      <c r="H36" s="107">
        <v>161</v>
      </c>
      <c r="I36" s="109">
        <v>191</v>
      </c>
      <c r="J36" s="107">
        <v>188.5</v>
      </c>
      <c r="K36" s="109">
        <v>383</v>
      </c>
      <c r="L36" s="60">
        <v>71.599999999999994</v>
      </c>
      <c r="M36" s="109">
        <v>271</v>
      </c>
      <c r="O36" s="142"/>
    </row>
    <row r="37" spans="1:15">
      <c r="A37" s="49">
        <v>2014</v>
      </c>
      <c r="B37" s="136">
        <v>1161.5</v>
      </c>
      <c r="C37" s="108">
        <v>201</v>
      </c>
      <c r="D37" s="136">
        <v>1521.1</v>
      </c>
      <c r="E37" s="137">
        <v>121</v>
      </c>
      <c r="F37" s="107">
        <v>250.5</v>
      </c>
      <c r="G37" s="109">
        <v>234</v>
      </c>
      <c r="H37" s="107">
        <v>171</v>
      </c>
      <c r="I37" s="109">
        <v>152</v>
      </c>
      <c r="J37" s="107">
        <v>186.5</v>
      </c>
      <c r="K37" s="109">
        <v>428</v>
      </c>
      <c r="L37" s="60">
        <v>60.2</v>
      </c>
      <c r="M37" s="109">
        <v>191</v>
      </c>
      <c r="O37" s="142"/>
    </row>
    <row r="38" spans="1:15">
      <c r="A38" s="49">
        <v>2015</v>
      </c>
      <c r="B38" s="136">
        <v>1121.0999999999999</v>
      </c>
      <c r="C38" s="108">
        <v>240</v>
      </c>
      <c r="D38" s="136">
        <v>1341</v>
      </c>
      <c r="E38" s="137">
        <v>135</v>
      </c>
      <c r="F38" s="107">
        <v>187.5</v>
      </c>
      <c r="G38" s="109">
        <v>243</v>
      </c>
      <c r="H38" s="107">
        <v>179</v>
      </c>
      <c r="I38" s="109">
        <v>186</v>
      </c>
      <c r="J38" s="107">
        <v>186.5</v>
      </c>
      <c r="K38" s="109">
        <v>409</v>
      </c>
      <c r="L38" s="60" t="s">
        <v>274</v>
      </c>
      <c r="M38" s="60" t="s">
        <v>274</v>
      </c>
      <c r="O38" s="142"/>
    </row>
    <row r="39" spans="1:15">
      <c r="A39" s="49">
        <v>2016</v>
      </c>
      <c r="B39" s="136">
        <v>1211.0999999999999</v>
      </c>
      <c r="C39" s="108">
        <v>244</v>
      </c>
      <c r="D39" s="136">
        <v>1342</v>
      </c>
      <c r="E39" s="137">
        <v>166</v>
      </c>
      <c r="F39" s="107">
        <v>137.5</v>
      </c>
      <c r="G39" s="109">
        <v>244</v>
      </c>
      <c r="H39" s="107">
        <v>339.2</v>
      </c>
      <c r="I39" s="109">
        <v>202</v>
      </c>
      <c r="J39" s="107">
        <v>136.6</v>
      </c>
      <c r="K39" s="109">
        <v>388</v>
      </c>
      <c r="L39" s="60" t="s">
        <v>274</v>
      </c>
      <c r="M39" s="60" t="s">
        <v>274</v>
      </c>
      <c r="O39" s="142"/>
    </row>
    <row r="40" spans="1:15">
      <c r="A40" s="49">
        <v>2017</v>
      </c>
      <c r="B40" s="136">
        <v>1161.9000000000001</v>
      </c>
      <c r="C40" s="108">
        <v>289</v>
      </c>
      <c r="D40" s="136">
        <v>1394.8</v>
      </c>
      <c r="E40" s="137">
        <v>189</v>
      </c>
      <c r="F40" s="107">
        <v>123</v>
      </c>
      <c r="G40" s="109">
        <v>319</v>
      </c>
      <c r="H40" s="107">
        <v>370</v>
      </c>
      <c r="I40" s="109">
        <v>236</v>
      </c>
      <c r="J40" s="107">
        <v>180</v>
      </c>
      <c r="K40" s="109">
        <v>425</v>
      </c>
      <c r="L40" s="60" t="s">
        <v>274</v>
      </c>
      <c r="M40" s="60" t="s">
        <v>274</v>
      </c>
      <c r="O40" s="142"/>
    </row>
    <row r="41" spans="1:15">
      <c r="A41" s="55">
        <v>2018</v>
      </c>
      <c r="B41" s="259" t="s">
        <v>272</v>
      </c>
      <c r="C41" s="259" t="s">
        <v>272</v>
      </c>
      <c r="D41" s="259" t="s">
        <v>272</v>
      </c>
      <c r="E41" s="259" t="s">
        <v>272</v>
      </c>
      <c r="F41" s="259" t="s">
        <v>272</v>
      </c>
      <c r="G41" s="259" t="s">
        <v>272</v>
      </c>
      <c r="H41" s="259" t="s">
        <v>272</v>
      </c>
      <c r="I41" s="259" t="s">
        <v>272</v>
      </c>
      <c r="J41" s="259" t="s">
        <v>272</v>
      </c>
      <c r="K41" s="259" t="s">
        <v>272</v>
      </c>
      <c r="L41" s="259" t="s">
        <v>272</v>
      </c>
      <c r="M41" s="259" t="s">
        <v>272</v>
      </c>
      <c r="O41" s="142"/>
    </row>
    <row r="42" spans="1:15" ht="11.25" customHeight="1">
      <c r="A42" s="31" t="s">
        <v>273</v>
      </c>
      <c r="B42" s="260"/>
      <c r="C42" s="260"/>
      <c r="D42" s="260"/>
      <c r="E42" s="260"/>
      <c r="F42" s="260"/>
      <c r="G42" s="260"/>
      <c r="H42" s="260"/>
      <c r="I42" s="260"/>
      <c r="J42" s="260"/>
      <c r="K42" s="260"/>
      <c r="L42" s="260"/>
      <c r="M42" s="260"/>
      <c r="O42" s="142"/>
    </row>
    <row r="43" spans="1:15" ht="11.25" customHeight="1">
      <c r="A43" s="49" t="s">
        <v>291</v>
      </c>
      <c r="J43" s="140"/>
      <c r="K43" s="141"/>
    </row>
    <row r="44" spans="1:15" ht="11.25" customHeight="1">
      <c r="A44" s="49" t="s">
        <v>152</v>
      </c>
    </row>
    <row r="45" spans="1:15" ht="11.25" customHeight="1">
      <c r="A45" s="49" t="s">
        <v>153</v>
      </c>
    </row>
    <row r="46" spans="1:15" ht="11.25" customHeight="1">
      <c r="A46" s="243" t="s">
        <v>154</v>
      </c>
    </row>
    <row r="47" spans="1:15">
      <c r="A47" s="49" t="s">
        <v>294</v>
      </c>
    </row>
  </sheetData>
  <pageMargins left="0.66700000000000004" right="0.66700000000000004" top="0.66700000000000004" bottom="0.72" header="0" footer="0"/>
  <pageSetup scale="92" firstPageNumber="44"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726DB-33C9-4982-8CDE-C6FC368C9F47}">
  <sheetPr transitionEvaluation="1" codeName="Sheet31">
    <pageSetUpPr fitToPage="1"/>
  </sheetPr>
  <dimension ref="A1:I49"/>
  <sheetViews>
    <sheetView showGridLines="0" zoomScaleNormal="100" workbookViewId="0"/>
  </sheetViews>
  <sheetFormatPr defaultColWidth="9.7109375" defaultRowHeight="11.25"/>
  <cols>
    <col min="1" max="1" width="11.140625" style="64" customWidth="1"/>
    <col min="2" max="8" width="14.42578125" style="6" customWidth="1"/>
    <col min="9" max="9" width="10" style="6" bestFit="1" customWidth="1"/>
    <col min="10" max="16384" width="9.7109375" style="6"/>
  </cols>
  <sheetData>
    <row r="1" spans="1:8" ht="11.25" customHeight="1">
      <c r="A1" s="245" t="s">
        <v>14</v>
      </c>
      <c r="B1" s="63"/>
      <c r="C1" s="63"/>
      <c r="D1" s="63"/>
      <c r="E1" s="63"/>
      <c r="F1" s="63"/>
      <c r="G1" s="63"/>
      <c r="H1" s="63"/>
    </row>
    <row r="2" spans="1:8" ht="33.75">
      <c r="A2" s="76" t="s">
        <v>54</v>
      </c>
      <c r="B2" s="87" t="s">
        <v>255</v>
      </c>
      <c r="C2" s="87" t="s">
        <v>254</v>
      </c>
      <c r="D2" s="87" t="s">
        <v>256</v>
      </c>
      <c r="E2" s="87" t="s">
        <v>257</v>
      </c>
      <c r="F2" s="87" t="s">
        <v>155</v>
      </c>
      <c r="G2" s="87" t="s">
        <v>156</v>
      </c>
      <c r="H2" s="87" t="s">
        <v>157</v>
      </c>
    </row>
    <row r="3" spans="1:8" ht="11.25" customHeight="1">
      <c r="A3" s="64">
        <v>1980</v>
      </c>
      <c r="B3" s="88">
        <v>129000</v>
      </c>
      <c r="C3" s="88">
        <v>129000</v>
      </c>
      <c r="D3" s="88">
        <v>13130</v>
      </c>
      <c r="E3" s="88">
        <v>115870</v>
      </c>
      <c r="F3" s="149">
        <v>571</v>
      </c>
      <c r="G3" s="88">
        <v>261</v>
      </c>
      <c r="H3" s="88">
        <v>291</v>
      </c>
    </row>
    <row r="4" spans="1:8" ht="11.25" customHeight="1">
      <c r="A4" s="64">
        <v>1981</v>
      </c>
      <c r="B4" s="88">
        <v>89400</v>
      </c>
      <c r="C4" s="264">
        <v>89380</v>
      </c>
      <c r="D4" s="88">
        <v>12230</v>
      </c>
      <c r="E4" s="88">
        <v>77150</v>
      </c>
      <c r="F4" s="149">
        <v>500</v>
      </c>
      <c r="G4" s="88">
        <v>279</v>
      </c>
      <c r="H4" s="88">
        <v>311</v>
      </c>
    </row>
    <row r="5" spans="1:8" ht="11.25" customHeight="1">
      <c r="A5" s="64">
        <v>1982</v>
      </c>
      <c r="B5" s="88">
        <v>118200</v>
      </c>
      <c r="C5" s="264">
        <v>118060</v>
      </c>
      <c r="D5" s="88">
        <v>10810</v>
      </c>
      <c r="E5" s="88">
        <v>107250</v>
      </c>
      <c r="F5" s="149">
        <v>522</v>
      </c>
      <c r="G5" s="88">
        <v>282</v>
      </c>
      <c r="H5" s="88">
        <v>324</v>
      </c>
    </row>
    <row r="6" spans="1:8" ht="11.25" customHeight="1">
      <c r="A6" s="64">
        <v>1983</v>
      </c>
      <c r="B6" s="88">
        <v>93050</v>
      </c>
      <c r="C6" s="264">
        <v>93000</v>
      </c>
      <c r="D6" s="88">
        <v>9750</v>
      </c>
      <c r="E6" s="88">
        <v>83250</v>
      </c>
      <c r="F6" s="149">
        <v>604</v>
      </c>
      <c r="G6" s="88">
        <v>276</v>
      </c>
      <c r="H6" s="88">
        <v>315</v>
      </c>
    </row>
    <row r="7" spans="1:8" ht="11.25" customHeight="1">
      <c r="A7" s="64">
        <v>1984</v>
      </c>
      <c r="B7" s="88">
        <v>126750</v>
      </c>
      <c r="C7" s="264">
        <v>116700</v>
      </c>
      <c r="D7" s="88">
        <v>15400</v>
      </c>
      <c r="E7" s="88">
        <v>101300</v>
      </c>
      <c r="F7" s="149">
        <v>499</v>
      </c>
      <c r="G7" s="88">
        <v>281</v>
      </c>
      <c r="H7" s="88">
        <v>308</v>
      </c>
    </row>
    <row r="8" spans="1:8" ht="11.25" customHeight="1">
      <c r="A8" s="64">
        <v>1985</v>
      </c>
      <c r="B8" s="88">
        <v>130850</v>
      </c>
      <c r="C8" s="264">
        <v>105800</v>
      </c>
      <c r="D8" s="88">
        <v>19350</v>
      </c>
      <c r="E8" s="88">
        <v>86450</v>
      </c>
      <c r="F8" s="149">
        <v>485</v>
      </c>
      <c r="G8" s="88">
        <v>210</v>
      </c>
      <c r="H8" s="88">
        <v>264</v>
      </c>
    </row>
    <row r="9" spans="1:8" ht="11.25" customHeight="1">
      <c r="A9" s="64">
        <v>1986</v>
      </c>
      <c r="B9" s="88">
        <v>54650</v>
      </c>
      <c r="C9" s="264">
        <v>54600</v>
      </c>
      <c r="D9" s="88">
        <v>10350</v>
      </c>
      <c r="E9" s="88">
        <v>44250</v>
      </c>
      <c r="F9" s="149">
        <v>971</v>
      </c>
      <c r="G9" s="88">
        <v>269</v>
      </c>
      <c r="H9" s="88">
        <v>403</v>
      </c>
    </row>
    <row r="10" spans="1:8" ht="11.25" customHeight="1">
      <c r="A10" s="64">
        <v>1987</v>
      </c>
      <c r="B10" s="88">
        <v>114350</v>
      </c>
      <c r="C10" s="264">
        <v>106250</v>
      </c>
      <c r="D10" s="88">
        <v>15950</v>
      </c>
      <c r="E10" s="88">
        <v>90300</v>
      </c>
      <c r="F10" s="149">
        <v>661</v>
      </c>
      <c r="G10" s="88">
        <v>285</v>
      </c>
      <c r="H10" s="88">
        <v>347</v>
      </c>
    </row>
    <row r="11" spans="1:8" ht="11.25" customHeight="1">
      <c r="A11" s="64">
        <v>1988</v>
      </c>
      <c r="B11" s="88">
        <v>101600</v>
      </c>
      <c r="C11" s="264">
        <v>93500</v>
      </c>
      <c r="D11" s="88">
        <v>18200</v>
      </c>
      <c r="E11" s="88">
        <v>75300</v>
      </c>
      <c r="F11" s="149">
        <v>667</v>
      </c>
      <c r="G11" s="88">
        <v>282</v>
      </c>
      <c r="H11" s="88">
        <v>363</v>
      </c>
    </row>
    <row r="12" spans="1:8" ht="11.25" customHeight="1">
      <c r="A12" s="64">
        <v>1989</v>
      </c>
      <c r="B12" s="88">
        <v>120000</v>
      </c>
      <c r="C12" s="264">
        <v>118950</v>
      </c>
      <c r="D12" s="88">
        <v>15750</v>
      </c>
      <c r="E12" s="88">
        <v>103200</v>
      </c>
      <c r="F12" s="149">
        <v>676</v>
      </c>
      <c r="G12" s="88">
        <v>284</v>
      </c>
      <c r="H12" s="88">
        <v>338</v>
      </c>
    </row>
    <row r="13" spans="1:8" ht="11.25" customHeight="1">
      <c r="A13" s="64">
        <v>1990</v>
      </c>
      <c r="B13" s="88">
        <v>122450</v>
      </c>
      <c r="C13" s="264">
        <v>120440</v>
      </c>
      <c r="D13" s="88">
        <v>23740</v>
      </c>
      <c r="E13" s="88">
        <v>96700</v>
      </c>
      <c r="F13" s="149">
        <v>591</v>
      </c>
      <c r="G13" s="88">
        <v>276</v>
      </c>
      <c r="H13" s="88">
        <v>340</v>
      </c>
    </row>
    <row r="14" spans="1:8" ht="11.25" customHeight="1">
      <c r="A14" s="64">
        <v>1991</v>
      </c>
      <c r="B14" s="88">
        <v>95800</v>
      </c>
      <c r="C14" s="88">
        <v>91790</v>
      </c>
      <c r="D14" s="88">
        <v>20140</v>
      </c>
      <c r="E14" s="88">
        <v>71650</v>
      </c>
      <c r="F14" s="149">
        <v>802</v>
      </c>
      <c r="G14" s="88">
        <v>289</v>
      </c>
      <c r="H14" s="88">
        <v>407</v>
      </c>
    </row>
    <row r="15" spans="1:8" ht="11.25" customHeight="1">
      <c r="A15" s="64">
        <v>1992</v>
      </c>
      <c r="B15" s="88">
        <v>106400</v>
      </c>
      <c r="C15" s="88">
        <v>106300</v>
      </c>
      <c r="D15" s="88">
        <v>23200</v>
      </c>
      <c r="E15" s="88">
        <v>83100</v>
      </c>
      <c r="F15" s="149">
        <v>593</v>
      </c>
      <c r="G15" s="88">
        <v>286</v>
      </c>
      <c r="H15" s="88">
        <v>356</v>
      </c>
    </row>
    <row r="16" spans="1:8" ht="11.25" customHeight="1">
      <c r="A16" s="64">
        <v>1993</v>
      </c>
      <c r="B16" s="88">
        <v>97350</v>
      </c>
      <c r="C16" s="88">
        <v>97340</v>
      </c>
      <c r="D16" s="88">
        <v>21410</v>
      </c>
      <c r="E16" s="88">
        <v>75930</v>
      </c>
      <c r="F16" s="149">
        <v>778</v>
      </c>
      <c r="G16" s="88">
        <v>271</v>
      </c>
      <c r="H16" s="88">
        <v>398</v>
      </c>
    </row>
    <row r="17" spans="1:9" ht="11.25" customHeight="1">
      <c r="A17" s="64">
        <v>1994</v>
      </c>
      <c r="B17" s="88">
        <v>153200</v>
      </c>
      <c r="C17" s="88">
        <v>140180</v>
      </c>
      <c r="D17" s="88">
        <v>26740</v>
      </c>
      <c r="E17" s="88">
        <v>113440</v>
      </c>
      <c r="F17" s="149">
        <v>546</v>
      </c>
      <c r="G17" s="88">
        <v>305</v>
      </c>
      <c r="H17" s="88">
        <v>349</v>
      </c>
    </row>
    <row r="18" spans="1:9" ht="11.25" customHeight="1">
      <c r="A18" s="64">
        <v>1995</v>
      </c>
      <c r="B18" s="88">
        <v>60500</v>
      </c>
      <c r="C18" s="88">
        <v>60500</v>
      </c>
      <c r="D18" s="88">
        <v>16400</v>
      </c>
      <c r="E18" s="88">
        <v>44100</v>
      </c>
      <c r="F18" s="150">
        <v>900</v>
      </c>
      <c r="G18" s="88">
        <v>282</v>
      </c>
      <c r="H18" s="88">
        <v>456</v>
      </c>
      <c r="I18" s="144"/>
    </row>
    <row r="19" spans="1:9" ht="11.25" customHeight="1">
      <c r="A19" s="64">
        <v>1996</v>
      </c>
      <c r="B19" s="88">
        <v>79300</v>
      </c>
      <c r="C19" s="88">
        <v>79290</v>
      </c>
      <c r="D19" s="88">
        <v>13490</v>
      </c>
      <c r="E19" s="88">
        <v>65800</v>
      </c>
      <c r="F19" s="150">
        <v>1170</v>
      </c>
      <c r="G19" s="88">
        <v>285</v>
      </c>
      <c r="H19" s="88">
        <v>444</v>
      </c>
    </row>
    <row r="20" spans="1:9" ht="11.25" customHeight="1">
      <c r="A20" s="64">
        <v>1997</v>
      </c>
      <c r="B20" s="88">
        <v>139230</v>
      </c>
      <c r="C20" s="88">
        <v>129630</v>
      </c>
      <c r="D20" s="88">
        <v>26830</v>
      </c>
      <c r="E20" s="88">
        <v>102800</v>
      </c>
      <c r="F20" s="150">
        <v>558</v>
      </c>
      <c r="G20" s="88">
        <v>274</v>
      </c>
      <c r="H20" s="88">
        <v>332</v>
      </c>
    </row>
    <row r="21" spans="1:9" ht="11.25" customHeight="1">
      <c r="A21" s="64">
        <v>1998</v>
      </c>
      <c r="B21" s="88">
        <v>118490</v>
      </c>
      <c r="C21" s="88">
        <v>108080</v>
      </c>
      <c r="D21" s="88">
        <v>22880</v>
      </c>
      <c r="E21" s="88">
        <v>85200</v>
      </c>
      <c r="F21" s="150">
        <v>579</v>
      </c>
      <c r="G21" s="88">
        <v>259</v>
      </c>
      <c r="H21" s="88">
        <v>327</v>
      </c>
    </row>
    <row r="22" spans="1:9" ht="11.25" customHeight="1">
      <c r="A22" s="64">
        <v>1999</v>
      </c>
      <c r="B22" s="88">
        <v>90500</v>
      </c>
      <c r="C22" s="88">
        <v>90500</v>
      </c>
      <c r="D22" s="88">
        <v>25800</v>
      </c>
      <c r="E22" s="88">
        <v>64700</v>
      </c>
      <c r="F22" s="150">
        <v>638</v>
      </c>
      <c r="G22" s="88">
        <v>295</v>
      </c>
      <c r="H22" s="88">
        <v>391</v>
      </c>
    </row>
    <row r="23" spans="1:9" ht="11.25" customHeight="1">
      <c r="A23" s="64">
        <v>2000</v>
      </c>
      <c r="B23" s="88">
        <v>96900</v>
      </c>
      <c r="C23" s="88">
        <v>87760</v>
      </c>
      <c r="D23" s="88">
        <v>26580</v>
      </c>
      <c r="E23" s="88">
        <v>61180</v>
      </c>
      <c r="F23" s="150">
        <v>573</v>
      </c>
      <c r="G23" s="88">
        <v>283</v>
      </c>
      <c r="H23" s="88">
        <v>369</v>
      </c>
    </row>
    <row r="24" spans="1:9" ht="11.25" customHeight="1">
      <c r="A24" s="64">
        <v>2001</v>
      </c>
      <c r="B24" s="88">
        <v>82460</v>
      </c>
      <c r="C24" s="88">
        <v>75430</v>
      </c>
      <c r="D24" s="88">
        <v>18230</v>
      </c>
      <c r="E24" s="88">
        <v>57200</v>
      </c>
      <c r="F24" s="150">
        <v>650</v>
      </c>
      <c r="G24" s="88">
        <v>257</v>
      </c>
      <c r="H24" s="88">
        <v>353</v>
      </c>
    </row>
    <row r="25" spans="1:9" ht="11.25" customHeight="1">
      <c r="A25" s="64">
        <v>2002</v>
      </c>
      <c r="B25" s="88">
        <v>90040</v>
      </c>
      <c r="C25" s="88">
        <v>80030</v>
      </c>
      <c r="D25" s="88">
        <v>18290</v>
      </c>
      <c r="E25" s="88">
        <v>61740</v>
      </c>
      <c r="F25" s="150">
        <v>678</v>
      </c>
      <c r="G25" s="88">
        <v>268</v>
      </c>
      <c r="H25" s="88">
        <v>357</v>
      </c>
    </row>
    <row r="26" spans="1:9" ht="11.25" customHeight="1">
      <c r="A26" s="64">
        <v>2003</v>
      </c>
      <c r="B26" s="88">
        <v>97580</v>
      </c>
      <c r="C26" s="88">
        <v>97560</v>
      </c>
      <c r="D26" s="88">
        <v>26250</v>
      </c>
      <c r="E26" s="88">
        <v>71310</v>
      </c>
      <c r="F26" s="150">
        <v>618</v>
      </c>
      <c r="G26" s="88">
        <v>262</v>
      </c>
      <c r="H26" s="88">
        <v>356</v>
      </c>
    </row>
    <row r="27" spans="1:9" ht="11.25" customHeight="1">
      <c r="A27" s="64">
        <v>2004</v>
      </c>
      <c r="B27" s="88">
        <v>101130</v>
      </c>
      <c r="C27" s="88">
        <v>92590</v>
      </c>
      <c r="D27" s="88">
        <v>23650</v>
      </c>
      <c r="E27" s="88">
        <v>68940</v>
      </c>
      <c r="F27" s="150">
        <v>672</v>
      </c>
      <c r="G27" s="88">
        <v>279</v>
      </c>
      <c r="H27" s="88">
        <v>378</v>
      </c>
    </row>
    <row r="28" spans="1:9" ht="11.25" customHeight="1">
      <c r="A28" s="64">
        <v>2005</v>
      </c>
      <c r="B28" s="88">
        <v>81650</v>
      </c>
      <c r="C28" s="88">
        <v>76645</v>
      </c>
      <c r="D28" s="88">
        <v>23645</v>
      </c>
      <c r="E28" s="88">
        <v>53000</v>
      </c>
      <c r="F28" s="150">
        <v>1100</v>
      </c>
      <c r="G28" s="88">
        <v>266</v>
      </c>
      <c r="H28" s="88">
        <v>520</v>
      </c>
    </row>
    <row r="29" spans="1:9" ht="11.25" customHeight="1">
      <c r="A29" s="64">
        <v>2006</v>
      </c>
      <c r="B29" s="88">
        <v>44480</v>
      </c>
      <c r="C29" s="88">
        <v>44455</v>
      </c>
      <c r="D29" s="88">
        <v>13755</v>
      </c>
      <c r="E29" s="88">
        <v>30700</v>
      </c>
      <c r="F29" s="150">
        <v>1450</v>
      </c>
      <c r="G29" s="88">
        <v>314</v>
      </c>
      <c r="H29" s="88">
        <v>665</v>
      </c>
    </row>
    <row r="30" spans="1:9" ht="11.25" customHeight="1">
      <c r="A30" s="64">
        <v>2007</v>
      </c>
      <c r="B30" s="88">
        <v>88460</v>
      </c>
      <c r="C30" s="88">
        <v>88460</v>
      </c>
      <c r="D30" s="88">
        <v>29270</v>
      </c>
      <c r="E30" s="88">
        <v>59190</v>
      </c>
      <c r="F30" s="150">
        <v>829</v>
      </c>
      <c r="G30" s="88">
        <v>325</v>
      </c>
      <c r="H30" s="88">
        <v>477</v>
      </c>
    </row>
    <row r="31" spans="1:9" ht="11.25" customHeight="1">
      <c r="A31" s="64">
        <v>2008</v>
      </c>
      <c r="B31" s="88">
        <v>81610</v>
      </c>
      <c r="C31" s="88">
        <v>77480</v>
      </c>
      <c r="D31" s="88">
        <v>25760</v>
      </c>
      <c r="E31" s="88">
        <v>51720</v>
      </c>
      <c r="F31" s="150">
        <v>918</v>
      </c>
      <c r="G31" s="88">
        <v>350</v>
      </c>
      <c r="H31" s="88">
        <v>532</v>
      </c>
    </row>
    <row r="32" spans="1:9" ht="11.25" customHeight="1">
      <c r="A32" s="64">
        <v>2009</v>
      </c>
      <c r="B32" s="88">
        <v>68720</v>
      </c>
      <c r="C32" s="88">
        <v>68690</v>
      </c>
      <c r="D32" s="88">
        <v>25170</v>
      </c>
      <c r="E32" s="88">
        <v>43520</v>
      </c>
      <c r="F32" s="150">
        <v>1150</v>
      </c>
      <c r="G32" s="88">
        <v>371</v>
      </c>
      <c r="H32" s="88">
        <v>654</v>
      </c>
    </row>
    <row r="33" spans="1:8" ht="11.25" customHeight="1">
      <c r="A33" s="64">
        <v>2010</v>
      </c>
      <c r="B33" s="88">
        <v>66380</v>
      </c>
      <c r="C33" s="88">
        <v>66350</v>
      </c>
      <c r="D33" s="88">
        <v>23510</v>
      </c>
      <c r="E33" s="88">
        <v>42840</v>
      </c>
      <c r="F33" s="150">
        <v>1350</v>
      </c>
      <c r="G33" s="88">
        <v>368</v>
      </c>
      <c r="H33" s="88">
        <v>722</v>
      </c>
    </row>
    <row r="34" spans="1:8" ht="11.25" customHeight="1">
      <c r="A34" s="64">
        <v>2011</v>
      </c>
      <c r="B34" s="88">
        <v>66650</v>
      </c>
      <c r="C34" s="88">
        <v>66620</v>
      </c>
      <c r="D34" s="88">
        <v>23990</v>
      </c>
      <c r="E34" s="88">
        <v>42630</v>
      </c>
      <c r="F34" s="150">
        <v>1050</v>
      </c>
      <c r="G34" s="88">
        <v>357</v>
      </c>
      <c r="H34" s="88">
        <v>616</v>
      </c>
    </row>
    <row r="35" spans="1:8" ht="11.25" customHeight="1">
      <c r="A35" s="64">
        <v>2012</v>
      </c>
      <c r="B35" s="88">
        <v>60800</v>
      </c>
      <c r="C35" s="88">
        <v>60770</v>
      </c>
      <c r="D35" s="88">
        <v>23130</v>
      </c>
      <c r="E35" s="88">
        <v>37640</v>
      </c>
      <c r="F35" s="150">
        <v>1140</v>
      </c>
      <c r="G35" s="88">
        <v>387</v>
      </c>
      <c r="H35" s="88">
        <v>673</v>
      </c>
    </row>
    <row r="36" spans="1:8" ht="11.25" customHeight="1">
      <c r="A36" s="64">
        <v>2013</v>
      </c>
      <c r="B36" s="88">
        <v>61035</v>
      </c>
      <c r="C36" s="88">
        <v>61028</v>
      </c>
      <c r="D36" s="88">
        <v>25228</v>
      </c>
      <c r="E36" s="88">
        <v>35800</v>
      </c>
      <c r="F36" s="150">
        <v>1190</v>
      </c>
      <c r="G36" s="88">
        <v>415</v>
      </c>
      <c r="H36" s="88">
        <v>737</v>
      </c>
    </row>
    <row r="37" spans="1:8" ht="11.25" customHeight="1">
      <c r="A37" s="64">
        <v>2014</v>
      </c>
      <c r="B37" s="88">
        <v>64928</v>
      </c>
      <c r="C37" s="88">
        <v>64918</v>
      </c>
      <c r="D37" s="88">
        <v>25812</v>
      </c>
      <c r="E37" s="88">
        <v>39106</v>
      </c>
      <c r="F37" s="150">
        <v>1360</v>
      </c>
      <c r="G37" s="88">
        <v>462</v>
      </c>
      <c r="H37" s="88">
        <v>818</v>
      </c>
    </row>
    <row r="38" spans="1:8" ht="11.25" customHeight="1">
      <c r="A38" s="64">
        <v>2015</v>
      </c>
      <c r="B38" s="88">
        <v>45657</v>
      </c>
      <c r="C38" s="88">
        <v>45507</v>
      </c>
      <c r="D38" s="88">
        <v>19104</v>
      </c>
      <c r="E38" s="88">
        <v>26403</v>
      </c>
      <c r="F38" s="150">
        <v>1580</v>
      </c>
      <c r="G38" s="88">
        <v>594</v>
      </c>
      <c r="H38" s="88">
        <v>1010</v>
      </c>
    </row>
    <row r="39" spans="1:8" ht="11.25" customHeight="1">
      <c r="A39" s="64">
        <v>2016</v>
      </c>
      <c r="B39" s="88">
        <v>64050</v>
      </c>
      <c r="C39" s="88">
        <v>63950</v>
      </c>
      <c r="D39" s="88">
        <v>28500</v>
      </c>
      <c r="E39" s="88">
        <v>35450</v>
      </c>
      <c r="F39" s="150">
        <v>1200</v>
      </c>
      <c r="G39" s="88">
        <v>653</v>
      </c>
      <c r="H39" s="88">
        <v>898</v>
      </c>
    </row>
    <row r="40" spans="1:8" ht="11.25" customHeight="1">
      <c r="A40" s="64">
        <v>2017</v>
      </c>
      <c r="B40" s="88">
        <v>45650</v>
      </c>
      <c r="C40" s="88">
        <v>45500</v>
      </c>
      <c r="D40" s="88">
        <v>22300</v>
      </c>
      <c r="E40" s="88">
        <v>23200</v>
      </c>
      <c r="F40" s="150">
        <v>1400</v>
      </c>
      <c r="G40" s="88">
        <v>580</v>
      </c>
      <c r="H40" s="88">
        <v>979</v>
      </c>
    </row>
    <row r="41" spans="1:8" ht="11.25" customHeight="1">
      <c r="A41" s="64">
        <v>2018</v>
      </c>
      <c r="B41" s="88">
        <v>39550</v>
      </c>
      <c r="C41" s="88">
        <v>39380</v>
      </c>
      <c r="D41" s="88">
        <v>22870</v>
      </c>
      <c r="E41" s="88">
        <v>16510</v>
      </c>
      <c r="F41" s="150">
        <v>1540</v>
      </c>
      <c r="G41" s="88">
        <v>735</v>
      </c>
      <c r="H41" s="88">
        <v>1210</v>
      </c>
    </row>
    <row r="42" spans="1:8" ht="11.25" customHeight="1">
      <c r="A42" s="64">
        <v>2019</v>
      </c>
      <c r="B42" s="88">
        <v>48000</v>
      </c>
      <c r="C42" s="88">
        <v>47900</v>
      </c>
      <c r="D42" s="88">
        <v>25740</v>
      </c>
      <c r="E42" s="88">
        <v>22160</v>
      </c>
      <c r="F42" s="150">
        <v>1290</v>
      </c>
      <c r="G42" s="88">
        <v>571</v>
      </c>
      <c r="H42" s="88">
        <v>958</v>
      </c>
    </row>
    <row r="43" spans="1:8" ht="11.25" customHeight="1">
      <c r="A43" s="64">
        <v>2020</v>
      </c>
      <c r="B43" s="88">
        <v>31220</v>
      </c>
      <c r="C43" s="88">
        <v>31140</v>
      </c>
      <c r="D43" s="88">
        <v>16880</v>
      </c>
      <c r="E43" s="88">
        <v>14260</v>
      </c>
      <c r="F43" s="150">
        <v>1320</v>
      </c>
      <c r="G43" s="88">
        <v>685</v>
      </c>
      <c r="H43" s="88">
        <v>1030</v>
      </c>
    </row>
    <row r="44" spans="1:8" ht="11.25" customHeight="1">
      <c r="A44" s="64">
        <v>2021</v>
      </c>
      <c r="B44" s="88">
        <v>39970</v>
      </c>
      <c r="C44" s="88">
        <v>39720</v>
      </c>
      <c r="D44" s="88">
        <v>21660</v>
      </c>
      <c r="E44" s="88">
        <v>18060</v>
      </c>
      <c r="F44" s="150">
        <v>1220</v>
      </c>
      <c r="G44" s="88">
        <v>520</v>
      </c>
      <c r="H44" s="88">
        <v>903</v>
      </c>
    </row>
    <row r="45" spans="1:8" ht="11.25" customHeight="1">
      <c r="A45" s="148">
        <v>2022</v>
      </c>
      <c r="B45" s="89">
        <v>29640</v>
      </c>
      <c r="C45" s="89">
        <v>29430</v>
      </c>
      <c r="D45" s="89">
        <v>16430</v>
      </c>
      <c r="E45" s="89">
        <v>13000</v>
      </c>
      <c r="F45" s="151">
        <v>1140</v>
      </c>
      <c r="G45" s="89">
        <v>783</v>
      </c>
      <c r="H45" s="89">
        <v>982</v>
      </c>
    </row>
    <row r="46" spans="1:8" ht="11.25" customHeight="1">
      <c r="A46" s="49" t="s">
        <v>296</v>
      </c>
      <c r="B46" s="83"/>
      <c r="C46" s="83"/>
      <c r="D46" s="144"/>
      <c r="E46" s="144"/>
      <c r="F46" s="145"/>
      <c r="G46" s="84"/>
      <c r="H46" s="84"/>
    </row>
    <row r="47" spans="1:8" ht="11.25" customHeight="1">
      <c r="A47" s="49" t="s">
        <v>278</v>
      </c>
    </row>
    <row r="48" spans="1:8">
      <c r="F48" s="147"/>
      <c r="G48" s="147"/>
      <c r="H48" s="147"/>
    </row>
    <row r="49" spans="6:8">
      <c r="F49" s="147"/>
      <c r="G49" s="147"/>
      <c r="H49" s="147"/>
    </row>
  </sheetData>
  <pageMargins left="0.66700000000000004" right="0.66700000000000004" top="0.66700000000000004" bottom="0.72" header="0" footer="0"/>
  <pageSetup scale="98" firstPageNumber="45"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314e62a-8a72-448a-876c-2bb928905782">
      <Terms xmlns="http://schemas.microsoft.com/office/infopath/2007/PartnerControls"/>
    </lcf76f155ced4ddcb4097134ff3c332f>
    <TaxCatchAll xmlns="73fb875a-8af9-4255-b008-0995492d31c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C8F81E38BE654FB2225BC7F06F7011" ma:contentTypeVersion="11" ma:contentTypeDescription="Create a new document." ma:contentTypeScope="" ma:versionID="b35f6b810c56a142040e2aa37038ff17">
  <xsd:schema xmlns:xsd="http://www.w3.org/2001/XMLSchema" xmlns:xs="http://www.w3.org/2001/XMLSchema" xmlns:p="http://schemas.microsoft.com/office/2006/metadata/properties" xmlns:ns2="4314e62a-8a72-448a-876c-2bb928905782" xmlns:ns3="746abe75-96cf-431d-b69e-dc10edc1c7d5" xmlns:ns4="73fb875a-8af9-4255-b008-0995492d31cd" targetNamespace="http://schemas.microsoft.com/office/2006/metadata/properties" ma:root="true" ma:fieldsID="6b5f3c5ce7b60f9a311104959a4cc810" ns2:_="" ns3:_="" ns4:_="">
    <xsd:import namespace="4314e62a-8a72-448a-876c-2bb928905782"/>
    <xsd:import namespace="746abe75-96cf-431d-b69e-dc10edc1c7d5"/>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lcf76f155ced4ddcb4097134ff3c332f" minOccurs="0"/>
                <xsd:element ref="ns4: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4e62a-8a72-448a-876c-2bb928905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6abe75-96cf-431d-b69e-dc10edc1c7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2947a24-a9c8-4fe1-8939-547e52a3d745}" ma:internalName="TaxCatchAll" ma:showField="CatchAllData" ma:web="746abe75-96cf-431d-b69e-dc10edc1c7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B733E-0E1D-4C59-B388-EA24EB23AD10}">
  <ds:schemaRefs>
    <ds:schemaRef ds:uri="http://schemas.microsoft.com/office/infopath/2007/PartnerControls"/>
    <ds:schemaRef ds:uri="http://schemas.microsoft.com/office/2006/metadata/properties"/>
    <ds:schemaRef ds:uri="http://purl.org/dc/elements/1.1/"/>
    <ds:schemaRef ds:uri="73fb875a-8af9-4255-b008-0995492d31cd"/>
    <ds:schemaRef ds:uri="http://schemas.openxmlformats.org/package/2006/metadata/core-properties"/>
    <ds:schemaRef ds:uri="http://schemas.microsoft.com/office/2006/documentManagement/types"/>
    <ds:schemaRef ds:uri="http://purl.org/dc/terms/"/>
    <ds:schemaRef ds:uri="http://www.w3.org/XML/1998/namespace"/>
    <ds:schemaRef ds:uri="746abe75-96cf-431d-b69e-dc10edc1c7d5"/>
    <ds:schemaRef ds:uri="4314e62a-8a72-448a-876c-2bb928905782"/>
    <ds:schemaRef ds:uri="http://purl.org/dc/dcmitype/"/>
  </ds:schemaRefs>
</ds:datastoreItem>
</file>

<file path=customXml/itemProps2.xml><?xml version="1.0" encoding="utf-8"?>
<ds:datastoreItem xmlns:ds="http://schemas.openxmlformats.org/officeDocument/2006/customXml" ds:itemID="{AD41222A-B7C5-487D-93F3-D8F2B12C7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4e62a-8a72-448a-876c-2bb928905782"/>
    <ds:schemaRef ds:uri="746abe75-96cf-431d-b69e-dc10edc1c7d5"/>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CE6FF4-7A42-4B91-B6AE-B83351702F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59</vt:i4>
      </vt:variant>
    </vt:vector>
  </HeadingPairs>
  <TitlesOfParts>
    <vt:vector size="93" baseType="lpstr">
      <vt:lpstr>Index</vt:lpstr>
      <vt:lpstr>B-1</vt:lpstr>
      <vt:lpstr>B-2</vt:lpstr>
      <vt:lpstr>B-3</vt:lpstr>
      <vt:lpstr>B-4</vt:lpstr>
      <vt:lpstr>B-5</vt:lpstr>
      <vt:lpstr>B-6</vt:lpstr>
      <vt:lpstr>B-7</vt:lpstr>
      <vt:lpstr>B-8</vt:lpstr>
      <vt:lpstr>B-9</vt:lpstr>
      <vt:lpstr>B-10</vt:lpstr>
      <vt:lpstr>B-11</vt:lpstr>
      <vt:lpstr>B-12</vt:lpstr>
      <vt:lpstr>B-13</vt:lpstr>
      <vt:lpstr>B-14</vt:lpstr>
      <vt:lpstr>B-15</vt:lpstr>
      <vt:lpstr>B-16</vt:lpstr>
      <vt:lpstr>B-17</vt:lpstr>
      <vt:lpstr>B-18</vt:lpstr>
      <vt:lpstr>B-19</vt:lpstr>
      <vt:lpstr>B-20</vt:lpstr>
      <vt:lpstr>B-21</vt:lpstr>
      <vt:lpstr>B-22</vt:lpstr>
      <vt:lpstr>B-23</vt:lpstr>
      <vt:lpstr>B-24</vt:lpstr>
      <vt:lpstr>B-25</vt:lpstr>
      <vt:lpstr>B-26</vt:lpstr>
      <vt:lpstr>B-27</vt:lpstr>
      <vt:lpstr>B-28</vt:lpstr>
      <vt:lpstr>B-29</vt:lpstr>
      <vt:lpstr>B-30</vt:lpstr>
      <vt:lpstr>B-31</vt:lpstr>
      <vt:lpstr>B-32</vt:lpstr>
      <vt:lpstr>B-33</vt:lpstr>
      <vt:lpstr>'B-1'!Print_Area</vt:lpstr>
      <vt:lpstr>'B-10'!Print_Area</vt:lpstr>
      <vt:lpstr>'B-11'!Print_Area</vt:lpstr>
      <vt:lpstr>'B-12'!Print_Area</vt:lpstr>
      <vt:lpstr>'B-13'!Print_Area</vt:lpstr>
      <vt:lpstr>'B-14'!Print_Area</vt:lpstr>
      <vt:lpstr>'B-15'!Print_Area</vt:lpstr>
      <vt:lpstr>'B-16'!Print_Area</vt:lpstr>
      <vt:lpstr>'B-17'!Print_Area</vt:lpstr>
      <vt:lpstr>'B-18'!Print_Area</vt:lpstr>
      <vt:lpstr>'B-19'!Print_Area</vt:lpstr>
      <vt:lpstr>'B-20'!Print_Area</vt:lpstr>
      <vt:lpstr>'B-21'!Print_Area</vt:lpstr>
      <vt:lpstr>'B-22'!Print_Area</vt:lpstr>
      <vt:lpstr>'B-23'!Print_Area</vt:lpstr>
      <vt:lpstr>'B-24'!Print_Area</vt:lpstr>
      <vt:lpstr>'B-25'!Print_Area</vt:lpstr>
      <vt:lpstr>'B-26'!Print_Area</vt:lpstr>
      <vt:lpstr>'B-27'!Print_Area</vt:lpstr>
      <vt:lpstr>'B-28'!Print_Area</vt:lpstr>
      <vt:lpstr>'B-29'!Print_Area</vt:lpstr>
      <vt:lpstr>'B-3'!Print_Area</vt:lpstr>
      <vt:lpstr>'B-30'!Print_Area</vt:lpstr>
      <vt:lpstr>'B-31'!Print_Area</vt:lpstr>
      <vt:lpstr>'B-33'!Print_Area</vt:lpstr>
      <vt:lpstr>'B-4'!Print_Area</vt:lpstr>
      <vt:lpstr>'B-7'!Print_Area</vt:lpstr>
      <vt:lpstr>'B-8'!Print_Area</vt:lpstr>
      <vt:lpstr>'B-1'!Print_Area_MI</vt:lpstr>
      <vt:lpstr>'B-10'!Print_Area_MI</vt:lpstr>
      <vt:lpstr>'B-11'!Print_Area_MI</vt:lpstr>
      <vt:lpstr>'B-12'!Print_Area_MI</vt:lpstr>
      <vt:lpstr>'B-13'!Print_Area_MI</vt:lpstr>
      <vt:lpstr>'B-14'!Print_Area_MI</vt:lpstr>
      <vt:lpstr>'B-15'!Print_Area_MI</vt:lpstr>
      <vt:lpstr>'B-16'!Print_Area_MI</vt:lpstr>
      <vt:lpstr>'B-17'!Print_Area_MI</vt:lpstr>
      <vt:lpstr>'B-19'!Print_Area_MI</vt:lpstr>
      <vt:lpstr>'B-2'!Print_Area_MI</vt:lpstr>
      <vt:lpstr>'B-20'!Print_Area_MI</vt:lpstr>
      <vt:lpstr>'B-22'!Print_Area_MI</vt:lpstr>
      <vt:lpstr>'B-23'!Print_Area_MI</vt:lpstr>
      <vt:lpstr>'B-24'!Print_Area_MI</vt:lpstr>
      <vt:lpstr>'B-25'!Print_Area_MI</vt:lpstr>
      <vt:lpstr>'B-26'!Print_Area_MI</vt:lpstr>
      <vt:lpstr>'B-27'!Print_Area_MI</vt:lpstr>
      <vt:lpstr>'B-28'!Print_Area_MI</vt:lpstr>
      <vt:lpstr>'B-29'!Print_Area_MI</vt:lpstr>
      <vt:lpstr>'B-3'!Print_Area_MI</vt:lpstr>
      <vt:lpstr>'B-30'!Print_Area_MI</vt:lpstr>
      <vt:lpstr>'B-31'!Print_Area_MI</vt:lpstr>
      <vt:lpstr>'B-32'!Print_Area_MI</vt:lpstr>
      <vt:lpstr>'B-33'!Print_Area_MI</vt:lpstr>
      <vt:lpstr>'B-4'!Print_Area_MI</vt:lpstr>
      <vt:lpstr>'B-5'!Print_Area_MI</vt:lpstr>
      <vt:lpstr>'B-6'!Print_Area_MI</vt:lpstr>
      <vt:lpstr>'B-7'!Print_Area_MI</vt:lpstr>
      <vt:lpstr>'B-8'!Print_Area_MI</vt:lpstr>
      <vt:lpstr>'B-9'!Print_Area_MI</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Noncitrus production and value, price, yield per acre, and bearing acreage</dc:title>
  <dc:subject>Agricultural Economics</dc:subject>
  <dc:creator>Catharine Weber</dc:creator>
  <cp:keywords>Utilized production, noncitrus fruit, fresh, canned dried, juice, frozen, wine, other, apples, avocados, apricots, grapes, figs, cherries, bananas, grapes, guavas, kiwifruit, nectarines, olives, papayas, peaches, pears, pineapples, plums, prunes, value, season-average grower prices, acreage, farms, production, economics, Economic Research Service, ERS, U.S. Department of Agriculture, USDA</cp:keywords>
  <dc:description/>
  <cp:lastModifiedBy>Weber, Catharine - REE-ERS</cp:lastModifiedBy>
  <cp:revision/>
  <dcterms:created xsi:type="dcterms:W3CDTF">2015-10-20T11:49:54Z</dcterms:created>
  <dcterms:modified xsi:type="dcterms:W3CDTF">2023-11-07T14:28:23Z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0x01010006C8F81E38BE654FB2225BC7F06F7011</vt:lpwstr>
  </property>
  <property fmtid="{D5CDD505-2E9C-101B-9397-08002B2CF9AE}" pid="3" name="MediaServiceImageTags">
    <vt:lpwstr/>
  </property>
</Properties>
</file>