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336" windowHeight="3360" tabRatio="769" activeTab="0"/>
  </bookViews>
  <sheets>
    <sheet name="TableOfContents" sheetId="1" r:id="rId1"/>
    <sheet name="Broilers" sheetId="2" r:id="rId2"/>
    <sheet name="OtherChicken" sheetId="3" r:id="rId3"/>
    <sheet name="TotalChicken" sheetId="4" r:id="rId4"/>
    <sheet name="Turkey" sheetId="5" r:id="rId5"/>
    <sheet name="Poultry" sheetId="6" r:id="rId6"/>
  </sheets>
  <externalReferences>
    <externalReference r:id="rId9"/>
  </externalReferences>
  <definedNames>
    <definedName name="_xlnm.Print_Area" localSheetId="1">'Broilers'!$A$1:$R$66</definedName>
    <definedName name="_xlnm.Print_Area" localSheetId="2">'OtherChicken'!$A$1:$R$67</definedName>
    <definedName name="_xlnm.Print_Area" localSheetId="5">'Poultry'!$A$1:$O$124</definedName>
    <definedName name="_xlnm.Print_Area" localSheetId="3">'TotalChicken'!$A$1:$O$124</definedName>
    <definedName name="_xlnm.Print_Area" localSheetId="4">'Turkey'!$A$8:$R$125</definedName>
    <definedName name="_xlnm.Print_Titles" localSheetId="1">'Broilers'!$1:$7</definedName>
    <definedName name="_xlnm.Print_Titles" localSheetId="2">'OtherChicken'!$1:$7</definedName>
    <definedName name="_xlnm.Print_Titles" localSheetId="5">'Poultry'!$1:$7</definedName>
    <definedName name="_xlnm.Print_Titles" localSheetId="3">'TotalChicken'!$1:$7</definedName>
    <definedName name="_xlnm.Print_Titles" localSheetId="4">'Turkey'!$1:$7</definedName>
    <definedName name="Z_54C66FF3_B451_11D2_8C41_400002400070_.wvu.PrintArea" localSheetId="1" hidden="1">'Broilers'!$A$8:$R$66</definedName>
    <definedName name="Z_54C66FF3_B451_11D2_8C41_400002400070_.wvu.PrintArea" localSheetId="2" hidden="1">'OtherChicken'!$A$8:$R$67</definedName>
    <definedName name="Z_54C66FF3_B451_11D2_8C41_400002400070_.wvu.PrintArea" localSheetId="5" hidden="1">'Poultry'!$A$8:$O$124</definedName>
    <definedName name="Z_54C66FF3_B451_11D2_8C41_400002400070_.wvu.PrintArea" localSheetId="3" hidden="1">'TotalChicken'!$A$8:$O$124</definedName>
    <definedName name="Z_54C66FF3_B451_11D2_8C41_400002400070_.wvu.PrintArea" localSheetId="4" hidden="1">'Turkey'!$A$8:$O$127</definedName>
    <definedName name="Z_54C66FF3_B451_11D2_8C41_400002400070_.wvu.PrintTitles" localSheetId="1" hidden="1">'Broilers'!$1:$7</definedName>
    <definedName name="Z_54C66FF3_B451_11D2_8C41_400002400070_.wvu.PrintTitles" localSheetId="2" hidden="1">'OtherChicken'!$1:$7</definedName>
    <definedName name="Z_54C66FF3_B451_11D2_8C41_400002400070_.wvu.PrintTitles" localSheetId="5" hidden="1">'Poultry'!$1:$7</definedName>
    <definedName name="Z_54C66FF3_B451_11D2_8C41_400002400070_.wvu.PrintTitles" localSheetId="3" hidden="1">'TotalChicken'!$1:$7</definedName>
    <definedName name="Z_54C66FF3_B451_11D2_8C41_400002400070_.wvu.PrintTitles" localSheetId="4" hidden="1">'Turkey'!$1:$7</definedName>
    <definedName name="Z_54CA0371_B6B1_11D2_8C42_400002400070_.wvu.PrintArea" localSheetId="5" hidden="1">'Poultry'!$A$8:$O$124</definedName>
    <definedName name="Z_54CA0371_B6B1_11D2_8C42_400002400070_.wvu.PrintArea" localSheetId="3" hidden="1">'TotalChicken'!$A$8:$O$124</definedName>
    <definedName name="Z_54CA0371_B6B1_11D2_8C42_400002400070_.wvu.PrintArea" localSheetId="4" hidden="1">'Turkey'!$A$8:$O$127</definedName>
    <definedName name="Z_54CA0371_B6B1_11D2_8C42_400002400070_.wvu.PrintTitles" localSheetId="5" hidden="1">'Poultry'!$1:$7</definedName>
    <definedName name="Z_54CA0371_B6B1_11D2_8C42_400002400070_.wvu.PrintTitles" localSheetId="3" hidden="1">'TotalChicken'!$1:$7</definedName>
    <definedName name="Z_54CA0371_B6B1_11D2_8C42_400002400070_.wvu.PrintTitles" localSheetId="4" hidden="1">'Turkey'!$1:$7</definedName>
    <definedName name="Z_9CE49E61_B9D9_11D2_8C46_400002400070_.wvu.PrintArea" localSheetId="5" hidden="1">'Poultry'!$A$8:$O$124</definedName>
    <definedName name="Z_9CE49E61_B9D9_11D2_8C46_400002400070_.wvu.PrintArea" localSheetId="3" hidden="1">'TotalChicken'!$A$8:$O$124</definedName>
    <definedName name="Z_9CE49E61_B9D9_11D2_8C46_400002400070_.wvu.PrintArea" localSheetId="4" hidden="1">'Turkey'!$A$8:$O$127</definedName>
    <definedName name="Z_9CE49E61_B9D9_11D2_8C46_400002400070_.wvu.PrintTitles" localSheetId="5" hidden="1">'Poultry'!$1:$7</definedName>
    <definedName name="Z_9CE49E61_B9D9_11D2_8C46_400002400070_.wvu.PrintTitles" localSheetId="3" hidden="1">'TotalChicken'!$1:$7</definedName>
    <definedName name="Z_9CE49E61_B9D9_11D2_8C46_400002400070_.wvu.PrintTitles" localSheetId="4" hidden="1">'Turkey'!$1:$7</definedName>
    <definedName name="Z_9CE49E62_B9D9_11D2_8C46_400002400070_.wvu.PrintArea" localSheetId="5" hidden="1">'Poultry'!$A$8:$O$124</definedName>
    <definedName name="Z_9CE49E62_B9D9_11D2_8C46_400002400070_.wvu.PrintArea" localSheetId="3" hidden="1">'TotalChicken'!$A$8:$O$124</definedName>
    <definedName name="Z_9CE49E62_B9D9_11D2_8C46_400002400070_.wvu.PrintArea" localSheetId="4" hidden="1">'Turkey'!$A$8:$O$127</definedName>
    <definedName name="Z_9CE49E62_B9D9_11D2_8C46_400002400070_.wvu.PrintTitles" localSheetId="5" hidden="1">'Poultry'!$1:$7</definedName>
    <definedName name="Z_9CE49E62_B9D9_11D2_8C46_400002400070_.wvu.PrintTitles" localSheetId="3" hidden="1">'TotalChicken'!$1:$7</definedName>
    <definedName name="Z_9CE49E62_B9D9_11D2_8C46_400002400070_.wvu.PrintTitles" localSheetId="4" hidden="1">'Turkey'!$1:$7</definedName>
    <definedName name="Z_BD4FAC51_B78D_11D2_8C45_400002400070_.wvu.PrintArea" localSheetId="5" hidden="1">'Poultry'!$A$8:$O$124</definedName>
    <definedName name="Z_BD4FAC51_B78D_11D2_8C45_400002400070_.wvu.PrintArea" localSheetId="3" hidden="1">'TotalChicken'!$A$8:$O$124</definedName>
    <definedName name="Z_BD4FAC51_B78D_11D2_8C45_400002400070_.wvu.PrintArea" localSheetId="4" hidden="1">'Turkey'!$A$8:$O$127</definedName>
    <definedName name="Z_BD4FAC51_B78D_11D2_8C45_400002400070_.wvu.PrintTitles" localSheetId="5" hidden="1">'Poultry'!$1:$7</definedName>
    <definedName name="Z_BD4FAC51_B78D_11D2_8C45_400002400070_.wvu.PrintTitles" localSheetId="3" hidden="1">'TotalChicken'!$1:$7</definedName>
    <definedName name="Z_BD4FAC51_B78D_11D2_8C45_400002400070_.wvu.PrintTitles" localSheetId="4" hidden="1">'Turkey'!$1:$7</definedName>
    <definedName name="Z_E91DC9F9_B471_11D2_8C41_400002400070_.wvu.PrintArea" localSheetId="5" hidden="1">'Poultry'!$A$8:$O$124</definedName>
    <definedName name="Z_E91DC9F9_B471_11D2_8C41_400002400070_.wvu.PrintArea" localSheetId="3" hidden="1">'TotalChicken'!$A$8:$O$124</definedName>
    <definedName name="Z_E91DC9F9_B471_11D2_8C41_400002400070_.wvu.PrintArea" localSheetId="4" hidden="1">'Turkey'!$A$8:$O$127</definedName>
    <definedName name="Z_E91DC9F9_B471_11D2_8C41_400002400070_.wvu.PrintTitles" localSheetId="5" hidden="1">'Poultry'!$1:$7</definedName>
    <definedName name="Z_E91DC9F9_B471_11D2_8C41_400002400070_.wvu.PrintTitles" localSheetId="3" hidden="1">'TotalChicken'!$1:$7</definedName>
    <definedName name="Z_E91DC9F9_B471_11D2_8C41_400002400070_.wvu.PrintTitles" localSheetId="4" hidden="1">'Turkey'!$1:$7</definedName>
  </definedNames>
  <calcPr fullCalcOnLoad="1"/>
</workbook>
</file>

<file path=xl/sharedStrings.xml><?xml version="1.0" encoding="utf-8"?>
<sst xmlns="http://schemas.openxmlformats.org/spreadsheetml/2006/main" count="1179" uniqueCount="71">
  <si>
    <t>Year</t>
  </si>
  <si>
    <t>Supply</t>
  </si>
  <si>
    <t>Imports</t>
  </si>
  <si>
    <t>Total</t>
  </si>
  <si>
    <t>Exports</t>
  </si>
  <si>
    <t>Retail</t>
  </si>
  <si>
    <t>Boneless</t>
  </si>
  <si>
    <t>Factors for</t>
  </si>
  <si>
    <t>converting carcass</t>
  </si>
  <si>
    <t>--- Percent ---</t>
  </si>
  <si>
    <t>-------------------------------------------------------- Million pounds ---------------------------------------------------------</t>
  </si>
  <si>
    <t>------------ Pounds -------------</t>
  </si>
  <si>
    <t>4</t>
  </si>
  <si>
    <t>6</t>
  </si>
  <si>
    <t>NA</t>
  </si>
  <si>
    <t>Ending stocks</t>
  </si>
  <si>
    <t>Beginning stocks</t>
  </si>
  <si>
    <t>Shipments to U.S. territories</t>
  </si>
  <si>
    <t>Filename:</t>
  </si>
  <si>
    <t>mtpoulsu.xls</t>
  </si>
  <si>
    <t>Worksheets:</t>
  </si>
  <si>
    <t>Chicken other than broilers - Supply and disappearance</t>
  </si>
  <si>
    <t>Chicken - Supply and disappearance</t>
  </si>
  <si>
    <t>Turkey - Supply and disappearance</t>
  </si>
  <si>
    <t>Poultry - Supply and disappearance</t>
  </si>
  <si>
    <t>Broilers - Supply and disappearance</t>
  </si>
  <si>
    <t>Carcass</t>
  </si>
  <si>
    <t>Per capita availability</t>
  </si>
  <si>
    <r>
      <t>U.S. population, July 1</t>
    </r>
    <r>
      <rPr>
        <vertAlign val="superscript"/>
        <sz val="8"/>
        <rFont val="Arial"/>
        <family val="2"/>
      </rPr>
      <t>2</t>
    </r>
  </si>
  <si>
    <r>
      <t>Total</t>
    </r>
    <r>
      <rPr>
        <vertAlign val="superscript"/>
        <sz val="8"/>
        <rFont val="Arial"/>
        <family val="2"/>
      </rPr>
      <t>3</t>
    </r>
  </si>
  <si>
    <r>
      <t>weight to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--</t>
    </r>
  </si>
  <si>
    <r>
      <t>Exports</t>
    </r>
    <r>
      <rPr>
        <vertAlign val="superscript"/>
        <sz val="8"/>
        <rFont val="Arial"/>
        <family val="2"/>
      </rPr>
      <t>4</t>
    </r>
  </si>
  <si>
    <r>
      <t>Beginning stocks</t>
    </r>
    <r>
      <rPr>
        <vertAlign val="superscript"/>
        <sz val="8"/>
        <rFont val="Arial"/>
        <family val="2"/>
      </rPr>
      <t>4</t>
    </r>
  </si>
  <si>
    <r>
      <t>Total supply</t>
    </r>
    <r>
      <rPr>
        <vertAlign val="superscript"/>
        <sz val="8"/>
        <rFont val="Arial"/>
        <family val="2"/>
      </rPr>
      <t>5</t>
    </r>
  </si>
  <si>
    <r>
      <t>Exports</t>
    </r>
    <r>
      <rPr>
        <vertAlign val="superscript"/>
        <sz val="8"/>
        <rFont val="Arial"/>
        <family val="2"/>
      </rPr>
      <t>6</t>
    </r>
  </si>
  <si>
    <r>
      <t>Shipments to U.S. territories</t>
    </r>
    <r>
      <rPr>
        <vertAlign val="superscript"/>
        <sz val="8"/>
        <rFont val="Arial"/>
        <family val="2"/>
      </rPr>
      <t>6</t>
    </r>
  </si>
  <si>
    <r>
      <t>Ending stocks</t>
    </r>
    <r>
      <rPr>
        <vertAlign val="superscript"/>
        <sz val="8"/>
        <rFont val="Arial"/>
        <family val="2"/>
      </rPr>
      <t>4</t>
    </r>
  </si>
  <si>
    <r>
      <t>weight to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--</t>
    </r>
  </si>
  <si>
    <t>Filename: MTPOULSU</t>
  </si>
  <si>
    <t>Production</t>
  </si>
  <si>
    <t xml:space="preserve">NA = Not available.  </t>
  </si>
  <si>
    <t>NA = Not available.</t>
  </si>
  <si>
    <t xml:space="preserve">-- Millions -- </t>
  </si>
  <si>
    <t>---------------------------------------------------------------------- Million pounds -----------------------------------------------------------------------</t>
  </si>
  <si>
    <t>---------- Percent ----------</t>
  </si>
  <si>
    <t>- = Beginning stocks equal previous year's ending stocks.</t>
  </si>
  <si>
    <t>* =  Beginning stocks do not equal previous year's ending stocks.</t>
  </si>
  <si>
    <t>- Millions -</t>
  </si>
  <si>
    <t xml:space="preserve">NA = Not available.    </t>
  </si>
  <si>
    <t>-- Millions --</t>
  </si>
  <si>
    <t>------------------------------------------------------------------------ Million pounds -------------------------------------------------------------------------</t>
  </si>
  <si>
    <t>-- Percent --</t>
  </si>
  <si>
    <r>
      <t>Production</t>
    </r>
    <r>
      <rPr>
        <vertAlign val="superscript"/>
        <sz val="8"/>
        <rFont val="Arial"/>
        <family val="2"/>
      </rPr>
      <t>3</t>
    </r>
  </si>
  <si>
    <t>--- Millions ---</t>
  </si>
  <si>
    <t>--------------------------------------------------------------------- Million pounds ----------------------------------------------------------------------</t>
  </si>
  <si>
    <t>-------------------- Pounds --------------------</t>
  </si>
  <si>
    <t>Stocks</t>
  </si>
  <si>
    <t xml:space="preserve">- = Beginning stocks equal previous year's ending stocks. </t>
  </si>
  <si>
    <r>
      <t>Poultry: Supply and disappearance</t>
    </r>
    <r>
      <rPr>
        <b/>
        <vertAlign val="superscript"/>
        <sz val="8"/>
        <rFont val="Arial"/>
        <family val="2"/>
      </rPr>
      <t>1</t>
    </r>
  </si>
  <si>
    <r>
      <t>Broilers (young chicken): Supply and use</t>
    </r>
    <r>
      <rPr>
        <b/>
        <vertAlign val="superscript"/>
        <sz val="8"/>
        <rFont val="Arial"/>
        <family val="2"/>
      </rPr>
      <t>1</t>
    </r>
  </si>
  <si>
    <t>Nonfood use</t>
  </si>
  <si>
    <t>Food availability</t>
  </si>
  <si>
    <r>
      <t>Chicken other than broilers: Supply and use</t>
    </r>
    <r>
      <rPr>
        <b/>
        <vertAlign val="superscript"/>
        <sz val="8"/>
        <rFont val="Arial"/>
        <family val="2"/>
      </rPr>
      <t>1</t>
    </r>
  </si>
  <si>
    <r>
      <t>Total chicken: Supply and use</t>
    </r>
    <r>
      <rPr>
        <b/>
        <vertAlign val="superscript"/>
        <sz val="8"/>
        <rFont val="Arial"/>
        <family val="2"/>
      </rPr>
      <t>1</t>
    </r>
  </si>
  <si>
    <r>
      <t>Turkey: Supply and use</t>
    </r>
    <r>
      <rPr>
        <b/>
        <vertAlign val="superscript"/>
        <sz val="8"/>
        <rFont val="Arial"/>
        <family val="2"/>
      </rPr>
      <t>1</t>
    </r>
  </si>
  <si>
    <r>
      <t>Food availability</t>
    </r>
    <r>
      <rPr>
        <vertAlign val="superscript"/>
        <sz val="8"/>
        <rFont val="Arial"/>
        <family val="2"/>
      </rPr>
      <t>3</t>
    </r>
  </si>
  <si>
    <t>Source: USDA, Economic Research Service - based on data from various sources as documented on the Food Availability Data System home page. Data last updated June 1, 2020.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</si>
  <si>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Ready-to-cook carcass weight.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Resident population plus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Source: Updating Broiler Prices, Spreads, and Consumption Conversion Factors - U.S. Department of Agriculture, Economic Research Service - Livestock, Dairy and Poultry Situation and Outlook - LDP-M-59, May 25, 1999.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</si>
  <si>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Ready-to-cook carcass weight.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Prior to 1930, except for the war years, 1917-19, resident population only; starting in 1930, resident population plus the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Prior to 1966, shipments to U.S. territories are included under exports.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</si>
  <si>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Ready-to-cook carcass weight.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Prior to 1930, except for the war years, 1917-19, resident population only; starting in 1930, resident population plus the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Includes the quantity sold from and consumed on farms where produced.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Stocks data are reported on a product-weight basis.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Prior to 1966, shipments to U.S. territories are included under exports.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Source: U.S. Department of Agriculture, Science and Education Administration, Composition of Foods: Poultry Products...Raw, Processed, Prepared, AH-8-5, revised August 1979.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</si>
  <si>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Ready-to-cook carcass weight.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Prior to 1930, except for the war years, 1917-19, resident population only; starting in 1930, resident population plus the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Computed from unrounded data. 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Prior to 1966, shipments to U.S. territories are included under exports.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</si>
</sst>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[&lt;36526]dd\-mmm\-yy;dd\-mmm\-yyyy"/>
    <numFmt numFmtId="167" formatCode="#;\-#;0"/>
    <numFmt numFmtId="168" formatCode="mmmm\ d\,\ yyyy"/>
    <numFmt numFmtId="169" formatCode="#,##0.000"/>
    <numFmt numFmtId="170" formatCode="0.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409]#,###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#,##0.0000"/>
    <numFmt numFmtId="183" formatCode="#,##0.00000"/>
    <numFmt numFmtId="184" formatCode="#,##0.000000"/>
    <numFmt numFmtId="185" formatCode="#,##0.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#,##0.00000000"/>
    <numFmt numFmtId="193" formatCode="#,##0.000000000"/>
    <numFmt numFmtId="194" formatCode="#,##0.0000000000"/>
  </numFmts>
  <fonts count="41">
    <font>
      <sz val="8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36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/>
    </border>
    <border>
      <left>
        <color indexed="63"/>
      </left>
      <right style="thin">
        <color theme="0" tint="-0.3499799966812134"/>
      </right>
      <top>
        <color indexed="63"/>
      </top>
      <bottom style="double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double"/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4" fontId="4" fillId="0" borderId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ill="0" applyBorder="0" applyAlignment="0" applyProtection="0"/>
    <xf numFmtId="7" fontId="4" fillId="0" borderId="0" applyFill="0" applyBorder="0" applyAlignment="0" applyProtection="0"/>
    <xf numFmtId="42" fontId="0" fillId="0" borderId="0" applyFont="0" applyFill="0" applyBorder="0" applyAlignment="0" applyProtection="0"/>
    <xf numFmtId="5" fontId="4" fillId="0" borderId="0" applyFill="0" applyBorder="0" applyAlignment="0" applyProtection="0"/>
    <xf numFmtId="168" fontId="4" fillId="0" borderId="0" applyFill="0" applyBorder="0" applyAlignment="0" applyProtection="0"/>
    <xf numFmtId="0" fontId="32" fillId="0" borderId="0" applyNumberFormat="0" applyFill="0" applyBorder="0" applyAlignment="0" applyProtection="0"/>
    <xf numFmtId="2" fontId="4" fillId="0" borderId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4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40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57" applyFont="1" applyAlignment="1" applyProtection="1">
      <alignment/>
      <protection/>
    </xf>
    <xf numFmtId="0" fontId="4" fillId="0" borderId="0" xfId="0" applyFont="1" applyAlignment="1">
      <alignment/>
    </xf>
    <xf numFmtId="0" fontId="8" fillId="0" borderId="0" xfId="57" applyFont="1" applyAlignment="1" applyProtection="1" quotePrefix="1">
      <alignment horizontal="left"/>
      <protection/>
    </xf>
    <xf numFmtId="0" fontId="7" fillId="0" borderId="0" xfId="63" applyNumberFormat="1" applyFont="1" applyFill="1" applyAlignment="1">
      <alignment/>
    </xf>
    <xf numFmtId="3" fontId="7" fillId="0" borderId="0" xfId="63" applyNumberFormat="1" applyFont="1" applyFill="1" applyAlignment="1">
      <alignment/>
    </xf>
    <xf numFmtId="170" fontId="7" fillId="0" borderId="0" xfId="63" applyNumberFormat="1" applyFont="1" applyFill="1" applyAlignment="1">
      <alignment/>
    </xf>
    <xf numFmtId="2" fontId="7" fillId="0" borderId="0" xfId="63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3" fontId="7" fillId="0" borderId="8" xfId="63" applyNumberFormat="1" applyFont="1" applyFill="1" applyBorder="1" applyAlignment="1">
      <alignment horizontal="centerContinuous"/>
    </xf>
    <xf numFmtId="3" fontId="7" fillId="0" borderId="9" xfId="63" applyNumberFormat="1" applyFont="1" applyFill="1" applyBorder="1" applyAlignment="1">
      <alignment horizontal="centerContinuous"/>
    </xf>
    <xf numFmtId="170" fontId="7" fillId="0" borderId="8" xfId="63" applyNumberFormat="1" applyFont="1" applyFill="1" applyBorder="1" applyAlignment="1">
      <alignment horizontal="centerContinuous"/>
    </xf>
    <xf numFmtId="170" fontId="7" fillId="0" borderId="9" xfId="63" applyNumberFormat="1" applyFont="1" applyFill="1" applyBorder="1" applyAlignment="1">
      <alignment horizontal="centerContinuous"/>
    </xf>
    <xf numFmtId="0" fontId="7" fillId="0" borderId="0" xfId="63" applyNumberFormat="1" applyFont="1" applyFill="1" applyBorder="1" applyAlignment="1">
      <alignment/>
    </xf>
    <xf numFmtId="2" fontId="7" fillId="0" borderId="0" xfId="62" applyNumberFormat="1" applyFont="1" applyFill="1" applyBorder="1" applyAlignment="1">
      <alignment/>
    </xf>
    <xf numFmtId="0" fontId="7" fillId="0" borderId="0" xfId="62" applyNumberFormat="1" applyFont="1" applyFill="1" applyBorder="1" applyAlignment="1">
      <alignment/>
    </xf>
    <xf numFmtId="2" fontId="7" fillId="0" borderId="0" xfId="62" applyNumberFormat="1" applyFont="1" applyFill="1" applyAlignment="1">
      <alignment/>
    </xf>
    <xf numFmtId="0" fontId="7" fillId="0" borderId="0" xfId="63" applyNumberFormat="1" applyFont="1" applyFill="1" applyBorder="1" applyAlignment="1">
      <alignment horizontal="right"/>
    </xf>
    <xf numFmtId="2" fontId="7" fillId="0" borderId="0" xfId="63" applyNumberFormat="1" applyFont="1" applyFill="1" applyBorder="1" applyAlignment="1">
      <alignment/>
    </xf>
    <xf numFmtId="0" fontId="7" fillId="0" borderId="10" xfId="63" applyNumberFormat="1" applyFont="1" applyFill="1" applyBorder="1" applyAlignment="1" quotePrefix="1">
      <alignment horizontal="center"/>
    </xf>
    <xf numFmtId="3" fontId="7" fillId="0" borderId="10" xfId="63" applyNumberFormat="1" applyFont="1" applyFill="1" applyBorder="1" applyAlignment="1">
      <alignment horizontal="right"/>
    </xf>
    <xf numFmtId="170" fontId="7" fillId="0" borderId="10" xfId="63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63" applyNumberFormat="1" applyFont="1" applyFill="1" applyBorder="1" applyAlignment="1">
      <alignment horizontal="center"/>
    </xf>
    <xf numFmtId="0" fontId="7" fillId="33" borderId="10" xfId="63" applyNumberFormat="1" applyFont="1" applyFill="1" applyBorder="1" applyAlignment="1" quotePrefix="1">
      <alignment horizontal="center"/>
    </xf>
    <xf numFmtId="3" fontId="7" fillId="33" borderId="10" xfId="63" applyNumberFormat="1" applyFont="1" applyFill="1" applyBorder="1" applyAlignment="1">
      <alignment horizontal="right"/>
    </xf>
    <xf numFmtId="170" fontId="7" fillId="33" borderId="10" xfId="63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33" borderId="10" xfId="63" applyNumberFormat="1" applyFont="1" applyFill="1" applyBorder="1" applyAlignment="1">
      <alignment horizontal="center"/>
    </xf>
    <xf numFmtId="0" fontId="7" fillId="0" borderId="10" xfId="63" applyNumberFormat="1" applyFont="1" applyFill="1" applyBorder="1" applyAlignment="1">
      <alignment horizontal="center"/>
    </xf>
    <xf numFmtId="0" fontId="7" fillId="33" borderId="10" xfId="63" applyNumberFormat="1" applyFont="1" applyFill="1" applyBorder="1" applyAlignment="1">
      <alignment horizontal="center"/>
    </xf>
    <xf numFmtId="170" fontId="7" fillId="0" borderId="10" xfId="63" applyNumberFormat="1" applyFont="1" applyFill="1" applyBorder="1" applyAlignment="1">
      <alignment horizontal="right"/>
    </xf>
    <xf numFmtId="2" fontId="7" fillId="0" borderId="10" xfId="63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70" fontId="7" fillId="33" borderId="10" xfId="0" applyNumberFormat="1" applyFont="1" applyFill="1" applyBorder="1" applyAlignment="1">
      <alignment/>
    </xf>
    <xf numFmtId="170" fontId="7" fillId="33" borderId="10" xfId="63" applyNumberFormat="1" applyFont="1" applyFill="1" applyBorder="1" applyAlignment="1">
      <alignment horizontal="right"/>
    </xf>
    <xf numFmtId="2" fontId="7" fillId="33" borderId="10" xfId="63" applyNumberFormat="1" applyFont="1" applyFill="1" applyBorder="1" applyAlignment="1">
      <alignment horizontal="right"/>
    </xf>
    <xf numFmtId="3" fontId="7" fillId="0" borderId="0" xfId="63" applyNumberFormat="1" applyFont="1" applyFill="1" applyAlignment="1" quotePrefix="1">
      <alignment horizontal="right"/>
    </xf>
    <xf numFmtId="3" fontId="7" fillId="0" borderId="0" xfId="63" applyNumberFormat="1" applyFont="1" applyFill="1" applyAlignment="1">
      <alignment horizontal="centerContinuous"/>
    </xf>
    <xf numFmtId="3" fontId="7" fillId="0" borderId="0" xfId="63" applyNumberFormat="1" applyFont="1" applyFill="1" applyAlignment="1">
      <alignment horizontal="left"/>
    </xf>
    <xf numFmtId="3" fontId="7" fillId="0" borderId="0" xfId="63" applyNumberFormat="1" applyFont="1" applyFill="1" applyAlignment="1">
      <alignment horizontal="right"/>
    </xf>
    <xf numFmtId="165" fontId="7" fillId="0" borderId="10" xfId="63" applyNumberFormat="1" applyFont="1" applyFill="1" applyBorder="1" applyAlignment="1">
      <alignment horizontal="center"/>
    </xf>
    <xf numFmtId="165" fontId="7" fillId="33" borderId="10" xfId="63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2" fontId="10" fillId="0" borderId="0" xfId="62" applyNumberFormat="1" applyFont="1" applyFill="1" applyBorder="1" applyAlignment="1">
      <alignment/>
    </xf>
    <xf numFmtId="0" fontId="10" fillId="0" borderId="0" xfId="62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7" fillId="0" borderId="10" xfId="63" applyNumberFormat="1" applyFont="1" applyFill="1" applyBorder="1" applyAlignment="1" quotePrefix="1">
      <alignment horizontal="right"/>
    </xf>
    <xf numFmtId="164" fontId="7" fillId="0" borderId="10" xfId="63" applyNumberFormat="1" applyFont="1" applyFill="1" applyBorder="1" applyAlignment="1">
      <alignment/>
    </xf>
    <xf numFmtId="164" fontId="7" fillId="0" borderId="10" xfId="63" applyNumberFormat="1" applyFont="1" applyFill="1" applyBorder="1" applyAlignment="1">
      <alignment horizontal="right"/>
    </xf>
    <xf numFmtId="164" fontId="7" fillId="33" borderId="10" xfId="0" applyNumberFormat="1" applyFont="1" applyFill="1" applyBorder="1" applyAlignment="1">
      <alignment/>
    </xf>
    <xf numFmtId="164" fontId="7" fillId="33" borderId="10" xfId="63" applyNumberFormat="1" applyFont="1" applyFill="1" applyBorder="1" applyAlignment="1" quotePrefix="1">
      <alignment horizontal="right"/>
    </xf>
    <xf numFmtId="164" fontId="7" fillId="33" borderId="10" xfId="63" applyNumberFormat="1" applyFont="1" applyFill="1" applyBorder="1" applyAlignment="1">
      <alignment/>
    </xf>
    <xf numFmtId="164" fontId="7" fillId="33" borderId="10" xfId="63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12" fillId="0" borderId="10" xfId="63" applyNumberFormat="1" applyFont="1" applyFill="1" applyBorder="1" applyAlignment="1">
      <alignment horizontal="right"/>
    </xf>
    <xf numFmtId="164" fontId="12" fillId="33" borderId="10" xfId="63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 quotePrefix="1">
      <alignment horizontal="right"/>
    </xf>
    <xf numFmtId="0" fontId="13" fillId="0" borderId="11" xfId="63" applyNumberFormat="1" applyFont="1" applyFill="1" applyBorder="1" applyAlignment="1" quotePrefix="1">
      <alignment horizontal="center" vertical="center"/>
    </xf>
    <xf numFmtId="0" fontId="7" fillId="33" borderId="12" xfId="63" applyNumberFormat="1" applyFont="1" applyFill="1" applyBorder="1" applyAlignment="1" quotePrefix="1">
      <alignment horizontal="center"/>
    </xf>
    <xf numFmtId="165" fontId="7" fillId="33" borderId="12" xfId="63" applyNumberFormat="1" applyFont="1" applyFill="1" applyBorder="1" applyAlignment="1">
      <alignment horizontal="center"/>
    </xf>
    <xf numFmtId="164" fontId="7" fillId="33" borderId="12" xfId="63" applyNumberFormat="1" applyFont="1" applyFill="1" applyBorder="1" applyAlignment="1">
      <alignment/>
    </xf>
    <xf numFmtId="164" fontId="7" fillId="33" borderId="12" xfId="63" applyNumberFormat="1" applyFont="1" applyFill="1" applyBorder="1" applyAlignment="1">
      <alignment horizontal="right"/>
    </xf>
    <xf numFmtId="170" fontId="7" fillId="33" borderId="12" xfId="63" applyNumberFormat="1" applyFont="1" applyFill="1" applyBorder="1" applyAlignment="1">
      <alignment/>
    </xf>
    <xf numFmtId="2" fontId="7" fillId="33" borderId="12" xfId="0" applyNumberFormat="1" applyFont="1" applyFill="1" applyBorder="1" applyAlignment="1">
      <alignment/>
    </xf>
    <xf numFmtId="2" fontId="7" fillId="33" borderId="12" xfId="63" applyNumberFormat="1" applyFont="1" applyFill="1" applyBorder="1" applyAlignment="1">
      <alignment horizontal="center"/>
    </xf>
    <xf numFmtId="0" fontId="13" fillId="0" borderId="11" xfId="63" applyNumberFormat="1" applyFont="1" applyFill="1" applyBorder="1" applyAlignment="1" quotePrefix="1">
      <alignment horizontal="center" vertical="center"/>
    </xf>
    <xf numFmtId="0" fontId="7" fillId="33" borderId="12" xfId="63" applyNumberFormat="1" applyFont="1" applyFill="1" applyBorder="1" applyAlignment="1">
      <alignment horizontal="center"/>
    </xf>
    <xf numFmtId="0" fontId="13" fillId="0" borderId="11" xfId="63" applyNumberFormat="1" applyFont="1" applyFill="1" applyBorder="1" applyAlignment="1" quotePrefix="1">
      <alignment horizontal="center" vertical="center"/>
    </xf>
    <xf numFmtId="170" fontId="7" fillId="33" borderId="12" xfId="63" applyNumberFormat="1" applyFont="1" applyFill="1" applyBorder="1" applyAlignment="1">
      <alignment horizontal="right"/>
    </xf>
    <xf numFmtId="2" fontId="7" fillId="33" borderId="12" xfId="63" applyNumberFormat="1" applyFont="1" applyFill="1" applyBorder="1" applyAlignment="1">
      <alignment horizontal="right"/>
    </xf>
    <xf numFmtId="2" fontId="13" fillId="0" borderId="11" xfId="63" applyNumberFormat="1" applyFont="1" applyFill="1" applyBorder="1" applyAlignment="1" quotePrefix="1">
      <alignment horizontal="center" vertical="center"/>
    </xf>
    <xf numFmtId="0" fontId="13" fillId="0" borderId="11" xfId="63" applyNumberFormat="1" applyFont="1" applyFill="1" applyBorder="1" applyAlignment="1" quotePrefix="1">
      <alignment horizontal="center" vertical="center"/>
    </xf>
    <xf numFmtId="2" fontId="13" fillId="0" borderId="11" xfId="62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left" vertical="center" wrapText="1"/>
    </xf>
    <xf numFmtId="0" fontId="13" fillId="0" borderId="11" xfId="63" applyNumberFormat="1" applyFont="1" applyFill="1" applyBorder="1" applyAlignment="1" quotePrefix="1">
      <alignment horizontal="center" vertical="center"/>
    </xf>
    <xf numFmtId="0" fontId="7" fillId="33" borderId="10" xfId="63" applyNumberFormat="1" applyFont="1" applyFill="1" applyBorder="1" applyAlignment="1">
      <alignment horizontal="center"/>
    </xf>
    <xf numFmtId="170" fontId="7" fillId="33" borderId="10" xfId="63" applyNumberFormat="1" applyFont="1" applyFill="1" applyBorder="1" applyAlignment="1">
      <alignment horizontal="right"/>
    </xf>
    <xf numFmtId="165" fontId="7" fillId="33" borderId="10" xfId="63" applyNumberFormat="1" applyFont="1" applyFill="1" applyBorder="1" applyAlignment="1">
      <alignment horizontal="center"/>
    </xf>
    <xf numFmtId="164" fontId="7" fillId="33" borderId="10" xfId="63" applyNumberFormat="1" applyFont="1" applyFill="1" applyBorder="1" applyAlignment="1">
      <alignment horizontal="right"/>
    </xf>
    <xf numFmtId="164" fontId="7" fillId="33" borderId="10" xfId="0" applyNumberFormat="1" applyFont="1" applyFill="1" applyBorder="1" applyAlignment="1">
      <alignment horizontal="right"/>
    </xf>
    <xf numFmtId="164" fontId="7" fillId="34" borderId="10" xfId="63" applyNumberFormat="1" applyFont="1" applyFill="1" applyBorder="1" applyAlignment="1">
      <alignment horizontal="right"/>
    </xf>
    <xf numFmtId="0" fontId="7" fillId="34" borderId="10" xfId="63" applyNumberFormat="1" applyFont="1" applyFill="1" applyBorder="1" applyAlignment="1" quotePrefix="1">
      <alignment horizontal="center"/>
    </xf>
    <xf numFmtId="165" fontId="7" fillId="34" borderId="10" xfId="63" applyNumberFormat="1" applyFont="1" applyFill="1" applyBorder="1" applyAlignment="1">
      <alignment horizontal="center"/>
    </xf>
    <xf numFmtId="164" fontId="7" fillId="34" borderId="10" xfId="63" applyNumberFormat="1" applyFont="1" applyFill="1" applyBorder="1" applyAlignment="1">
      <alignment/>
    </xf>
    <xf numFmtId="164" fontId="7" fillId="34" borderId="13" xfId="63" applyNumberFormat="1" applyFont="1" applyFill="1" applyBorder="1" applyAlignment="1">
      <alignment/>
    </xf>
    <xf numFmtId="164" fontId="7" fillId="34" borderId="12" xfId="63" applyNumberFormat="1" applyFont="1" applyFill="1" applyBorder="1" applyAlignment="1">
      <alignment/>
    </xf>
    <xf numFmtId="170" fontId="7" fillId="34" borderId="12" xfId="63" applyNumberFormat="1" applyFont="1" applyFill="1" applyBorder="1" applyAlignment="1">
      <alignment/>
    </xf>
    <xf numFmtId="2" fontId="7" fillId="34" borderId="12" xfId="0" applyNumberFormat="1" applyFont="1" applyFill="1" applyBorder="1" applyAlignment="1">
      <alignment/>
    </xf>
    <xf numFmtId="2" fontId="7" fillId="34" borderId="12" xfId="63" applyNumberFormat="1" applyFont="1" applyFill="1" applyBorder="1" applyAlignment="1">
      <alignment horizontal="center"/>
    </xf>
    <xf numFmtId="0" fontId="7" fillId="34" borderId="10" xfId="63" applyNumberFormat="1" applyFont="1" applyFill="1" applyBorder="1" applyAlignment="1">
      <alignment horizontal="center"/>
    </xf>
    <xf numFmtId="164" fontId="7" fillId="34" borderId="13" xfId="63" applyNumberFormat="1" applyFont="1" applyFill="1" applyBorder="1" applyAlignment="1">
      <alignment horizontal="right"/>
    </xf>
    <xf numFmtId="164" fontId="7" fillId="34" borderId="12" xfId="63" applyNumberFormat="1" applyFont="1" applyFill="1" applyBorder="1" applyAlignment="1">
      <alignment horizontal="right"/>
    </xf>
    <xf numFmtId="170" fontId="7" fillId="34" borderId="12" xfId="63" applyNumberFormat="1" applyFont="1" applyFill="1" applyBorder="1" applyAlignment="1">
      <alignment horizontal="right"/>
    </xf>
    <xf numFmtId="170" fontId="7" fillId="0" borderId="10" xfId="63" applyNumberFormat="1" applyFont="1" applyFill="1" applyBorder="1" applyAlignment="1">
      <alignment horizontal="center"/>
    </xf>
    <xf numFmtId="170" fontId="7" fillId="33" borderId="10" xfId="63" applyNumberFormat="1" applyFont="1" applyFill="1" applyBorder="1" applyAlignment="1">
      <alignment horizontal="center"/>
    </xf>
    <xf numFmtId="164" fontId="7" fillId="34" borderId="14" xfId="63" applyNumberFormat="1" applyFont="1" applyFill="1" applyBorder="1" applyAlignment="1">
      <alignment/>
    </xf>
    <xf numFmtId="0" fontId="7" fillId="34" borderId="12" xfId="63" applyNumberFormat="1" applyFont="1" applyFill="1" applyBorder="1" applyAlignment="1">
      <alignment horizontal="center"/>
    </xf>
    <xf numFmtId="165" fontId="7" fillId="34" borderId="12" xfId="63" applyNumberFormat="1" applyFont="1" applyFill="1" applyBorder="1" applyAlignment="1">
      <alignment horizontal="center"/>
    </xf>
    <xf numFmtId="2" fontId="7" fillId="34" borderId="12" xfId="63" applyNumberFormat="1" applyFont="1" applyFill="1" applyBorder="1" applyAlignment="1">
      <alignment horizontal="right"/>
    </xf>
    <xf numFmtId="2" fontId="7" fillId="34" borderId="15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164" fontId="7" fillId="34" borderId="15" xfId="63" applyNumberFormat="1" applyFont="1" applyFill="1" applyBorder="1" applyAlignment="1">
      <alignment/>
    </xf>
    <xf numFmtId="170" fontId="7" fillId="34" borderId="15" xfId="63" applyNumberFormat="1" applyFont="1" applyFill="1" applyBorder="1" applyAlignment="1">
      <alignment/>
    </xf>
    <xf numFmtId="2" fontId="7" fillId="34" borderId="15" xfId="63" applyNumberFormat="1" applyFont="1" applyFill="1" applyBorder="1" applyAlignment="1">
      <alignment horizontal="center"/>
    </xf>
    <xf numFmtId="170" fontId="7" fillId="34" borderId="10" xfId="63" applyNumberFormat="1" applyFont="1" applyFill="1" applyBorder="1" applyAlignment="1">
      <alignment/>
    </xf>
    <xf numFmtId="2" fontId="7" fillId="34" borderId="10" xfId="63" applyNumberFormat="1" applyFont="1" applyFill="1" applyBorder="1" applyAlignment="1">
      <alignment horizontal="center"/>
    </xf>
    <xf numFmtId="164" fontId="7" fillId="34" borderId="0" xfId="63" applyNumberFormat="1" applyFont="1" applyFill="1" applyBorder="1" applyAlignment="1">
      <alignment/>
    </xf>
    <xf numFmtId="164" fontId="7" fillId="34" borderId="0" xfId="63" applyNumberFormat="1" applyFont="1" applyFill="1" applyBorder="1" applyAlignment="1">
      <alignment horizontal="right"/>
    </xf>
    <xf numFmtId="0" fontId="7" fillId="34" borderId="15" xfId="63" applyNumberFormat="1" applyFont="1" applyFill="1" applyBorder="1" applyAlignment="1">
      <alignment horizontal="center"/>
    </xf>
    <xf numFmtId="165" fontId="7" fillId="34" borderId="15" xfId="63" applyNumberFormat="1" applyFont="1" applyFill="1" applyBorder="1" applyAlignment="1">
      <alignment horizontal="center"/>
    </xf>
    <xf numFmtId="164" fontId="7" fillId="34" borderId="16" xfId="63" applyNumberFormat="1" applyFont="1" applyFill="1" applyBorder="1" applyAlignment="1">
      <alignment/>
    </xf>
    <xf numFmtId="164" fontId="7" fillId="34" borderId="15" xfId="63" applyNumberFormat="1" applyFont="1" applyFill="1" applyBorder="1" applyAlignment="1">
      <alignment horizontal="right"/>
    </xf>
    <xf numFmtId="170" fontId="7" fillId="34" borderId="15" xfId="63" applyNumberFormat="1" applyFont="1" applyFill="1" applyBorder="1" applyAlignment="1">
      <alignment horizontal="right"/>
    </xf>
    <xf numFmtId="170" fontId="7" fillId="34" borderId="10" xfId="63" applyNumberFormat="1" applyFont="1" applyFill="1" applyBorder="1" applyAlignment="1">
      <alignment horizontal="right"/>
    </xf>
    <xf numFmtId="2" fontId="7" fillId="34" borderId="15" xfId="63" applyNumberFormat="1" applyFont="1" applyFill="1" applyBorder="1" applyAlignment="1">
      <alignment horizontal="right"/>
    </xf>
    <xf numFmtId="2" fontId="7" fillId="34" borderId="10" xfId="63" applyNumberFormat="1" applyFont="1" applyFill="1" applyBorder="1" applyAlignment="1">
      <alignment horizontal="right"/>
    </xf>
    <xf numFmtId="164" fontId="7" fillId="0" borderId="13" xfId="63" applyNumberFormat="1" applyFont="1" applyFill="1" applyBorder="1" applyAlignment="1">
      <alignment horizontal="right"/>
    </xf>
    <xf numFmtId="188" fontId="7" fillId="0" borderId="0" xfId="62" applyNumberFormat="1" applyFont="1" applyFill="1" applyBorder="1" applyAlignment="1">
      <alignment/>
    </xf>
    <xf numFmtId="164" fontId="7" fillId="0" borderId="12" xfId="63" applyNumberFormat="1" applyFont="1" applyFill="1" applyBorder="1" applyAlignment="1">
      <alignment horizontal="right"/>
    </xf>
    <xf numFmtId="164" fontId="7" fillId="0" borderId="15" xfId="63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164" fontId="7" fillId="0" borderId="12" xfId="63" applyNumberFormat="1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 quotePrefix="1">
      <alignment horizontal="left" vertical="center"/>
    </xf>
    <xf numFmtId="0" fontId="7" fillId="0" borderId="17" xfId="63" applyNumberFormat="1" applyFont="1" applyFill="1" applyBorder="1" applyAlignment="1" quotePrefix="1">
      <alignment horizontal="left" vertical="center" wrapText="1"/>
    </xf>
    <xf numFmtId="0" fontId="7" fillId="0" borderId="18" xfId="63" applyNumberFormat="1" applyFont="1" applyFill="1" applyBorder="1" applyAlignment="1" quotePrefix="1">
      <alignment horizontal="left" vertical="center" wrapText="1"/>
    </xf>
    <xf numFmtId="0" fontId="7" fillId="0" borderId="19" xfId="63" applyNumberFormat="1" applyFont="1" applyFill="1" applyBorder="1" applyAlignment="1" quotePrefix="1">
      <alignment horizontal="left" vertical="center" wrapText="1"/>
    </xf>
    <xf numFmtId="3" fontId="7" fillId="0" borderId="20" xfId="63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3" xfId="63" applyNumberFormat="1" applyFont="1" applyFill="1" applyBorder="1" applyAlignment="1">
      <alignment horizontal="center" vertical="center" wrapText="1"/>
    </xf>
    <xf numFmtId="3" fontId="7" fillId="0" borderId="24" xfId="63" applyNumberFormat="1" applyFont="1" applyFill="1" applyBorder="1" applyAlignment="1">
      <alignment horizontal="center"/>
    </xf>
    <xf numFmtId="3" fontId="7" fillId="0" borderId="25" xfId="63" applyNumberFormat="1" applyFont="1" applyFill="1" applyBorder="1" applyAlignment="1">
      <alignment horizontal="center"/>
    </xf>
    <xf numFmtId="3" fontId="7" fillId="0" borderId="26" xfId="63" applyNumberFormat="1" applyFont="1" applyFill="1" applyBorder="1" applyAlignment="1">
      <alignment horizontal="center"/>
    </xf>
    <xf numFmtId="0" fontId="7" fillId="0" borderId="27" xfId="63" applyNumberFormat="1" applyFont="1" applyFill="1" applyBorder="1" applyAlignment="1" quotePrefix="1">
      <alignment horizontal="left" vertical="center" wrapText="1"/>
    </xf>
    <xf numFmtId="0" fontId="7" fillId="0" borderId="28" xfId="63" applyNumberFormat="1" applyFont="1" applyFill="1" applyBorder="1" applyAlignment="1" quotePrefix="1">
      <alignment horizontal="left" vertical="center" wrapText="1"/>
    </xf>
    <xf numFmtId="0" fontId="7" fillId="0" borderId="29" xfId="63" applyNumberFormat="1" applyFont="1" applyFill="1" applyBorder="1" applyAlignment="1" quotePrefix="1">
      <alignment horizontal="left" vertical="center" wrapText="1"/>
    </xf>
    <xf numFmtId="0" fontId="7" fillId="0" borderId="30" xfId="63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3" fontId="7" fillId="0" borderId="20" xfId="63" applyNumberFormat="1" applyFont="1" applyFill="1" applyBorder="1" applyAlignment="1">
      <alignment horizontal="center" vertical="center"/>
    </xf>
    <xf numFmtId="3" fontId="7" fillId="0" borderId="22" xfId="63" applyNumberFormat="1" applyFont="1" applyFill="1" applyBorder="1" applyAlignment="1">
      <alignment horizontal="center" vertical="center"/>
    </xf>
    <xf numFmtId="2" fontId="7" fillId="0" borderId="23" xfId="63" applyNumberFormat="1" applyFont="1" applyFill="1" applyBorder="1" applyAlignment="1">
      <alignment horizontal="center" vertical="center" wrapText="1"/>
    </xf>
    <xf numFmtId="2" fontId="7" fillId="0" borderId="8" xfId="63" applyNumberFormat="1" applyFont="1" applyFill="1" applyBorder="1" applyAlignment="1">
      <alignment horizontal="center" vertical="center" wrapText="1"/>
    </xf>
    <xf numFmtId="2" fontId="7" fillId="0" borderId="32" xfId="63" applyNumberFormat="1" applyFont="1" applyFill="1" applyBorder="1" applyAlignment="1">
      <alignment horizontal="center"/>
    </xf>
    <xf numFmtId="2" fontId="7" fillId="0" borderId="7" xfId="63" applyNumberFormat="1" applyFont="1" applyFill="1" applyBorder="1" applyAlignment="1">
      <alignment horizontal="center"/>
    </xf>
    <xf numFmtId="2" fontId="7" fillId="0" borderId="33" xfId="63" applyNumberFormat="1" applyFont="1" applyFill="1" applyBorder="1" applyAlignment="1">
      <alignment horizontal="center"/>
    </xf>
    <xf numFmtId="2" fontId="7" fillId="0" borderId="0" xfId="63" applyNumberFormat="1" applyFont="1" applyFill="1" applyAlignment="1">
      <alignment horizontal="center"/>
    </xf>
    <xf numFmtId="170" fontId="13" fillId="0" borderId="11" xfId="63" applyNumberFormat="1" applyFont="1" applyFill="1" applyBorder="1" applyAlignment="1" quotePrefix="1">
      <alignment horizontal="center" vertical="center"/>
    </xf>
    <xf numFmtId="0" fontId="13" fillId="0" borderId="11" xfId="63" applyNumberFormat="1" applyFont="1" applyFill="1" applyBorder="1" applyAlignment="1" quotePrefix="1">
      <alignment horizontal="center" vertical="center"/>
    </xf>
    <xf numFmtId="170" fontId="7" fillId="0" borderId="20" xfId="63" applyNumberFormat="1" applyFont="1" applyFill="1" applyBorder="1" applyAlignment="1">
      <alignment horizontal="center" vertical="center"/>
    </xf>
    <xf numFmtId="170" fontId="7" fillId="0" borderId="22" xfId="63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quotePrefix="1">
      <alignment horizontal="left"/>
    </xf>
    <xf numFmtId="0" fontId="7" fillId="0" borderId="18" xfId="0" applyNumberFormat="1" applyFont="1" applyFill="1" applyBorder="1" applyAlignment="1" quotePrefix="1">
      <alignment horizontal="left"/>
    </xf>
    <xf numFmtId="0" fontId="7" fillId="0" borderId="19" xfId="0" applyNumberFormat="1" applyFont="1" applyFill="1" applyBorder="1" applyAlignment="1" quotePrefix="1">
      <alignment horizontal="left"/>
    </xf>
    <xf numFmtId="0" fontId="7" fillId="0" borderId="34" xfId="63" applyNumberFormat="1" applyFont="1" applyFill="1" applyBorder="1" applyAlignment="1">
      <alignment horizontal="center"/>
    </xf>
    <xf numFmtId="0" fontId="7" fillId="0" borderId="35" xfId="63" applyNumberFormat="1" applyFont="1" applyFill="1" applyBorder="1" applyAlignment="1">
      <alignment horizontal="center"/>
    </xf>
    <xf numFmtId="3" fontId="7" fillId="0" borderId="32" xfId="63" applyNumberFormat="1" applyFont="1" applyFill="1" applyBorder="1" applyAlignment="1">
      <alignment horizontal="center" vertical="center"/>
    </xf>
    <xf numFmtId="3" fontId="7" fillId="0" borderId="7" xfId="63" applyNumberFormat="1" applyFont="1" applyFill="1" applyBorder="1" applyAlignment="1">
      <alignment horizontal="center" vertical="center"/>
    </xf>
    <xf numFmtId="3" fontId="7" fillId="0" borderId="36" xfId="63" applyNumberFormat="1" applyFont="1" applyFill="1" applyBorder="1" applyAlignment="1">
      <alignment horizontal="center" vertical="center"/>
    </xf>
    <xf numFmtId="3" fontId="7" fillId="0" borderId="8" xfId="63" applyNumberFormat="1" applyFont="1" applyFill="1" applyBorder="1" applyAlignment="1">
      <alignment horizontal="center" vertical="center"/>
    </xf>
    <xf numFmtId="3" fontId="7" fillId="0" borderId="9" xfId="63" applyNumberFormat="1" applyFont="1" applyFill="1" applyBorder="1" applyAlignment="1">
      <alignment horizontal="center" vertical="center"/>
    </xf>
    <xf numFmtId="3" fontId="7" fillId="0" borderId="31" xfId="63" applyNumberFormat="1" applyFont="1" applyFill="1" applyBorder="1" applyAlignment="1">
      <alignment horizontal="center" vertical="center"/>
    </xf>
    <xf numFmtId="0" fontId="7" fillId="0" borderId="21" xfId="63" applyNumberFormat="1" applyFont="1" applyFill="1" applyBorder="1" applyAlignment="1" quotePrefix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3" fontId="7" fillId="0" borderId="20" xfId="63" applyNumberFormat="1" applyFont="1" applyFill="1" applyBorder="1" applyAlignment="1" quotePrefix="1">
      <alignment horizontal="center" vertical="center" wrapText="1"/>
    </xf>
    <xf numFmtId="2" fontId="7" fillId="0" borderId="8" xfId="63" applyNumberFormat="1" applyFont="1" applyFill="1" applyBorder="1" applyAlignment="1">
      <alignment horizontal="center"/>
    </xf>
    <xf numFmtId="2" fontId="7" fillId="0" borderId="9" xfId="63" applyNumberFormat="1" applyFont="1" applyFill="1" applyBorder="1" applyAlignment="1">
      <alignment horizontal="center"/>
    </xf>
    <xf numFmtId="0" fontId="7" fillId="0" borderId="37" xfId="63" applyNumberFormat="1" applyFont="1" applyFill="1" applyBorder="1" applyAlignment="1" quotePrefix="1">
      <alignment horizontal="left" vertical="center" wrapText="1"/>
    </xf>
    <xf numFmtId="0" fontId="7" fillId="0" borderId="38" xfId="63" applyNumberFormat="1" applyFont="1" applyFill="1" applyBorder="1" applyAlignment="1" quotePrefix="1">
      <alignment horizontal="left" vertical="center" wrapText="1"/>
    </xf>
    <xf numFmtId="0" fontId="7" fillId="0" borderId="39" xfId="63" applyNumberFormat="1" applyFont="1" applyFill="1" applyBorder="1" applyAlignment="1" quotePrefix="1">
      <alignment horizontal="left" vertical="center" wrapText="1"/>
    </xf>
    <xf numFmtId="0" fontId="7" fillId="0" borderId="40" xfId="63" applyNumberFormat="1" applyFont="1" applyFill="1" applyBorder="1" applyAlignment="1" quotePrefix="1">
      <alignment horizontal="left" vertical="center" wrapText="1"/>
    </xf>
    <xf numFmtId="0" fontId="7" fillId="0" borderId="14" xfId="63" applyNumberFormat="1" applyFont="1" applyFill="1" applyBorder="1" applyAlignment="1" quotePrefix="1">
      <alignment horizontal="left" vertical="center" wrapText="1"/>
    </xf>
    <xf numFmtId="0" fontId="7" fillId="0" borderId="41" xfId="63" applyNumberFormat="1" applyFont="1" applyFill="1" applyBorder="1" applyAlignment="1" quotePrefix="1">
      <alignment horizontal="left" vertical="center" wrapText="1"/>
    </xf>
    <xf numFmtId="170" fontId="10" fillId="0" borderId="42" xfId="63" applyNumberFormat="1" applyFont="1" applyFill="1" applyBorder="1" applyAlignment="1">
      <alignment horizontal="right"/>
    </xf>
    <xf numFmtId="0" fontId="10" fillId="0" borderId="42" xfId="63" applyNumberFormat="1" applyFont="1" applyFill="1" applyBorder="1" applyAlignment="1" quotePrefix="1">
      <alignment horizontal="left"/>
    </xf>
    <xf numFmtId="2" fontId="7" fillId="0" borderId="20" xfId="63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2" fontId="13" fillId="0" borderId="11" xfId="63" applyNumberFormat="1" applyFont="1" applyFill="1" applyBorder="1" applyAlignment="1" quotePrefix="1">
      <alignment horizontal="center" vertical="center"/>
    </xf>
    <xf numFmtId="3" fontId="7" fillId="0" borderId="21" xfId="63" applyNumberFormat="1" applyFont="1" applyFill="1" applyBorder="1" applyAlignment="1" quotePrefix="1">
      <alignment horizontal="center" vertical="center" wrapText="1"/>
    </xf>
    <xf numFmtId="3" fontId="7" fillId="0" borderId="22" xfId="63" applyNumberFormat="1" applyFont="1" applyFill="1" applyBorder="1" applyAlignment="1" quotePrefix="1">
      <alignment horizontal="center" vertical="center" wrapText="1"/>
    </xf>
    <xf numFmtId="0" fontId="7" fillId="0" borderId="17" xfId="0" applyNumberFormat="1" applyFont="1" applyFill="1" applyBorder="1" applyAlignment="1" quotePrefix="1">
      <alignment vertical="center" wrapText="1"/>
    </xf>
    <xf numFmtId="0" fontId="7" fillId="0" borderId="18" xfId="0" applyNumberFormat="1" applyFont="1" applyFill="1" applyBorder="1" applyAlignment="1" quotePrefix="1">
      <alignment vertical="center" wrapText="1"/>
    </xf>
    <xf numFmtId="0" fontId="7" fillId="0" borderId="19" xfId="0" applyNumberFormat="1" applyFont="1" applyFill="1" applyBorder="1" applyAlignment="1" quotePrefix="1">
      <alignment vertical="center" wrapText="1"/>
    </xf>
    <xf numFmtId="3" fontId="7" fillId="0" borderId="27" xfId="63" applyNumberFormat="1" applyFont="1" applyFill="1" applyBorder="1" applyAlignment="1" quotePrefix="1">
      <alignment vertical="center"/>
    </xf>
    <xf numFmtId="3" fontId="7" fillId="0" borderId="28" xfId="63" applyNumberFormat="1" applyFont="1" applyFill="1" applyBorder="1" applyAlignment="1" quotePrefix="1">
      <alignment vertical="center"/>
    </xf>
    <xf numFmtId="3" fontId="7" fillId="0" borderId="29" xfId="63" applyNumberFormat="1" applyFont="1" applyFill="1" applyBorder="1" applyAlignment="1" quotePrefix="1">
      <alignment vertical="center"/>
    </xf>
    <xf numFmtId="3" fontId="7" fillId="0" borderId="17" xfId="63" applyNumberFormat="1" applyFont="1" applyFill="1" applyBorder="1" applyAlignment="1" quotePrefix="1">
      <alignment vertical="center"/>
    </xf>
    <xf numFmtId="3" fontId="7" fillId="0" borderId="18" xfId="63" applyNumberFormat="1" applyFont="1" applyFill="1" applyBorder="1" applyAlignment="1" quotePrefix="1">
      <alignment vertical="center"/>
    </xf>
    <xf numFmtId="3" fontId="7" fillId="0" borderId="19" xfId="63" applyNumberFormat="1" applyFont="1" applyFill="1" applyBorder="1" applyAlignment="1" quotePrefix="1">
      <alignment vertical="center"/>
    </xf>
    <xf numFmtId="0" fontId="7" fillId="0" borderId="37" xfId="63" applyNumberFormat="1" applyFont="1" applyFill="1" applyBorder="1" applyAlignment="1" quotePrefix="1">
      <alignment vertical="center" wrapText="1"/>
    </xf>
    <xf numFmtId="0" fontId="7" fillId="0" borderId="38" xfId="63" applyNumberFormat="1" applyFont="1" applyFill="1" applyBorder="1" applyAlignment="1" quotePrefix="1">
      <alignment vertical="center" wrapText="1"/>
    </xf>
    <xf numFmtId="0" fontId="7" fillId="0" borderId="39" xfId="63" applyNumberFormat="1" applyFont="1" applyFill="1" applyBorder="1" applyAlignment="1" quotePrefix="1">
      <alignment vertical="center" wrapText="1"/>
    </xf>
    <xf numFmtId="0" fontId="7" fillId="0" borderId="40" xfId="63" applyNumberFormat="1" applyFont="1" applyFill="1" applyBorder="1" applyAlignment="1" quotePrefix="1">
      <alignment vertical="center" wrapText="1"/>
    </xf>
    <xf numFmtId="0" fontId="7" fillId="0" borderId="14" xfId="63" applyNumberFormat="1" applyFont="1" applyFill="1" applyBorder="1" applyAlignment="1" quotePrefix="1">
      <alignment vertical="center" wrapText="1"/>
    </xf>
    <xf numFmtId="0" fontId="7" fillId="0" borderId="41" xfId="63" applyNumberFormat="1" applyFont="1" applyFill="1" applyBorder="1" applyAlignment="1" quotePrefix="1">
      <alignment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27" xfId="63" applyNumberFormat="1" applyFont="1" applyFill="1" applyBorder="1" applyAlignment="1" quotePrefix="1">
      <alignment horizontal="left" vertical="center"/>
    </xf>
    <xf numFmtId="0" fontId="7" fillId="0" borderId="28" xfId="63" applyNumberFormat="1" applyFont="1" applyFill="1" applyBorder="1" applyAlignment="1" quotePrefix="1">
      <alignment horizontal="left" vertical="center"/>
    </xf>
    <xf numFmtId="0" fontId="7" fillId="0" borderId="29" xfId="63" applyNumberFormat="1" applyFont="1" applyFill="1" applyBorder="1" applyAlignment="1" quotePrefix="1">
      <alignment horizontal="left" vertical="center"/>
    </xf>
    <xf numFmtId="0" fontId="7" fillId="0" borderId="17" xfId="63" applyNumberFormat="1" applyFont="1" applyFill="1" applyBorder="1" applyAlignment="1" quotePrefix="1">
      <alignment horizontal="left" vertical="center"/>
    </xf>
    <xf numFmtId="0" fontId="7" fillId="0" borderId="18" xfId="63" applyNumberFormat="1" applyFont="1" applyFill="1" applyBorder="1" applyAlignment="1" quotePrefix="1">
      <alignment horizontal="left" vertical="center"/>
    </xf>
    <xf numFmtId="0" fontId="7" fillId="0" borderId="19" xfId="63" applyNumberFormat="1" applyFont="1" applyFill="1" applyBorder="1" applyAlignment="1" quotePrefix="1">
      <alignment horizontal="left" vertical="center"/>
    </xf>
    <xf numFmtId="170" fontId="7" fillId="0" borderId="20" xfId="63" applyNumberFormat="1" applyFont="1" applyFill="1" applyBorder="1" applyAlignment="1">
      <alignment horizontal="center" vertical="center" wrapText="1"/>
    </xf>
    <xf numFmtId="170" fontId="7" fillId="0" borderId="22" xfId="0" applyNumberFormat="1" applyFont="1" applyFill="1" applyBorder="1" applyAlignment="1">
      <alignment horizontal="center" vertical="center" wrapText="1"/>
    </xf>
    <xf numFmtId="170" fontId="7" fillId="0" borderId="23" xfId="63" applyNumberFormat="1" applyFont="1" applyFill="1" applyBorder="1" applyAlignment="1">
      <alignment horizontal="center" vertical="center" wrapText="1"/>
    </xf>
    <xf numFmtId="170" fontId="7" fillId="0" borderId="8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 quotePrefix="1">
      <alignment horizontal="left" vertical="center" wrapText="1"/>
    </xf>
    <xf numFmtId="3" fontId="10" fillId="0" borderId="42" xfId="63" applyNumberFormat="1" applyFont="1" applyFill="1" applyBorder="1" applyAlignment="1">
      <alignment horizontal="right"/>
    </xf>
    <xf numFmtId="0" fontId="7" fillId="0" borderId="40" xfId="63" applyNumberFormat="1" applyFont="1" applyFill="1" applyBorder="1" applyAlignment="1" quotePrefix="1">
      <alignment horizontal="left" vertical="center"/>
    </xf>
    <xf numFmtId="0" fontId="7" fillId="0" borderId="14" xfId="63" applyNumberFormat="1" applyFont="1" applyFill="1" applyBorder="1" applyAlignment="1" quotePrefix="1">
      <alignment horizontal="left" vertical="center"/>
    </xf>
    <xf numFmtId="0" fontId="7" fillId="0" borderId="41" xfId="63" applyNumberFormat="1" applyFont="1" applyFill="1" applyBorder="1" applyAlignment="1" quotePrefix="1">
      <alignment horizontal="left" vertical="center"/>
    </xf>
    <xf numFmtId="3" fontId="7" fillId="0" borderId="23" xfId="63" applyNumberFormat="1" applyFont="1" applyFill="1" applyBorder="1" applyAlignment="1" quotePrefix="1">
      <alignment horizontal="center" vertical="center" wrapText="1"/>
    </xf>
    <xf numFmtId="0" fontId="7" fillId="0" borderId="17" xfId="63" applyNumberFormat="1" applyFont="1" applyFill="1" applyBorder="1" applyAlignment="1" quotePrefix="1">
      <alignment horizontal="center" vertical="center"/>
    </xf>
    <xf numFmtId="0" fontId="7" fillId="0" borderId="18" xfId="63" applyNumberFormat="1" applyFont="1" applyFill="1" applyBorder="1" applyAlignment="1" quotePrefix="1">
      <alignment horizontal="center" vertical="center"/>
    </xf>
    <xf numFmtId="0" fontId="7" fillId="0" borderId="19" xfId="63" applyNumberFormat="1" applyFont="1" applyFill="1" applyBorder="1" applyAlignment="1" quotePrefix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mtpoulsu" xfId="62"/>
    <cellStyle name="normal_mtredsu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"/>
      <sheetName val="pop-2020"/>
      <sheetName val="pop-2019"/>
      <sheetName val="pop-2018"/>
      <sheetName val="pop-2017"/>
      <sheetName val="pop-2015"/>
      <sheetName val="pop-2014"/>
      <sheetName val="pop-2013"/>
      <sheetName val="pop-2012"/>
      <sheetName val="pop-march2012"/>
      <sheetName val="pop-2011"/>
      <sheetName val="MTED-pop"/>
      <sheetName val="pop-2008"/>
      <sheetName val="pop-2008a"/>
      <sheetName val="pop-2009"/>
      <sheetName val="pop-2009a"/>
      <sheetName val="pop-2010"/>
    </sheetNames>
    <sheetDataSet>
      <sheetData sheetId="0">
        <row r="130">
          <cell r="H130">
            <v>90.49</v>
          </cell>
        </row>
        <row r="131">
          <cell r="H131">
            <v>92.407</v>
          </cell>
        </row>
        <row r="132">
          <cell r="H132">
            <v>93.863</v>
          </cell>
        </row>
        <row r="133">
          <cell r="H133">
            <v>95.335</v>
          </cell>
        </row>
        <row r="134">
          <cell r="H134">
            <v>97.225</v>
          </cell>
        </row>
        <row r="135">
          <cell r="H135">
            <v>99.111</v>
          </cell>
        </row>
        <row r="136">
          <cell r="H136">
            <v>100.546</v>
          </cell>
        </row>
        <row r="137">
          <cell r="H137">
            <v>101.961</v>
          </cell>
        </row>
        <row r="138">
          <cell r="D138">
            <v>103.414</v>
          </cell>
          <cell r="H138">
            <v>103.268</v>
          </cell>
        </row>
        <row r="139">
          <cell r="D139">
            <v>104.55</v>
          </cell>
          <cell r="H139">
            <v>103.208</v>
          </cell>
        </row>
        <row r="140">
          <cell r="D140">
            <v>105.063</v>
          </cell>
          <cell r="H140">
            <v>104.514</v>
          </cell>
        </row>
        <row r="141">
          <cell r="H141">
            <v>106.461</v>
          </cell>
        </row>
        <row r="142">
          <cell r="H142">
            <v>108.538</v>
          </cell>
        </row>
        <row r="143">
          <cell r="H143">
            <v>110.049</v>
          </cell>
        </row>
        <row r="144">
          <cell r="H144">
            <v>111.947</v>
          </cell>
        </row>
        <row r="145">
          <cell r="H145">
            <v>114.109</v>
          </cell>
        </row>
        <row r="146">
          <cell r="H146">
            <v>115.829</v>
          </cell>
        </row>
        <row r="147">
          <cell r="H147">
            <v>117.397</v>
          </cell>
        </row>
        <row r="148">
          <cell r="H148">
            <v>119.035</v>
          </cell>
        </row>
        <row r="149">
          <cell r="H149">
            <v>120.509</v>
          </cell>
        </row>
        <row r="150">
          <cell r="H150">
            <v>121.767</v>
          </cell>
        </row>
        <row r="151">
          <cell r="D151">
            <v>123.188</v>
          </cell>
          <cell r="H151">
            <v>123.077</v>
          </cell>
        </row>
        <row r="152">
          <cell r="D152">
            <v>124.149</v>
          </cell>
          <cell r="H152">
            <v>124.04</v>
          </cell>
        </row>
        <row r="153">
          <cell r="D153">
            <v>124.949</v>
          </cell>
          <cell r="H153">
            <v>124.84</v>
          </cell>
        </row>
        <row r="154">
          <cell r="D154">
            <v>125.69</v>
          </cell>
          <cell r="H154">
            <v>125.579</v>
          </cell>
        </row>
        <row r="155">
          <cell r="D155">
            <v>126.485</v>
          </cell>
          <cell r="H155">
            <v>126.374</v>
          </cell>
        </row>
        <row r="156">
          <cell r="D156">
            <v>127.362</v>
          </cell>
          <cell r="H156">
            <v>127.25</v>
          </cell>
        </row>
        <row r="157">
          <cell r="D157">
            <v>128.181</v>
          </cell>
          <cell r="H157">
            <v>128.053</v>
          </cell>
        </row>
        <row r="158">
          <cell r="D158">
            <v>128.961</v>
          </cell>
          <cell r="H158">
            <v>128.825</v>
          </cell>
        </row>
        <row r="159">
          <cell r="D159">
            <v>129.969</v>
          </cell>
          <cell r="H159">
            <v>129.825</v>
          </cell>
        </row>
        <row r="160">
          <cell r="D160">
            <v>131.028</v>
          </cell>
          <cell r="H160">
            <v>130.88</v>
          </cell>
        </row>
        <row r="161">
          <cell r="D161">
            <v>132.122</v>
          </cell>
          <cell r="H161">
            <v>131.954</v>
          </cell>
        </row>
        <row r="162">
          <cell r="D162">
            <v>133.402</v>
          </cell>
          <cell r="H162">
            <v>133.121</v>
          </cell>
        </row>
        <row r="163">
          <cell r="D163">
            <v>134.86</v>
          </cell>
          <cell r="H163">
            <v>133.92</v>
          </cell>
        </row>
        <row r="164">
          <cell r="D164">
            <v>136.739</v>
          </cell>
          <cell r="H164">
            <v>134.245</v>
          </cell>
        </row>
        <row r="165">
          <cell r="D165">
            <v>138.397</v>
          </cell>
          <cell r="H165">
            <v>132.885</v>
          </cell>
        </row>
        <row r="166">
          <cell r="D166">
            <v>139.928</v>
          </cell>
          <cell r="H166">
            <v>132.481</v>
          </cell>
        </row>
        <row r="167">
          <cell r="D167">
            <v>141.389</v>
          </cell>
          <cell r="H167">
            <v>140.054</v>
          </cell>
        </row>
        <row r="168">
          <cell r="D168">
            <v>144.126</v>
          </cell>
          <cell r="H168">
            <v>143.446</v>
          </cell>
        </row>
        <row r="169">
          <cell r="D169">
            <v>146.631</v>
          </cell>
          <cell r="H169">
            <v>146.093</v>
          </cell>
        </row>
        <row r="170">
          <cell r="D170">
            <v>149.188</v>
          </cell>
          <cell r="H170">
            <v>148.665</v>
          </cell>
        </row>
        <row r="171">
          <cell r="D171">
            <v>151.684</v>
          </cell>
          <cell r="H171">
            <v>151.235</v>
          </cell>
        </row>
        <row r="172">
          <cell r="D172">
            <v>154.287</v>
          </cell>
          <cell r="H172">
            <v>153.31</v>
          </cell>
        </row>
        <row r="173">
          <cell r="D173">
            <v>156.954</v>
          </cell>
          <cell r="H173">
            <v>155.687</v>
          </cell>
        </row>
        <row r="174">
          <cell r="D174">
            <v>159.565</v>
          </cell>
          <cell r="H174">
            <v>158.242</v>
          </cell>
        </row>
        <row r="175">
          <cell r="D175">
            <v>162.391</v>
          </cell>
          <cell r="H175">
            <v>161.164</v>
          </cell>
        </row>
        <row r="176">
          <cell r="D176">
            <v>165.275</v>
          </cell>
          <cell r="H176">
            <v>164.308</v>
          </cell>
        </row>
        <row r="177">
          <cell r="D177">
            <v>168.221</v>
          </cell>
          <cell r="H177">
            <v>167.306</v>
          </cell>
        </row>
        <row r="178">
          <cell r="D178">
            <v>171.274</v>
          </cell>
          <cell r="H178">
            <v>170.371</v>
          </cell>
        </row>
        <row r="179">
          <cell r="D179">
            <v>174.141</v>
          </cell>
          <cell r="H179">
            <v>173.32</v>
          </cell>
        </row>
        <row r="180">
          <cell r="D180">
            <v>177.073</v>
          </cell>
          <cell r="H180">
            <v>176.289</v>
          </cell>
        </row>
        <row r="181">
          <cell r="D181">
            <v>180.671</v>
          </cell>
          <cell r="H181">
            <v>179.979</v>
          </cell>
        </row>
        <row r="182">
          <cell r="D182">
            <v>183.691</v>
          </cell>
          <cell r="H182">
            <v>182.992</v>
          </cell>
        </row>
        <row r="183">
          <cell r="D183">
            <v>186.538</v>
          </cell>
          <cell r="H183">
            <v>185.771</v>
          </cell>
        </row>
        <row r="184">
          <cell r="D184">
            <v>189.242</v>
          </cell>
          <cell r="H184">
            <v>188.483</v>
          </cell>
        </row>
        <row r="185">
          <cell r="D185">
            <v>191.889</v>
          </cell>
          <cell r="H185">
            <v>191.141</v>
          </cell>
        </row>
        <row r="186">
          <cell r="D186">
            <v>194.303</v>
          </cell>
          <cell r="H186">
            <v>193.526</v>
          </cell>
        </row>
        <row r="187">
          <cell r="D187">
            <v>196.56</v>
          </cell>
          <cell r="H187">
            <v>195.576</v>
          </cell>
        </row>
        <row r="188">
          <cell r="D188">
            <v>198.712</v>
          </cell>
          <cell r="H188">
            <v>197.457</v>
          </cell>
        </row>
        <row r="189">
          <cell r="D189">
            <v>200.706</v>
          </cell>
          <cell r="H189">
            <v>199.399</v>
          </cell>
        </row>
        <row r="190">
          <cell r="D190">
            <v>202.677</v>
          </cell>
          <cell r="H190">
            <v>201.385</v>
          </cell>
        </row>
        <row r="191">
          <cell r="D191">
            <v>205.052</v>
          </cell>
          <cell r="H191">
            <v>203.98399999999998</v>
          </cell>
        </row>
        <row r="192">
          <cell r="D192">
            <v>207.661</v>
          </cell>
          <cell r="H192">
            <v>206.827</v>
          </cell>
        </row>
        <row r="193">
          <cell r="D193">
            <v>209.896</v>
          </cell>
          <cell r="H193">
            <v>209.284</v>
          </cell>
        </row>
        <row r="194">
          <cell r="D194">
            <v>211.909</v>
          </cell>
          <cell r="H194">
            <v>211.357</v>
          </cell>
        </row>
        <row r="195">
          <cell r="D195">
            <v>213.854</v>
          </cell>
          <cell r="H195">
            <v>213.34199999999998</v>
          </cell>
        </row>
        <row r="196">
          <cell r="D196">
            <v>215.973</v>
          </cell>
          <cell r="H196">
            <v>215.465</v>
          </cell>
        </row>
        <row r="197">
          <cell r="D197">
            <v>218.035</v>
          </cell>
          <cell r="H197">
            <v>217.563</v>
          </cell>
        </row>
        <row r="198">
          <cell r="D198">
            <v>220.23899999999998</v>
          </cell>
          <cell r="H198">
            <v>219.76</v>
          </cell>
        </row>
        <row r="199">
          <cell r="D199">
            <v>222.585</v>
          </cell>
          <cell r="H199">
            <v>222.095</v>
          </cell>
        </row>
        <row r="200">
          <cell r="D200">
            <v>225.055</v>
          </cell>
          <cell r="H200">
            <v>224.56699999999998</v>
          </cell>
        </row>
        <row r="201">
          <cell r="D201">
            <v>227.726</v>
          </cell>
          <cell r="H201">
            <v>227.225</v>
          </cell>
        </row>
        <row r="202">
          <cell r="D202">
            <v>229.966</v>
          </cell>
          <cell r="H202">
            <v>229.466</v>
          </cell>
        </row>
        <row r="203">
          <cell r="D203">
            <v>232.188</v>
          </cell>
          <cell r="H203">
            <v>231.664</v>
          </cell>
        </row>
        <row r="204">
          <cell r="D204">
            <v>234.307</v>
          </cell>
          <cell r="H204">
            <v>233.792</v>
          </cell>
        </row>
        <row r="205">
          <cell r="D205">
            <v>236.348</v>
          </cell>
          <cell r="H205">
            <v>235.825</v>
          </cell>
        </row>
        <row r="206">
          <cell r="D206">
            <v>238.466</v>
          </cell>
          <cell r="H206">
            <v>237.924</v>
          </cell>
        </row>
        <row r="207">
          <cell r="D207">
            <v>240.651</v>
          </cell>
          <cell r="H207">
            <v>240.133</v>
          </cell>
        </row>
        <row r="208">
          <cell r="D208">
            <v>242.804</v>
          </cell>
          <cell r="H208">
            <v>242.289</v>
          </cell>
        </row>
        <row r="209">
          <cell r="D209">
            <v>245.021</v>
          </cell>
          <cell r="H209">
            <v>244.499</v>
          </cell>
        </row>
        <row r="210">
          <cell r="D210">
            <v>247.342</v>
          </cell>
          <cell r="H210">
            <v>246.819</v>
          </cell>
        </row>
        <row r="211">
          <cell r="D211">
            <v>250.132</v>
          </cell>
          <cell r="H211">
            <v>249.623</v>
          </cell>
        </row>
        <row r="212">
          <cell r="D212">
            <v>253.493</v>
          </cell>
          <cell r="H212">
            <v>252.981</v>
          </cell>
        </row>
        <row r="213">
          <cell r="D213">
            <v>256.894</v>
          </cell>
          <cell r="H213">
            <v>256.514</v>
          </cell>
        </row>
        <row r="214">
          <cell r="D214">
            <v>260.255</v>
          </cell>
          <cell r="H214">
            <v>259.919</v>
          </cell>
        </row>
        <row r="215">
          <cell r="D215">
            <v>263.436</v>
          </cell>
          <cell r="H215">
            <v>263.126</v>
          </cell>
        </row>
        <row r="216">
          <cell r="D216">
            <v>266.557</v>
          </cell>
          <cell r="H216">
            <v>266.278</v>
          </cell>
        </row>
        <row r="217">
          <cell r="D217">
            <v>269.667</v>
          </cell>
          <cell r="H217">
            <v>269.394</v>
          </cell>
        </row>
        <row r="218">
          <cell r="D218">
            <v>272.912</v>
          </cell>
          <cell r="H218">
            <v>272.647</v>
          </cell>
        </row>
        <row r="219">
          <cell r="D219">
            <v>276.115</v>
          </cell>
          <cell r="H219">
            <v>275.854</v>
          </cell>
        </row>
        <row r="220">
          <cell r="D220">
            <v>279.295</v>
          </cell>
          <cell r="H220">
            <v>279.04</v>
          </cell>
        </row>
        <row r="221">
          <cell r="D221">
            <v>282.385</v>
          </cell>
          <cell r="H221">
            <v>282.172</v>
          </cell>
        </row>
        <row r="222">
          <cell r="D222">
            <v>285.309019</v>
          </cell>
          <cell r="H222">
            <v>285.081556</v>
          </cell>
        </row>
        <row r="223">
          <cell r="D223">
            <v>288.104818</v>
          </cell>
          <cell r="H223">
            <v>287.803914</v>
          </cell>
        </row>
        <row r="224">
          <cell r="D224">
            <v>290.819634</v>
          </cell>
          <cell r="H224">
            <v>290.326418</v>
          </cell>
        </row>
        <row r="225">
          <cell r="D225">
            <v>293.463185</v>
          </cell>
          <cell r="H225">
            <v>293.045739</v>
          </cell>
        </row>
        <row r="226">
          <cell r="D226">
            <v>296.186216</v>
          </cell>
          <cell r="H226">
            <v>295.753151</v>
          </cell>
        </row>
        <row r="227">
          <cell r="D227">
            <v>298.995825</v>
          </cell>
          <cell r="H227">
            <v>298.593212</v>
          </cell>
        </row>
        <row r="228">
          <cell r="D228">
            <v>302.003917</v>
          </cell>
          <cell r="H228">
            <v>301.579895</v>
          </cell>
        </row>
        <row r="229">
          <cell r="D229">
            <v>304.797761</v>
          </cell>
          <cell r="H229">
            <v>304.374846</v>
          </cell>
        </row>
        <row r="230">
          <cell r="D230">
            <v>307.439406</v>
          </cell>
          <cell r="H230">
            <v>307.00655</v>
          </cell>
        </row>
        <row r="231">
          <cell r="D231">
            <v>309.741279</v>
          </cell>
          <cell r="H231">
            <v>309.321666</v>
          </cell>
        </row>
        <row r="232">
          <cell r="D232">
            <v>311.973914</v>
          </cell>
          <cell r="H232">
            <v>311.556874</v>
          </cell>
        </row>
        <row r="233">
          <cell r="D233">
            <v>314.167558</v>
          </cell>
          <cell r="H233">
            <v>313.83099</v>
          </cell>
        </row>
        <row r="234">
          <cell r="D234">
            <v>316.294766</v>
          </cell>
          <cell r="H234">
            <v>315.993715</v>
          </cell>
        </row>
        <row r="235">
          <cell r="D235">
            <v>318.576955</v>
          </cell>
          <cell r="H235">
            <v>318.301008</v>
          </cell>
        </row>
        <row r="236">
          <cell r="D236">
            <v>320.870703</v>
          </cell>
          <cell r="H236">
            <v>320.635163</v>
          </cell>
        </row>
        <row r="237">
          <cell r="D237">
            <v>323.161011</v>
          </cell>
          <cell r="H237">
            <v>322.941311</v>
          </cell>
        </row>
        <row r="238">
          <cell r="D238">
            <v>325.20603</v>
          </cell>
          <cell r="H238">
            <v>324.985539</v>
          </cell>
        </row>
        <row r="239">
          <cell r="D239">
            <v>326.923976</v>
          </cell>
          <cell r="H239">
            <v>326.687501</v>
          </cell>
        </row>
        <row r="240">
          <cell r="D240">
            <v>328.475998</v>
          </cell>
          <cell r="H240">
            <v>328.239523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6.33203125" style="3" customWidth="1"/>
    <col min="2" max="16384" width="9.33203125" style="3" customWidth="1"/>
  </cols>
  <sheetData>
    <row r="2" spans="1:2" ht="12.75">
      <c r="A2" s="3" t="s">
        <v>18</v>
      </c>
      <c r="B2" s="1" t="s">
        <v>19</v>
      </c>
    </row>
    <row r="4" spans="1:2" ht="12.75">
      <c r="A4" s="3" t="s">
        <v>20</v>
      </c>
      <c r="B4" s="4" t="s">
        <v>25</v>
      </c>
    </row>
    <row r="5" ht="12.75">
      <c r="B5" s="2" t="s">
        <v>21</v>
      </c>
    </row>
    <row r="6" ht="12.75">
      <c r="B6" s="2" t="s">
        <v>22</v>
      </c>
    </row>
    <row r="7" ht="12.75">
      <c r="B7" s="2" t="s">
        <v>23</v>
      </c>
    </row>
    <row r="8" ht="12.75">
      <c r="B8" s="2" t="s">
        <v>24</v>
      </c>
    </row>
  </sheetData>
  <sheetProtection/>
  <hyperlinks>
    <hyperlink ref="B4" location="Broilers!A1" display="Broilers!A1"/>
    <hyperlink ref="B5" location="OtherChicken!A1" display="OtherChicken!A1"/>
    <hyperlink ref="B6" location="TotalChicken!A1" display="TotalChicken!A1"/>
    <hyperlink ref="B7" location="Turkey!A1" display="Turkey!A1"/>
    <hyperlink ref="B8" location="Poultry!A1" display="Poultry - Supply and utilization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71"/>
  <sheetViews>
    <sheetView showOutlineSymbols="0" zoomScalePageLayoutView="0" workbookViewId="0" topLeftCell="A1">
      <pane ySplit="7" topLeftCell="A8" activePane="bottomLeft" state="frozen"/>
      <selection pane="topLeft" activeCell="A1" sqref="A1:P1"/>
      <selection pane="bottomLeft" activeCell="A1" sqref="A1:P1"/>
    </sheetView>
  </sheetViews>
  <sheetFormatPr defaultColWidth="12.83203125" defaultRowHeight="12" customHeight="1"/>
  <cols>
    <col min="1" max="2" width="12.83203125" style="5" customWidth="1"/>
    <col min="3" max="12" width="12.83203125" style="6" customWidth="1"/>
    <col min="13" max="15" width="12.83203125" style="7" customWidth="1"/>
    <col min="16" max="18" width="12.83203125" style="8" customWidth="1"/>
    <col min="19" max="20" width="12.83203125" style="9" customWidth="1"/>
    <col min="21" max="21" width="24.16015625" style="9" customWidth="1"/>
    <col min="22" max="16384" width="12.83203125" style="9" customWidth="1"/>
  </cols>
  <sheetData>
    <row r="1" spans="1:18" s="44" customFormat="1" ht="12" customHeight="1" thickBot="1">
      <c r="A1" s="182" t="s">
        <v>59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1" t="s">
        <v>38</v>
      </c>
      <c r="R1" s="181"/>
    </row>
    <row r="2" spans="1:18" ht="12" customHeight="1" thickTop="1">
      <c r="A2" s="140" t="s">
        <v>0</v>
      </c>
      <c r="B2" s="169" t="s">
        <v>28</v>
      </c>
      <c r="C2" s="10" t="s">
        <v>1</v>
      </c>
      <c r="D2" s="11"/>
      <c r="E2" s="11"/>
      <c r="F2" s="11"/>
      <c r="G2" s="161" t="s">
        <v>60</v>
      </c>
      <c r="H2" s="162"/>
      <c r="I2" s="162"/>
      <c r="J2" s="163" t="s">
        <v>61</v>
      </c>
      <c r="K2" s="164"/>
      <c r="L2" s="164"/>
      <c r="M2" s="164"/>
      <c r="N2" s="164"/>
      <c r="O2" s="165"/>
      <c r="P2" s="150" t="s">
        <v>7</v>
      </c>
      <c r="Q2" s="151"/>
      <c r="R2" s="143" t="s">
        <v>56</v>
      </c>
    </row>
    <row r="3" spans="1:18" ht="12" customHeight="1">
      <c r="A3" s="141"/>
      <c r="B3" s="170"/>
      <c r="C3" s="172" t="s">
        <v>39</v>
      </c>
      <c r="D3" s="130" t="s">
        <v>2</v>
      </c>
      <c r="E3" s="130" t="s">
        <v>16</v>
      </c>
      <c r="F3" s="172" t="s">
        <v>29</v>
      </c>
      <c r="G3" s="130" t="s">
        <v>4</v>
      </c>
      <c r="H3" s="130" t="s">
        <v>17</v>
      </c>
      <c r="I3" s="133" t="s">
        <v>15</v>
      </c>
      <c r="J3" s="166"/>
      <c r="K3" s="167"/>
      <c r="L3" s="167"/>
      <c r="M3" s="167"/>
      <c r="N3" s="167"/>
      <c r="O3" s="168"/>
      <c r="P3" s="152" t="s">
        <v>8</v>
      </c>
      <c r="Q3" s="153"/>
      <c r="R3" s="144"/>
    </row>
    <row r="4" spans="1:18" ht="12" customHeight="1">
      <c r="A4" s="141"/>
      <c r="B4" s="170"/>
      <c r="C4" s="131"/>
      <c r="D4" s="131"/>
      <c r="E4" s="131"/>
      <c r="F4" s="186"/>
      <c r="G4" s="131"/>
      <c r="H4" s="131"/>
      <c r="I4" s="131"/>
      <c r="J4" s="134" t="s">
        <v>29</v>
      </c>
      <c r="K4" s="135"/>
      <c r="L4" s="136"/>
      <c r="M4" s="12" t="s">
        <v>27</v>
      </c>
      <c r="N4" s="13"/>
      <c r="O4" s="13"/>
      <c r="P4" s="173" t="s">
        <v>30</v>
      </c>
      <c r="Q4" s="174"/>
      <c r="R4" s="144"/>
    </row>
    <row r="5" spans="1:18" ht="12" customHeight="1">
      <c r="A5" s="141"/>
      <c r="B5" s="170"/>
      <c r="C5" s="131"/>
      <c r="D5" s="131"/>
      <c r="E5" s="131"/>
      <c r="F5" s="186"/>
      <c r="G5" s="131"/>
      <c r="H5" s="131"/>
      <c r="I5" s="131"/>
      <c r="J5" s="146" t="s">
        <v>26</v>
      </c>
      <c r="K5" s="146" t="s">
        <v>5</v>
      </c>
      <c r="L5" s="146" t="s">
        <v>6</v>
      </c>
      <c r="M5" s="156" t="s">
        <v>26</v>
      </c>
      <c r="N5" s="156" t="s">
        <v>5</v>
      </c>
      <c r="O5" s="156" t="s">
        <v>6</v>
      </c>
      <c r="P5" s="183" t="s">
        <v>5</v>
      </c>
      <c r="Q5" s="148" t="s">
        <v>6</v>
      </c>
      <c r="R5" s="144"/>
    </row>
    <row r="6" spans="1:18" ht="12" customHeight="1">
      <c r="A6" s="142"/>
      <c r="B6" s="171"/>
      <c r="C6" s="132"/>
      <c r="D6" s="132"/>
      <c r="E6" s="132"/>
      <c r="F6" s="187"/>
      <c r="G6" s="132"/>
      <c r="H6" s="132"/>
      <c r="I6" s="132"/>
      <c r="J6" s="147"/>
      <c r="K6" s="147"/>
      <c r="L6" s="147"/>
      <c r="M6" s="157"/>
      <c r="N6" s="157"/>
      <c r="O6" s="157"/>
      <c r="P6" s="184"/>
      <c r="Q6" s="149"/>
      <c r="R6" s="145"/>
    </row>
    <row r="7" spans="1:18" ht="12" customHeight="1">
      <c r="A7"/>
      <c r="B7" s="59" t="s">
        <v>42</v>
      </c>
      <c r="C7" s="155" t="s">
        <v>43</v>
      </c>
      <c r="D7" s="155"/>
      <c r="E7" s="155"/>
      <c r="F7" s="155"/>
      <c r="G7" s="155"/>
      <c r="H7" s="155"/>
      <c r="I7" s="155"/>
      <c r="J7" s="155"/>
      <c r="K7" s="155"/>
      <c r="L7" s="155"/>
      <c r="M7" s="154" t="s">
        <v>11</v>
      </c>
      <c r="N7" s="154"/>
      <c r="O7" s="154"/>
      <c r="P7" s="185" t="s">
        <v>44</v>
      </c>
      <c r="Q7" s="185"/>
      <c r="R7" s="185"/>
    </row>
    <row r="8" spans="1:18" ht="12" customHeight="1">
      <c r="A8" s="20">
        <v>1966</v>
      </c>
      <c r="B8" s="42">
        <f>+'[1]Pop'!D187</f>
        <v>196.56</v>
      </c>
      <c r="C8" s="47">
        <v>6437.1275422240005</v>
      </c>
      <c r="D8" s="48" t="s">
        <v>14</v>
      </c>
      <c r="E8" s="47">
        <v>71.09</v>
      </c>
      <c r="F8" s="49">
        <v>6508.217542224001</v>
      </c>
      <c r="G8" s="47">
        <v>90.998</v>
      </c>
      <c r="H8" s="50" t="s">
        <v>14</v>
      </c>
      <c r="I8" s="47">
        <v>109.877</v>
      </c>
      <c r="J8" s="49">
        <v>6307.342542224001</v>
      </c>
      <c r="K8" s="49">
        <f aca="true" t="shared" si="0" ref="K8:K14">J8*P8</f>
        <v>6307.342542224001</v>
      </c>
      <c r="L8" s="49">
        <v>4314.222298881216</v>
      </c>
      <c r="M8" s="22">
        <f aca="true" t="shared" si="1" ref="M8:M18">IF(J8=0,0,IF(B8=0,0,J8/B8))</f>
        <v>32.08863727220187</v>
      </c>
      <c r="N8" s="22">
        <f aca="true" t="shared" si="2" ref="N8:N17">IF(K8=0,0,IF(B8=0,0,K8/B8))</f>
        <v>32.08863727220187</v>
      </c>
      <c r="O8" s="22">
        <f aca="true" t="shared" si="3" ref="O8:O17">IF(L8=0,0,IF(B8=0,0,L8/B8))</f>
        <v>21.94862789418608</v>
      </c>
      <c r="P8" s="23">
        <v>1</v>
      </c>
      <c r="Q8" s="23">
        <v>0.6839999999999999</v>
      </c>
      <c r="R8" s="24" t="str">
        <f aca="true" t="shared" si="4" ref="R8:R22">IF(I7=0,"-",IF(ROUND(E8,0)=ROUND(I7,0),"-","*"))</f>
        <v>-</v>
      </c>
    </row>
    <row r="9" spans="1:18" ht="12" customHeight="1">
      <c r="A9" s="20">
        <v>1967</v>
      </c>
      <c r="B9" s="30">
        <f>+'[1]Pop'!D188</f>
        <v>198.712</v>
      </c>
      <c r="C9" s="47">
        <v>6552.306450249999</v>
      </c>
      <c r="D9" s="48" t="s">
        <v>14</v>
      </c>
      <c r="E9" s="47">
        <v>109.877</v>
      </c>
      <c r="F9" s="49">
        <v>6662.18345025</v>
      </c>
      <c r="G9" s="47">
        <v>79.518</v>
      </c>
      <c r="H9" s="50" t="s">
        <v>14</v>
      </c>
      <c r="I9" s="47">
        <v>99.832</v>
      </c>
      <c r="J9" s="49">
        <v>6482.833450249999</v>
      </c>
      <c r="K9" s="49">
        <f t="shared" si="0"/>
        <v>6482.833450249999</v>
      </c>
      <c r="L9" s="49">
        <v>4434.2580799709995</v>
      </c>
      <c r="M9" s="22">
        <f t="shared" si="1"/>
        <v>32.62426753417005</v>
      </c>
      <c r="N9" s="22">
        <f t="shared" si="2"/>
        <v>32.62426753417005</v>
      </c>
      <c r="O9" s="22">
        <f t="shared" si="3"/>
        <v>22.314998993372317</v>
      </c>
      <c r="P9" s="23">
        <v>1</v>
      </c>
      <c r="Q9" s="23">
        <v>0.6839999999999999</v>
      </c>
      <c r="R9" s="24" t="str">
        <f t="shared" si="4"/>
        <v>-</v>
      </c>
    </row>
    <row r="10" spans="1:18" ht="12" customHeight="1">
      <c r="A10" s="20">
        <v>1968</v>
      </c>
      <c r="B10" s="30">
        <f>+'[1]Pop'!D189</f>
        <v>200.706</v>
      </c>
      <c r="C10" s="47">
        <v>6653.318574998</v>
      </c>
      <c r="D10" s="48" t="s">
        <v>14</v>
      </c>
      <c r="E10" s="47">
        <v>99.832</v>
      </c>
      <c r="F10" s="49">
        <v>6753.150574998001</v>
      </c>
      <c r="G10" s="47">
        <v>86.026</v>
      </c>
      <c r="H10" s="50" t="s">
        <v>14</v>
      </c>
      <c r="I10" s="47">
        <v>67.476</v>
      </c>
      <c r="J10" s="49">
        <v>6599.648574998</v>
      </c>
      <c r="K10" s="49">
        <f t="shared" si="0"/>
        <v>6599.648574998</v>
      </c>
      <c r="L10" s="49">
        <v>4514.159625298632</v>
      </c>
      <c r="M10" s="22">
        <f t="shared" si="1"/>
        <v>32.88216881905873</v>
      </c>
      <c r="N10" s="22">
        <f t="shared" si="2"/>
        <v>32.88216881905873</v>
      </c>
      <c r="O10" s="22">
        <f t="shared" si="3"/>
        <v>22.49140347223617</v>
      </c>
      <c r="P10" s="23">
        <v>1</v>
      </c>
      <c r="Q10" s="23">
        <v>0.6839999999999999</v>
      </c>
      <c r="R10" s="24" t="str">
        <f t="shared" si="4"/>
        <v>-</v>
      </c>
    </row>
    <row r="11" spans="1:18" ht="12" customHeight="1">
      <c r="A11" s="20">
        <v>1969</v>
      </c>
      <c r="B11" s="30">
        <f>+'[1]Pop'!D190</f>
        <v>202.677</v>
      </c>
      <c r="C11" s="47">
        <v>7174.881462386001</v>
      </c>
      <c r="D11" s="48" t="s">
        <v>14</v>
      </c>
      <c r="E11" s="47">
        <v>67.476</v>
      </c>
      <c r="F11" s="49">
        <v>7242.357462386</v>
      </c>
      <c r="G11" s="47">
        <v>83.949</v>
      </c>
      <c r="H11" s="50" t="s">
        <v>14</v>
      </c>
      <c r="I11" s="47">
        <v>82.022</v>
      </c>
      <c r="J11" s="49">
        <v>7076.386462386001</v>
      </c>
      <c r="K11" s="49">
        <f t="shared" si="0"/>
        <v>7076.386462386001</v>
      </c>
      <c r="L11" s="49">
        <v>4833.171953809639</v>
      </c>
      <c r="M11" s="22">
        <f t="shared" si="1"/>
        <v>34.91460038576652</v>
      </c>
      <c r="N11" s="22">
        <f t="shared" si="2"/>
        <v>34.91460038576652</v>
      </c>
      <c r="O11" s="22">
        <f t="shared" si="3"/>
        <v>23.846672063478533</v>
      </c>
      <c r="P11" s="23">
        <v>1</v>
      </c>
      <c r="Q11" s="23">
        <v>0.683</v>
      </c>
      <c r="R11" s="24" t="str">
        <f t="shared" si="4"/>
        <v>-</v>
      </c>
    </row>
    <row r="12" spans="1:18" ht="12" customHeight="1">
      <c r="A12" s="20">
        <v>1970</v>
      </c>
      <c r="B12" s="30">
        <f>+'[1]Pop'!D191</f>
        <v>205.052</v>
      </c>
      <c r="C12" s="47">
        <v>7686.58742537</v>
      </c>
      <c r="D12" s="48" t="s">
        <v>14</v>
      </c>
      <c r="E12" s="47">
        <v>82</v>
      </c>
      <c r="F12" s="49">
        <v>7768.58742537</v>
      </c>
      <c r="G12" s="47">
        <v>93.707</v>
      </c>
      <c r="H12" s="47">
        <v>85</v>
      </c>
      <c r="I12" s="47">
        <v>112</v>
      </c>
      <c r="J12" s="49">
        <v>7477.88042537</v>
      </c>
      <c r="K12" s="49">
        <f t="shared" si="0"/>
        <v>7477.88042537</v>
      </c>
      <c r="L12" s="49">
        <v>5107.39233052771</v>
      </c>
      <c r="M12" s="22">
        <f t="shared" si="1"/>
        <v>36.46821501555703</v>
      </c>
      <c r="N12" s="22">
        <f t="shared" si="2"/>
        <v>36.46821501555703</v>
      </c>
      <c r="O12" s="22">
        <f t="shared" si="3"/>
        <v>24.907790855625453</v>
      </c>
      <c r="P12" s="23">
        <v>1</v>
      </c>
      <c r="Q12" s="23">
        <v>0.683</v>
      </c>
      <c r="R12" s="24" t="str">
        <f t="shared" si="4"/>
        <v>-</v>
      </c>
    </row>
    <row r="13" spans="1:18" ht="12" customHeight="1">
      <c r="A13" s="25">
        <v>1971</v>
      </c>
      <c r="B13" s="31">
        <f>+'[1]Pop'!D192</f>
        <v>207.661</v>
      </c>
      <c r="C13" s="51">
        <v>7723.561383926</v>
      </c>
      <c r="D13" s="52" t="s">
        <v>14</v>
      </c>
      <c r="E13" s="51">
        <v>112</v>
      </c>
      <c r="F13" s="53">
        <v>7835.561383926</v>
      </c>
      <c r="G13" s="51">
        <v>100.543</v>
      </c>
      <c r="H13" s="51">
        <v>96</v>
      </c>
      <c r="I13" s="51">
        <v>103</v>
      </c>
      <c r="J13" s="53">
        <v>7536.018383926001</v>
      </c>
      <c r="K13" s="53">
        <f t="shared" si="0"/>
        <v>7536.018383926001</v>
      </c>
      <c r="L13" s="53">
        <v>5139.564537837532</v>
      </c>
      <c r="M13" s="27">
        <f t="shared" si="1"/>
        <v>36.29000334162891</v>
      </c>
      <c r="N13" s="27">
        <f t="shared" si="2"/>
        <v>36.29000334162891</v>
      </c>
      <c r="O13" s="27">
        <f t="shared" si="3"/>
        <v>24.749782278990914</v>
      </c>
      <c r="P13" s="28">
        <v>1</v>
      </c>
      <c r="Q13" s="28">
        <v>0.6819999999999999</v>
      </c>
      <c r="R13" s="29" t="str">
        <f t="shared" si="4"/>
        <v>-</v>
      </c>
    </row>
    <row r="14" spans="1:18" ht="12" customHeight="1">
      <c r="A14" s="25">
        <v>1972</v>
      </c>
      <c r="B14" s="31">
        <f>+'[1]Pop'!D193</f>
        <v>209.896</v>
      </c>
      <c r="C14" s="51">
        <v>8146.838473808</v>
      </c>
      <c r="D14" s="52" t="s">
        <v>14</v>
      </c>
      <c r="E14" s="51">
        <v>103</v>
      </c>
      <c r="F14" s="53">
        <v>8249.838473808</v>
      </c>
      <c r="G14" s="51">
        <v>94.12</v>
      </c>
      <c r="H14" s="51">
        <v>104</v>
      </c>
      <c r="I14" s="51">
        <v>76</v>
      </c>
      <c r="J14" s="53">
        <v>7975.718473808</v>
      </c>
      <c r="K14" s="53">
        <f t="shared" si="0"/>
        <v>7975.718473808</v>
      </c>
      <c r="L14" s="53">
        <v>5439.439999137056</v>
      </c>
      <c r="M14" s="27">
        <f t="shared" si="1"/>
        <v>37.99843005015818</v>
      </c>
      <c r="N14" s="27">
        <f t="shared" si="2"/>
        <v>37.99843005015818</v>
      </c>
      <c r="O14" s="27">
        <f t="shared" si="3"/>
        <v>25.914929294207873</v>
      </c>
      <c r="P14" s="28">
        <v>1</v>
      </c>
      <c r="Q14" s="28">
        <v>0.6819999999999999</v>
      </c>
      <c r="R14" s="29" t="str">
        <f t="shared" si="4"/>
        <v>-</v>
      </c>
    </row>
    <row r="15" spans="1:18" ht="12" customHeight="1">
      <c r="A15" s="25">
        <v>1973</v>
      </c>
      <c r="B15" s="31">
        <f>+'[1]Pop'!D194</f>
        <v>211.909</v>
      </c>
      <c r="C15" s="51">
        <v>7961.659</v>
      </c>
      <c r="D15" s="52" t="s">
        <v>14</v>
      </c>
      <c r="E15" s="51">
        <v>76</v>
      </c>
      <c r="F15" s="53">
        <v>8037.659</v>
      </c>
      <c r="G15" s="51">
        <v>93.798</v>
      </c>
      <c r="H15" s="51">
        <v>99</v>
      </c>
      <c r="I15" s="51">
        <v>100</v>
      </c>
      <c r="J15" s="53">
        <v>7744.861</v>
      </c>
      <c r="K15" s="53">
        <f aca="true" t="shared" si="5" ref="K15:K41">J15*P15</f>
        <v>7744.861</v>
      </c>
      <c r="L15" s="53">
        <v>5274.250341</v>
      </c>
      <c r="M15" s="27">
        <f t="shared" si="1"/>
        <v>36.54805128616529</v>
      </c>
      <c r="N15" s="27">
        <f t="shared" si="2"/>
        <v>36.54805128616529</v>
      </c>
      <c r="O15" s="27">
        <f t="shared" si="3"/>
        <v>24.889222925878563</v>
      </c>
      <c r="P15" s="28">
        <v>1</v>
      </c>
      <c r="Q15" s="28">
        <v>0.681</v>
      </c>
      <c r="R15" s="29" t="str">
        <f t="shared" si="4"/>
        <v>-</v>
      </c>
    </row>
    <row r="16" spans="1:18" ht="12" customHeight="1">
      <c r="A16" s="25">
        <v>1974</v>
      </c>
      <c r="B16" s="31">
        <f>+'[1]Pop'!D195</f>
        <v>213.854</v>
      </c>
      <c r="C16" s="51">
        <v>8034.33904</v>
      </c>
      <c r="D16" s="52" t="s">
        <v>14</v>
      </c>
      <c r="E16" s="51">
        <v>100</v>
      </c>
      <c r="F16" s="53">
        <v>8134.33904</v>
      </c>
      <c r="G16" s="51">
        <v>115.342</v>
      </c>
      <c r="H16" s="51">
        <v>107</v>
      </c>
      <c r="I16" s="51">
        <v>121</v>
      </c>
      <c r="J16" s="53">
        <v>7790.99704</v>
      </c>
      <c r="K16" s="53">
        <f t="shared" si="5"/>
        <v>7790.99704</v>
      </c>
      <c r="L16" s="53">
        <v>5305.66898424</v>
      </c>
      <c r="M16" s="27">
        <f t="shared" si="1"/>
        <v>36.431383280181805</v>
      </c>
      <c r="N16" s="27">
        <f t="shared" si="2"/>
        <v>36.431383280181805</v>
      </c>
      <c r="O16" s="27">
        <f t="shared" si="3"/>
        <v>24.80977201380381</v>
      </c>
      <c r="P16" s="28">
        <v>1</v>
      </c>
      <c r="Q16" s="28">
        <v>0.681</v>
      </c>
      <c r="R16" s="29" t="str">
        <f t="shared" si="4"/>
        <v>-</v>
      </c>
    </row>
    <row r="17" spans="1:18" ht="12" customHeight="1">
      <c r="A17" s="25">
        <v>1975</v>
      </c>
      <c r="B17" s="31">
        <f>+'[1]Pop'!D196</f>
        <v>215.973</v>
      </c>
      <c r="C17" s="51">
        <v>8019.67296</v>
      </c>
      <c r="D17" s="52" t="s">
        <v>14</v>
      </c>
      <c r="E17" s="51">
        <v>121</v>
      </c>
      <c r="F17" s="53">
        <v>8140.67296</v>
      </c>
      <c r="G17" s="51">
        <v>137.731</v>
      </c>
      <c r="H17" s="51">
        <v>116</v>
      </c>
      <c r="I17" s="51">
        <v>75</v>
      </c>
      <c r="J17" s="53">
        <v>7811.94196</v>
      </c>
      <c r="K17" s="53">
        <f t="shared" si="5"/>
        <v>7811.94196</v>
      </c>
      <c r="L17" s="53">
        <v>5312.120532800001</v>
      </c>
      <c r="M17" s="27">
        <f t="shared" si="1"/>
        <v>36.17091932787895</v>
      </c>
      <c r="N17" s="27">
        <f t="shared" si="2"/>
        <v>36.17091932787895</v>
      </c>
      <c r="O17" s="27">
        <f t="shared" si="3"/>
        <v>24.596225142957685</v>
      </c>
      <c r="P17" s="28">
        <v>1</v>
      </c>
      <c r="Q17" s="28">
        <v>0.68</v>
      </c>
      <c r="R17" s="29" t="str">
        <f t="shared" si="4"/>
        <v>-</v>
      </c>
    </row>
    <row r="18" spans="1:18" ht="12" customHeight="1">
      <c r="A18" s="20">
        <v>1976</v>
      </c>
      <c r="B18" s="30">
        <f>+'[1]Pop'!D197</f>
        <v>218.035</v>
      </c>
      <c r="C18" s="47">
        <v>9012.07096</v>
      </c>
      <c r="D18" s="48" t="s">
        <v>14</v>
      </c>
      <c r="E18" s="47">
        <v>75</v>
      </c>
      <c r="F18" s="49">
        <v>9087.07096</v>
      </c>
      <c r="G18" s="47">
        <v>287.408</v>
      </c>
      <c r="H18" s="47">
        <v>127</v>
      </c>
      <c r="I18" s="47">
        <v>112</v>
      </c>
      <c r="J18" s="49">
        <v>8560.66296</v>
      </c>
      <c r="K18" s="49">
        <f t="shared" si="5"/>
        <v>8560.66296</v>
      </c>
      <c r="L18" s="49">
        <v>5821.2508128</v>
      </c>
      <c r="M18" s="22">
        <f t="shared" si="1"/>
        <v>39.26279248744468</v>
      </c>
      <c r="N18" s="22">
        <f aca="true" t="shared" si="6" ref="N18:N41">IF(K18=0,0,IF(B18=0,0,K18/B18))</f>
        <v>39.26279248744468</v>
      </c>
      <c r="O18" s="22">
        <f aca="true" t="shared" si="7" ref="O18:O41">IF(L18=0,0,IF(B18=0,0,L18/B18))</f>
        <v>26.69869889146238</v>
      </c>
      <c r="P18" s="23">
        <v>1</v>
      </c>
      <c r="Q18" s="23">
        <v>0.68</v>
      </c>
      <c r="R18" s="24" t="str">
        <f t="shared" si="4"/>
        <v>-</v>
      </c>
    </row>
    <row r="19" spans="1:18" ht="12" customHeight="1">
      <c r="A19" s="20">
        <v>1977</v>
      </c>
      <c r="B19" s="30">
        <f>+'[1]Pop'!D198</f>
        <v>220.23899999999998</v>
      </c>
      <c r="C19" s="47">
        <v>9279.454</v>
      </c>
      <c r="D19" s="48" t="s">
        <v>14</v>
      </c>
      <c r="E19" s="47">
        <v>112</v>
      </c>
      <c r="F19" s="49">
        <v>9391.454</v>
      </c>
      <c r="G19" s="47">
        <v>313.287</v>
      </c>
      <c r="H19" s="47">
        <v>128</v>
      </c>
      <c r="I19" s="47">
        <v>110</v>
      </c>
      <c r="J19" s="49">
        <v>8840.167</v>
      </c>
      <c r="K19" s="49">
        <f t="shared" si="5"/>
        <v>8840.167</v>
      </c>
      <c r="L19" s="49">
        <v>6002.473393</v>
      </c>
      <c r="M19" s="22">
        <f aca="true" t="shared" si="8" ref="M19:M41">IF(J19=0,0,IF(B19=0,0,J19/B19))</f>
        <v>40.13897175341334</v>
      </c>
      <c r="N19" s="22">
        <f t="shared" si="6"/>
        <v>40.13897175341334</v>
      </c>
      <c r="O19" s="22">
        <f t="shared" si="7"/>
        <v>27.25436182056766</v>
      </c>
      <c r="P19" s="23">
        <v>1</v>
      </c>
      <c r="Q19" s="23">
        <v>0.679</v>
      </c>
      <c r="R19" s="24" t="str">
        <f t="shared" si="4"/>
        <v>-</v>
      </c>
    </row>
    <row r="20" spans="1:18" ht="12" customHeight="1">
      <c r="A20" s="20">
        <v>1978</v>
      </c>
      <c r="B20" s="30">
        <f>+'[1]Pop'!D199</f>
        <v>222.585</v>
      </c>
      <c r="C20" s="47">
        <v>9902.015</v>
      </c>
      <c r="D20" s="48" t="s">
        <v>14</v>
      </c>
      <c r="E20" s="47">
        <v>110</v>
      </c>
      <c r="F20" s="49">
        <v>10012.015</v>
      </c>
      <c r="G20" s="47">
        <v>331.137</v>
      </c>
      <c r="H20" s="47">
        <v>126</v>
      </c>
      <c r="I20" s="47">
        <v>86</v>
      </c>
      <c r="J20" s="49">
        <v>9468.877999999999</v>
      </c>
      <c r="K20" s="49">
        <f t="shared" si="5"/>
        <v>9468.877999999999</v>
      </c>
      <c r="L20" s="49">
        <v>6419.899283999998</v>
      </c>
      <c r="M20" s="22">
        <f t="shared" si="8"/>
        <v>42.54050362782756</v>
      </c>
      <c r="N20" s="22">
        <f t="shared" si="6"/>
        <v>42.54050362782756</v>
      </c>
      <c r="O20" s="22">
        <f t="shared" si="7"/>
        <v>28.842461459667085</v>
      </c>
      <c r="P20" s="23">
        <v>1</v>
      </c>
      <c r="Q20" s="23">
        <v>0.6779999999999999</v>
      </c>
      <c r="R20" s="24" t="str">
        <f t="shared" si="4"/>
        <v>-</v>
      </c>
    </row>
    <row r="21" spans="1:18" ht="12" customHeight="1">
      <c r="A21" s="20">
        <v>1979</v>
      </c>
      <c r="B21" s="30">
        <f>+'[1]Pop'!D200</f>
        <v>225.055</v>
      </c>
      <c r="C21" s="47">
        <v>10926.34496</v>
      </c>
      <c r="D21" s="48" t="s">
        <v>14</v>
      </c>
      <c r="E21" s="47">
        <v>86</v>
      </c>
      <c r="F21" s="49">
        <v>11012.34496</v>
      </c>
      <c r="G21" s="47">
        <v>402.002</v>
      </c>
      <c r="H21" s="47">
        <v>144</v>
      </c>
      <c r="I21" s="47">
        <v>112</v>
      </c>
      <c r="J21" s="49">
        <v>10354.34296</v>
      </c>
      <c r="K21" s="49">
        <f t="shared" si="5"/>
        <v>10209.38215856</v>
      </c>
      <c r="L21" s="49">
        <v>7040.9532128</v>
      </c>
      <c r="M21" s="22">
        <f t="shared" si="8"/>
        <v>46.00805563084579</v>
      </c>
      <c r="N21" s="22">
        <f t="shared" si="6"/>
        <v>45.36394285201395</v>
      </c>
      <c r="O21" s="22">
        <f t="shared" si="7"/>
        <v>31.28547782897514</v>
      </c>
      <c r="P21" s="23">
        <v>0.986</v>
      </c>
      <c r="Q21" s="23">
        <v>0.68</v>
      </c>
      <c r="R21" s="24" t="str">
        <f t="shared" si="4"/>
        <v>-</v>
      </c>
    </row>
    <row r="22" spans="1:18" ht="12" customHeight="1">
      <c r="A22" s="20">
        <v>1980</v>
      </c>
      <c r="B22" s="30">
        <f>+'[1]Pop'!D201</f>
        <v>227.726</v>
      </c>
      <c r="C22" s="47">
        <v>11251.96504</v>
      </c>
      <c r="D22" s="48" t="s">
        <v>14</v>
      </c>
      <c r="E22" s="47">
        <v>112</v>
      </c>
      <c r="F22" s="49">
        <v>11363.96504</v>
      </c>
      <c r="G22" s="47">
        <v>567.05</v>
      </c>
      <c r="H22" s="47">
        <v>155</v>
      </c>
      <c r="I22" s="47">
        <v>115</v>
      </c>
      <c r="J22" s="49">
        <v>10526.91504</v>
      </c>
      <c r="K22" s="49">
        <f t="shared" si="5"/>
        <v>10284.79599408</v>
      </c>
      <c r="L22" s="49">
        <v>7105.667652</v>
      </c>
      <c r="M22" s="22">
        <f t="shared" si="8"/>
        <v>46.22623257774694</v>
      </c>
      <c r="N22" s="22">
        <f t="shared" si="6"/>
        <v>45.16302922845876</v>
      </c>
      <c r="O22" s="22">
        <f t="shared" si="7"/>
        <v>31.202706989979188</v>
      </c>
      <c r="P22" s="23">
        <v>0.977</v>
      </c>
      <c r="Q22" s="23">
        <v>0.675</v>
      </c>
      <c r="R22" s="24" t="str">
        <f t="shared" si="4"/>
        <v>-</v>
      </c>
    </row>
    <row r="23" spans="1:18" ht="12" customHeight="1">
      <c r="A23" s="25">
        <v>1981</v>
      </c>
      <c r="B23" s="31">
        <f>+'[1]Pop'!D202</f>
        <v>229.966</v>
      </c>
      <c r="C23" s="51">
        <v>11868.1044</v>
      </c>
      <c r="D23" s="52" t="s">
        <v>14</v>
      </c>
      <c r="E23" s="51">
        <v>115</v>
      </c>
      <c r="F23" s="53">
        <v>11983.1044</v>
      </c>
      <c r="G23" s="51">
        <v>719.144</v>
      </c>
      <c r="H23" s="51">
        <v>154</v>
      </c>
      <c r="I23" s="51">
        <v>120</v>
      </c>
      <c r="J23" s="53">
        <v>10989.9604</v>
      </c>
      <c r="K23" s="53">
        <f t="shared" si="5"/>
        <v>10627.291706799999</v>
      </c>
      <c r="L23" s="53">
        <v>7352.2835076</v>
      </c>
      <c r="M23" s="27">
        <f t="shared" si="8"/>
        <v>47.78950105667794</v>
      </c>
      <c r="N23" s="27">
        <f t="shared" si="6"/>
        <v>46.21244752180756</v>
      </c>
      <c r="O23" s="27">
        <f t="shared" si="7"/>
        <v>31.971176206917544</v>
      </c>
      <c r="P23" s="28">
        <v>0.967</v>
      </c>
      <c r="Q23" s="28">
        <v>0.669</v>
      </c>
      <c r="R23" s="29" t="str">
        <f aca="true" t="shared" si="9" ref="R23:R41">IF(I22=0,"-",IF(ROUND(E23,0)=ROUND(I22,0),"-","*"))</f>
        <v>-</v>
      </c>
    </row>
    <row r="24" spans="1:18" ht="12" customHeight="1">
      <c r="A24" s="25">
        <v>1982</v>
      </c>
      <c r="B24" s="31">
        <f>+'[1]Pop'!D203</f>
        <v>232.188</v>
      </c>
      <c r="C24" s="51">
        <v>11995.69304</v>
      </c>
      <c r="D24" s="52" t="s">
        <v>14</v>
      </c>
      <c r="E24" s="51">
        <v>120</v>
      </c>
      <c r="F24" s="53">
        <v>12115.69304</v>
      </c>
      <c r="G24" s="51">
        <v>501.009</v>
      </c>
      <c r="H24" s="51">
        <v>147</v>
      </c>
      <c r="I24" s="51">
        <v>117</v>
      </c>
      <c r="J24" s="53">
        <v>11350.68404</v>
      </c>
      <c r="K24" s="53">
        <f t="shared" si="5"/>
        <v>10783.149838</v>
      </c>
      <c r="L24" s="53">
        <v>7468.750098320001</v>
      </c>
      <c r="M24" s="27">
        <f t="shared" si="8"/>
        <v>48.88574792840285</v>
      </c>
      <c r="N24" s="27">
        <f t="shared" si="6"/>
        <v>46.441460531982706</v>
      </c>
      <c r="O24" s="27">
        <f t="shared" si="7"/>
        <v>32.166822136889074</v>
      </c>
      <c r="P24" s="28">
        <v>0.95</v>
      </c>
      <c r="Q24" s="28">
        <v>0.658</v>
      </c>
      <c r="R24" s="29" t="str">
        <f t="shared" si="9"/>
        <v>-</v>
      </c>
    </row>
    <row r="25" spans="1:18" ht="12" customHeight="1">
      <c r="A25" s="25">
        <v>1983</v>
      </c>
      <c r="B25" s="31">
        <f>+'[1]Pop'!D204</f>
        <v>234.307</v>
      </c>
      <c r="C25" s="51">
        <v>12325.516</v>
      </c>
      <c r="D25" s="52" t="s">
        <v>14</v>
      </c>
      <c r="E25" s="51">
        <v>117</v>
      </c>
      <c r="F25" s="53">
        <v>12442.516</v>
      </c>
      <c r="G25" s="51">
        <v>431.755</v>
      </c>
      <c r="H25" s="51">
        <v>132</v>
      </c>
      <c r="I25" s="51">
        <v>101</v>
      </c>
      <c r="J25" s="53">
        <v>11777.761</v>
      </c>
      <c r="K25" s="53">
        <f t="shared" si="5"/>
        <v>10988.651013</v>
      </c>
      <c r="L25" s="53">
        <v>7620.211367000001</v>
      </c>
      <c r="M25" s="27">
        <f t="shared" si="8"/>
        <v>50.26636421447076</v>
      </c>
      <c r="N25" s="27">
        <f t="shared" si="6"/>
        <v>46.898517812101225</v>
      </c>
      <c r="O25" s="27">
        <f t="shared" si="7"/>
        <v>32.52233764676259</v>
      </c>
      <c r="P25" s="28">
        <v>0.933</v>
      </c>
      <c r="Q25" s="28">
        <v>0.647</v>
      </c>
      <c r="R25" s="29" t="str">
        <f t="shared" si="9"/>
        <v>-</v>
      </c>
    </row>
    <row r="26" spans="1:18" ht="12" customHeight="1">
      <c r="A26" s="25">
        <v>1984</v>
      </c>
      <c r="B26" s="31">
        <f>+'[1]Pop'!D205</f>
        <v>236.348</v>
      </c>
      <c r="C26" s="51">
        <v>12920.828</v>
      </c>
      <c r="D26" s="52" t="s">
        <v>14</v>
      </c>
      <c r="E26" s="51">
        <v>101</v>
      </c>
      <c r="F26" s="53">
        <v>13021.828</v>
      </c>
      <c r="G26" s="51">
        <v>406.766</v>
      </c>
      <c r="H26" s="51">
        <v>145</v>
      </c>
      <c r="I26" s="51">
        <v>127</v>
      </c>
      <c r="J26" s="53">
        <v>12343.062</v>
      </c>
      <c r="K26" s="53">
        <f t="shared" si="5"/>
        <v>11503.733784</v>
      </c>
      <c r="L26" s="53">
        <v>7985.961114</v>
      </c>
      <c r="M26" s="27">
        <f t="shared" si="8"/>
        <v>52.2241017482695</v>
      </c>
      <c r="N26" s="27">
        <f t="shared" si="6"/>
        <v>48.67286282938717</v>
      </c>
      <c r="O26" s="27">
        <f t="shared" si="7"/>
        <v>33.78899383113036</v>
      </c>
      <c r="P26" s="28">
        <v>0.932</v>
      </c>
      <c r="Q26" s="28">
        <v>0.647</v>
      </c>
      <c r="R26" s="29" t="str">
        <f t="shared" si="9"/>
        <v>-</v>
      </c>
    </row>
    <row r="27" spans="1:18" ht="12" customHeight="1">
      <c r="A27" s="25">
        <v>1985</v>
      </c>
      <c r="B27" s="31">
        <f>+'[1]Pop'!D206</f>
        <v>238.466</v>
      </c>
      <c r="C27" s="51">
        <v>13519.558</v>
      </c>
      <c r="D27" s="52" t="s">
        <v>14</v>
      </c>
      <c r="E27" s="51">
        <v>127</v>
      </c>
      <c r="F27" s="53">
        <v>13646.558</v>
      </c>
      <c r="G27" s="51">
        <v>416.874</v>
      </c>
      <c r="H27" s="51">
        <v>143</v>
      </c>
      <c r="I27" s="51">
        <v>158</v>
      </c>
      <c r="J27" s="53">
        <v>12928.684000000001</v>
      </c>
      <c r="K27" s="53">
        <f t="shared" si="5"/>
        <v>12023.676120000002</v>
      </c>
      <c r="L27" s="53">
        <v>8351.929864000002</v>
      </c>
      <c r="M27" s="27">
        <f t="shared" si="8"/>
        <v>54.21604757072287</v>
      </c>
      <c r="N27" s="27">
        <f t="shared" si="6"/>
        <v>50.42092424077227</v>
      </c>
      <c r="O27" s="27">
        <f t="shared" si="7"/>
        <v>35.02356673068698</v>
      </c>
      <c r="P27" s="28">
        <v>0.93</v>
      </c>
      <c r="Q27" s="28">
        <v>0.646</v>
      </c>
      <c r="R27" s="29" t="str">
        <f t="shared" si="9"/>
        <v>-</v>
      </c>
    </row>
    <row r="28" spans="1:18" ht="12" customHeight="1">
      <c r="A28" s="20">
        <v>1986</v>
      </c>
      <c r="B28" s="30">
        <f>+'[1]Pop'!D207</f>
        <v>240.651</v>
      </c>
      <c r="C28" s="47">
        <v>14180.14504</v>
      </c>
      <c r="D28" s="48" t="s">
        <v>14</v>
      </c>
      <c r="E28" s="47">
        <v>158</v>
      </c>
      <c r="F28" s="49">
        <v>14338.14504</v>
      </c>
      <c r="G28" s="47">
        <v>566.157</v>
      </c>
      <c r="H28" s="47">
        <v>149</v>
      </c>
      <c r="I28" s="47">
        <v>179.122</v>
      </c>
      <c r="J28" s="49">
        <v>13443.866039999999</v>
      </c>
      <c r="K28" s="49">
        <f t="shared" si="5"/>
        <v>12381.800622839999</v>
      </c>
      <c r="L28" s="49">
        <v>8604.0742656</v>
      </c>
      <c r="M28" s="22">
        <f t="shared" si="8"/>
        <v>55.864575838039315</v>
      </c>
      <c r="N28" s="22">
        <f t="shared" si="6"/>
        <v>51.451274346834204</v>
      </c>
      <c r="O28" s="22">
        <f t="shared" si="7"/>
        <v>35.753328536345165</v>
      </c>
      <c r="P28" s="23">
        <v>0.921</v>
      </c>
      <c r="Q28" s="23">
        <v>0.64</v>
      </c>
      <c r="R28" s="24" t="str">
        <f t="shared" si="9"/>
        <v>-</v>
      </c>
    </row>
    <row r="29" spans="1:18" ht="12" customHeight="1">
      <c r="A29" s="20">
        <v>1987</v>
      </c>
      <c r="B29" s="30">
        <f>+'[1]Pop'!D208</f>
        <v>242.804</v>
      </c>
      <c r="C29" s="47">
        <v>15413.10304</v>
      </c>
      <c r="D29" s="48" t="s">
        <v>14</v>
      </c>
      <c r="E29" s="47">
        <v>179.122</v>
      </c>
      <c r="F29" s="49">
        <v>15592.22504</v>
      </c>
      <c r="G29" s="47">
        <v>751.552</v>
      </c>
      <c r="H29" s="47">
        <v>151</v>
      </c>
      <c r="I29" s="47">
        <v>202.026</v>
      </c>
      <c r="J29" s="49">
        <v>14487.64704</v>
      </c>
      <c r="K29" s="49">
        <f t="shared" si="5"/>
        <v>13241.70939456</v>
      </c>
      <c r="L29" s="49">
        <v>9214.14351744</v>
      </c>
      <c r="M29" s="22">
        <f t="shared" si="8"/>
        <v>59.66807400207575</v>
      </c>
      <c r="N29" s="22">
        <f t="shared" si="6"/>
        <v>54.53661963789724</v>
      </c>
      <c r="O29" s="22">
        <f t="shared" si="7"/>
        <v>37.94889506532017</v>
      </c>
      <c r="P29" s="23">
        <v>0.914</v>
      </c>
      <c r="Q29" s="23">
        <v>0.636</v>
      </c>
      <c r="R29" s="24" t="str">
        <f t="shared" si="9"/>
        <v>-</v>
      </c>
    </row>
    <row r="30" spans="1:18" ht="12" customHeight="1">
      <c r="A30" s="20">
        <v>1988</v>
      </c>
      <c r="B30" s="30">
        <f>+'[1]Pop'!D209</f>
        <v>245.021</v>
      </c>
      <c r="C30" s="47">
        <v>16006.9864359945</v>
      </c>
      <c r="D30" s="48" t="s">
        <v>14</v>
      </c>
      <c r="E30" s="47">
        <v>202.026</v>
      </c>
      <c r="F30" s="49">
        <v>16209.0124359945</v>
      </c>
      <c r="G30" s="47">
        <v>765.437073</v>
      </c>
      <c r="H30" s="47">
        <v>156</v>
      </c>
      <c r="I30" s="47">
        <v>178.668</v>
      </c>
      <c r="J30" s="49">
        <v>15108.9073629945</v>
      </c>
      <c r="K30" s="49">
        <f t="shared" si="5"/>
        <v>13416.709738339116</v>
      </c>
      <c r="L30" s="49">
        <v>9367.52256505659</v>
      </c>
      <c r="M30" s="22">
        <f t="shared" si="8"/>
        <v>61.6637241828027</v>
      </c>
      <c r="N30" s="22">
        <f t="shared" si="6"/>
        <v>54.7573870743288</v>
      </c>
      <c r="O30" s="22">
        <f t="shared" si="7"/>
        <v>38.23150899333768</v>
      </c>
      <c r="P30" s="23">
        <v>0.888</v>
      </c>
      <c r="Q30" s="23">
        <v>0.62</v>
      </c>
      <c r="R30" s="24" t="str">
        <f t="shared" si="9"/>
        <v>-</v>
      </c>
    </row>
    <row r="31" spans="1:18" ht="12" customHeight="1">
      <c r="A31" s="20">
        <v>1989</v>
      </c>
      <c r="B31" s="30">
        <f>+'[1]Pop'!D210</f>
        <v>247.342</v>
      </c>
      <c r="C31" s="47">
        <v>17227.11096</v>
      </c>
      <c r="D31" s="48" t="s">
        <v>14</v>
      </c>
      <c r="E31" s="47">
        <v>178.668</v>
      </c>
      <c r="F31" s="49">
        <v>17405.778960000003</v>
      </c>
      <c r="G31" s="47">
        <v>974.7148839653</v>
      </c>
      <c r="H31" s="47">
        <v>163</v>
      </c>
      <c r="I31" s="47">
        <v>221.049</v>
      </c>
      <c r="J31" s="49">
        <v>16047.015076034702</v>
      </c>
      <c r="K31" s="49">
        <f t="shared" si="5"/>
        <v>13864.621025693983</v>
      </c>
      <c r="L31" s="49">
        <v>9708.444121000995</v>
      </c>
      <c r="M31" s="22">
        <f t="shared" si="8"/>
        <v>64.87784151512764</v>
      </c>
      <c r="N31" s="22">
        <f t="shared" si="6"/>
        <v>56.054455069070286</v>
      </c>
      <c r="O31" s="22">
        <f t="shared" si="7"/>
        <v>39.251094116652226</v>
      </c>
      <c r="P31" s="23">
        <v>0.864</v>
      </c>
      <c r="Q31" s="23">
        <v>0.605</v>
      </c>
      <c r="R31" s="24" t="str">
        <f t="shared" si="9"/>
        <v>-</v>
      </c>
    </row>
    <row r="32" spans="1:18" ht="12" customHeight="1">
      <c r="A32" s="20">
        <v>1990</v>
      </c>
      <c r="B32" s="30">
        <f>+'[1]Pop'!D211</f>
        <v>250.132</v>
      </c>
      <c r="C32" s="47">
        <v>18429.8969591197</v>
      </c>
      <c r="D32" s="48" t="s">
        <v>14</v>
      </c>
      <c r="E32" s="47">
        <v>221.049</v>
      </c>
      <c r="F32" s="49">
        <v>18650.945959119697</v>
      </c>
      <c r="G32" s="47">
        <v>1143.389161752</v>
      </c>
      <c r="H32" s="47">
        <v>155</v>
      </c>
      <c r="I32" s="47">
        <v>241.572</v>
      </c>
      <c r="J32" s="49">
        <v>17110.9847973677</v>
      </c>
      <c r="K32" s="49">
        <f t="shared" si="5"/>
        <v>14749.668895330957</v>
      </c>
      <c r="L32" s="49">
        <v>10317.923832812721</v>
      </c>
      <c r="M32" s="22">
        <f t="shared" si="8"/>
        <v>68.40781986058441</v>
      </c>
      <c r="N32" s="22">
        <f t="shared" si="6"/>
        <v>58.96754071982376</v>
      </c>
      <c r="O32" s="22">
        <f t="shared" si="7"/>
        <v>41.24991537593239</v>
      </c>
      <c r="P32" s="23">
        <v>0.862</v>
      </c>
      <c r="Q32" s="23">
        <v>0.603</v>
      </c>
      <c r="R32" s="24" t="str">
        <f t="shared" si="9"/>
        <v>-</v>
      </c>
    </row>
    <row r="33" spans="1:18" ht="12" customHeight="1">
      <c r="A33" s="25">
        <v>1991</v>
      </c>
      <c r="B33" s="31">
        <f>+'[1]Pop'!D212</f>
        <v>253.493</v>
      </c>
      <c r="C33" s="51">
        <v>19591.105</v>
      </c>
      <c r="D33" s="54">
        <v>2.2</v>
      </c>
      <c r="E33" s="51">
        <v>241.572</v>
      </c>
      <c r="F33" s="53">
        <v>19834.877</v>
      </c>
      <c r="G33" s="51">
        <v>1260.7866038206</v>
      </c>
      <c r="H33" s="51">
        <v>162</v>
      </c>
      <c r="I33" s="51">
        <v>300.404</v>
      </c>
      <c r="J33" s="53">
        <v>18111.6863961794</v>
      </c>
      <c r="K33" s="53">
        <f t="shared" si="5"/>
        <v>15557.938614318105</v>
      </c>
      <c r="L33" s="53">
        <v>10903.235210499999</v>
      </c>
      <c r="M33" s="27">
        <f t="shared" si="8"/>
        <v>71.44846759547364</v>
      </c>
      <c r="N33" s="27">
        <f t="shared" si="6"/>
        <v>61.37423366451186</v>
      </c>
      <c r="O33" s="27">
        <f t="shared" si="7"/>
        <v>43.01197749247513</v>
      </c>
      <c r="P33" s="28">
        <v>0.859</v>
      </c>
      <c r="Q33" s="28">
        <v>0.602</v>
      </c>
      <c r="R33" s="29" t="str">
        <f t="shared" si="9"/>
        <v>-</v>
      </c>
    </row>
    <row r="34" spans="1:18" ht="12" customHeight="1">
      <c r="A34" s="25">
        <v>1992</v>
      </c>
      <c r="B34" s="31">
        <f>+'[1]Pop'!D213</f>
        <v>256.894</v>
      </c>
      <c r="C34" s="51">
        <v>20903.5119992022</v>
      </c>
      <c r="D34" s="52">
        <v>1</v>
      </c>
      <c r="E34" s="51">
        <v>300.404</v>
      </c>
      <c r="F34" s="53">
        <v>21204.9159992022</v>
      </c>
      <c r="G34" s="51">
        <v>1489.2911546455</v>
      </c>
      <c r="H34" s="51">
        <v>189</v>
      </c>
      <c r="I34" s="51">
        <v>367.877</v>
      </c>
      <c r="J34" s="53">
        <v>19158.7478445567</v>
      </c>
      <c r="K34" s="53">
        <f t="shared" si="5"/>
        <v>16668.11062476433</v>
      </c>
      <c r="L34" s="53">
        <v>11648.518689490473</v>
      </c>
      <c r="M34" s="27">
        <f t="shared" si="8"/>
        <v>74.57841695234883</v>
      </c>
      <c r="N34" s="27">
        <f t="shared" si="6"/>
        <v>64.88322274854347</v>
      </c>
      <c r="O34" s="27">
        <f t="shared" si="7"/>
        <v>45.34367750702808</v>
      </c>
      <c r="P34" s="28">
        <v>0.87</v>
      </c>
      <c r="Q34" s="28">
        <v>0.608</v>
      </c>
      <c r="R34" s="29" t="str">
        <f t="shared" si="9"/>
        <v>-</v>
      </c>
    </row>
    <row r="35" spans="1:19" ht="12" customHeight="1">
      <c r="A35" s="25">
        <v>1993</v>
      </c>
      <c r="B35" s="31">
        <f>+'[1]Pop'!D214</f>
        <v>260.255</v>
      </c>
      <c r="C35" s="51">
        <v>22014.91087488</v>
      </c>
      <c r="D35" s="53">
        <v>1</v>
      </c>
      <c r="E35" s="51">
        <v>367.877</v>
      </c>
      <c r="F35" s="53">
        <v>22383.78787488</v>
      </c>
      <c r="G35" s="51">
        <v>1965.7346165195</v>
      </c>
      <c r="H35" s="51">
        <v>140</v>
      </c>
      <c r="I35" s="51">
        <v>357.948</v>
      </c>
      <c r="J35" s="53">
        <v>19920.105258360498</v>
      </c>
      <c r="K35" s="53">
        <f t="shared" si="5"/>
        <v>17549.6127326156</v>
      </c>
      <c r="L35" s="53">
        <v>12250.864733891705</v>
      </c>
      <c r="M35" s="27">
        <f t="shared" si="8"/>
        <v>76.54072067149718</v>
      </c>
      <c r="N35" s="27">
        <f t="shared" si="6"/>
        <v>67.43237491158901</v>
      </c>
      <c r="O35" s="27">
        <f t="shared" si="7"/>
        <v>47.072543212970764</v>
      </c>
      <c r="P35" s="28">
        <v>0.881</v>
      </c>
      <c r="Q35" s="28">
        <v>0.615</v>
      </c>
      <c r="R35" s="29" t="str">
        <f t="shared" si="9"/>
        <v>-</v>
      </c>
      <c r="S35" s="14"/>
    </row>
    <row r="36" spans="1:19" ht="12" customHeight="1">
      <c r="A36" s="25">
        <v>1994</v>
      </c>
      <c r="B36" s="31">
        <f>+'[1]Pop'!D215</f>
        <v>263.436</v>
      </c>
      <c r="C36" s="51">
        <v>23666.035039374</v>
      </c>
      <c r="D36" s="53">
        <v>1</v>
      </c>
      <c r="E36" s="51">
        <v>357.948</v>
      </c>
      <c r="F36" s="53">
        <v>24024.983039374</v>
      </c>
      <c r="G36" s="51">
        <v>2875.5104502721</v>
      </c>
      <c r="H36" s="51">
        <v>110</v>
      </c>
      <c r="I36" s="51">
        <v>458.407</v>
      </c>
      <c r="J36" s="53">
        <v>20581.0655891019</v>
      </c>
      <c r="K36" s="53">
        <f t="shared" si="5"/>
        <v>18008.432390464164</v>
      </c>
      <c r="L36" s="53">
        <v>12595.612140530364</v>
      </c>
      <c r="M36" s="27">
        <f t="shared" si="8"/>
        <v>78.12548622474492</v>
      </c>
      <c r="N36" s="27">
        <f t="shared" si="6"/>
        <v>68.3598004466518</v>
      </c>
      <c r="O36" s="27">
        <f t="shared" si="7"/>
        <v>47.81279756954389</v>
      </c>
      <c r="P36" s="28">
        <v>0.875</v>
      </c>
      <c r="Q36" s="28">
        <v>0.612</v>
      </c>
      <c r="R36" s="29" t="str">
        <f t="shared" si="9"/>
        <v>-</v>
      </c>
      <c r="S36" s="14"/>
    </row>
    <row r="37" spans="1:19" ht="12" customHeight="1">
      <c r="A37" s="25">
        <v>1995</v>
      </c>
      <c r="B37" s="31">
        <f>+'[1]Pop'!D216</f>
        <v>266.557</v>
      </c>
      <c r="C37" s="51">
        <v>24827.13007766</v>
      </c>
      <c r="D37" s="53">
        <v>1</v>
      </c>
      <c r="E37" s="51">
        <v>458.407</v>
      </c>
      <c r="F37" s="53">
        <v>25286.53707766</v>
      </c>
      <c r="G37" s="51">
        <v>3894.0739694997</v>
      </c>
      <c r="H37" s="51">
        <v>105</v>
      </c>
      <c r="I37" s="51">
        <v>560.073</v>
      </c>
      <c r="J37" s="53">
        <v>20727.3901081603</v>
      </c>
      <c r="K37" s="53">
        <f t="shared" si="5"/>
        <v>18012.102003991302</v>
      </c>
      <c r="L37" s="53">
        <v>12602.253185761461</v>
      </c>
      <c r="M37" s="27">
        <f t="shared" si="8"/>
        <v>77.75969157876288</v>
      </c>
      <c r="N37" s="27">
        <f t="shared" si="6"/>
        <v>67.57317198194495</v>
      </c>
      <c r="O37" s="27">
        <f t="shared" si="7"/>
        <v>47.27789247988783</v>
      </c>
      <c r="P37" s="28">
        <v>0.869</v>
      </c>
      <c r="Q37" s="28">
        <v>0.608</v>
      </c>
      <c r="R37" s="29" t="str">
        <f t="shared" si="9"/>
        <v>-</v>
      </c>
      <c r="S37" s="14"/>
    </row>
    <row r="38" spans="1:19" ht="12" customHeight="1">
      <c r="A38" s="20">
        <v>1996</v>
      </c>
      <c r="B38" s="30">
        <f>+'[1]Pop'!D217</f>
        <v>269.667</v>
      </c>
      <c r="C38" s="47">
        <v>26123.76705093</v>
      </c>
      <c r="D38" s="49">
        <v>4</v>
      </c>
      <c r="E38" s="47">
        <v>560.073</v>
      </c>
      <c r="F38" s="49">
        <v>26687.84005093</v>
      </c>
      <c r="G38" s="47">
        <v>4481.2953834515</v>
      </c>
      <c r="H38" s="47">
        <v>106</v>
      </c>
      <c r="I38" s="47">
        <v>641.306</v>
      </c>
      <c r="J38" s="49">
        <v>21459.2386674785</v>
      </c>
      <c r="K38" s="49">
        <f t="shared" si="5"/>
        <v>18562.241447368902</v>
      </c>
      <c r="L38" s="49">
        <v>12982.839393824494</v>
      </c>
      <c r="M38" s="22">
        <f t="shared" si="8"/>
        <v>79.57680645936841</v>
      </c>
      <c r="N38" s="22">
        <f t="shared" si="6"/>
        <v>68.83393758735367</v>
      </c>
      <c r="O38" s="22">
        <f t="shared" si="7"/>
        <v>48.1439679079179</v>
      </c>
      <c r="P38" s="23">
        <v>0.865</v>
      </c>
      <c r="Q38" s="23">
        <v>0.605</v>
      </c>
      <c r="R38" s="24" t="str">
        <f t="shared" si="9"/>
        <v>-</v>
      </c>
      <c r="S38" s="14"/>
    </row>
    <row r="39" spans="1:18" ht="12" customHeight="1">
      <c r="A39" s="20">
        <v>1997</v>
      </c>
      <c r="B39" s="30">
        <f>+'[1]Pop'!D218</f>
        <v>272.912</v>
      </c>
      <c r="C39" s="47">
        <v>27041.39406819</v>
      </c>
      <c r="D39" s="49">
        <v>4.595</v>
      </c>
      <c r="E39" s="47">
        <v>641.306</v>
      </c>
      <c r="F39" s="49">
        <v>27687.29506819</v>
      </c>
      <c r="G39" s="47">
        <v>4402.7038984475</v>
      </c>
      <c r="H39" s="47">
        <v>97</v>
      </c>
      <c r="I39" s="47">
        <v>606.845</v>
      </c>
      <c r="J39" s="49">
        <v>22580.7461697425</v>
      </c>
      <c r="K39" s="49">
        <f t="shared" si="5"/>
        <v>19396.860959808808</v>
      </c>
      <c r="L39" s="49">
        <v>13593.609194184985</v>
      </c>
      <c r="M39" s="22">
        <f t="shared" si="8"/>
        <v>82.7400267109636</v>
      </c>
      <c r="N39" s="22">
        <f t="shared" si="6"/>
        <v>71.07368294471775</v>
      </c>
      <c r="O39" s="22">
        <f t="shared" si="7"/>
        <v>49.809496080000095</v>
      </c>
      <c r="P39" s="23">
        <v>0.859</v>
      </c>
      <c r="Q39" s="23">
        <v>0.602</v>
      </c>
      <c r="R39" s="24" t="str">
        <f t="shared" si="9"/>
        <v>-</v>
      </c>
    </row>
    <row r="40" spans="1:18" ht="12" customHeight="1">
      <c r="A40" s="20">
        <v>1998</v>
      </c>
      <c r="B40" s="30">
        <f>+'[1]Pop'!D219</f>
        <v>276.115</v>
      </c>
      <c r="C40" s="47">
        <v>27612.360691864</v>
      </c>
      <c r="D40" s="49">
        <v>5.508</v>
      </c>
      <c r="E40" s="47">
        <v>606.845</v>
      </c>
      <c r="F40" s="49">
        <v>28224.713691864003</v>
      </c>
      <c r="G40" s="47">
        <v>4360.6305967802</v>
      </c>
      <c r="H40" s="47">
        <v>112</v>
      </c>
      <c r="I40" s="47">
        <v>711.093</v>
      </c>
      <c r="J40" s="49">
        <v>23040.990095083802</v>
      </c>
      <c r="K40" s="49">
        <f t="shared" si="5"/>
        <v>19792.210491676986</v>
      </c>
      <c r="L40" s="49">
        <v>13870.676037240448</v>
      </c>
      <c r="M40" s="22">
        <f t="shared" si="8"/>
        <v>83.4470785545291</v>
      </c>
      <c r="N40" s="22">
        <f t="shared" si="6"/>
        <v>71.68104047834049</v>
      </c>
      <c r="O40" s="22">
        <f t="shared" si="7"/>
        <v>50.235141289826515</v>
      </c>
      <c r="P40" s="23">
        <v>0.859</v>
      </c>
      <c r="Q40" s="23">
        <v>0.602</v>
      </c>
      <c r="R40" s="24" t="str">
        <f t="shared" si="9"/>
        <v>-</v>
      </c>
    </row>
    <row r="41" spans="1:18" ht="12" customHeight="1">
      <c r="A41" s="20">
        <v>1999</v>
      </c>
      <c r="B41" s="30">
        <f>+'[1]Pop'!D220</f>
        <v>279.295</v>
      </c>
      <c r="C41" s="47">
        <v>29468.23516608</v>
      </c>
      <c r="D41" s="49">
        <v>4.297</v>
      </c>
      <c r="E41" s="47">
        <v>711.093</v>
      </c>
      <c r="F41" s="49">
        <v>30183.62516608</v>
      </c>
      <c r="G41" s="47">
        <v>4584.6723070396</v>
      </c>
      <c r="H41" s="47">
        <v>97</v>
      </c>
      <c r="I41" s="47">
        <v>795.596</v>
      </c>
      <c r="J41" s="49">
        <v>24706.356859040403</v>
      </c>
      <c r="K41" s="49">
        <f t="shared" si="5"/>
        <v>21222.760541915704</v>
      </c>
      <c r="L41" s="49">
        <v>14873.226829142322</v>
      </c>
      <c r="M41" s="22">
        <f t="shared" si="8"/>
        <v>88.45971771438946</v>
      </c>
      <c r="N41" s="22">
        <f t="shared" si="6"/>
        <v>75.98689751666053</v>
      </c>
      <c r="O41" s="22">
        <f t="shared" si="7"/>
        <v>53.25275006406245</v>
      </c>
      <c r="P41" s="23">
        <v>0.859</v>
      </c>
      <c r="Q41" s="23">
        <v>0.602</v>
      </c>
      <c r="R41" s="24" t="str">
        <f t="shared" si="9"/>
        <v>-</v>
      </c>
    </row>
    <row r="42" spans="1:18" ht="12" customHeight="1">
      <c r="A42" s="20">
        <v>2000</v>
      </c>
      <c r="B42" s="42">
        <f>+'[1]Pop'!D221</f>
        <v>282.385</v>
      </c>
      <c r="C42" s="49">
        <v>30209.0053</v>
      </c>
      <c r="D42" s="49">
        <v>12.865034202426001</v>
      </c>
      <c r="E42" s="49">
        <v>795.596</v>
      </c>
      <c r="F42" s="49">
        <v>31017.46633420243</v>
      </c>
      <c r="G42" s="49">
        <v>4918.353705401348</v>
      </c>
      <c r="H42" s="49">
        <v>124</v>
      </c>
      <c r="I42" s="49">
        <v>797.573</v>
      </c>
      <c r="J42" s="49">
        <v>25177.53962880108</v>
      </c>
      <c r="K42" s="49">
        <f aca="true" t="shared" si="10" ref="K42:K47">J42*P42</f>
        <v>21627.50654114013</v>
      </c>
      <c r="L42" s="49">
        <v>15156.878856538251</v>
      </c>
      <c r="M42" s="22">
        <f aca="true" t="shared" si="11" ref="M42:M47">IF(J42=0,0,IF(B42=0,0,J42/B42))</f>
        <v>89.16032943959871</v>
      </c>
      <c r="N42" s="22">
        <f aca="true" t="shared" si="12" ref="N42:N47">IF(K42=0,0,IF(B42=0,0,K42/B42))</f>
        <v>76.5887229886153</v>
      </c>
      <c r="O42" s="22">
        <f aca="true" t="shared" si="13" ref="O42:O47">IF(L42=0,0,IF(B42=0,0,L42/B42))</f>
        <v>53.67451832263843</v>
      </c>
      <c r="P42" s="23">
        <v>0.859</v>
      </c>
      <c r="Q42" s="23">
        <v>0.602</v>
      </c>
      <c r="R42" s="24" t="str">
        <f aca="true" t="shared" si="14" ref="R42:R47">IF(I41=0,"-",IF(ROUND(E42,0)=ROUND(I41,0),"-","*"))</f>
        <v>-</v>
      </c>
    </row>
    <row r="43" spans="1:18" ht="12" customHeight="1">
      <c r="A43" s="25">
        <v>2001</v>
      </c>
      <c r="B43" s="43">
        <f>+'[1]Pop'!D222</f>
        <v>285.309019</v>
      </c>
      <c r="C43" s="53">
        <v>30937.518</v>
      </c>
      <c r="D43" s="53">
        <v>20.37018257996401</v>
      </c>
      <c r="E43" s="53">
        <v>797.573</v>
      </c>
      <c r="F43" s="53">
        <v>31755.461182579966</v>
      </c>
      <c r="G43" s="53">
        <v>5555.284550400313</v>
      </c>
      <c r="H43" s="53">
        <v>156</v>
      </c>
      <c r="I43" s="53">
        <v>711.754</v>
      </c>
      <c r="J43" s="53">
        <v>25332.422632179652</v>
      </c>
      <c r="K43" s="53">
        <f t="shared" si="10"/>
        <v>21760.55104104232</v>
      </c>
      <c r="L43" s="53">
        <v>15250.11842457215</v>
      </c>
      <c r="M43" s="27">
        <f t="shared" si="11"/>
        <v>88.78942110196543</v>
      </c>
      <c r="N43" s="27">
        <f t="shared" si="12"/>
        <v>76.2701127265883</v>
      </c>
      <c r="O43" s="27">
        <f t="shared" si="13"/>
        <v>53.451231503383184</v>
      </c>
      <c r="P43" s="28">
        <v>0.859</v>
      </c>
      <c r="Q43" s="28">
        <v>0.602</v>
      </c>
      <c r="R43" s="29" t="str">
        <f t="shared" si="14"/>
        <v>-</v>
      </c>
    </row>
    <row r="44" spans="1:18" ht="12" customHeight="1">
      <c r="A44" s="25">
        <v>2002</v>
      </c>
      <c r="B44" s="43">
        <f>+'[1]Pop'!D223</f>
        <v>288.104818</v>
      </c>
      <c r="C44" s="53">
        <v>31894.756974599997</v>
      </c>
      <c r="D44" s="53">
        <v>23.23722073843801</v>
      </c>
      <c r="E44" s="53">
        <v>711.754</v>
      </c>
      <c r="F44" s="53">
        <v>32629.748195338438</v>
      </c>
      <c r="G44" s="53">
        <v>4807.184373393696</v>
      </c>
      <c r="H44" s="53">
        <v>178</v>
      </c>
      <c r="I44" s="53">
        <v>762.664</v>
      </c>
      <c r="J44" s="53">
        <v>26881.899821944742</v>
      </c>
      <c r="K44" s="53">
        <f t="shared" si="10"/>
        <v>23091.55194705053</v>
      </c>
      <c r="L44" s="53">
        <v>16182.903692810734</v>
      </c>
      <c r="M44" s="27">
        <f t="shared" si="11"/>
        <v>93.30597109953483</v>
      </c>
      <c r="N44" s="27">
        <f t="shared" si="12"/>
        <v>80.14982917450041</v>
      </c>
      <c r="O44" s="27">
        <f t="shared" si="13"/>
        <v>56.17019460191996</v>
      </c>
      <c r="P44" s="28">
        <v>0.859</v>
      </c>
      <c r="Q44" s="28">
        <v>0.602</v>
      </c>
      <c r="R44" s="29" t="str">
        <f t="shared" si="14"/>
        <v>-</v>
      </c>
    </row>
    <row r="45" spans="1:18" ht="12" customHeight="1">
      <c r="A45" s="25">
        <v>2003</v>
      </c>
      <c r="B45" s="43">
        <f>+'[1]Pop'!D224</f>
        <v>290.819634</v>
      </c>
      <c r="C45" s="53">
        <v>32398.581742800005</v>
      </c>
      <c r="D45" s="53">
        <v>21.882405562290003</v>
      </c>
      <c r="E45" s="53">
        <v>762.664</v>
      </c>
      <c r="F45" s="53">
        <v>33183.128148362295</v>
      </c>
      <c r="G45" s="53">
        <v>4920.012701093321</v>
      </c>
      <c r="H45" s="53">
        <v>171</v>
      </c>
      <c r="I45" s="53">
        <v>596.828</v>
      </c>
      <c r="J45" s="53">
        <v>27495.287447268973</v>
      </c>
      <c r="K45" s="53">
        <f t="shared" si="10"/>
        <v>23618.451917204045</v>
      </c>
      <c r="L45" s="53">
        <v>16552.16304325592</v>
      </c>
      <c r="M45" s="27">
        <f t="shared" si="11"/>
        <v>94.5441236861916</v>
      </c>
      <c r="N45" s="27">
        <f t="shared" si="12"/>
        <v>81.21340224643858</v>
      </c>
      <c r="O45" s="27">
        <f t="shared" si="13"/>
        <v>56.91556245908734</v>
      </c>
      <c r="P45" s="28">
        <v>0.859</v>
      </c>
      <c r="Q45" s="28">
        <v>0.602</v>
      </c>
      <c r="R45" s="29" t="str">
        <f t="shared" si="14"/>
        <v>-</v>
      </c>
    </row>
    <row r="46" spans="1:18" ht="12" customHeight="1">
      <c r="A46" s="25">
        <v>2004</v>
      </c>
      <c r="B46" s="43">
        <f>+'[1]Pop'!D225</f>
        <v>293.463185</v>
      </c>
      <c r="C46" s="53">
        <v>33698.8612727</v>
      </c>
      <c r="D46" s="53">
        <v>33.69418601345998</v>
      </c>
      <c r="E46" s="53">
        <v>596.8280029296875</v>
      </c>
      <c r="F46" s="53">
        <v>34329.38346164315</v>
      </c>
      <c r="G46" s="53">
        <v>4783.453546607945</v>
      </c>
      <c r="H46" s="53">
        <v>164</v>
      </c>
      <c r="I46" s="53">
        <v>701.792</v>
      </c>
      <c r="J46" s="53">
        <v>28680.137915035204</v>
      </c>
      <c r="K46" s="53">
        <f t="shared" si="10"/>
        <v>24636.23846901524</v>
      </c>
      <c r="L46" s="53">
        <v>17265.443024851193</v>
      </c>
      <c r="M46" s="27">
        <f t="shared" si="11"/>
        <v>97.72993472770767</v>
      </c>
      <c r="N46" s="27">
        <f t="shared" si="12"/>
        <v>83.9500139311009</v>
      </c>
      <c r="O46" s="27">
        <f t="shared" si="13"/>
        <v>58.83342070608002</v>
      </c>
      <c r="P46" s="28">
        <v>0.859</v>
      </c>
      <c r="Q46" s="28">
        <v>0.602</v>
      </c>
      <c r="R46" s="29" t="str">
        <f t="shared" si="14"/>
        <v>-</v>
      </c>
    </row>
    <row r="47" spans="1:18" ht="12" customHeight="1">
      <c r="A47" s="25">
        <v>2005</v>
      </c>
      <c r="B47" s="43">
        <f>+'[1]Pop'!D226</f>
        <v>296.186216</v>
      </c>
      <c r="C47" s="53">
        <v>34986.4302762</v>
      </c>
      <c r="D47" s="53">
        <v>41.63853257197201</v>
      </c>
      <c r="E47" s="53">
        <v>701.7919921875</v>
      </c>
      <c r="F47" s="53">
        <v>35729.860800959475</v>
      </c>
      <c r="G47" s="53">
        <v>5202.730117235699</v>
      </c>
      <c r="H47" s="53">
        <v>176</v>
      </c>
      <c r="I47" s="53">
        <v>910.4459838867188</v>
      </c>
      <c r="J47" s="53">
        <v>29440.684699837057</v>
      </c>
      <c r="K47" s="53">
        <f t="shared" si="10"/>
        <v>25289.548157160032</v>
      </c>
      <c r="L47" s="53">
        <v>17723.29218930191</v>
      </c>
      <c r="M47" s="27">
        <f t="shared" si="11"/>
        <v>99.39923976690751</v>
      </c>
      <c r="N47" s="27">
        <f t="shared" si="12"/>
        <v>85.38394695977355</v>
      </c>
      <c r="O47" s="27">
        <f t="shared" si="13"/>
        <v>59.83834233967832</v>
      </c>
      <c r="P47" s="28">
        <v>0.859</v>
      </c>
      <c r="Q47" s="28">
        <v>0.602</v>
      </c>
      <c r="R47" s="29" t="str">
        <f t="shared" si="14"/>
        <v>-</v>
      </c>
    </row>
    <row r="48" spans="1:18" ht="12" customHeight="1">
      <c r="A48" s="20">
        <v>2006</v>
      </c>
      <c r="B48" s="42">
        <f>+'[1]Pop'!D227</f>
        <v>298.995825</v>
      </c>
      <c r="C48" s="49">
        <v>35119.725590300004</v>
      </c>
      <c r="D48" s="49">
        <v>58.831378651584004</v>
      </c>
      <c r="E48" s="49">
        <v>910.4459838867188</v>
      </c>
      <c r="F48" s="49">
        <v>36089.00295283831</v>
      </c>
      <c r="G48" s="49">
        <v>5205.457049461454</v>
      </c>
      <c r="H48" s="49">
        <v>206</v>
      </c>
      <c r="I48" s="49">
        <v>732.3079833984375</v>
      </c>
      <c r="J48" s="49">
        <v>29945.23791997842</v>
      </c>
      <c r="K48" s="49">
        <f aca="true" t="shared" si="15" ref="K48:K54">J48*P48</f>
        <v>25722.959373261463</v>
      </c>
      <c r="L48" s="49">
        <v>18027.033227827007</v>
      </c>
      <c r="M48" s="22">
        <f aca="true" t="shared" si="16" ref="M48:M54">IF(J48=0,0,IF(B48=0,0,J48/B48))</f>
        <v>100.15269584442665</v>
      </c>
      <c r="N48" s="22">
        <f aca="true" t="shared" si="17" ref="N48:N54">IF(K48=0,0,IF(B48=0,0,K48/B48))</f>
        <v>86.03116573036249</v>
      </c>
      <c r="O48" s="22">
        <f aca="true" t="shared" si="18" ref="O48:O54">IF(L48=0,0,IF(B48=0,0,L48/B48))</f>
        <v>60.291922898344836</v>
      </c>
      <c r="P48" s="23">
        <v>0.859</v>
      </c>
      <c r="Q48" s="23">
        <v>0.602</v>
      </c>
      <c r="R48" s="24" t="str">
        <f aca="true" t="shared" si="19" ref="R48:R54">IF(I47=0,"-",IF(ROUND(E48,0)=ROUND(I47,0),"-","*"))</f>
        <v>-</v>
      </c>
    </row>
    <row r="49" spans="1:18" ht="12" customHeight="1">
      <c r="A49" s="20">
        <v>2007</v>
      </c>
      <c r="B49" s="42">
        <f>+'[1]Pop'!D228</f>
        <v>302.003917</v>
      </c>
      <c r="C49" s="49">
        <v>35772.164983099996</v>
      </c>
      <c r="D49" s="49">
        <v>79.40257205164203</v>
      </c>
      <c r="E49" s="49">
        <v>732.3079833984375</v>
      </c>
      <c r="F49" s="49">
        <v>36583.87553855008</v>
      </c>
      <c r="G49" s="49">
        <v>5903.996680158442</v>
      </c>
      <c r="H49" s="50">
        <v>180.37310020363014</v>
      </c>
      <c r="I49" s="49">
        <v>718.7999877929688</v>
      </c>
      <c r="J49" s="49">
        <v>29780.705770395034</v>
      </c>
      <c r="K49" s="49">
        <f t="shared" si="15"/>
        <v>25581.626256769334</v>
      </c>
      <c r="L49" s="49">
        <v>17927.98487377781</v>
      </c>
      <c r="M49" s="22">
        <f t="shared" si="16"/>
        <v>98.61032951567655</v>
      </c>
      <c r="N49" s="22">
        <f t="shared" si="17"/>
        <v>84.70627305396616</v>
      </c>
      <c r="O49" s="22">
        <f t="shared" si="18"/>
        <v>59.36341836843728</v>
      </c>
      <c r="P49" s="23">
        <v>0.859</v>
      </c>
      <c r="Q49" s="23">
        <v>0.602</v>
      </c>
      <c r="R49" s="24" t="str">
        <f t="shared" si="19"/>
        <v>-</v>
      </c>
    </row>
    <row r="50" spans="1:18" ht="12" customHeight="1">
      <c r="A50" s="20">
        <v>2008</v>
      </c>
      <c r="B50" s="42">
        <f>+'[1]Pop'!D229</f>
        <v>304.797761</v>
      </c>
      <c r="C50" s="49">
        <v>36511.412482999986</v>
      </c>
      <c r="D50" s="49">
        <v>94.76734777347602</v>
      </c>
      <c r="E50" s="49">
        <v>718.7999877929688</v>
      </c>
      <c r="F50" s="49">
        <v>37324.97981856643</v>
      </c>
      <c r="G50" s="49">
        <v>6960.760959051521</v>
      </c>
      <c r="H50" s="50">
        <v>210.8899781681989</v>
      </c>
      <c r="I50" s="49">
        <v>744.9910278320312</v>
      </c>
      <c r="J50" s="49">
        <v>29408.337853514684</v>
      </c>
      <c r="K50" s="49">
        <f t="shared" si="15"/>
        <v>25261.762216169114</v>
      </c>
      <c r="L50" s="49">
        <v>17703.819387815838</v>
      </c>
      <c r="M50" s="22">
        <f t="shared" si="16"/>
        <v>96.48475683361298</v>
      </c>
      <c r="N50" s="22">
        <f t="shared" si="17"/>
        <v>82.88040612007356</v>
      </c>
      <c r="O50" s="22">
        <f t="shared" si="18"/>
        <v>58.08382361383501</v>
      </c>
      <c r="P50" s="23">
        <v>0.859</v>
      </c>
      <c r="Q50" s="23">
        <v>0.602</v>
      </c>
      <c r="R50" s="24" t="str">
        <f t="shared" si="19"/>
        <v>-</v>
      </c>
    </row>
    <row r="51" spans="1:18" ht="12" customHeight="1">
      <c r="A51" s="20">
        <v>2009</v>
      </c>
      <c r="B51" s="42">
        <f>+'[1]Pop'!D230</f>
        <v>307.439406</v>
      </c>
      <c r="C51" s="49">
        <v>35130.3140682</v>
      </c>
      <c r="D51" s="49">
        <v>98.519865744384</v>
      </c>
      <c r="E51" s="49">
        <v>744.9910278320312</v>
      </c>
      <c r="F51" s="49">
        <v>35973.824961776416</v>
      </c>
      <c r="G51" s="49">
        <v>6817.937818691411</v>
      </c>
      <c r="H51" s="50">
        <v>203.7302391271238</v>
      </c>
      <c r="I51" s="49">
        <v>615.916015625</v>
      </c>
      <c r="J51" s="49">
        <v>28336.240888332883</v>
      </c>
      <c r="K51" s="49">
        <f t="shared" si="15"/>
        <v>24340.830923077945</v>
      </c>
      <c r="L51" s="49">
        <v>17058.417014776394</v>
      </c>
      <c r="M51" s="22">
        <f t="shared" si="16"/>
        <v>92.1685390204432</v>
      </c>
      <c r="N51" s="22">
        <f t="shared" si="17"/>
        <v>79.17277501856071</v>
      </c>
      <c r="O51" s="22">
        <f t="shared" si="18"/>
        <v>55.48546049030681</v>
      </c>
      <c r="P51" s="23">
        <v>0.859</v>
      </c>
      <c r="Q51" s="23">
        <v>0.602</v>
      </c>
      <c r="R51" s="24" t="str">
        <f t="shared" si="19"/>
        <v>-</v>
      </c>
    </row>
    <row r="52" spans="1:18" ht="12" customHeight="1">
      <c r="A52" s="20">
        <v>2010</v>
      </c>
      <c r="B52" s="42">
        <f>+'[1]Pop'!D231</f>
        <v>309.741279</v>
      </c>
      <c r="C52" s="49">
        <v>36514.83743959999</v>
      </c>
      <c r="D52" s="49">
        <v>106.59749272590601</v>
      </c>
      <c r="E52" s="49">
        <v>615.916015625</v>
      </c>
      <c r="F52" s="49">
        <v>37237.3509479509</v>
      </c>
      <c r="G52" s="49">
        <v>6762.148216538023</v>
      </c>
      <c r="H52" s="50">
        <v>215.84649893188413</v>
      </c>
      <c r="I52" s="49">
        <v>772.593017578125</v>
      </c>
      <c r="J52" s="49">
        <v>29486.76321490287</v>
      </c>
      <c r="K52" s="49">
        <f t="shared" si="15"/>
        <v>25329.129601601562</v>
      </c>
      <c r="L52" s="49">
        <v>17751.031455371525</v>
      </c>
      <c r="M52" s="22">
        <f t="shared" si="16"/>
        <v>95.19804176602133</v>
      </c>
      <c r="N52" s="22">
        <f t="shared" si="17"/>
        <v>81.77511787701232</v>
      </c>
      <c r="O52" s="22">
        <f t="shared" si="18"/>
        <v>57.30922114314484</v>
      </c>
      <c r="P52" s="23">
        <v>0.859</v>
      </c>
      <c r="Q52" s="23">
        <v>0.602</v>
      </c>
      <c r="R52" s="24" t="str">
        <f t="shared" si="19"/>
        <v>-</v>
      </c>
    </row>
    <row r="53" spans="1:18" ht="12" customHeight="1">
      <c r="A53" s="60">
        <v>2011</v>
      </c>
      <c r="B53" s="61">
        <f>+'[1]Pop'!D232</f>
        <v>311.973914</v>
      </c>
      <c r="C53" s="62">
        <v>36804.415442599995</v>
      </c>
      <c r="D53" s="62">
        <v>106.976418746022</v>
      </c>
      <c r="E53" s="62">
        <v>772.593017578125</v>
      </c>
      <c r="F53" s="62">
        <v>37683.984878924144</v>
      </c>
      <c r="G53" s="62">
        <v>6977.611896919021</v>
      </c>
      <c r="H53" s="63">
        <v>227.3765165121154</v>
      </c>
      <c r="I53" s="62">
        <v>590.4299926757812</v>
      </c>
      <c r="J53" s="62">
        <v>29888.566472817227</v>
      </c>
      <c r="K53" s="62">
        <f t="shared" si="15"/>
        <v>25674.27860015</v>
      </c>
      <c r="L53" s="62">
        <v>17992.91701663597</v>
      </c>
      <c r="M53" s="64">
        <f t="shared" si="16"/>
        <v>95.80469754537627</v>
      </c>
      <c r="N53" s="64">
        <f t="shared" si="17"/>
        <v>82.29623519147822</v>
      </c>
      <c r="O53" s="64">
        <f t="shared" si="18"/>
        <v>57.67442792231651</v>
      </c>
      <c r="P53" s="65">
        <v>0.859</v>
      </c>
      <c r="Q53" s="65">
        <v>0.602</v>
      </c>
      <c r="R53" s="66" t="str">
        <f t="shared" si="19"/>
        <v>-</v>
      </c>
    </row>
    <row r="54" spans="1:18" ht="12" customHeight="1">
      <c r="A54" s="60">
        <v>2012</v>
      </c>
      <c r="B54" s="61">
        <f>+'[1]Pop'!D233</f>
        <v>314.167558</v>
      </c>
      <c r="C54" s="62">
        <v>36643.0339015</v>
      </c>
      <c r="D54" s="62">
        <v>111.43117275796797</v>
      </c>
      <c r="E54" s="62">
        <v>590.4299926757812</v>
      </c>
      <c r="F54" s="62">
        <v>37344.89506693375</v>
      </c>
      <c r="G54" s="62">
        <v>7273.792824975057</v>
      </c>
      <c r="H54" s="63">
        <v>211.42755114372474</v>
      </c>
      <c r="I54" s="62">
        <v>651.0560302734375</v>
      </c>
      <c r="J54" s="62">
        <v>29208.61866054153</v>
      </c>
      <c r="K54" s="62">
        <f t="shared" si="15"/>
        <v>25090.203429405174</v>
      </c>
      <c r="L54" s="62">
        <v>17583.588433646</v>
      </c>
      <c r="M54" s="64">
        <f t="shared" si="16"/>
        <v>92.97146671185423</v>
      </c>
      <c r="N54" s="64">
        <f t="shared" si="17"/>
        <v>79.86248990548278</v>
      </c>
      <c r="O54" s="64">
        <f t="shared" si="18"/>
        <v>55.968822960536244</v>
      </c>
      <c r="P54" s="65">
        <v>0.859</v>
      </c>
      <c r="Q54" s="65">
        <v>0.602</v>
      </c>
      <c r="R54" s="66" t="str">
        <f t="shared" si="19"/>
        <v>-</v>
      </c>
    </row>
    <row r="55" spans="1:20" ht="12" customHeight="1">
      <c r="A55" s="60">
        <v>2013</v>
      </c>
      <c r="B55" s="61">
        <f>+'[1]Pop'!D234</f>
        <v>316.294766</v>
      </c>
      <c r="C55" s="62">
        <v>37425.259561299994</v>
      </c>
      <c r="D55" s="62">
        <v>121.81204770928198</v>
      </c>
      <c r="E55" s="62">
        <v>651.0560302734375</v>
      </c>
      <c r="F55" s="62">
        <f aca="true" t="shared" si="20" ref="F55:F61">SUM(C55:E55)</f>
        <v>38198.12763928271</v>
      </c>
      <c r="G55" s="62">
        <v>7345.324995694685</v>
      </c>
      <c r="H55" s="63">
        <v>204.83797601439656</v>
      </c>
      <c r="I55" s="62">
        <v>668.6729736328125</v>
      </c>
      <c r="J55" s="62">
        <f aca="true" t="shared" si="21" ref="J55:J61">F55-SUM(G55:I55)</f>
        <v>29979.29169394082</v>
      </c>
      <c r="K55" s="62">
        <f aca="true" t="shared" si="22" ref="K55:K61">J55*P55</f>
        <v>25752.211565095164</v>
      </c>
      <c r="L55" s="62">
        <f aca="true" t="shared" si="23" ref="L55:L61">J55*Q55</f>
        <v>18047.533599752373</v>
      </c>
      <c r="M55" s="64">
        <f aca="true" t="shared" si="24" ref="M55:M61">IF(J55=0,0,IF(B55=0,0,J55/B55))</f>
        <v>94.78276252582954</v>
      </c>
      <c r="N55" s="64">
        <f aca="true" t="shared" si="25" ref="N55:N61">IF(K55=0,0,IF(B55=0,0,K55/B55))</f>
        <v>81.41839300968756</v>
      </c>
      <c r="O55" s="64">
        <f aca="true" t="shared" si="26" ref="O55:O61">IF(L55=0,0,IF(B55=0,0,L55/B55))</f>
        <v>57.05922304054938</v>
      </c>
      <c r="P55" s="65">
        <v>0.859</v>
      </c>
      <c r="Q55" s="65">
        <v>0.602</v>
      </c>
      <c r="R55" s="66" t="str">
        <f aca="true" t="shared" si="27" ref="R55:R61">IF(I54=0,"-",IF(ROUND(E55,0)=ROUND(I54,0),"-","*"))</f>
        <v>-</v>
      </c>
      <c r="T55" s="122"/>
    </row>
    <row r="56" spans="1:18" ht="12" customHeight="1">
      <c r="A56" s="60">
        <v>2014</v>
      </c>
      <c r="B56" s="61">
        <f>+'[1]Pop'!D235</f>
        <v>318.576955</v>
      </c>
      <c r="C56" s="62">
        <v>38152.544445600004</v>
      </c>
      <c r="D56" s="62">
        <v>116.98309218216602</v>
      </c>
      <c r="E56" s="62">
        <v>668.6729736328125</v>
      </c>
      <c r="F56" s="62">
        <f t="shared" si="20"/>
        <v>38938.20051141498</v>
      </c>
      <c r="G56" s="62">
        <v>7297.0891384015795</v>
      </c>
      <c r="H56" s="63">
        <v>191.56197668395572</v>
      </c>
      <c r="I56" s="62">
        <v>680.1300048828125</v>
      </c>
      <c r="J56" s="62">
        <f t="shared" si="21"/>
        <v>30769.41939144663</v>
      </c>
      <c r="K56" s="62">
        <f t="shared" si="22"/>
        <v>26430.931257252654</v>
      </c>
      <c r="L56" s="62">
        <f t="shared" si="23"/>
        <v>18523.19047365087</v>
      </c>
      <c r="M56" s="64">
        <f t="shared" si="24"/>
        <v>96.58394591487834</v>
      </c>
      <c r="N56" s="64">
        <f t="shared" si="25"/>
        <v>82.9656095408805</v>
      </c>
      <c r="O56" s="64">
        <f t="shared" si="26"/>
        <v>58.14353544075676</v>
      </c>
      <c r="P56" s="65">
        <v>0.859</v>
      </c>
      <c r="Q56" s="65">
        <v>0.602</v>
      </c>
      <c r="R56" s="66" t="str">
        <f t="shared" si="27"/>
        <v>-</v>
      </c>
    </row>
    <row r="57" spans="1:20" ht="12" customHeight="1">
      <c r="A57" s="60">
        <v>2015</v>
      </c>
      <c r="B57" s="61">
        <f>+'[1]Pop'!D236</f>
        <v>320.870703</v>
      </c>
      <c r="C57" s="62">
        <v>39619.7594468</v>
      </c>
      <c r="D57" s="62">
        <v>130.57938627426</v>
      </c>
      <c r="E57" s="62">
        <v>680.1300048828125</v>
      </c>
      <c r="F57" s="62">
        <f t="shared" si="20"/>
        <v>40430.46883795707</v>
      </c>
      <c r="G57" s="62">
        <v>6320.631125959543</v>
      </c>
      <c r="H57" s="63">
        <v>228.55277086585724</v>
      </c>
      <c r="I57" s="62">
        <v>832.3319702148438</v>
      </c>
      <c r="J57" s="62">
        <f t="shared" si="21"/>
        <v>33048.95297091683</v>
      </c>
      <c r="K57" s="62">
        <f t="shared" si="22"/>
        <v>28389.050602017553</v>
      </c>
      <c r="L57" s="62">
        <f t="shared" si="23"/>
        <v>19895.46968849193</v>
      </c>
      <c r="M57" s="64">
        <f t="shared" si="24"/>
        <v>102.99772669154163</v>
      </c>
      <c r="N57" s="64">
        <f t="shared" si="25"/>
        <v>88.47504722803426</v>
      </c>
      <c r="O57" s="64">
        <f t="shared" si="26"/>
        <v>62.004631468308055</v>
      </c>
      <c r="P57" s="65">
        <v>0.859</v>
      </c>
      <c r="Q57" s="65">
        <v>0.602</v>
      </c>
      <c r="R57" s="66" t="str">
        <f t="shared" si="27"/>
        <v>-</v>
      </c>
      <c r="T57" s="122"/>
    </row>
    <row r="58" spans="1:20" ht="12" customHeight="1">
      <c r="A58" s="83">
        <v>2016</v>
      </c>
      <c r="B58" s="84">
        <f>+'[1]Pop'!D237</f>
        <v>323.161011</v>
      </c>
      <c r="C58" s="85">
        <v>40260.6655802</v>
      </c>
      <c r="D58" s="85">
        <v>130.85501693518802</v>
      </c>
      <c r="E58" s="85">
        <v>832.3319702148438</v>
      </c>
      <c r="F58" s="124">
        <f t="shared" si="20"/>
        <v>41223.85256735003</v>
      </c>
      <c r="G58" s="85">
        <v>6644.639793797966</v>
      </c>
      <c r="H58" s="82">
        <v>243.46271082023497</v>
      </c>
      <c r="I58" s="85">
        <v>777.551025390625</v>
      </c>
      <c r="J58" s="124">
        <f t="shared" si="21"/>
        <v>33558.199037341205</v>
      </c>
      <c r="K58" s="87">
        <f t="shared" si="22"/>
        <v>28826.492973076096</v>
      </c>
      <c r="L58" s="124">
        <f t="shared" si="23"/>
        <v>20202.035820479403</v>
      </c>
      <c r="M58" s="88">
        <f t="shared" si="24"/>
        <v>103.8435884746666</v>
      </c>
      <c r="N58" s="88">
        <f t="shared" si="25"/>
        <v>89.20164249973861</v>
      </c>
      <c r="O58" s="88">
        <f t="shared" si="26"/>
        <v>62.51384026174929</v>
      </c>
      <c r="P58" s="89">
        <v>0.859</v>
      </c>
      <c r="Q58" s="89">
        <v>0.602</v>
      </c>
      <c r="R58" s="90" t="str">
        <f t="shared" si="27"/>
        <v>-</v>
      </c>
      <c r="T58" s="122"/>
    </row>
    <row r="59" spans="1:20" ht="12" customHeight="1">
      <c r="A59" s="83">
        <v>2017</v>
      </c>
      <c r="B59" s="84">
        <f>+'[1]Pop'!D238</f>
        <v>325.20603</v>
      </c>
      <c r="C59" s="85">
        <v>41216.60638419999</v>
      </c>
      <c r="D59" s="85">
        <v>126.23303352605402</v>
      </c>
      <c r="E59" s="85">
        <v>777.551025390625</v>
      </c>
      <c r="F59" s="124">
        <f t="shared" si="20"/>
        <v>42120.390443116674</v>
      </c>
      <c r="G59" s="97">
        <v>6785.715151724292</v>
      </c>
      <c r="H59" s="82">
        <v>245.7802674406696</v>
      </c>
      <c r="I59" s="97">
        <v>855.9439697265625</v>
      </c>
      <c r="J59" s="124">
        <f t="shared" si="21"/>
        <v>34232.95105422515</v>
      </c>
      <c r="K59" s="87">
        <f t="shared" si="22"/>
        <v>29406.104955579405</v>
      </c>
      <c r="L59" s="124">
        <f t="shared" si="23"/>
        <v>20608.23653464354</v>
      </c>
      <c r="M59" s="88">
        <f t="shared" si="24"/>
        <v>105.26542528816317</v>
      </c>
      <c r="N59" s="88">
        <f t="shared" si="25"/>
        <v>90.42300032253216</v>
      </c>
      <c r="O59" s="88">
        <f t="shared" si="26"/>
        <v>63.36978602347423</v>
      </c>
      <c r="P59" s="102">
        <v>0.859</v>
      </c>
      <c r="Q59" s="102">
        <v>0.602</v>
      </c>
      <c r="R59" s="90" t="str">
        <f t="shared" si="27"/>
        <v>-</v>
      </c>
      <c r="T59" s="122"/>
    </row>
    <row r="60" spans="1:20" ht="12" customHeight="1">
      <c r="A60" s="83">
        <v>2018</v>
      </c>
      <c r="B60" s="84">
        <f>+'[1]Pop'!D239</f>
        <v>326.923976</v>
      </c>
      <c r="C60" s="85">
        <v>42144.90713549999</v>
      </c>
      <c r="D60" s="85">
        <v>139.17677934774602</v>
      </c>
      <c r="E60" s="85">
        <v>855.9439697265625</v>
      </c>
      <c r="F60" s="124">
        <f t="shared" si="20"/>
        <v>43140.0278845743</v>
      </c>
      <c r="G60" s="87">
        <v>7069.049</v>
      </c>
      <c r="H60" s="93">
        <v>246.81726460187025</v>
      </c>
      <c r="I60" s="85">
        <v>844.551025390625</v>
      </c>
      <c r="J60" s="124">
        <f t="shared" si="21"/>
        <v>34979.610594581805</v>
      </c>
      <c r="K60" s="87">
        <f t="shared" si="22"/>
        <v>30047.48550074577</v>
      </c>
      <c r="L60" s="124">
        <f t="shared" si="23"/>
        <v>21057.725577938247</v>
      </c>
      <c r="M60" s="88">
        <f t="shared" si="24"/>
        <v>106.99616168433546</v>
      </c>
      <c r="N60" s="88">
        <f t="shared" si="25"/>
        <v>91.90970288684416</v>
      </c>
      <c r="O60" s="88">
        <f t="shared" si="26"/>
        <v>64.41168933396995</v>
      </c>
      <c r="P60" s="102">
        <v>0.859</v>
      </c>
      <c r="Q60" s="102">
        <v>0.602</v>
      </c>
      <c r="R60" s="90" t="str">
        <f t="shared" si="27"/>
        <v>-</v>
      </c>
      <c r="T60" s="122"/>
    </row>
    <row r="61" spans="1:21" ht="12" customHeight="1" thickBot="1">
      <c r="A61" s="83">
        <v>2019</v>
      </c>
      <c r="B61" s="84">
        <f>+'[1]Pop'!D240</f>
        <v>328.475998</v>
      </c>
      <c r="C61" s="108">
        <v>43435.29861189999</v>
      </c>
      <c r="D61" s="86">
        <v>131.10586984945803</v>
      </c>
      <c r="E61" s="108">
        <v>844.551025390625</v>
      </c>
      <c r="F61" s="124">
        <f t="shared" si="20"/>
        <v>44410.955507140075</v>
      </c>
      <c r="G61" s="86">
        <v>7103.41</v>
      </c>
      <c r="H61" s="118">
        <v>214.6454756429841</v>
      </c>
      <c r="I61" s="86">
        <v>936.68798828125</v>
      </c>
      <c r="J61" s="124">
        <f t="shared" si="21"/>
        <v>36156.21204321584</v>
      </c>
      <c r="K61" s="87">
        <f t="shared" si="22"/>
        <v>31058.186145122407</v>
      </c>
      <c r="L61" s="124">
        <f t="shared" si="23"/>
        <v>21766.039650015937</v>
      </c>
      <c r="M61" s="88">
        <f t="shared" si="24"/>
        <v>110.0726149349148</v>
      </c>
      <c r="N61" s="88">
        <f t="shared" si="25"/>
        <v>94.5523762290918</v>
      </c>
      <c r="O61" s="88">
        <f t="shared" si="26"/>
        <v>66.2637141908187</v>
      </c>
      <c r="P61" s="101">
        <v>0.859</v>
      </c>
      <c r="Q61" s="101">
        <v>0.602</v>
      </c>
      <c r="R61" s="90" t="str">
        <f t="shared" si="27"/>
        <v>-</v>
      </c>
      <c r="T61" s="122"/>
      <c r="U61" s="123"/>
    </row>
    <row r="62" spans="1:18" ht="11.25" customHeight="1" thickTop="1">
      <c r="A62" s="137" t="s">
        <v>41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9"/>
    </row>
    <row r="63" spans="1:18" ht="11.25" customHeight="1">
      <c r="A63" s="127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9"/>
    </row>
    <row r="64" spans="1:18" ht="11.25" customHeight="1">
      <c r="A64" s="127" t="s">
        <v>45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9"/>
    </row>
    <row r="65" spans="1:18" ht="12" customHeight="1">
      <c r="A65" s="127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9"/>
    </row>
    <row r="66" spans="1:18" ht="12" customHeight="1">
      <c r="A66" s="127" t="s">
        <v>46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9"/>
    </row>
    <row r="67" spans="1:18" ht="12" customHeight="1">
      <c r="A67" s="127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9"/>
    </row>
    <row r="68" spans="1:18" ht="12" customHeight="1">
      <c r="A68" s="175" t="s">
        <v>67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7"/>
    </row>
    <row r="69" spans="1:18" ht="12" customHeight="1">
      <c r="A69" s="178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80"/>
    </row>
    <row r="70" spans="1:18" ht="12" customHeight="1">
      <c r="A70" s="127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9"/>
    </row>
    <row r="71" spans="1:18" ht="12" customHeight="1">
      <c r="A71" s="158" t="s">
        <v>66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60"/>
    </row>
  </sheetData>
  <sheetProtection/>
  <mergeCells count="38">
    <mergeCell ref="A68:R69"/>
    <mergeCell ref="A67:R67"/>
    <mergeCell ref="Q1:R1"/>
    <mergeCell ref="A1:P1"/>
    <mergeCell ref="P5:P6"/>
    <mergeCell ref="E3:E6"/>
    <mergeCell ref="G3:G6"/>
    <mergeCell ref="D3:D6"/>
    <mergeCell ref="P7:R7"/>
    <mergeCell ref="F3:F6"/>
    <mergeCell ref="A71:R71"/>
    <mergeCell ref="A63:R63"/>
    <mergeCell ref="A64:R64"/>
    <mergeCell ref="A65:R65"/>
    <mergeCell ref="A66:R66"/>
    <mergeCell ref="G2:I2"/>
    <mergeCell ref="J2:O3"/>
    <mergeCell ref="B2:B6"/>
    <mergeCell ref="C3:C6"/>
    <mergeCell ref="P4:Q4"/>
    <mergeCell ref="Q5:Q6"/>
    <mergeCell ref="P2:Q2"/>
    <mergeCell ref="P3:Q3"/>
    <mergeCell ref="M7:O7"/>
    <mergeCell ref="C7:L7"/>
    <mergeCell ref="M5:M6"/>
    <mergeCell ref="N5:N6"/>
    <mergeCell ref="O5:O6"/>
    <mergeCell ref="A70:R70"/>
    <mergeCell ref="H3:H6"/>
    <mergeCell ref="I3:I6"/>
    <mergeCell ref="J4:L4"/>
    <mergeCell ref="A62:R62"/>
    <mergeCell ref="A2:A6"/>
    <mergeCell ref="R2:R6"/>
    <mergeCell ref="J5:J6"/>
    <mergeCell ref="K5:K6"/>
    <mergeCell ref="L5:L6"/>
  </mergeCells>
  <printOptions horizontalCentered="1" verticalCentered="1"/>
  <pageMargins left="0.6" right="0.6" top="0.5" bottom="0.5" header="0" footer="0"/>
  <pageSetup fitToHeight="1" fitToWidth="1" horizontalDpi="300" verticalDpi="3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71"/>
  <sheetViews>
    <sheetView showOutlineSymbols="0" zoomScalePageLayoutView="0" workbookViewId="0" topLeftCell="A1">
      <pane ySplit="7" topLeftCell="A8" activePane="bottomLeft" state="frozen"/>
      <selection pane="topLeft" activeCell="A1" sqref="A1:P1"/>
      <selection pane="bottomLeft" activeCell="A1" sqref="A1:P1"/>
    </sheetView>
  </sheetViews>
  <sheetFormatPr defaultColWidth="12.83203125" defaultRowHeight="12" customHeight="1"/>
  <cols>
    <col min="1" max="2" width="12.83203125" style="5" customWidth="1"/>
    <col min="3" max="12" width="12.83203125" style="6" customWidth="1"/>
    <col min="13" max="15" width="12.83203125" style="7" customWidth="1"/>
    <col min="16" max="18" width="12.83203125" style="8" customWidth="1"/>
    <col min="19" max="16384" width="12.83203125" style="16" customWidth="1"/>
  </cols>
  <sheetData>
    <row r="1" spans="1:18" s="46" customFormat="1" ht="12" customHeight="1" thickBot="1">
      <c r="A1" s="182" t="s">
        <v>62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1" t="s">
        <v>38</v>
      </c>
      <c r="R1" s="181"/>
    </row>
    <row r="2" spans="1:18" ht="12" customHeight="1" thickTop="1">
      <c r="A2" s="140" t="s">
        <v>0</v>
      </c>
      <c r="B2" s="169" t="s">
        <v>28</v>
      </c>
      <c r="C2" s="10" t="s">
        <v>1</v>
      </c>
      <c r="D2" s="11"/>
      <c r="E2" s="11"/>
      <c r="F2" s="11"/>
      <c r="G2" s="161" t="s">
        <v>60</v>
      </c>
      <c r="H2" s="162"/>
      <c r="I2" s="162"/>
      <c r="J2" s="163" t="s">
        <v>61</v>
      </c>
      <c r="K2" s="164"/>
      <c r="L2" s="164"/>
      <c r="M2" s="164"/>
      <c r="N2" s="164"/>
      <c r="O2" s="165"/>
      <c r="P2" s="150" t="s">
        <v>7</v>
      </c>
      <c r="Q2" s="151"/>
      <c r="R2" s="143" t="s">
        <v>56</v>
      </c>
    </row>
    <row r="3" spans="1:18" ht="12" customHeight="1">
      <c r="A3" s="141"/>
      <c r="B3" s="170"/>
      <c r="C3" s="172" t="s">
        <v>39</v>
      </c>
      <c r="D3" s="130" t="s">
        <v>2</v>
      </c>
      <c r="E3" s="130" t="s">
        <v>16</v>
      </c>
      <c r="F3" s="172" t="s">
        <v>29</v>
      </c>
      <c r="G3" s="130" t="s">
        <v>4</v>
      </c>
      <c r="H3" s="130" t="s">
        <v>17</v>
      </c>
      <c r="I3" s="133" t="s">
        <v>15</v>
      </c>
      <c r="J3" s="166"/>
      <c r="K3" s="167"/>
      <c r="L3" s="167"/>
      <c r="M3" s="167"/>
      <c r="N3" s="167"/>
      <c r="O3" s="168"/>
      <c r="P3" s="152" t="s">
        <v>8</v>
      </c>
      <c r="Q3" s="153"/>
      <c r="R3" s="144"/>
    </row>
    <row r="4" spans="1:18" ht="12" customHeight="1">
      <c r="A4" s="141"/>
      <c r="B4" s="170"/>
      <c r="C4" s="131"/>
      <c r="D4" s="131"/>
      <c r="E4" s="131"/>
      <c r="F4" s="186"/>
      <c r="G4" s="131"/>
      <c r="H4" s="131"/>
      <c r="I4" s="131"/>
      <c r="J4" s="134" t="s">
        <v>29</v>
      </c>
      <c r="K4" s="135"/>
      <c r="L4" s="136"/>
      <c r="M4" s="12" t="s">
        <v>27</v>
      </c>
      <c r="N4" s="13"/>
      <c r="O4" s="13"/>
      <c r="P4" s="173" t="s">
        <v>30</v>
      </c>
      <c r="Q4" s="174"/>
      <c r="R4" s="144"/>
    </row>
    <row r="5" spans="1:18" ht="12" customHeight="1">
      <c r="A5" s="141"/>
      <c r="B5" s="170"/>
      <c r="C5" s="131"/>
      <c r="D5" s="131"/>
      <c r="E5" s="131"/>
      <c r="F5" s="186"/>
      <c r="G5" s="131"/>
      <c r="H5" s="131"/>
      <c r="I5" s="131"/>
      <c r="J5" s="146" t="s">
        <v>26</v>
      </c>
      <c r="K5" s="146" t="s">
        <v>5</v>
      </c>
      <c r="L5" s="146" t="s">
        <v>6</v>
      </c>
      <c r="M5" s="156" t="s">
        <v>26</v>
      </c>
      <c r="N5" s="156" t="s">
        <v>5</v>
      </c>
      <c r="O5" s="156" t="s">
        <v>6</v>
      </c>
      <c r="P5" s="183" t="s">
        <v>5</v>
      </c>
      <c r="Q5" s="148" t="s">
        <v>6</v>
      </c>
      <c r="R5" s="144"/>
    </row>
    <row r="6" spans="1:18" ht="12" customHeight="1">
      <c r="A6" s="142"/>
      <c r="B6" s="171"/>
      <c r="C6" s="132"/>
      <c r="D6" s="132"/>
      <c r="E6" s="132"/>
      <c r="F6" s="187"/>
      <c r="G6" s="132"/>
      <c r="H6" s="132"/>
      <c r="I6" s="132"/>
      <c r="J6" s="147"/>
      <c r="K6" s="147"/>
      <c r="L6" s="147"/>
      <c r="M6" s="157"/>
      <c r="N6" s="157"/>
      <c r="O6" s="157"/>
      <c r="P6" s="184"/>
      <c r="Q6" s="149"/>
      <c r="R6" s="145"/>
    </row>
    <row r="7" spans="1:18" ht="12" customHeight="1">
      <c r="A7"/>
      <c r="B7" s="67" t="s">
        <v>47</v>
      </c>
      <c r="C7" s="155" t="s">
        <v>10</v>
      </c>
      <c r="D7" s="155"/>
      <c r="E7" s="155"/>
      <c r="F7" s="155"/>
      <c r="G7" s="155"/>
      <c r="H7" s="155"/>
      <c r="I7" s="155"/>
      <c r="J7" s="155"/>
      <c r="K7" s="155"/>
      <c r="L7" s="155"/>
      <c r="M7" s="154" t="s">
        <v>11</v>
      </c>
      <c r="N7" s="154"/>
      <c r="O7" s="154"/>
      <c r="P7" s="185" t="s">
        <v>9</v>
      </c>
      <c r="Q7" s="185"/>
      <c r="R7" s="185"/>
    </row>
    <row r="8" spans="1:18" ht="12" customHeight="1">
      <c r="A8" s="30">
        <v>1966</v>
      </c>
      <c r="B8" s="30">
        <f>+'[1]Pop'!D187</f>
        <v>196.56</v>
      </c>
      <c r="C8" s="47">
        <v>760.44822586</v>
      </c>
      <c r="D8" s="48" t="s">
        <v>14</v>
      </c>
      <c r="E8" s="47">
        <v>36.685</v>
      </c>
      <c r="F8" s="49">
        <f>SUM(C8:E8)</f>
        <v>797.13322586</v>
      </c>
      <c r="G8" s="47">
        <v>16.913</v>
      </c>
      <c r="H8" s="55" t="s">
        <v>14</v>
      </c>
      <c r="I8" s="47">
        <v>53.466</v>
      </c>
      <c r="J8" s="49">
        <f aca="true" t="shared" si="0" ref="J8:J41">F8-SUM(G8:I8)</f>
        <v>726.75422586</v>
      </c>
      <c r="K8" s="49">
        <f aca="true" t="shared" si="1" ref="K8:K41">J8*P8</f>
        <v>726.75422586</v>
      </c>
      <c r="L8" s="49">
        <f aca="true" t="shared" si="2" ref="L8:L41">J8*Q8</f>
        <v>497.09989048823996</v>
      </c>
      <c r="M8" s="22">
        <f aca="true" t="shared" si="3" ref="M8:M18">IF(J8=0,0,IF(B8=0,0,J8/B8))</f>
        <v>3.6973658214285714</v>
      </c>
      <c r="N8" s="22">
        <f aca="true" t="shared" si="4" ref="N8:N17">IF(K8=0,0,IF(B8=0,0,K8/B8))</f>
        <v>3.6973658214285714</v>
      </c>
      <c r="O8" s="22">
        <f aca="true" t="shared" si="5" ref="O8:O17">IF(L8=0,0,IF(B8=0,0,L8/B8))</f>
        <v>2.5289982218571425</v>
      </c>
      <c r="P8" s="23">
        <v>1</v>
      </c>
      <c r="Q8" s="23">
        <v>0.6839999999999999</v>
      </c>
      <c r="R8" s="24" t="str">
        <f aca="true" t="shared" si="6" ref="R8:R41">IF(I7=0,"-",IF(ROUND(E8,0)=ROUND(I7,0),"-","*"))</f>
        <v>-</v>
      </c>
    </row>
    <row r="9" spans="1:18" ht="12" customHeight="1">
      <c r="A9" s="30">
        <v>1967</v>
      </c>
      <c r="B9" s="30">
        <f>+'[1]Pop'!D188</f>
        <v>198.712</v>
      </c>
      <c r="C9" s="47">
        <v>826.661024802</v>
      </c>
      <c r="D9" s="48" t="s">
        <v>14</v>
      </c>
      <c r="E9" s="47">
        <v>53.466</v>
      </c>
      <c r="F9" s="49">
        <f aca="true" t="shared" si="7" ref="F9:F49">SUM(C9:E9)</f>
        <v>880.127024802</v>
      </c>
      <c r="G9" s="47">
        <v>8.61</v>
      </c>
      <c r="H9" s="55" t="s">
        <v>14</v>
      </c>
      <c r="I9" s="47">
        <v>69.616</v>
      </c>
      <c r="J9" s="49">
        <f t="shared" si="0"/>
        <v>801.901024802</v>
      </c>
      <c r="K9" s="49">
        <f t="shared" si="1"/>
        <v>801.901024802</v>
      </c>
      <c r="L9" s="49">
        <f t="shared" si="2"/>
        <v>548.5003009645679</v>
      </c>
      <c r="M9" s="22">
        <f t="shared" si="3"/>
        <v>4.0354937034602845</v>
      </c>
      <c r="N9" s="22">
        <f t="shared" si="4"/>
        <v>4.0354937034602845</v>
      </c>
      <c r="O9" s="22">
        <f t="shared" si="5"/>
        <v>2.7602776931668345</v>
      </c>
      <c r="P9" s="23">
        <v>1</v>
      </c>
      <c r="Q9" s="23">
        <v>0.6839999999999999</v>
      </c>
      <c r="R9" s="24" t="str">
        <f t="shared" si="6"/>
        <v>-</v>
      </c>
    </row>
    <row r="10" spans="1:18" ht="12" customHeight="1">
      <c r="A10" s="30">
        <v>1968</v>
      </c>
      <c r="B10" s="30">
        <f>+'[1]Pop'!D189</f>
        <v>200.706</v>
      </c>
      <c r="C10" s="47">
        <v>768.9316481080001</v>
      </c>
      <c r="D10" s="48" t="s">
        <v>14</v>
      </c>
      <c r="E10" s="47">
        <v>69.616</v>
      </c>
      <c r="F10" s="49">
        <f t="shared" si="7"/>
        <v>838.5476481080001</v>
      </c>
      <c r="G10" s="47">
        <v>9.411</v>
      </c>
      <c r="H10" s="55" t="s">
        <v>14</v>
      </c>
      <c r="I10" s="47">
        <v>29.763</v>
      </c>
      <c r="J10" s="49">
        <f t="shared" si="0"/>
        <v>799.3736481080001</v>
      </c>
      <c r="K10" s="49">
        <f t="shared" si="1"/>
        <v>799.3736481080001</v>
      </c>
      <c r="L10" s="49">
        <f t="shared" si="2"/>
        <v>546.771575305872</v>
      </c>
      <c r="M10" s="22">
        <f t="shared" si="3"/>
        <v>3.9828089250346284</v>
      </c>
      <c r="N10" s="22">
        <f t="shared" si="4"/>
        <v>3.9828089250346284</v>
      </c>
      <c r="O10" s="22">
        <f t="shared" si="5"/>
        <v>2.7242413047236855</v>
      </c>
      <c r="P10" s="23">
        <v>1</v>
      </c>
      <c r="Q10" s="23">
        <v>0.6839999999999999</v>
      </c>
      <c r="R10" s="24" t="str">
        <f t="shared" si="6"/>
        <v>-</v>
      </c>
    </row>
    <row r="11" spans="1:18" ht="12" customHeight="1">
      <c r="A11" s="30">
        <v>1969</v>
      </c>
      <c r="B11" s="30">
        <f>+'[1]Pop'!D190</f>
        <v>202.677</v>
      </c>
      <c r="C11" s="47">
        <v>732.359771686</v>
      </c>
      <c r="D11" s="48" t="s">
        <v>14</v>
      </c>
      <c r="E11" s="47">
        <v>29.763</v>
      </c>
      <c r="F11" s="49">
        <f t="shared" si="7"/>
        <v>762.1227716860001</v>
      </c>
      <c r="G11" s="47">
        <v>5.564</v>
      </c>
      <c r="H11" s="55" t="s">
        <v>14</v>
      </c>
      <c r="I11" s="47">
        <v>27.726</v>
      </c>
      <c r="J11" s="49">
        <f t="shared" si="0"/>
        <v>728.8327716860001</v>
      </c>
      <c r="K11" s="49">
        <f t="shared" si="1"/>
        <v>728.8327716860001</v>
      </c>
      <c r="L11" s="49">
        <f t="shared" si="2"/>
        <v>497.7927830615381</v>
      </c>
      <c r="M11" s="22">
        <f t="shared" si="3"/>
        <v>3.596030983713002</v>
      </c>
      <c r="N11" s="22">
        <f t="shared" si="4"/>
        <v>3.596030983713002</v>
      </c>
      <c r="O11" s="22">
        <f t="shared" si="5"/>
        <v>2.4560891618759806</v>
      </c>
      <c r="P11" s="23">
        <v>1</v>
      </c>
      <c r="Q11" s="23">
        <v>0.683</v>
      </c>
      <c r="R11" s="24" t="str">
        <f t="shared" si="6"/>
        <v>-</v>
      </c>
    </row>
    <row r="12" spans="1:18" ht="12" customHeight="1">
      <c r="A12" s="30">
        <v>1970</v>
      </c>
      <c r="B12" s="30">
        <f>+'[1]Pop'!D191</f>
        <v>205.052</v>
      </c>
      <c r="C12" s="47">
        <v>777.883795296</v>
      </c>
      <c r="D12" s="48" t="s">
        <v>14</v>
      </c>
      <c r="E12" s="47">
        <v>27.726</v>
      </c>
      <c r="F12" s="49">
        <f t="shared" si="7"/>
        <v>805.609795296</v>
      </c>
      <c r="G12" s="47">
        <v>2.997</v>
      </c>
      <c r="H12" s="47">
        <v>1</v>
      </c>
      <c r="I12" s="47">
        <v>51.782</v>
      </c>
      <c r="J12" s="49">
        <f t="shared" si="0"/>
        <v>749.830795296</v>
      </c>
      <c r="K12" s="49">
        <f t="shared" si="1"/>
        <v>749.830795296</v>
      </c>
      <c r="L12" s="49">
        <f t="shared" si="2"/>
        <v>512.134433187168</v>
      </c>
      <c r="M12" s="22">
        <f t="shared" si="3"/>
        <v>3.6567836221836414</v>
      </c>
      <c r="N12" s="22">
        <f t="shared" si="4"/>
        <v>3.6567836221836414</v>
      </c>
      <c r="O12" s="22">
        <f t="shared" si="5"/>
        <v>2.4975832139514273</v>
      </c>
      <c r="P12" s="23">
        <v>1</v>
      </c>
      <c r="Q12" s="23">
        <v>0.683</v>
      </c>
      <c r="R12" s="24" t="str">
        <f t="shared" si="6"/>
        <v>-</v>
      </c>
    </row>
    <row r="13" spans="1:18" ht="12" customHeight="1">
      <c r="A13" s="31">
        <v>1971</v>
      </c>
      <c r="B13" s="31">
        <f>+'[1]Pop'!D192</f>
        <v>207.661</v>
      </c>
      <c r="C13" s="51">
        <v>792.3314952349999</v>
      </c>
      <c r="D13" s="52" t="s">
        <v>14</v>
      </c>
      <c r="E13" s="51">
        <v>51.782</v>
      </c>
      <c r="F13" s="53">
        <f t="shared" si="7"/>
        <v>844.113495235</v>
      </c>
      <c r="G13" s="51">
        <v>2.719</v>
      </c>
      <c r="H13" s="51">
        <v>2</v>
      </c>
      <c r="I13" s="51">
        <v>45.212</v>
      </c>
      <c r="J13" s="53">
        <f t="shared" si="0"/>
        <v>794.1824952349999</v>
      </c>
      <c r="K13" s="53">
        <f t="shared" si="1"/>
        <v>794.1824952349999</v>
      </c>
      <c r="L13" s="53">
        <f t="shared" si="2"/>
        <v>541.6324617502698</v>
      </c>
      <c r="M13" s="27">
        <f t="shared" si="3"/>
        <v>3.8244181393473013</v>
      </c>
      <c r="N13" s="27">
        <f t="shared" si="4"/>
        <v>3.8244181393473013</v>
      </c>
      <c r="O13" s="27">
        <f t="shared" si="5"/>
        <v>2.608253171034859</v>
      </c>
      <c r="P13" s="28">
        <v>1</v>
      </c>
      <c r="Q13" s="28">
        <v>0.6819999999999999</v>
      </c>
      <c r="R13" s="29" t="str">
        <f t="shared" si="6"/>
        <v>-</v>
      </c>
    </row>
    <row r="14" spans="1:18" ht="12" customHeight="1">
      <c r="A14" s="31">
        <v>1972</v>
      </c>
      <c r="B14" s="31">
        <f>+'[1]Pop'!D193</f>
        <v>209.896</v>
      </c>
      <c r="C14" s="51">
        <v>740.265322724</v>
      </c>
      <c r="D14" s="52" t="s">
        <v>14</v>
      </c>
      <c r="E14" s="51">
        <v>45.212</v>
      </c>
      <c r="F14" s="53">
        <f t="shared" si="7"/>
        <v>785.477322724</v>
      </c>
      <c r="G14" s="51">
        <v>6.14</v>
      </c>
      <c r="H14" s="51">
        <v>2</v>
      </c>
      <c r="I14" s="51">
        <v>34.821</v>
      </c>
      <c r="J14" s="53">
        <f t="shared" si="0"/>
        <v>742.516322724</v>
      </c>
      <c r="K14" s="53">
        <f t="shared" si="1"/>
        <v>742.516322724</v>
      </c>
      <c r="L14" s="53">
        <f t="shared" si="2"/>
        <v>506.396132097768</v>
      </c>
      <c r="M14" s="27">
        <f t="shared" si="3"/>
        <v>3.537543939493845</v>
      </c>
      <c r="N14" s="27">
        <f t="shared" si="4"/>
        <v>3.537543939493845</v>
      </c>
      <c r="O14" s="27">
        <f t="shared" si="5"/>
        <v>2.412604966734802</v>
      </c>
      <c r="P14" s="28">
        <v>1</v>
      </c>
      <c r="Q14" s="28">
        <v>0.6819999999999999</v>
      </c>
      <c r="R14" s="29" t="str">
        <f t="shared" si="6"/>
        <v>-</v>
      </c>
    </row>
    <row r="15" spans="1:18" ht="12" customHeight="1">
      <c r="A15" s="31">
        <v>1973</v>
      </c>
      <c r="B15" s="31">
        <f>+'[1]Pop'!D194</f>
        <v>211.909</v>
      </c>
      <c r="C15" s="51">
        <v>699.993</v>
      </c>
      <c r="D15" s="52" t="s">
        <v>14</v>
      </c>
      <c r="E15" s="51">
        <v>34.821</v>
      </c>
      <c r="F15" s="53">
        <f t="shared" si="7"/>
        <v>734.8140000000001</v>
      </c>
      <c r="G15" s="51">
        <v>6.803999999999999</v>
      </c>
      <c r="H15" s="51">
        <v>3</v>
      </c>
      <c r="I15" s="51">
        <v>47.233</v>
      </c>
      <c r="J15" s="53">
        <f t="shared" si="0"/>
        <v>677.777</v>
      </c>
      <c r="K15" s="53">
        <f t="shared" si="1"/>
        <v>677.777</v>
      </c>
      <c r="L15" s="53">
        <f t="shared" si="2"/>
        <v>461.5661370000001</v>
      </c>
      <c r="M15" s="27">
        <f t="shared" si="3"/>
        <v>3.19843423356252</v>
      </c>
      <c r="N15" s="27">
        <f t="shared" si="4"/>
        <v>3.19843423356252</v>
      </c>
      <c r="O15" s="27">
        <f t="shared" si="5"/>
        <v>2.1781337130560763</v>
      </c>
      <c r="P15" s="28">
        <v>1</v>
      </c>
      <c r="Q15" s="28">
        <v>0.681</v>
      </c>
      <c r="R15" s="29" t="str">
        <f t="shared" si="6"/>
        <v>-</v>
      </c>
    </row>
    <row r="16" spans="1:18" ht="12" customHeight="1">
      <c r="A16" s="31">
        <v>1974</v>
      </c>
      <c r="B16" s="31">
        <f>+'[1]Pop'!D195</f>
        <v>213.854</v>
      </c>
      <c r="C16" s="51">
        <v>702.01504</v>
      </c>
      <c r="D16" s="52" t="s">
        <v>14</v>
      </c>
      <c r="E16" s="51">
        <v>47.233</v>
      </c>
      <c r="F16" s="53">
        <f t="shared" si="7"/>
        <v>749.24804</v>
      </c>
      <c r="G16" s="51">
        <v>9.407</v>
      </c>
      <c r="H16" s="51">
        <v>3</v>
      </c>
      <c r="I16" s="51">
        <v>54.026</v>
      </c>
      <c r="J16" s="53">
        <f t="shared" si="0"/>
        <v>682.81504</v>
      </c>
      <c r="K16" s="53">
        <f t="shared" si="1"/>
        <v>682.81504</v>
      </c>
      <c r="L16" s="53">
        <f t="shared" si="2"/>
        <v>464.99704224</v>
      </c>
      <c r="M16" s="27">
        <f t="shared" si="3"/>
        <v>3.1929028215511512</v>
      </c>
      <c r="N16" s="27">
        <f t="shared" si="4"/>
        <v>3.1929028215511512</v>
      </c>
      <c r="O16" s="27">
        <f t="shared" si="5"/>
        <v>2.174366821476334</v>
      </c>
      <c r="P16" s="28">
        <v>1</v>
      </c>
      <c r="Q16" s="28">
        <v>0.681</v>
      </c>
      <c r="R16" s="29" t="str">
        <f t="shared" si="6"/>
        <v>-</v>
      </c>
    </row>
    <row r="17" spans="1:18" ht="12" customHeight="1">
      <c r="A17" s="31">
        <v>1975</v>
      </c>
      <c r="B17" s="31">
        <f>+'[1]Pop'!D196</f>
        <v>215.973</v>
      </c>
      <c r="C17" s="51">
        <v>578.35396</v>
      </c>
      <c r="D17" s="52" t="s">
        <v>14</v>
      </c>
      <c r="E17" s="51">
        <v>54.026</v>
      </c>
      <c r="F17" s="53">
        <f t="shared" si="7"/>
        <v>632.37996</v>
      </c>
      <c r="G17" s="51">
        <v>17.003</v>
      </c>
      <c r="H17" s="51">
        <v>2</v>
      </c>
      <c r="I17" s="51">
        <v>39.22</v>
      </c>
      <c r="J17" s="53">
        <f t="shared" si="0"/>
        <v>574.15696</v>
      </c>
      <c r="K17" s="53">
        <f t="shared" si="1"/>
        <v>574.15696</v>
      </c>
      <c r="L17" s="53">
        <f t="shared" si="2"/>
        <v>390.4267328</v>
      </c>
      <c r="M17" s="27">
        <f t="shared" si="3"/>
        <v>2.6584663823718704</v>
      </c>
      <c r="N17" s="27">
        <f t="shared" si="4"/>
        <v>2.6584663823718704</v>
      </c>
      <c r="O17" s="27">
        <f t="shared" si="5"/>
        <v>1.807757140012872</v>
      </c>
      <c r="P17" s="28">
        <v>1</v>
      </c>
      <c r="Q17" s="28">
        <v>0.68</v>
      </c>
      <c r="R17" s="29" t="str">
        <f t="shared" si="6"/>
        <v>-</v>
      </c>
    </row>
    <row r="18" spans="1:18" ht="12" customHeight="1">
      <c r="A18" s="30">
        <v>1976</v>
      </c>
      <c r="B18" s="30">
        <f>+'[1]Pop'!D197</f>
        <v>218.035</v>
      </c>
      <c r="C18" s="47">
        <v>615.6310000000001</v>
      </c>
      <c r="D18" s="48" t="s">
        <v>14</v>
      </c>
      <c r="E18" s="47">
        <v>39.22</v>
      </c>
      <c r="F18" s="49">
        <f t="shared" si="7"/>
        <v>654.8510000000001</v>
      </c>
      <c r="G18" s="47">
        <v>35.076</v>
      </c>
      <c r="H18" s="47">
        <v>2</v>
      </c>
      <c r="I18" s="47">
        <v>42.112</v>
      </c>
      <c r="J18" s="49">
        <f t="shared" si="0"/>
        <v>575.6630000000001</v>
      </c>
      <c r="K18" s="49">
        <f t="shared" si="1"/>
        <v>575.6630000000001</v>
      </c>
      <c r="L18" s="49">
        <f t="shared" si="2"/>
        <v>391.4508400000001</v>
      </c>
      <c r="M18" s="22">
        <f t="shared" si="3"/>
        <v>2.640232072832344</v>
      </c>
      <c r="N18" s="22">
        <f aca="true" t="shared" si="8" ref="N18:N41">IF(K18=0,0,IF(B18=0,0,K18/B18))</f>
        <v>2.640232072832344</v>
      </c>
      <c r="O18" s="22">
        <f aca="true" t="shared" si="9" ref="O18:O41">IF(L18=0,0,IF(B18=0,0,L18/B18))</f>
        <v>1.7953578095259939</v>
      </c>
      <c r="P18" s="23">
        <v>1</v>
      </c>
      <c r="Q18" s="23">
        <v>0.68</v>
      </c>
      <c r="R18" s="24" t="str">
        <f t="shared" si="6"/>
        <v>-</v>
      </c>
    </row>
    <row r="19" spans="1:18" ht="12" customHeight="1">
      <c r="A19" s="30">
        <v>1977</v>
      </c>
      <c r="B19" s="30">
        <f>+'[1]Pop'!D198</f>
        <v>220.23899999999998</v>
      </c>
      <c r="C19" s="47">
        <v>592.50004</v>
      </c>
      <c r="D19" s="48" t="s">
        <v>14</v>
      </c>
      <c r="E19" s="47">
        <v>42.112</v>
      </c>
      <c r="F19" s="49">
        <f t="shared" si="7"/>
        <v>634.61204</v>
      </c>
      <c r="G19" s="47">
        <v>35.648</v>
      </c>
      <c r="H19" s="47">
        <v>4</v>
      </c>
      <c r="I19" s="47">
        <v>28.652</v>
      </c>
      <c r="J19" s="49">
        <f t="shared" si="0"/>
        <v>566.31204</v>
      </c>
      <c r="K19" s="49">
        <f t="shared" si="1"/>
        <v>566.31204</v>
      </c>
      <c r="L19" s="49">
        <f t="shared" si="2"/>
        <v>384.52587516000006</v>
      </c>
      <c r="M19" s="22">
        <f aca="true" t="shared" si="10" ref="M19:M41">IF(J19=0,0,IF(B19=0,0,J19/B19))</f>
        <v>2.571352212823342</v>
      </c>
      <c r="N19" s="22">
        <f t="shared" si="8"/>
        <v>2.571352212823342</v>
      </c>
      <c r="O19" s="22">
        <f t="shared" si="9"/>
        <v>1.7459481525070497</v>
      </c>
      <c r="P19" s="23">
        <v>1</v>
      </c>
      <c r="Q19" s="23">
        <v>0.679</v>
      </c>
      <c r="R19" s="24" t="str">
        <f t="shared" si="6"/>
        <v>-</v>
      </c>
    </row>
    <row r="20" spans="1:18" ht="12" customHeight="1">
      <c r="A20" s="30">
        <v>1978</v>
      </c>
      <c r="B20" s="30">
        <f>+'[1]Pop'!D199</f>
        <v>222.585</v>
      </c>
      <c r="C20" s="47">
        <v>540.25104</v>
      </c>
      <c r="D20" s="48" t="s">
        <v>14</v>
      </c>
      <c r="E20" s="47">
        <v>28.652</v>
      </c>
      <c r="F20" s="49">
        <f t="shared" si="7"/>
        <v>568.90304</v>
      </c>
      <c r="G20" s="47">
        <v>29.669</v>
      </c>
      <c r="H20" s="47">
        <v>18</v>
      </c>
      <c r="I20" s="47">
        <v>15.472</v>
      </c>
      <c r="J20" s="49">
        <f t="shared" si="0"/>
        <v>505.76204</v>
      </c>
      <c r="K20" s="49">
        <f t="shared" si="1"/>
        <v>505.76204</v>
      </c>
      <c r="L20" s="49">
        <f t="shared" si="2"/>
        <v>342.90666311999996</v>
      </c>
      <c r="M20" s="22">
        <f t="shared" si="10"/>
        <v>2.272219781207179</v>
      </c>
      <c r="N20" s="22">
        <f t="shared" si="8"/>
        <v>2.272219781207179</v>
      </c>
      <c r="O20" s="22">
        <f t="shared" si="9"/>
        <v>1.5405650116584673</v>
      </c>
      <c r="P20" s="23">
        <v>1</v>
      </c>
      <c r="Q20" s="23">
        <v>0.6779999999999999</v>
      </c>
      <c r="R20" s="24" t="str">
        <f t="shared" si="6"/>
        <v>-</v>
      </c>
    </row>
    <row r="21" spans="1:18" ht="12" customHeight="1">
      <c r="A21" s="30">
        <v>1979</v>
      </c>
      <c r="B21" s="30">
        <f>+'[1]Pop'!D200</f>
        <v>225.055</v>
      </c>
      <c r="C21" s="47">
        <v>578.5233999999999</v>
      </c>
      <c r="D21" s="48" t="s">
        <v>14</v>
      </c>
      <c r="E21" s="47">
        <v>15.472</v>
      </c>
      <c r="F21" s="49">
        <f t="shared" si="7"/>
        <v>593.9953999999999</v>
      </c>
      <c r="G21" s="47">
        <v>36.183</v>
      </c>
      <c r="H21" s="47">
        <v>15</v>
      </c>
      <c r="I21" s="47">
        <v>30.284</v>
      </c>
      <c r="J21" s="49">
        <f t="shared" si="0"/>
        <v>512.5283999999999</v>
      </c>
      <c r="K21" s="49">
        <f t="shared" si="1"/>
        <v>512.5283999999999</v>
      </c>
      <c r="L21" s="49">
        <f t="shared" si="2"/>
        <v>348.51931199999996</v>
      </c>
      <c r="M21" s="22">
        <f t="shared" si="10"/>
        <v>2.277347315100753</v>
      </c>
      <c r="N21" s="22">
        <f t="shared" si="8"/>
        <v>2.277347315100753</v>
      </c>
      <c r="O21" s="22">
        <f t="shared" si="9"/>
        <v>1.548596174268512</v>
      </c>
      <c r="P21" s="23">
        <v>1</v>
      </c>
      <c r="Q21" s="23">
        <v>0.68</v>
      </c>
      <c r="R21" s="24" t="str">
        <f t="shared" si="6"/>
        <v>-</v>
      </c>
    </row>
    <row r="22" spans="1:18" ht="12" customHeight="1">
      <c r="A22" s="30">
        <v>1980</v>
      </c>
      <c r="B22" s="30">
        <f>+'[1]Pop'!D201</f>
        <v>227.726</v>
      </c>
      <c r="C22" s="47">
        <v>551.0806</v>
      </c>
      <c r="D22" s="48" t="s">
        <v>14</v>
      </c>
      <c r="E22" s="47">
        <v>30.284</v>
      </c>
      <c r="F22" s="49">
        <f t="shared" si="7"/>
        <v>581.3646</v>
      </c>
      <c r="G22" s="47">
        <v>53.267</v>
      </c>
      <c r="H22" s="47">
        <v>6</v>
      </c>
      <c r="I22" s="47">
        <v>21.342</v>
      </c>
      <c r="J22" s="49">
        <f t="shared" si="0"/>
        <v>500.75559999999996</v>
      </c>
      <c r="K22" s="49">
        <f t="shared" si="1"/>
        <v>500.75559999999996</v>
      </c>
      <c r="L22" s="49">
        <f t="shared" si="2"/>
        <v>338.01003</v>
      </c>
      <c r="M22" s="22">
        <f t="shared" si="10"/>
        <v>2.198939075907011</v>
      </c>
      <c r="N22" s="22">
        <f t="shared" si="8"/>
        <v>2.198939075907011</v>
      </c>
      <c r="O22" s="22">
        <f t="shared" si="9"/>
        <v>1.4842838762372323</v>
      </c>
      <c r="P22" s="23">
        <v>1</v>
      </c>
      <c r="Q22" s="23">
        <v>0.675</v>
      </c>
      <c r="R22" s="24" t="str">
        <f t="shared" si="6"/>
        <v>-</v>
      </c>
    </row>
    <row r="23" spans="1:18" ht="12" customHeight="1">
      <c r="A23" s="31">
        <v>1981</v>
      </c>
      <c r="B23" s="31">
        <f>+'[1]Pop'!D202</f>
        <v>229.966</v>
      </c>
      <c r="C23" s="51">
        <v>652.70104</v>
      </c>
      <c r="D23" s="52" t="s">
        <v>14</v>
      </c>
      <c r="E23" s="51">
        <v>21.342</v>
      </c>
      <c r="F23" s="53">
        <f t="shared" si="7"/>
        <v>674.04304</v>
      </c>
      <c r="G23" s="51">
        <v>43.579</v>
      </c>
      <c r="H23" s="51">
        <v>3</v>
      </c>
      <c r="I23" s="51">
        <v>28.692</v>
      </c>
      <c r="J23" s="53">
        <f t="shared" si="0"/>
        <v>598.7720400000001</v>
      </c>
      <c r="K23" s="53">
        <f t="shared" si="1"/>
        <v>598.7720400000001</v>
      </c>
      <c r="L23" s="53">
        <f t="shared" si="2"/>
        <v>400.57849476000007</v>
      </c>
      <c r="M23" s="27">
        <f t="shared" si="10"/>
        <v>2.603741596583843</v>
      </c>
      <c r="N23" s="27">
        <f t="shared" si="8"/>
        <v>2.603741596583843</v>
      </c>
      <c r="O23" s="27">
        <f t="shared" si="9"/>
        <v>1.7419031281145911</v>
      </c>
      <c r="P23" s="28">
        <v>1</v>
      </c>
      <c r="Q23" s="28">
        <v>0.669</v>
      </c>
      <c r="R23" s="29" t="str">
        <f t="shared" si="6"/>
        <v>-</v>
      </c>
    </row>
    <row r="24" spans="1:18" ht="12" customHeight="1">
      <c r="A24" s="31">
        <v>1982</v>
      </c>
      <c r="B24" s="31">
        <f>+'[1]Pop'!D203</f>
        <v>232.188</v>
      </c>
      <c r="C24" s="51">
        <v>620.84204</v>
      </c>
      <c r="D24" s="52" t="s">
        <v>14</v>
      </c>
      <c r="E24" s="51">
        <v>28.692</v>
      </c>
      <c r="F24" s="53">
        <f t="shared" si="7"/>
        <v>649.53404</v>
      </c>
      <c r="G24" s="51">
        <v>23.452</v>
      </c>
      <c r="H24" s="51">
        <v>3</v>
      </c>
      <c r="I24" s="51">
        <v>18</v>
      </c>
      <c r="J24" s="53">
        <f t="shared" si="0"/>
        <v>605.08204</v>
      </c>
      <c r="K24" s="53">
        <f t="shared" si="1"/>
        <v>605.08204</v>
      </c>
      <c r="L24" s="53">
        <f t="shared" si="2"/>
        <v>398.14398232</v>
      </c>
      <c r="M24" s="27">
        <f t="shared" si="10"/>
        <v>2.6060004823677367</v>
      </c>
      <c r="N24" s="27">
        <f t="shared" si="8"/>
        <v>2.6060004823677367</v>
      </c>
      <c r="O24" s="27">
        <f t="shared" si="9"/>
        <v>1.7147483173979707</v>
      </c>
      <c r="P24" s="28">
        <v>1</v>
      </c>
      <c r="Q24" s="28">
        <v>0.658</v>
      </c>
      <c r="R24" s="29" t="str">
        <f t="shared" si="6"/>
        <v>-</v>
      </c>
    </row>
    <row r="25" spans="1:18" ht="12" customHeight="1">
      <c r="A25" s="31">
        <v>1983</v>
      </c>
      <c r="B25" s="31">
        <f>+'[1]Pop'!D204</f>
        <v>234.307</v>
      </c>
      <c r="C25" s="51">
        <v>576.948</v>
      </c>
      <c r="D25" s="52" t="s">
        <v>14</v>
      </c>
      <c r="E25" s="51">
        <v>18</v>
      </c>
      <c r="F25" s="53">
        <f t="shared" si="7"/>
        <v>594.948</v>
      </c>
      <c r="G25" s="51">
        <v>17.728</v>
      </c>
      <c r="H25" s="51">
        <v>10</v>
      </c>
      <c r="I25" s="51">
        <v>17.939</v>
      </c>
      <c r="J25" s="53">
        <f t="shared" si="0"/>
        <v>549.281</v>
      </c>
      <c r="K25" s="53">
        <f t="shared" si="1"/>
        <v>549.281</v>
      </c>
      <c r="L25" s="53">
        <f t="shared" si="2"/>
        <v>355.38480699999997</v>
      </c>
      <c r="M25" s="27">
        <f t="shared" si="10"/>
        <v>2.3442790868390615</v>
      </c>
      <c r="N25" s="27">
        <f t="shared" si="8"/>
        <v>2.3442790868390615</v>
      </c>
      <c r="O25" s="27">
        <f t="shared" si="9"/>
        <v>1.5167485691848728</v>
      </c>
      <c r="P25" s="28">
        <v>1</v>
      </c>
      <c r="Q25" s="28">
        <v>0.647</v>
      </c>
      <c r="R25" s="29" t="str">
        <f t="shared" si="6"/>
        <v>-</v>
      </c>
    </row>
    <row r="26" spans="1:18" ht="12" customHeight="1">
      <c r="A26" s="31">
        <v>1984</v>
      </c>
      <c r="B26" s="31">
        <f>+'[1]Pop'!D205</f>
        <v>236.348</v>
      </c>
      <c r="C26" s="51">
        <v>559.025</v>
      </c>
      <c r="D26" s="52" t="s">
        <v>14</v>
      </c>
      <c r="E26" s="51">
        <v>17.939</v>
      </c>
      <c r="F26" s="53">
        <f t="shared" si="7"/>
        <v>576.9639999999999</v>
      </c>
      <c r="G26" s="51">
        <v>26.323</v>
      </c>
      <c r="H26" s="51">
        <v>2</v>
      </c>
      <c r="I26" s="51">
        <v>12.245</v>
      </c>
      <c r="J26" s="53">
        <f t="shared" si="0"/>
        <v>536.396</v>
      </c>
      <c r="K26" s="53">
        <f t="shared" si="1"/>
        <v>536.396</v>
      </c>
      <c r="L26" s="53">
        <f t="shared" si="2"/>
        <v>347.048212</v>
      </c>
      <c r="M26" s="27">
        <f t="shared" si="10"/>
        <v>2.2695178296410377</v>
      </c>
      <c r="N26" s="27">
        <f t="shared" si="8"/>
        <v>2.2695178296410377</v>
      </c>
      <c r="O26" s="27">
        <f t="shared" si="9"/>
        <v>1.4683780357777512</v>
      </c>
      <c r="P26" s="28">
        <v>1</v>
      </c>
      <c r="Q26" s="28">
        <v>0.647</v>
      </c>
      <c r="R26" s="29" t="str">
        <f t="shared" si="6"/>
        <v>-</v>
      </c>
    </row>
    <row r="27" spans="1:18" ht="12" customHeight="1">
      <c r="A27" s="31">
        <v>1985</v>
      </c>
      <c r="B27" s="31">
        <f>+'[1]Pop'!D206</f>
        <v>238.466</v>
      </c>
      <c r="C27" s="51">
        <v>524.6409600000001</v>
      </c>
      <c r="D27" s="52" t="s">
        <v>14</v>
      </c>
      <c r="E27" s="51">
        <v>12.245</v>
      </c>
      <c r="F27" s="53">
        <f t="shared" si="7"/>
        <v>536.8859600000001</v>
      </c>
      <c r="G27" s="51">
        <v>20.598</v>
      </c>
      <c r="H27" s="51">
        <v>1</v>
      </c>
      <c r="I27" s="51">
        <v>13.1</v>
      </c>
      <c r="J27" s="53">
        <f t="shared" si="0"/>
        <v>502.1879600000001</v>
      </c>
      <c r="K27" s="53">
        <f t="shared" si="1"/>
        <v>502.1879600000001</v>
      </c>
      <c r="L27" s="53">
        <f t="shared" si="2"/>
        <v>324.41342216000004</v>
      </c>
      <c r="M27" s="27">
        <f t="shared" si="10"/>
        <v>2.1059101087786103</v>
      </c>
      <c r="N27" s="27">
        <f t="shared" si="8"/>
        <v>2.1059101087786103</v>
      </c>
      <c r="O27" s="27">
        <f t="shared" si="9"/>
        <v>1.3604179302709822</v>
      </c>
      <c r="P27" s="28">
        <v>1</v>
      </c>
      <c r="Q27" s="28">
        <v>0.646</v>
      </c>
      <c r="R27" s="29" t="str">
        <f t="shared" si="6"/>
        <v>-</v>
      </c>
    </row>
    <row r="28" spans="1:18" ht="12" customHeight="1">
      <c r="A28" s="30">
        <v>1986</v>
      </c>
      <c r="B28" s="30">
        <f>+'[1]Pop'!D207</f>
        <v>240.651</v>
      </c>
      <c r="C28" s="47">
        <v>555.729</v>
      </c>
      <c r="D28" s="48" t="s">
        <v>14</v>
      </c>
      <c r="E28" s="47">
        <v>13.1</v>
      </c>
      <c r="F28" s="49">
        <f t="shared" si="7"/>
        <v>568.8290000000001</v>
      </c>
      <c r="G28" s="47">
        <v>16.324</v>
      </c>
      <c r="H28" s="47">
        <v>3</v>
      </c>
      <c r="I28" s="47">
        <v>7.873</v>
      </c>
      <c r="J28" s="49">
        <f t="shared" si="0"/>
        <v>541.6320000000001</v>
      </c>
      <c r="K28" s="49">
        <f t="shared" si="1"/>
        <v>541.6320000000001</v>
      </c>
      <c r="L28" s="49">
        <f t="shared" si="2"/>
        <v>346.64448000000004</v>
      </c>
      <c r="M28" s="22">
        <f t="shared" si="10"/>
        <v>2.250694989840059</v>
      </c>
      <c r="N28" s="22">
        <f t="shared" si="8"/>
        <v>2.250694989840059</v>
      </c>
      <c r="O28" s="22">
        <f t="shared" si="9"/>
        <v>1.4404447934976379</v>
      </c>
      <c r="P28" s="23">
        <v>1</v>
      </c>
      <c r="Q28" s="23">
        <v>0.64</v>
      </c>
      <c r="R28" s="24" t="str">
        <f t="shared" si="6"/>
        <v>-</v>
      </c>
    </row>
    <row r="29" spans="1:18" ht="12" customHeight="1">
      <c r="A29" s="30">
        <v>1987</v>
      </c>
      <c r="B29" s="30">
        <f>+'[1]Pop'!D208</f>
        <v>242.804</v>
      </c>
      <c r="C29" s="47">
        <v>571.02</v>
      </c>
      <c r="D29" s="48" t="s">
        <v>14</v>
      </c>
      <c r="E29" s="47">
        <v>7.873</v>
      </c>
      <c r="F29" s="49">
        <f t="shared" si="7"/>
        <v>578.893</v>
      </c>
      <c r="G29" s="47">
        <v>15.499</v>
      </c>
      <c r="H29" s="47">
        <v>2</v>
      </c>
      <c r="I29" s="47">
        <v>10.923</v>
      </c>
      <c r="J29" s="49">
        <f t="shared" si="0"/>
        <v>550.471</v>
      </c>
      <c r="K29" s="49">
        <f t="shared" si="1"/>
        <v>550.471</v>
      </c>
      <c r="L29" s="49">
        <f t="shared" si="2"/>
        <v>350.099556</v>
      </c>
      <c r="M29" s="22">
        <f t="shared" si="10"/>
        <v>2.267141398000033</v>
      </c>
      <c r="N29" s="22">
        <f t="shared" si="8"/>
        <v>2.267141398000033</v>
      </c>
      <c r="O29" s="22">
        <f t="shared" si="9"/>
        <v>1.441901929128021</v>
      </c>
      <c r="P29" s="23">
        <v>1</v>
      </c>
      <c r="Q29" s="23">
        <v>0.636</v>
      </c>
      <c r="R29" s="24" t="str">
        <f t="shared" si="6"/>
        <v>-</v>
      </c>
    </row>
    <row r="30" spans="1:18" ht="12" customHeight="1">
      <c r="A30" s="30">
        <v>1988</v>
      </c>
      <c r="B30" s="30">
        <f>+'[1]Pop'!D209</f>
        <v>245.021</v>
      </c>
      <c r="C30" s="47">
        <v>556.1081914951989</v>
      </c>
      <c r="D30" s="48" t="s">
        <v>14</v>
      </c>
      <c r="E30" s="47">
        <v>10.923</v>
      </c>
      <c r="F30" s="49">
        <f t="shared" si="7"/>
        <v>567.0311914951989</v>
      </c>
      <c r="G30" s="47">
        <v>25.662</v>
      </c>
      <c r="H30" s="47">
        <v>3</v>
      </c>
      <c r="I30" s="47">
        <v>13.74</v>
      </c>
      <c r="J30" s="49">
        <f t="shared" si="0"/>
        <v>524.6291914951988</v>
      </c>
      <c r="K30" s="49">
        <f t="shared" si="1"/>
        <v>524.6291914951988</v>
      </c>
      <c r="L30" s="49">
        <f t="shared" si="2"/>
        <v>325.27009872702325</v>
      </c>
      <c r="M30" s="22">
        <f t="shared" si="10"/>
        <v>2.141160110746421</v>
      </c>
      <c r="N30" s="22">
        <f t="shared" si="8"/>
        <v>2.141160110746421</v>
      </c>
      <c r="O30" s="22">
        <f t="shared" si="9"/>
        <v>1.327519268662781</v>
      </c>
      <c r="P30" s="23">
        <v>1</v>
      </c>
      <c r="Q30" s="23">
        <v>0.62</v>
      </c>
      <c r="R30" s="24" t="str">
        <f t="shared" si="6"/>
        <v>-</v>
      </c>
    </row>
    <row r="31" spans="1:18" ht="12" customHeight="1">
      <c r="A31" s="30">
        <v>1989</v>
      </c>
      <c r="B31" s="30">
        <f>+'[1]Pop'!D210</f>
        <v>247.342</v>
      </c>
      <c r="C31" s="47">
        <v>531.3579920000001</v>
      </c>
      <c r="D31" s="48" t="s">
        <v>14</v>
      </c>
      <c r="E31" s="47">
        <v>13.74</v>
      </c>
      <c r="F31" s="49">
        <f t="shared" si="7"/>
        <v>545.0979920000001</v>
      </c>
      <c r="G31" s="47">
        <v>23.994</v>
      </c>
      <c r="H31" s="47">
        <v>19</v>
      </c>
      <c r="I31" s="47">
        <v>6.453</v>
      </c>
      <c r="J31" s="49">
        <f t="shared" si="0"/>
        <v>495.6509920000001</v>
      </c>
      <c r="K31" s="49">
        <f t="shared" si="1"/>
        <v>495.6509920000001</v>
      </c>
      <c r="L31" s="49">
        <f t="shared" si="2"/>
        <v>299.86885016</v>
      </c>
      <c r="M31" s="22">
        <f t="shared" si="10"/>
        <v>2.0039095341672666</v>
      </c>
      <c r="N31" s="22">
        <f t="shared" si="8"/>
        <v>2.0039095341672666</v>
      </c>
      <c r="O31" s="22">
        <f t="shared" si="9"/>
        <v>1.2123652681711963</v>
      </c>
      <c r="P31" s="23">
        <v>1</v>
      </c>
      <c r="Q31" s="23">
        <v>0.605</v>
      </c>
      <c r="R31" s="24" t="str">
        <f t="shared" si="6"/>
        <v>-</v>
      </c>
    </row>
    <row r="32" spans="1:18" ht="12" customHeight="1">
      <c r="A32" s="30">
        <v>1990</v>
      </c>
      <c r="B32" s="30">
        <f>+'[1]Pop'!D211</f>
        <v>250.132</v>
      </c>
      <c r="C32" s="47">
        <v>523.45596</v>
      </c>
      <c r="D32" s="48" t="s">
        <v>14</v>
      </c>
      <c r="E32" s="47">
        <v>6.453</v>
      </c>
      <c r="F32" s="49">
        <f t="shared" si="7"/>
        <v>529.90896</v>
      </c>
      <c r="G32" s="55" t="s">
        <v>14</v>
      </c>
      <c r="H32" s="47">
        <v>13</v>
      </c>
      <c r="I32" s="47">
        <v>8.677</v>
      </c>
      <c r="J32" s="49">
        <f t="shared" si="0"/>
        <v>508.23195999999996</v>
      </c>
      <c r="K32" s="49">
        <f t="shared" si="1"/>
        <v>508.23195999999996</v>
      </c>
      <c r="L32" s="49">
        <f t="shared" si="2"/>
        <v>306.46387187999994</v>
      </c>
      <c r="M32" s="22">
        <f t="shared" si="10"/>
        <v>2.0318550205491497</v>
      </c>
      <c r="N32" s="22">
        <f t="shared" si="8"/>
        <v>2.0318550205491497</v>
      </c>
      <c r="O32" s="22">
        <f t="shared" si="9"/>
        <v>1.2252085773911372</v>
      </c>
      <c r="P32" s="23">
        <v>1</v>
      </c>
      <c r="Q32" s="23">
        <v>0.603</v>
      </c>
      <c r="R32" s="24" t="str">
        <f t="shared" si="6"/>
        <v>-</v>
      </c>
    </row>
    <row r="33" spans="1:18" ht="12" customHeight="1">
      <c r="A33" s="31">
        <v>1991</v>
      </c>
      <c r="B33" s="31">
        <f>+'[1]Pop'!D212</f>
        <v>253.493</v>
      </c>
      <c r="C33" s="51">
        <v>507.525</v>
      </c>
      <c r="D33" s="52" t="s">
        <v>14</v>
      </c>
      <c r="E33" s="51">
        <v>8.677</v>
      </c>
      <c r="F33" s="53">
        <f t="shared" si="7"/>
        <v>516.202</v>
      </c>
      <c r="G33" s="81" t="s">
        <v>14</v>
      </c>
      <c r="H33" s="51">
        <v>18</v>
      </c>
      <c r="I33" s="51">
        <v>10.165</v>
      </c>
      <c r="J33" s="53">
        <f t="shared" si="0"/>
        <v>488.037</v>
      </c>
      <c r="K33" s="53">
        <f t="shared" si="1"/>
        <v>488.037</v>
      </c>
      <c r="L33" s="53">
        <f t="shared" si="2"/>
        <v>293.798274</v>
      </c>
      <c r="M33" s="27">
        <f t="shared" si="10"/>
        <v>1.9252484289507008</v>
      </c>
      <c r="N33" s="27">
        <f t="shared" si="8"/>
        <v>1.9252484289507008</v>
      </c>
      <c r="O33" s="27">
        <f t="shared" si="9"/>
        <v>1.1589995542283218</v>
      </c>
      <c r="P33" s="28">
        <v>1</v>
      </c>
      <c r="Q33" s="28">
        <v>0.602</v>
      </c>
      <c r="R33" s="29" t="str">
        <f t="shared" si="6"/>
        <v>-</v>
      </c>
    </row>
    <row r="34" spans="1:18" ht="12" customHeight="1">
      <c r="A34" s="31">
        <v>1992</v>
      </c>
      <c r="B34" s="31">
        <f>+'[1]Pop'!D213</f>
        <v>256.894</v>
      </c>
      <c r="C34" s="51">
        <v>520</v>
      </c>
      <c r="D34" s="52" t="s">
        <v>14</v>
      </c>
      <c r="E34" s="51">
        <v>10.165</v>
      </c>
      <c r="F34" s="53">
        <f t="shared" si="7"/>
        <v>530.165</v>
      </c>
      <c r="G34" s="81" t="s">
        <v>14</v>
      </c>
      <c r="H34" s="51">
        <v>13</v>
      </c>
      <c r="I34" s="51">
        <v>9.966</v>
      </c>
      <c r="J34" s="53">
        <f t="shared" si="0"/>
        <v>507.19899999999996</v>
      </c>
      <c r="K34" s="53">
        <f t="shared" si="1"/>
        <v>507.19899999999996</v>
      </c>
      <c r="L34" s="53">
        <f t="shared" si="2"/>
        <v>308.376992</v>
      </c>
      <c r="M34" s="27">
        <f t="shared" si="10"/>
        <v>1.9743512888584394</v>
      </c>
      <c r="N34" s="27">
        <f t="shared" si="8"/>
        <v>1.9743512888584394</v>
      </c>
      <c r="O34" s="27">
        <f t="shared" si="9"/>
        <v>1.200405583625931</v>
      </c>
      <c r="P34" s="28">
        <v>1</v>
      </c>
      <c r="Q34" s="28">
        <v>0.608</v>
      </c>
      <c r="R34" s="29" t="str">
        <f t="shared" si="6"/>
        <v>-</v>
      </c>
    </row>
    <row r="35" spans="1:19" ht="12" customHeight="1">
      <c r="A35" s="31">
        <v>1993</v>
      </c>
      <c r="B35" s="31">
        <f>+'[1]Pop'!D214</f>
        <v>260.255</v>
      </c>
      <c r="C35" s="51">
        <v>515.2899684</v>
      </c>
      <c r="D35" s="52" t="s">
        <v>14</v>
      </c>
      <c r="E35" s="51">
        <v>9.966</v>
      </c>
      <c r="F35" s="53">
        <f t="shared" si="7"/>
        <v>525.2559684</v>
      </c>
      <c r="G35" s="51">
        <v>52.9884006217</v>
      </c>
      <c r="H35" s="51">
        <v>12</v>
      </c>
      <c r="I35" s="51">
        <v>7.677</v>
      </c>
      <c r="J35" s="53">
        <f t="shared" si="0"/>
        <v>452.59056777830006</v>
      </c>
      <c r="K35" s="53">
        <f t="shared" si="1"/>
        <v>452.59056777830006</v>
      </c>
      <c r="L35" s="53">
        <f t="shared" si="2"/>
        <v>278.3431991836545</v>
      </c>
      <c r="M35" s="27">
        <f t="shared" si="10"/>
        <v>1.7390273684590116</v>
      </c>
      <c r="N35" s="27">
        <f t="shared" si="8"/>
        <v>1.7390273684590116</v>
      </c>
      <c r="O35" s="27">
        <f t="shared" si="9"/>
        <v>1.0695018316022922</v>
      </c>
      <c r="P35" s="28">
        <v>1</v>
      </c>
      <c r="Q35" s="28">
        <v>0.615</v>
      </c>
      <c r="R35" s="29" t="str">
        <f t="shared" si="6"/>
        <v>-</v>
      </c>
      <c r="S35" s="14"/>
    </row>
    <row r="36" spans="1:19" ht="12" customHeight="1">
      <c r="A36" s="31">
        <v>1994</v>
      </c>
      <c r="B36" s="31">
        <f>+'[1]Pop'!D215</f>
        <v>263.436</v>
      </c>
      <c r="C36" s="51">
        <v>509.10168196</v>
      </c>
      <c r="D36" s="52" t="s">
        <v>14</v>
      </c>
      <c r="E36" s="51">
        <v>7.677</v>
      </c>
      <c r="F36" s="53">
        <f t="shared" si="7"/>
        <v>516.77868196</v>
      </c>
      <c r="G36" s="51">
        <v>88.2107975362</v>
      </c>
      <c r="H36" s="51">
        <v>12</v>
      </c>
      <c r="I36" s="51">
        <v>13.67</v>
      </c>
      <c r="J36" s="53">
        <f t="shared" si="0"/>
        <v>402.89788442379995</v>
      </c>
      <c r="K36" s="53">
        <f t="shared" si="1"/>
        <v>402.89788442379995</v>
      </c>
      <c r="L36" s="53">
        <f t="shared" si="2"/>
        <v>246.57350526736556</v>
      </c>
      <c r="M36" s="27">
        <f t="shared" si="10"/>
        <v>1.5293956954394994</v>
      </c>
      <c r="N36" s="27">
        <f t="shared" si="8"/>
        <v>1.5293956954394994</v>
      </c>
      <c r="O36" s="27">
        <f t="shared" si="9"/>
        <v>0.9359901656089736</v>
      </c>
      <c r="P36" s="28">
        <v>1</v>
      </c>
      <c r="Q36" s="28">
        <v>0.612</v>
      </c>
      <c r="R36" s="29" t="str">
        <f t="shared" si="6"/>
        <v>-</v>
      </c>
      <c r="S36" s="14"/>
    </row>
    <row r="37" spans="1:19" ht="12" customHeight="1">
      <c r="A37" s="31">
        <v>1995</v>
      </c>
      <c r="B37" s="31">
        <f>+'[1]Pop'!D216</f>
        <v>266.557</v>
      </c>
      <c r="C37" s="51">
        <v>495.97750512</v>
      </c>
      <c r="D37" s="53">
        <v>3</v>
      </c>
      <c r="E37" s="51">
        <v>13.67</v>
      </c>
      <c r="F37" s="53">
        <f t="shared" si="7"/>
        <v>512.64750512</v>
      </c>
      <c r="G37" s="51">
        <v>97.5387362019</v>
      </c>
      <c r="H37" s="51">
        <v>4</v>
      </c>
      <c r="I37" s="51">
        <v>7.254</v>
      </c>
      <c r="J37" s="53">
        <f t="shared" si="0"/>
        <v>403.85476891810004</v>
      </c>
      <c r="K37" s="53">
        <f t="shared" si="1"/>
        <v>403.85476891810004</v>
      </c>
      <c r="L37" s="53">
        <f t="shared" si="2"/>
        <v>245.54369950220482</v>
      </c>
      <c r="M37" s="27">
        <f t="shared" si="10"/>
        <v>1.5150784594593276</v>
      </c>
      <c r="N37" s="27">
        <f t="shared" si="8"/>
        <v>1.5150784594593276</v>
      </c>
      <c r="O37" s="27">
        <f t="shared" si="9"/>
        <v>0.9211677033512712</v>
      </c>
      <c r="P37" s="28">
        <v>1</v>
      </c>
      <c r="Q37" s="28">
        <v>0.608</v>
      </c>
      <c r="R37" s="29" t="str">
        <f t="shared" si="6"/>
        <v>-</v>
      </c>
      <c r="S37" s="14"/>
    </row>
    <row r="38" spans="1:19" ht="12" customHeight="1">
      <c r="A38" s="30">
        <v>1996</v>
      </c>
      <c r="B38" s="30">
        <f>+'[1]Pop'!D217</f>
        <v>269.667</v>
      </c>
      <c r="C38" s="49">
        <v>491.1436179</v>
      </c>
      <c r="D38" s="48" t="s">
        <v>14</v>
      </c>
      <c r="E38" s="49">
        <v>7.254</v>
      </c>
      <c r="F38" s="49">
        <f t="shared" si="7"/>
        <v>498.3976179</v>
      </c>
      <c r="G38" s="49">
        <v>263.9949327713</v>
      </c>
      <c r="H38" s="47">
        <v>11</v>
      </c>
      <c r="I38" s="49">
        <v>5.705</v>
      </c>
      <c r="J38" s="49">
        <f t="shared" si="0"/>
        <v>217.69768512870002</v>
      </c>
      <c r="K38" s="49">
        <f t="shared" si="1"/>
        <v>217.69768512870002</v>
      </c>
      <c r="L38" s="49">
        <f t="shared" si="2"/>
        <v>131.7070995028635</v>
      </c>
      <c r="M38" s="22">
        <f t="shared" si="10"/>
        <v>0.8072833721912582</v>
      </c>
      <c r="N38" s="22">
        <f t="shared" si="8"/>
        <v>0.8072833721912582</v>
      </c>
      <c r="O38" s="22">
        <f t="shared" si="9"/>
        <v>0.4884064401757113</v>
      </c>
      <c r="P38" s="23">
        <v>1</v>
      </c>
      <c r="Q38" s="23">
        <v>0.605</v>
      </c>
      <c r="R38" s="24" t="str">
        <f t="shared" si="6"/>
        <v>-</v>
      </c>
      <c r="S38" s="14"/>
    </row>
    <row r="39" spans="1:18" ht="12" customHeight="1">
      <c r="A39" s="30">
        <v>1997</v>
      </c>
      <c r="B39" s="30">
        <f>+'[1]Pop'!D218</f>
        <v>272.912</v>
      </c>
      <c r="C39" s="49">
        <v>510.2135674</v>
      </c>
      <c r="D39" s="48">
        <v>0.095</v>
      </c>
      <c r="E39" s="49">
        <v>5.705</v>
      </c>
      <c r="F39" s="49">
        <f t="shared" si="7"/>
        <v>516.0135674</v>
      </c>
      <c r="G39" s="49">
        <v>381.0077410534</v>
      </c>
      <c r="H39" s="47">
        <v>28</v>
      </c>
      <c r="I39" s="49">
        <v>7.407</v>
      </c>
      <c r="J39" s="49">
        <f t="shared" si="0"/>
        <v>99.59882634660005</v>
      </c>
      <c r="K39" s="49">
        <f t="shared" si="1"/>
        <v>99.59882634660005</v>
      </c>
      <c r="L39" s="49">
        <f t="shared" si="2"/>
        <v>59.95849346065323</v>
      </c>
      <c r="M39" s="22">
        <f t="shared" si="10"/>
        <v>0.3649485048169375</v>
      </c>
      <c r="N39" s="22">
        <f t="shared" si="8"/>
        <v>0.3649485048169375</v>
      </c>
      <c r="O39" s="22">
        <f t="shared" si="9"/>
        <v>0.2196989998997964</v>
      </c>
      <c r="P39" s="23">
        <v>1</v>
      </c>
      <c r="Q39" s="23">
        <v>0.602</v>
      </c>
      <c r="R39" s="24" t="str">
        <f t="shared" si="6"/>
        <v>-</v>
      </c>
    </row>
    <row r="40" spans="1:18" ht="12" customHeight="1">
      <c r="A40" s="30">
        <v>1998</v>
      </c>
      <c r="B40" s="30">
        <f>+'[1]Pop'!D219</f>
        <v>276.115</v>
      </c>
      <c r="C40" s="49">
        <v>524.885840543</v>
      </c>
      <c r="D40" s="48">
        <v>0.370719</v>
      </c>
      <c r="E40" s="49">
        <v>7.407</v>
      </c>
      <c r="F40" s="49">
        <f t="shared" si="7"/>
        <v>532.663559543</v>
      </c>
      <c r="G40" s="49">
        <v>423.0934393102</v>
      </c>
      <c r="H40" s="47">
        <v>14</v>
      </c>
      <c r="I40" s="49">
        <v>6.256</v>
      </c>
      <c r="J40" s="49">
        <f t="shared" si="0"/>
        <v>89.31412023280006</v>
      </c>
      <c r="K40" s="49">
        <f t="shared" si="1"/>
        <v>89.31412023280006</v>
      </c>
      <c r="L40" s="49">
        <f t="shared" si="2"/>
        <v>53.767100380145635</v>
      </c>
      <c r="M40" s="22">
        <f t="shared" si="10"/>
        <v>0.3234671069402244</v>
      </c>
      <c r="N40" s="22">
        <f t="shared" si="8"/>
        <v>0.3234671069402244</v>
      </c>
      <c r="O40" s="22">
        <f t="shared" si="9"/>
        <v>0.19472719837801508</v>
      </c>
      <c r="P40" s="23">
        <v>1</v>
      </c>
      <c r="Q40" s="23">
        <v>0.602</v>
      </c>
      <c r="R40" s="24" t="str">
        <f t="shared" si="6"/>
        <v>-</v>
      </c>
    </row>
    <row r="41" spans="1:18" ht="12" customHeight="1">
      <c r="A41" s="30">
        <v>1999</v>
      </c>
      <c r="B41" s="30">
        <f>+'[1]Pop'!D220</f>
        <v>279.295</v>
      </c>
      <c r="C41" s="49">
        <v>553.764178539</v>
      </c>
      <c r="D41" s="49">
        <v>2.221</v>
      </c>
      <c r="E41" s="49">
        <v>6.256</v>
      </c>
      <c r="F41" s="49">
        <f t="shared" si="7"/>
        <v>562.241178539</v>
      </c>
      <c r="G41" s="49">
        <v>391.5197292843</v>
      </c>
      <c r="H41" s="47">
        <v>14</v>
      </c>
      <c r="I41" s="49">
        <v>7.763</v>
      </c>
      <c r="J41" s="49">
        <f t="shared" si="0"/>
        <v>148.95844925469999</v>
      </c>
      <c r="K41" s="49">
        <f t="shared" si="1"/>
        <v>148.95844925469999</v>
      </c>
      <c r="L41" s="49">
        <f t="shared" si="2"/>
        <v>89.6729864513294</v>
      </c>
      <c r="M41" s="22">
        <f t="shared" si="10"/>
        <v>0.5333373288268676</v>
      </c>
      <c r="N41" s="22">
        <f t="shared" si="8"/>
        <v>0.5333373288268676</v>
      </c>
      <c r="O41" s="22">
        <f t="shared" si="9"/>
        <v>0.32106907195377427</v>
      </c>
      <c r="P41" s="23">
        <v>1</v>
      </c>
      <c r="Q41" s="23">
        <v>0.602</v>
      </c>
      <c r="R41" s="24" t="str">
        <f t="shared" si="6"/>
        <v>-</v>
      </c>
    </row>
    <row r="42" spans="1:18" ht="12" customHeight="1">
      <c r="A42" s="30">
        <v>2000</v>
      </c>
      <c r="B42" s="42">
        <f>+'[1]Pop'!D221</f>
        <v>282.385</v>
      </c>
      <c r="C42" s="49">
        <v>530.7722</v>
      </c>
      <c r="D42" s="49">
        <v>2.4743023861499998</v>
      </c>
      <c r="E42" s="49">
        <v>7.763</v>
      </c>
      <c r="F42" s="49">
        <f t="shared" si="7"/>
        <v>541.0095023861501</v>
      </c>
      <c r="G42" s="49">
        <v>219.62447450470805</v>
      </c>
      <c r="H42" s="49">
        <v>46</v>
      </c>
      <c r="I42" s="49">
        <v>8.987</v>
      </c>
      <c r="J42" s="49">
        <f aca="true" t="shared" si="11" ref="J42:J47">F42-SUM(G42:I42)</f>
        <v>266.39802788144203</v>
      </c>
      <c r="K42" s="49">
        <f aca="true" t="shared" si="12" ref="K42:K47">J42*P42</f>
        <v>266.39802788144203</v>
      </c>
      <c r="L42" s="49">
        <f aca="true" t="shared" si="13" ref="L42:L47">J42*Q42</f>
        <v>160.3716127846281</v>
      </c>
      <c r="M42" s="22">
        <f aca="true" t="shared" si="14" ref="M42:M47">IF(J42=0,0,IF(B42=0,0,J42/B42))</f>
        <v>0.9433859018058397</v>
      </c>
      <c r="N42" s="22">
        <f aca="true" t="shared" si="15" ref="N42:N47">IF(K42=0,0,IF(B42=0,0,K42/B42))</f>
        <v>0.9433859018058397</v>
      </c>
      <c r="O42" s="22">
        <f aca="true" t="shared" si="16" ref="O42:O47">IF(L42=0,0,IF(B42=0,0,L42/B42))</f>
        <v>0.5679183128871155</v>
      </c>
      <c r="P42" s="23">
        <v>1</v>
      </c>
      <c r="Q42" s="23">
        <v>0.602</v>
      </c>
      <c r="R42" s="24" t="str">
        <f aca="true" t="shared" si="17" ref="R42:R47">IF(I41=0,"-",IF(ROUND(E42,0)=ROUND(I41,0),"-","*"))</f>
        <v>-</v>
      </c>
    </row>
    <row r="43" spans="1:18" ht="12" customHeight="1">
      <c r="A43" s="31">
        <v>2001</v>
      </c>
      <c r="B43" s="43">
        <f>+'[1]Pop'!D222</f>
        <v>285.309019</v>
      </c>
      <c r="C43" s="53">
        <v>515.3297</v>
      </c>
      <c r="D43" s="53">
        <v>4.091094999179999</v>
      </c>
      <c r="E43" s="53">
        <v>8.987</v>
      </c>
      <c r="F43" s="53">
        <f t="shared" si="7"/>
        <v>528.4077949991799</v>
      </c>
      <c r="G43" s="53">
        <v>181.287486836568</v>
      </c>
      <c r="H43" s="53">
        <v>73</v>
      </c>
      <c r="I43" s="53">
        <v>7.935</v>
      </c>
      <c r="J43" s="53">
        <f t="shared" si="11"/>
        <v>266.18530816261193</v>
      </c>
      <c r="K43" s="53">
        <f t="shared" si="12"/>
        <v>266.18530816261193</v>
      </c>
      <c r="L43" s="53">
        <f t="shared" si="13"/>
        <v>160.24355551389237</v>
      </c>
      <c r="M43" s="27">
        <f t="shared" si="14"/>
        <v>0.9329719372194538</v>
      </c>
      <c r="N43" s="27">
        <f t="shared" si="15"/>
        <v>0.9329719372194538</v>
      </c>
      <c r="O43" s="27">
        <f t="shared" si="16"/>
        <v>0.5616491062061112</v>
      </c>
      <c r="P43" s="28">
        <v>1</v>
      </c>
      <c r="Q43" s="28">
        <v>0.602</v>
      </c>
      <c r="R43" s="29" t="str">
        <f t="shared" si="17"/>
        <v>-</v>
      </c>
    </row>
    <row r="44" spans="1:18" ht="12" customHeight="1">
      <c r="A44" s="31">
        <v>2002</v>
      </c>
      <c r="B44" s="43">
        <f>+'[1]Pop'!D223</f>
        <v>288.104818</v>
      </c>
      <c r="C44" s="53">
        <v>546.6543</v>
      </c>
      <c r="D44" s="53">
        <v>3.8844734160960006</v>
      </c>
      <c r="E44" s="53">
        <v>7.935</v>
      </c>
      <c r="F44" s="53">
        <f t="shared" si="7"/>
        <v>558.473773416096</v>
      </c>
      <c r="G44" s="53">
        <v>132.837754753998</v>
      </c>
      <c r="H44" s="53">
        <v>110</v>
      </c>
      <c r="I44" s="53">
        <v>5.42</v>
      </c>
      <c r="J44" s="53">
        <f t="shared" si="11"/>
        <v>310.216018662098</v>
      </c>
      <c r="K44" s="53">
        <f t="shared" si="12"/>
        <v>310.216018662098</v>
      </c>
      <c r="L44" s="53">
        <f t="shared" si="13"/>
        <v>186.750043234583</v>
      </c>
      <c r="M44" s="27">
        <f t="shared" si="14"/>
        <v>1.0767470700961967</v>
      </c>
      <c r="N44" s="27">
        <f t="shared" si="15"/>
        <v>1.0767470700961967</v>
      </c>
      <c r="O44" s="27">
        <f t="shared" si="16"/>
        <v>0.6482017361979103</v>
      </c>
      <c r="P44" s="28">
        <v>1</v>
      </c>
      <c r="Q44" s="28">
        <v>0.602</v>
      </c>
      <c r="R44" s="29" t="str">
        <f t="shared" si="17"/>
        <v>-</v>
      </c>
    </row>
    <row r="45" spans="1:18" ht="12" customHeight="1">
      <c r="A45" s="31">
        <v>2003</v>
      </c>
      <c r="B45" s="43">
        <f>+'[1]Pop'!D224</f>
        <v>290.819634</v>
      </c>
      <c r="C45" s="53">
        <v>502.2304</v>
      </c>
      <c r="D45" s="53">
        <v>4.180088975454</v>
      </c>
      <c r="E45" s="53">
        <v>5.42</v>
      </c>
      <c r="F45" s="53">
        <f t="shared" si="7"/>
        <v>511.830488975454</v>
      </c>
      <c r="G45" s="53">
        <v>93.963267014526</v>
      </c>
      <c r="H45" s="52">
        <v>87</v>
      </c>
      <c r="I45" s="53">
        <v>3.202</v>
      </c>
      <c r="J45" s="53">
        <f t="shared" si="11"/>
        <v>327.66522196092797</v>
      </c>
      <c r="K45" s="53">
        <f t="shared" si="12"/>
        <v>327.66522196092797</v>
      </c>
      <c r="L45" s="53">
        <f t="shared" si="13"/>
        <v>197.25446362047862</v>
      </c>
      <c r="M45" s="27">
        <f t="shared" si="14"/>
        <v>1.1266956685631753</v>
      </c>
      <c r="N45" s="27">
        <f t="shared" si="15"/>
        <v>1.1266956685631753</v>
      </c>
      <c r="O45" s="27">
        <f t="shared" si="16"/>
        <v>0.6782707924750315</v>
      </c>
      <c r="P45" s="28">
        <v>1</v>
      </c>
      <c r="Q45" s="28">
        <v>0.602</v>
      </c>
      <c r="R45" s="29" t="str">
        <f t="shared" si="17"/>
        <v>-</v>
      </c>
    </row>
    <row r="46" spans="1:18" ht="12" customHeight="1">
      <c r="A46" s="31">
        <v>2004</v>
      </c>
      <c r="B46" s="43">
        <f>+'[1]Pop'!D225</f>
        <v>293.463185</v>
      </c>
      <c r="C46" s="53">
        <v>503.8837</v>
      </c>
      <c r="D46" s="53">
        <v>2.537570628306</v>
      </c>
      <c r="E46" s="53">
        <v>3.202</v>
      </c>
      <c r="F46" s="53">
        <f t="shared" si="7"/>
        <v>509.623270628306</v>
      </c>
      <c r="G46" s="53">
        <v>213.41515664170802</v>
      </c>
      <c r="H46" s="52">
        <v>52</v>
      </c>
      <c r="I46" s="53">
        <v>2.924</v>
      </c>
      <c r="J46" s="53">
        <f t="shared" si="11"/>
        <v>241.28411398659802</v>
      </c>
      <c r="K46" s="53">
        <f t="shared" si="12"/>
        <v>241.28411398659802</v>
      </c>
      <c r="L46" s="53">
        <f t="shared" si="13"/>
        <v>145.253036619932</v>
      </c>
      <c r="M46" s="27">
        <f t="shared" si="14"/>
        <v>0.8221955131666618</v>
      </c>
      <c r="N46" s="27">
        <f t="shared" si="15"/>
        <v>0.8221955131666618</v>
      </c>
      <c r="O46" s="27">
        <f t="shared" si="16"/>
        <v>0.4949616989263304</v>
      </c>
      <c r="P46" s="28">
        <v>1</v>
      </c>
      <c r="Q46" s="28">
        <v>0.602</v>
      </c>
      <c r="R46" s="29" t="str">
        <f t="shared" si="17"/>
        <v>-</v>
      </c>
    </row>
    <row r="47" spans="1:18" ht="12" customHeight="1">
      <c r="A47" s="31">
        <v>2005</v>
      </c>
      <c r="B47" s="43">
        <f>+'[1]Pop'!D226</f>
        <v>296.186216</v>
      </c>
      <c r="C47" s="53">
        <v>515.9636</v>
      </c>
      <c r="D47" s="53">
        <v>1.972382709276</v>
      </c>
      <c r="E47" s="53">
        <v>2.924</v>
      </c>
      <c r="F47" s="53">
        <f t="shared" si="7"/>
        <v>520.859982709276</v>
      </c>
      <c r="G47" s="53">
        <v>129.16092145635</v>
      </c>
      <c r="H47" s="52">
        <v>43</v>
      </c>
      <c r="I47" s="53">
        <v>2.15</v>
      </c>
      <c r="J47" s="53">
        <f t="shared" si="11"/>
        <v>346.549061252926</v>
      </c>
      <c r="K47" s="53">
        <f t="shared" si="12"/>
        <v>346.549061252926</v>
      </c>
      <c r="L47" s="53">
        <f t="shared" si="13"/>
        <v>208.62253487426145</v>
      </c>
      <c r="M47" s="27">
        <f t="shared" si="14"/>
        <v>1.1700377753329547</v>
      </c>
      <c r="N47" s="27">
        <f t="shared" si="15"/>
        <v>1.1700377753329547</v>
      </c>
      <c r="O47" s="27">
        <f t="shared" si="16"/>
        <v>0.7043627407504387</v>
      </c>
      <c r="P47" s="28">
        <v>1</v>
      </c>
      <c r="Q47" s="28">
        <v>0.602</v>
      </c>
      <c r="R47" s="29" t="str">
        <f t="shared" si="17"/>
        <v>-</v>
      </c>
    </row>
    <row r="48" spans="1:18" ht="12" customHeight="1">
      <c r="A48" s="30">
        <v>2006</v>
      </c>
      <c r="B48" s="42">
        <f>+'[1]Pop'!D227</f>
        <v>298.995825</v>
      </c>
      <c r="C48" s="49">
        <v>504.3375</v>
      </c>
      <c r="D48" s="49">
        <v>4.066689833640001</v>
      </c>
      <c r="E48" s="49">
        <v>2.15</v>
      </c>
      <c r="F48" s="49">
        <f t="shared" si="7"/>
        <v>510.55418983363995</v>
      </c>
      <c r="G48" s="49">
        <v>158.651067480948</v>
      </c>
      <c r="H48" s="48">
        <v>43</v>
      </c>
      <c r="I48" s="49">
        <v>5.294</v>
      </c>
      <c r="J48" s="49">
        <f aca="true" t="shared" si="18" ref="J48:J54">F48-SUM(G48:I48)</f>
        <v>303.60912235269194</v>
      </c>
      <c r="K48" s="49">
        <f aca="true" t="shared" si="19" ref="K48:K54">J48*P48</f>
        <v>303.60912235269194</v>
      </c>
      <c r="L48" s="49">
        <f aca="true" t="shared" si="20" ref="L48:L54">J48*Q48</f>
        <v>182.77269165632055</v>
      </c>
      <c r="M48" s="22">
        <f aca="true" t="shared" si="21" ref="M48:M54">IF(J48=0,0,IF(B48=0,0,J48/B48))</f>
        <v>1.0154293035787103</v>
      </c>
      <c r="N48" s="22">
        <f aca="true" t="shared" si="22" ref="N48:N54">IF(K48=0,0,IF(B48=0,0,K48/B48))</f>
        <v>1.0154293035787103</v>
      </c>
      <c r="O48" s="22">
        <f aca="true" t="shared" si="23" ref="O48:O54">IF(L48=0,0,IF(B48=0,0,L48/B48))</f>
        <v>0.6112884407543836</v>
      </c>
      <c r="P48" s="23">
        <v>1</v>
      </c>
      <c r="Q48" s="23">
        <v>0.602</v>
      </c>
      <c r="R48" s="24" t="str">
        <f aca="true" t="shared" si="24" ref="R48:R54">IF(I47=0,"-",IF(ROUND(E48,0)=ROUND(I47,0),"-","*"))</f>
        <v>-</v>
      </c>
    </row>
    <row r="49" spans="1:18" ht="12" customHeight="1">
      <c r="A49" s="30">
        <v>2007</v>
      </c>
      <c r="B49" s="42">
        <f>+'[1]Pop'!D228</f>
        <v>302.003917</v>
      </c>
      <c r="C49" s="49">
        <v>497.7514</v>
      </c>
      <c r="D49" s="49">
        <v>5.664020043653999</v>
      </c>
      <c r="E49" s="49">
        <v>5.294</v>
      </c>
      <c r="F49" s="49">
        <f t="shared" si="7"/>
        <v>508.70942004365395</v>
      </c>
      <c r="G49" s="49">
        <v>167.20120007262003</v>
      </c>
      <c r="H49" s="50">
        <v>66.29967343159417</v>
      </c>
      <c r="I49" s="49">
        <v>2.247</v>
      </c>
      <c r="J49" s="49">
        <f t="shared" si="18"/>
        <v>272.9615465394397</v>
      </c>
      <c r="K49" s="49">
        <f t="shared" si="19"/>
        <v>272.9615465394397</v>
      </c>
      <c r="L49" s="49">
        <f t="shared" si="20"/>
        <v>164.3228510167427</v>
      </c>
      <c r="M49" s="22">
        <f t="shared" si="21"/>
        <v>0.9038344576816854</v>
      </c>
      <c r="N49" s="22">
        <f t="shared" si="22"/>
        <v>0.9038344576816854</v>
      </c>
      <c r="O49" s="22">
        <f t="shared" si="23"/>
        <v>0.5441083435243745</v>
      </c>
      <c r="P49" s="23">
        <v>1</v>
      </c>
      <c r="Q49" s="23">
        <v>0.602</v>
      </c>
      <c r="R49" s="24" t="str">
        <f t="shared" si="24"/>
        <v>-</v>
      </c>
    </row>
    <row r="50" spans="1:18" ht="12" customHeight="1">
      <c r="A50" s="30">
        <v>2008</v>
      </c>
      <c r="B50" s="42">
        <f>+'[1]Pop'!D229</f>
        <v>304.797761</v>
      </c>
      <c r="C50" s="49">
        <v>558.6957</v>
      </c>
      <c r="D50" s="49">
        <v>7.525512470952</v>
      </c>
      <c r="E50" s="49">
        <v>2.247</v>
      </c>
      <c r="F50" s="49">
        <f aca="true" t="shared" si="25" ref="F50:F61">SUM(C50:E50)</f>
        <v>568.4682124709519</v>
      </c>
      <c r="G50" s="49">
        <v>147.448075758102</v>
      </c>
      <c r="H50" s="50">
        <v>83.10462542080614</v>
      </c>
      <c r="I50" s="49">
        <v>3.192</v>
      </c>
      <c r="J50" s="49">
        <f t="shared" si="18"/>
        <v>334.7235112920438</v>
      </c>
      <c r="K50" s="49">
        <f t="shared" si="19"/>
        <v>334.7235112920438</v>
      </c>
      <c r="L50" s="49">
        <f t="shared" si="20"/>
        <v>201.50355379781035</v>
      </c>
      <c r="M50" s="22">
        <f t="shared" si="21"/>
        <v>1.0981823166740512</v>
      </c>
      <c r="N50" s="22">
        <f t="shared" si="22"/>
        <v>1.0981823166740512</v>
      </c>
      <c r="O50" s="22">
        <f t="shared" si="23"/>
        <v>0.6611057546377789</v>
      </c>
      <c r="P50" s="23">
        <v>1</v>
      </c>
      <c r="Q50" s="23">
        <v>0.602</v>
      </c>
      <c r="R50" s="24" t="str">
        <f t="shared" si="24"/>
        <v>-</v>
      </c>
    </row>
    <row r="51" spans="1:18" ht="12" customHeight="1">
      <c r="A51" s="30">
        <v>2009</v>
      </c>
      <c r="B51" s="42">
        <f>+'[1]Pop'!D230</f>
        <v>307.439406</v>
      </c>
      <c r="C51" s="49">
        <v>499.7066</v>
      </c>
      <c r="D51" s="49">
        <v>7.882244561394001</v>
      </c>
      <c r="E51" s="49">
        <v>3.192</v>
      </c>
      <c r="F51" s="49">
        <f t="shared" si="25"/>
        <v>510.78084456139396</v>
      </c>
      <c r="G51" s="49">
        <v>99.47476469435402</v>
      </c>
      <c r="H51" s="50">
        <v>108.37666868905225</v>
      </c>
      <c r="I51" s="49">
        <v>2.215</v>
      </c>
      <c r="J51" s="49">
        <f t="shared" si="18"/>
        <v>300.7144111779877</v>
      </c>
      <c r="K51" s="49">
        <f t="shared" si="19"/>
        <v>300.7144111779877</v>
      </c>
      <c r="L51" s="49">
        <f t="shared" si="20"/>
        <v>181.03007552914858</v>
      </c>
      <c r="M51" s="22">
        <f t="shared" si="21"/>
        <v>0.9781257877462451</v>
      </c>
      <c r="N51" s="22">
        <f t="shared" si="22"/>
        <v>0.9781257877462451</v>
      </c>
      <c r="O51" s="22">
        <f t="shared" si="23"/>
        <v>0.5888317242232395</v>
      </c>
      <c r="P51" s="23">
        <v>1</v>
      </c>
      <c r="Q51" s="23">
        <v>0.602</v>
      </c>
      <c r="R51" s="24" t="str">
        <f t="shared" si="24"/>
        <v>-</v>
      </c>
    </row>
    <row r="52" spans="1:18" ht="12" customHeight="1">
      <c r="A52" s="30">
        <v>2010</v>
      </c>
      <c r="B52" s="42">
        <f>+'[1]Pop'!D231</f>
        <v>309.741279</v>
      </c>
      <c r="C52" s="49">
        <v>503.52664938</v>
      </c>
      <c r="D52" s="49">
        <v>4.25129385681</v>
      </c>
      <c r="E52" s="49">
        <v>2.2149999141693115</v>
      </c>
      <c r="F52" s="49">
        <f t="shared" si="25"/>
        <v>509.9929431509793</v>
      </c>
      <c r="G52" s="49">
        <v>78.238547067996</v>
      </c>
      <c r="H52" s="50">
        <v>59.57592276486845</v>
      </c>
      <c r="I52" s="49">
        <v>4.1529998779296875</v>
      </c>
      <c r="J52" s="49">
        <f t="shared" si="18"/>
        <v>368.0254734401851</v>
      </c>
      <c r="K52" s="49">
        <f t="shared" si="19"/>
        <v>368.0254734401851</v>
      </c>
      <c r="L52" s="49">
        <f t="shared" si="20"/>
        <v>221.55133501099144</v>
      </c>
      <c r="M52" s="22">
        <f t="shared" si="21"/>
        <v>1.188170574578744</v>
      </c>
      <c r="N52" s="22">
        <f t="shared" si="22"/>
        <v>1.188170574578744</v>
      </c>
      <c r="O52" s="22">
        <f t="shared" si="23"/>
        <v>0.715278685896404</v>
      </c>
      <c r="P52" s="23">
        <v>1</v>
      </c>
      <c r="Q52" s="23">
        <v>0.602</v>
      </c>
      <c r="R52" s="24" t="str">
        <f t="shared" si="24"/>
        <v>-</v>
      </c>
    </row>
    <row r="53" spans="1:18" ht="12" customHeight="1">
      <c r="A53" s="68">
        <v>2011</v>
      </c>
      <c r="B53" s="61">
        <f>+'[1]Pop'!D232</f>
        <v>311.973914</v>
      </c>
      <c r="C53" s="62">
        <v>520.742209</v>
      </c>
      <c r="D53" s="62">
        <v>1.7361574619760003</v>
      </c>
      <c r="E53" s="62">
        <v>4.1529998779296875</v>
      </c>
      <c r="F53" s="62">
        <f t="shared" si="25"/>
        <v>526.6313663399056</v>
      </c>
      <c r="G53" s="62">
        <v>91.880309284218</v>
      </c>
      <c r="H53" s="63">
        <v>66.46466077475678</v>
      </c>
      <c r="I53" s="62">
        <v>1.5859999656677246</v>
      </c>
      <c r="J53" s="62">
        <f t="shared" si="18"/>
        <v>366.7003963152631</v>
      </c>
      <c r="K53" s="62">
        <f t="shared" si="19"/>
        <v>366.7003963152631</v>
      </c>
      <c r="L53" s="62">
        <f t="shared" si="20"/>
        <v>220.75363858178838</v>
      </c>
      <c r="M53" s="64">
        <f t="shared" si="21"/>
        <v>1.175420058727292</v>
      </c>
      <c r="N53" s="64">
        <f t="shared" si="22"/>
        <v>1.175420058727292</v>
      </c>
      <c r="O53" s="64">
        <f t="shared" si="23"/>
        <v>0.7076028753538297</v>
      </c>
      <c r="P53" s="65">
        <v>1</v>
      </c>
      <c r="Q53" s="65">
        <v>0.602</v>
      </c>
      <c r="R53" s="66" t="str">
        <f t="shared" si="24"/>
        <v>-</v>
      </c>
    </row>
    <row r="54" spans="1:18" ht="12" customHeight="1">
      <c r="A54" s="68">
        <v>2012</v>
      </c>
      <c r="B54" s="61">
        <f>+'[1]Pop'!D233</f>
        <v>314.167558</v>
      </c>
      <c r="C54" s="62">
        <v>516.02026689</v>
      </c>
      <c r="D54" s="62">
        <v>2.1816079509420003</v>
      </c>
      <c r="E54" s="62">
        <v>1.5859999656677246</v>
      </c>
      <c r="F54" s="62">
        <f t="shared" si="25"/>
        <v>519.7878748066097</v>
      </c>
      <c r="G54" s="62">
        <v>89.10078139141199</v>
      </c>
      <c r="H54" s="63">
        <v>66.40777930648656</v>
      </c>
      <c r="I54" s="62">
        <v>1.1089999675750732</v>
      </c>
      <c r="J54" s="62">
        <f t="shared" si="18"/>
        <v>363.1703141411361</v>
      </c>
      <c r="K54" s="62">
        <f t="shared" si="19"/>
        <v>363.1703141411361</v>
      </c>
      <c r="L54" s="62">
        <f t="shared" si="20"/>
        <v>218.62852911296392</v>
      </c>
      <c r="M54" s="64">
        <f t="shared" si="21"/>
        <v>1.1559765000978748</v>
      </c>
      <c r="N54" s="64">
        <f t="shared" si="22"/>
        <v>1.1559765000978748</v>
      </c>
      <c r="O54" s="64">
        <f t="shared" si="23"/>
        <v>0.6958978530589206</v>
      </c>
      <c r="P54" s="65">
        <v>1</v>
      </c>
      <c r="Q54" s="65">
        <v>0.602</v>
      </c>
      <c r="R54" s="66" t="str">
        <f t="shared" si="24"/>
        <v>-</v>
      </c>
    </row>
    <row r="55" spans="1:18" ht="12" customHeight="1">
      <c r="A55" s="68">
        <v>2013</v>
      </c>
      <c r="B55" s="61">
        <f>+'[1]Pop'!D234</f>
        <v>316.294766</v>
      </c>
      <c r="C55" s="62">
        <v>522.77203476</v>
      </c>
      <c r="D55" s="62">
        <v>2.040657647994</v>
      </c>
      <c r="E55" s="62">
        <v>1.1089999675750732</v>
      </c>
      <c r="F55" s="62">
        <f t="shared" si="25"/>
        <v>525.921692375569</v>
      </c>
      <c r="G55" s="62">
        <v>107.24438834550001</v>
      </c>
      <c r="H55" s="63">
        <v>74.40332164827853</v>
      </c>
      <c r="I55" s="62">
        <v>5.954999923706055</v>
      </c>
      <c r="J55" s="62">
        <f aca="true" t="shared" si="26" ref="J55:J61">F55-SUM(G55:I55)</f>
        <v>338.3189824580844</v>
      </c>
      <c r="K55" s="62">
        <f aca="true" t="shared" si="27" ref="K55:K61">J55*P55</f>
        <v>338.3189824580844</v>
      </c>
      <c r="L55" s="62">
        <f aca="true" t="shared" si="28" ref="L55:L61">J55*Q55</f>
        <v>203.6680274397668</v>
      </c>
      <c r="M55" s="64">
        <f aca="true" t="shared" si="29" ref="M55:M61">IF(J55=0,0,IF(B55=0,0,J55/B55))</f>
        <v>1.0696319345925707</v>
      </c>
      <c r="N55" s="64">
        <f aca="true" t="shared" si="30" ref="N55:N61">IF(K55=0,0,IF(B55=0,0,K55/B55))</f>
        <v>1.0696319345925707</v>
      </c>
      <c r="O55" s="64">
        <f aca="true" t="shared" si="31" ref="O55:O61">IF(L55=0,0,IF(B55=0,0,L55/B55))</f>
        <v>0.6439184246247275</v>
      </c>
      <c r="P55" s="65">
        <v>1</v>
      </c>
      <c r="Q55" s="65">
        <v>0.602</v>
      </c>
      <c r="R55" s="66" t="str">
        <f aca="true" t="shared" si="32" ref="R55:R61">IF(I54=0,"-",IF(ROUND(E55,0)=ROUND(I54,0),"-","*"))</f>
        <v>-</v>
      </c>
    </row>
    <row r="56" spans="1:18" ht="12" customHeight="1">
      <c r="A56" s="68">
        <v>2014</v>
      </c>
      <c r="B56" s="61">
        <f>+'[1]Pop'!D235</f>
        <v>318.576955</v>
      </c>
      <c r="C56" s="62">
        <v>520.6183416800001</v>
      </c>
      <c r="D56" s="62">
        <v>2.27449749429</v>
      </c>
      <c r="E56" s="62">
        <v>5.954999923706055</v>
      </c>
      <c r="F56" s="62">
        <f t="shared" si="25"/>
        <v>528.8478390979961</v>
      </c>
      <c r="G56" s="62">
        <v>108.80539299882</v>
      </c>
      <c r="H56" s="63">
        <v>70.26553379234801</v>
      </c>
      <c r="I56" s="62">
        <v>3.0299999713897705</v>
      </c>
      <c r="J56" s="62">
        <f t="shared" si="26"/>
        <v>346.74691233543837</v>
      </c>
      <c r="K56" s="62">
        <f t="shared" si="27"/>
        <v>346.74691233543837</v>
      </c>
      <c r="L56" s="62">
        <f t="shared" si="28"/>
        <v>208.74164122593388</v>
      </c>
      <c r="M56" s="64">
        <f t="shared" si="29"/>
        <v>1.0884243410997458</v>
      </c>
      <c r="N56" s="64">
        <f t="shared" si="30"/>
        <v>1.0884243410997458</v>
      </c>
      <c r="O56" s="64">
        <f t="shared" si="31"/>
        <v>0.6552314533420469</v>
      </c>
      <c r="P56" s="65">
        <v>1</v>
      </c>
      <c r="Q56" s="65">
        <v>0.602</v>
      </c>
      <c r="R56" s="66" t="str">
        <f t="shared" si="32"/>
        <v>-</v>
      </c>
    </row>
    <row r="57" spans="1:18" ht="12" customHeight="1">
      <c r="A57" s="68">
        <v>2015</v>
      </c>
      <c r="B57" s="61">
        <f>+'[1]Pop'!D236</f>
        <v>320.870703</v>
      </c>
      <c r="C57" s="62">
        <v>521.8739966900001</v>
      </c>
      <c r="D57" s="62">
        <v>1.667192476572</v>
      </c>
      <c r="E57" s="62">
        <v>3.0299999713897705</v>
      </c>
      <c r="F57" s="62">
        <f t="shared" si="25"/>
        <v>526.5711891379619</v>
      </c>
      <c r="G57" s="62">
        <v>144.184679633358</v>
      </c>
      <c r="H57" s="63">
        <v>49.12715353110664</v>
      </c>
      <c r="I57" s="62">
        <v>7.6570000648498535</v>
      </c>
      <c r="J57" s="62">
        <f t="shared" si="26"/>
        <v>325.60235590864744</v>
      </c>
      <c r="K57" s="62">
        <f t="shared" si="27"/>
        <v>325.60235590864744</v>
      </c>
      <c r="L57" s="62">
        <f t="shared" si="28"/>
        <v>196.01261825700576</v>
      </c>
      <c r="M57" s="64">
        <f t="shared" si="29"/>
        <v>1.014746291463847</v>
      </c>
      <c r="N57" s="64">
        <f t="shared" si="30"/>
        <v>1.014746291463847</v>
      </c>
      <c r="O57" s="64">
        <f t="shared" si="31"/>
        <v>0.6108772674612358</v>
      </c>
      <c r="P57" s="65">
        <v>1</v>
      </c>
      <c r="Q57" s="65">
        <v>0.602</v>
      </c>
      <c r="R57" s="66" t="str">
        <f t="shared" si="32"/>
        <v>-</v>
      </c>
    </row>
    <row r="58" spans="1:18" ht="12" customHeight="1">
      <c r="A58" s="91">
        <v>2016</v>
      </c>
      <c r="B58" s="84">
        <f>+'[1]Pop'!D237</f>
        <v>323.161011</v>
      </c>
      <c r="C58" s="85">
        <v>547.98003331</v>
      </c>
      <c r="D58" s="85">
        <v>2.6506589184180007</v>
      </c>
      <c r="E58" s="85">
        <v>7.6570000648498535</v>
      </c>
      <c r="F58" s="85">
        <f t="shared" si="25"/>
        <v>558.2876922932678</v>
      </c>
      <c r="G58" s="85">
        <v>158.05119203937</v>
      </c>
      <c r="H58" s="82">
        <v>34.292164132009006</v>
      </c>
      <c r="I58" s="85">
        <v>8.241999626159668</v>
      </c>
      <c r="J58" s="87">
        <f t="shared" si="26"/>
        <v>357.7023364957291</v>
      </c>
      <c r="K58" s="87">
        <f t="shared" si="27"/>
        <v>357.7023364957291</v>
      </c>
      <c r="L58" s="87">
        <f t="shared" si="28"/>
        <v>215.33680657042893</v>
      </c>
      <c r="M58" s="88">
        <f t="shared" si="29"/>
        <v>1.1068858071363354</v>
      </c>
      <c r="N58" s="88">
        <f t="shared" si="30"/>
        <v>1.1068858071363354</v>
      </c>
      <c r="O58" s="88">
        <f t="shared" si="31"/>
        <v>0.6663452558960739</v>
      </c>
      <c r="P58" s="89">
        <v>1</v>
      </c>
      <c r="Q58" s="89">
        <v>0.602</v>
      </c>
      <c r="R58" s="90" t="str">
        <f t="shared" si="32"/>
        <v>-</v>
      </c>
    </row>
    <row r="59" spans="1:18" ht="12" customHeight="1">
      <c r="A59" s="91">
        <v>2017</v>
      </c>
      <c r="B59" s="84">
        <f>+'[1]Pop'!D238</f>
        <v>325.20603</v>
      </c>
      <c r="C59" s="97">
        <v>534.71823863</v>
      </c>
      <c r="D59" s="85">
        <v>3.0465671418000007</v>
      </c>
      <c r="E59" s="85">
        <v>8.241999626159668</v>
      </c>
      <c r="F59" s="85">
        <f t="shared" si="25"/>
        <v>546.0068053979596</v>
      </c>
      <c r="G59" s="85">
        <v>130.441063880736</v>
      </c>
      <c r="H59" s="82">
        <v>29.256801654115762</v>
      </c>
      <c r="I59" s="85">
        <v>4.61299991607666</v>
      </c>
      <c r="J59" s="85">
        <f t="shared" si="26"/>
        <v>381.6959399470312</v>
      </c>
      <c r="K59" s="85">
        <f t="shared" si="27"/>
        <v>381.6959399470312</v>
      </c>
      <c r="L59" s="85">
        <f t="shared" si="28"/>
        <v>229.78095584811277</v>
      </c>
      <c r="M59" s="106">
        <f t="shared" si="29"/>
        <v>1.1737049892556766</v>
      </c>
      <c r="N59" s="106">
        <f t="shared" si="30"/>
        <v>1.1737049892556766</v>
      </c>
      <c r="O59" s="106">
        <f t="shared" si="31"/>
        <v>0.7065704035319172</v>
      </c>
      <c r="P59" s="102">
        <v>1</v>
      </c>
      <c r="Q59" s="102">
        <v>0.602</v>
      </c>
      <c r="R59" s="107" t="str">
        <f t="shared" si="32"/>
        <v>-</v>
      </c>
    </row>
    <row r="60" spans="1:18" ht="12" customHeight="1">
      <c r="A60" s="91">
        <v>2018</v>
      </c>
      <c r="B60" s="84">
        <f>+'[1]Pop'!D239</f>
        <v>326.923976</v>
      </c>
      <c r="C60" s="85">
        <v>538.78488266</v>
      </c>
      <c r="D60" s="85">
        <v>2.1609638705339997</v>
      </c>
      <c r="E60" s="85">
        <v>4.61299991607666</v>
      </c>
      <c r="F60" s="85">
        <f t="shared" si="25"/>
        <v>545.5588464466107</v>
      </c>
      <c r="G60" s="85">
        <v>83.83573399572</v>
      </c>
      <c r="H60" s="82">
        <v>34.84400542514445</v>
      </c>
      <c r="I60" s="85">
        <v>5.614999771118164</v>
      </c>
      <c r="J60" s="85">
        <f t="shared" si="26"/>
        <v>421.2641072546281</v>
      </c>
      <c r="K60" s="85">
        <f t="shared" si="27"/>
        <v>421.2641072546281</v>
      </c>
      <c r="L60" s="85">
        <f t="shared" si="28"/>
        <v>253.60099256728608</v>
      </c>
      <c r="M60" s="106">
        <f t="shared" si="29"/>
        <v>1.2885690196506974</v>
      </c>
      <c r="N60" s="106">
        <f t="shared" si="30"/>
        <v>1.2885690196506974</v>
      </c>
      <c r="O60" s="106">
        <f t="shared" si="31"/>
        <v>0.7757185498297198</v>
      </c>
      <c r="P60" s="102">
        <v>1</v>
      </c>
      <c r="Q60" s="102">
        <v>0.602</v>
      </c>
      <c r="R60" s="107" t="str">
        <f t="shared" si="32"/>
        <v>-</v>
      </c>
    </row>
    <row r="61" spans="1:18" ht="12" customHeight="1" thickBot="1">
      <c r="A61" s="91">
        <v>2019</v>
      </c>
      <c r="B61" s="84">
        <f>+'[1]Pop'!D240</f>
        <v>328.475998</v>
      </c>
      <c r="C61" s="108">
        <v>527.95348467</v>
      </c>
      <c r="D61" s="86">
        <v>2.46180217941</v>
      </c>
      <c r="E61" s="108">
        <v>5.614999771118164</v>
      </c>
      <c r="F61" s="103">
        <f t="shared" si="25"/>
        <v>536.0302866205282</v>
      </c>
      <c r="G61" s="108">
        <v>81.35054077689</v>
      </c>
      <c r="H61" s="118">
        <v>36.81606681599491</v>
      </c>
      <c r="I61" s="108">
        <v>5.433000087738037</v>
      </c>
      <c r="J61" s="103">
        <f t="shared" si="26"/>
        <v>412.4306789399052</v>
      </c>
      <c r="K61" s="103">
        <f t="shared" si="27"/>
        <v>412.4306789399052</v>
      </c>
      <c r="L61" s="103">
        <f t="shared" si="28"/>
        <v>248.2832687218229</v>
      </c>
      <c r="M61" s="104">
        <f t="shared" si="29"/>
        <v>1.2555884796791308</v>
      </c>
      <c r="N61" s="104">
        <f t="shared" si="30"/>
        <v>1.2555884796791308</v>
      </c>
      <c r="O61" s="104">
        <f t="shared" si="31"/>
        <v>0.7558642647668367</v>
      </c>
      <c r="P61" s="101">
        <v>1</v>
      </c>
      <c r="Q61" s="101">
        <v>0.602</v>
      </c>
      <c r="R61" s="105" t="str">
        <f t="shared" si="32"/>
        <v>-</v>
      </c>
    </row>
    <row r="62" spans="1:18" ht="12" customHeight="1" thickTop="1">
      <c r="A62" s="191" t="s">
        <v>48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3"/>
    </row>
    <row r="63" spans="1:18" ht="12" customHeight="1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6"/>
    </row>
    <row r="64" spans="1:18" ht="12" customHeight="1">
      <c r="A64" s="194" t="s">
        <v>45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6"/>
    </row>
    <row r="65" spans="1:18" ht="12" customHeight="1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6"/>
    </row>
    <row r="66" spans="1:18" ht="12" customHeight="1">
      <c r="A66" s="194" t="s">
        <v>46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6"/>
    </row>
    <row r="67" spans="1:18" ht="12" customHeight="1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6"/>
    </row>
    <row r="68" spans="1:18" ht="12" customHeight="1">
      <c r="A68" s="197" t="s">
        <v>67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9"/>
    </row>
    <row r="69" spans="1:18" ht="12" customHeight="1">
      <c r="A69" s="200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2"/>
    </row>
    <row r="70" spans="1:18" ht="12" customHeight="1">
      <c r="A70" s="194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6"/>
    </row>
    <row r="71" spans="1:18" ht="12" customHeight="1">
      <c r="A71" s="188" t="s">
        <v>66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90"/>
    </row>
  </sheetData>
  <sheetProtection/>
  <mergeCells count="38">
    <mergeCell ref="A68:R69"/>
    <mergeCell ref="Q1:R1"/>
    <mergeCell ref="A1:P1"/>
    <mergeCell ref="B2:B6"/>
    <mergeCell ref="C3:C6"/>
    <mergeCell ref="D3:D6"/>
    <mergeCell ref="A2:A6"/>
    <mergeCell ref="N5:N6"/>
    <mergeCell ref="O5:O6"/>
    <mergeCell ref="R2:R6"/>
    <mergeCell ref="F3:F6"/>
    <mergeCell ref="G2:I2"/>
    <mergeCell ref="H3:H6"/>
    <mergeCell ref="I3:I6"/>
    <mergeCell ref="P7:R7"/>
    <mergeCell ref="J4:L4"/>
    <mergeCell ref="P3:Q3"/>
    <mergeCell ref="P4:Q4"/>
    <mergeCell ref="A67:R67"/>
    <mergeCell ref="J2:O3"/>
    <mergeCell ref="Q5:Q6"/>
    <mergeCell ref="P2:Q2"/>
    <mergeCell ref="J5:J6"/>
    <mergeCell ref="K5:K6"/>
    <mergeCell ref="L5:L6"/>
    <mergeCell ref="M5:M6"/>
    <mergeCell ref="C7:L7"/>
    <mergeCell ref="P5:P6"/>
    <mergeCell ref="A71:R71"/>
    <mergeCell ref="A62:R62"/>
    <mergeCell ref="A63:R63"/>
    <mergeCell ref="A64:R64"/>
    <mergeCell ref="A65:R65"/>
    <mergeCell ref="E3:E6"/>
    <mergeCell ref="G3:G6"/>
    <mergeCell ref="A70:R70"/>
    <mergeCell ref="M7:O7"/>
    <mergeCell ref="A66:R66"/>
  </mergeCells>
  <printOptions horizontalCentered="1" verticalCentered="1"/>
  <pageMargins left="0.6" right="0.6" top="0.5" bottom="0.5" header="0" footer="0"/>
  <pageSetup fitToHeight="1" fitToWidth="1" horizontalDpi="300" verticalDpi="3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25"/>
  <sheetViews>
    <sheetView showOutlineSymbols="0" zoomScalePageLayoutView="0" workbookViewId="0" topLeftCell="A1">
      <pane ySplit="7" topLeftCell="A8" activePane="bottomLeft" state="frozen"/>
      <selection pane="topLeft" activeCell="A1" sqref="A1:P1"/>
      <selection pane="bottomLeft" activeCell="A1" sqref="A1:M1"/>
    </sheetView>
  </sheetViews>
  <sheetFormatPr defaultColWidth="12.83203125" defaultRowHeight="12" customHeight="1"/>
  <cols>
    <col min="1" max="2" width="12.83203125" style="5" customWidth="1"/>
    <col min="3" max="12" width="12.83203125" style="6" customWidth="1"/>
    <col min="13" max="15" width="12.83203125" style="7" customWidth="1"/>
    <col min="16" max="18" width="12.83203125" style="15" customWidth="1"/>
    <col min="19" max="16384" width="12.83203125" style="16" customWidth="1"/>
  </cols>
  <sheetData>
    <row r="1" spans="1:18" s="46" customFormat="1" ht="12" customHeight="1" thickBot="1">
      <c r="A1" s="182" t="s">
        <v>63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217" t="s">
        <v>38</v>
      </c>
      <c r="O1" s="217"/>
      <c r="P1" s="45"/>
      <c r="Q1" s="45"/>
      <c r="R1" s="45"/>
    </row>
    <row r="2" spans="1:15" ht="12" customHeight="1" thickTop="1">
      <c r="A2" s="140" t="s">
        <v>0</v>
      </c>
      <c r="B2" s="169" t="s">
        <v>28</v>
      </c>
      <c r="C2" s="10" t="s">
        <v>1</v>
      </c>
      <c r="D2" s="11"/>
      <c r="E2" s="11"/>
      <c r="F2" s="11"/>
      <c r="G2" s="161" t="s">
        <v>60</v>
      </c>
      <c r="H2" s="162"/>
      <c r="I2" s="162"/>
      <c r="J2" s="163" t="s">
        <v>61</v>
      </c>
      <c r="K2" s="164"/>
      <c r="L2" s="164"/>
      <c r="M2" s="164"/>
      <c r="N2" s="164"/>
      <c r="O2" s="164"/>
    </row>
    <row r="3" spans="1:15" ht="12" customHeight="1">
      <c r="A3" s="141"/>
      <c r="B3" s="170"/>
      <c r="C3" s="172" t="s">
        <v>39</v>
      </c>
      <c r="D3" s="130" t="s">
        <v>2</v>
      </c>
      <c r="E3" s="130" t="s">
        <v>16</v>
      </c>
      <c r="F3" s="172" t="s">
        <v>29</v>
      </c>
      <c r="G3" s="172" t="s">
        <v>31</v>
      </c>
      <c r="H3" s="130" t="s">
        <v>17</v>
      </c>
      <c r="I3" s="133" t="s">
        <v>15</v>
      </c>
      <c r="J3" s="166"/>
      <c r="K3" s="167"/>
      <c r="L3" s="167"/>
      <c r="M3" s="167"/>
      <c r="N3" s="167"/>
      <c r="O3" s="167"/>
    </row>
    <row r="4" spans="1:15" ht="12" customHeight="1">
      <c r="A4" s="141"/>
      <c r="B4" s="170"/>
      <c r="C4" s="131"/>
      <c r="D4" s="131"/>
      <c r="E4" s="131"/>
      <c r="F4" s="131"/>
      <c r="G4" s="131"/>
      <c r="H4" s="131"/>
      <c r="I4" s="131"/>
      <c r="J4" s="134" t="s">
        <v>29</v>
      </c>
      <c r="K4" s="135"/>
      <c r="L4" s="136"/>
      <c r="M4" s="12" t="s">
        <v>27</v>
      </c>
      <c r="N4" s="13"/>
      <c r="O4" s="13"/>
    </row>
    <row r="5" spans="1:15" ht="12" customHeight="1">
      <c r="A5" s="141"/>
      <c r="B5" s="170"/>
      <c r="C5" s="131"/>
      <c r="D5" s="131"/>
      <c r="E5" s="131"/>
      <c r="F5" s="131"/>
      <c r="G5" s="131"/>
      <c r="H5" s="131"/>
      <c r="I5" s="131"/>
      <c r="J5" s="130" t="s">
        <v>26</v>
      </c>
      <c r="K5" s="130" t="s">
        <v>5</v>
      </c>
      <c r="L5" s="130" t="s">
        <v>6</v>
      </c>
      <c r="M5" s="212" t="s">
        <v>26</v>
      </c>
      <c r="N5" s="212" t="s">
        <v>5</v>
      </c>
      <c r="O5" s="214" t="s">
        <v>6</v>
      </c>
    </row>
    <row r="6" spans="1:15" ht="12" customHeight="1">
      <c r="A6" s="142"/>
      <c r="B6" s="17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213"/>
      <c r="N6" s="213"/>
      <c r="O6" s="215"/>
    </row>
    <row r="7" spans="1:18" ht="12" customHeight="1">
      <c r="A7"/>
      <c r="B7" s="69" t="s">
        <v>49</v>
      </c>
      <c r="C7" s="155" t="s">
        <v>50</v>
      </c>
      <c r="D7" s="155"/>
      <c r="E7" s="155"/>
      <c r="F7" s="155"/>
      <c r="G7" s="155"/>
      <c r="H7" s="155"/>
      <c r="I7" s="155"/>
      <c r="J7" s="155"/>
      <c r="K7" s="155"/>
      <c r="L7" s="155"/>
      <c r="M7" s="154" t="s">
        <v>11</v>
      </c>
      <c r="N7" s="154"/>
      <c r="O7" s="154"/>
      <c r="P7"/>
      <c r="Q7"/>
      <c r="R7"/>
    </row>
    <row r="8" spans="1:15" ht="12" customHeight="1">
      <c r="A8" s="30">
        <v>1909</v>
      </c>
      <c r="B8" s="30">
        <f>IF(+'[1]Pop'!D130=0,'[1]Pop'!H130,'[1]Pop'!D130)</f>
        <v>90.49</v>
      </c>
      <c r="C8" s="49">
        <v>1380</v>
      </c>
      <c r="D8" s="50" t="s">
        <v>14</v>
      </c>
      <c r="E8" s="50" t="s">
        <v>14</v>
      </c>
      <c r="F8" s="49">
        <f aca="true" t="shared" si="0" ref="F8:F39">SUM(C8:E8)</f>
        <v>1380</v>
      </c>
      <c r="G8" s="50" t="s">
        <v>14</v>
      </c>
      <c r="H8" s="56" t="s">
        <v>12</v>
      </c>
      <c r="I8" s="50" t="s">
        <v>14</v>
      </c>
      <c r="J8" s="49">
        <f aca="true" t="shared" si="1" ref="J8:J39">F8-SUM(G8:I8)</f>
        <v>1380</v>
      </c>
      <c r="K8" s="49">
        <f>+J8</f>
        <v>1380</v>
      </c>
      <c r="L8" s="50">
        <f aca="true" t="shared" si="2" ref="L8:L43">+K8*0.684</f>
        <v>943.9200000000001</v>
      </c>
      <c r="M8" s="22">
        <f aca="true" t="shared" si="3" ref="M8:M39">+J8/B8</f>
        <v>15.250303900983535</v>
      </c>
      <c r="N8" s="22">
        <f>+M8</f>
        <v>15.250303900983535</v>
      </c>
      <c r="O8" s="22">
        <f aca="true" t="shared" si="4" ref="O8:O48">+L8/B8</f>
        <v>10.431207868272738</v>
      </c>
    </row>
    <row r="9" spans="1:15" ht="12" customHeight="1">
      <c r="A9" s="30">
        <v>1910</v>
      </c>
      <c r="B9" s="30">
        <f>IF(+'[1]Pop'!D131=0,'[1]Pop'!H131,'[1]Pop'!D131)</f>
        <v>92.407</v>
      </c>
      <c r="C9" s="49">
        <v>1482</v>
      </c>
      <c r="D9" s="49">
        <v>1</v>
      </c>
      <c r="E9" s="50" t="s">
        <v>14</v>
      </c>
      <c r="F9" s="49">
        <f t="shared" si="0"/>
        <v>1483</v>
      </c>
      <c r="G9" s="50" t="s">
        <v>14</v>
      </c>
      <c r="H9" s="56" t="s">
        <v>12</v>
      </c>
      <c r="I9" s="50" t="s">
        <v>14</v>
      </c>
      <c r="J9" s="49">
        <f t="shared" si="1"/>
        <v>1483</v>
      </c>
      <c r="K9" s="49">
        <f>+J9</f>
        <v>1483</v>
      </c>
      <c r="L9" s="50">
        <f>+K9*0.684</f>
        <v>1014.3720000000001</v>
      </c>
      <c r="M9" s="22">
        <f t="shared" si="3"/>
        <v>16.04856774919649</v>
      </c>
      <c r="N9" s="22">
        <f>+M9</f>
        <v>16.04856774919649</v>
      </c>
      <c r="O9" s="22">
        <f t="shared" si="4"/>
        <v>10.9772203404504</v>
      </c>
    </row>
    <row r="10" spans="1:15" ht="12" customHeight="1">
      <c r="A10" s="31">
        <v>1911</v>
      </c>
      <c r="B10" s="31">
        <f>IF(+'[1]Pop'!D132=0,'[1]Pop'!H132,'[1]Pop'!D132)</f>
        <v>93.863</v>
      </c>
      <c r="C10" s="53">
        <v>1521</v>
      </c>
      <c r="D10" s="53">
        <v>1</v>
      </c>
      <c r="E10" s="54" t="s">
        <v>14</v>
      </c>
      <c r="F10" s="53">
        <f t="shared" si="0"/>
        <v>1522</v>
      </c>
      <c r="G10" s="54" t="s">
        <v>14</v>
      </c>
      <c r="H10" s="57" t="s">
        <v>12</v>
      </c>
      <c r="I10" s="54" t="s">
        <v>14</v>
      </c>
      <c r="J10" s="53">
        <f t="shared" si="1"/>
        <v>1522</v>
      </c>
      <c r="K10" s="53">
        <f aca="true" t="shared" si="5" ref="K10:K63">+J10</f>
        <v>1522</v>
      </c>
      <c r="L10" s="54">
        <f t="shared" si="2"/>
        <v>1041.048</v>
      </c>
      <c r="M10" s="27">
        <f t="shared" si="3"/>
        <v>16.215122039568307</v>
      </c>
      <c r="N10" s="27">
        <f aca="true" t="shared" si="6" ref="N10:N63">+M10</f>
        <v>16.215122039568307</v>
      </c>
      <c r="O10" s="27">
        <f t="shared" si="4"/>
        <v>11.091143475064722</v>
      </c>
    </row>
    <row r="11" spans="1:15" ht="12" customHeight="1">
      <c r="A11" s="31">
        <v>1912</v>
      </c>
      <c r="B11" s="31">
        <f>IF(+'[1]Pop'!D133=0,'[1]Pop'!H133,'[1]Pop'!D133)</f>
        <v>95.335</v>
      </c>
      <c r="C11" s="53">
        <v>1475</v>
      </c>
      <c r="D11" s="53">
        <v>1</v>
      </c>
      <c r="E11" s="54" t="s">
        <v>14</v>
      </c>
      <c r="F11" s="53">
        <f t="shared" si="0"/>
        <v>1476</v>
      </c>
      <c r="G11" s="54" t="s">
        <v>14</v>
      </c>
      <c r="H11" s="57" t="s">
        <v>12</v>
      </c>
      <c r="I11" s="54" t="s">
        <v>14</v>
      </c>
      <c r="J11" s="53">
        <f t="shared" si="1"/>
        <v>1476</v>
      </c>
      <c r="K11" s="53">
        <f t="shared" si="5"/>
        <v>1476</v>
      </c>
      <c r="L11" s="54">
        <f t="shared" si="2"/>
        <v>1009.5840000000001</v>
      </c>
      <c r="M11" s="27">
        <f t="shared" si="3"/>
        <v>15.482246813866892</v>
      </c>
      <c r="N11" s="27">
        <f t="shared" si="6"/>
        <v>15.482246813866892</v>
      </c>
      <c r="O11" s="27">
        <f t="shared" si="4"/>
        <v>10.589856820684954</v>
      </c>
    </row>
    <row r="12" spans="1:15" ht="12" customHeight="1">
      <c r="A12" s="31">
        <v>1913</v>
      </c>
      <c r="B12" s="31">
        <f>IF(+'[1]Pop'!D134=0,'[1]Pop'!H134,'[1]Pop'!D134)</f>
        <v>97.225</v>
      </c>
      <c r="C12" s="53">
        <v>1467</v>
      </c>
      <c r="D12" s="53">
        <v>1</v>
      </c>
      <c r="E12" s="54" t="s">
        <v>14</v>
      </c>
      <c r="F12" s="53">
        <f t="shared" si="0"/>
        <v>1468</v>
      </c>
      <c r="G12" s="54" t="s">
        <v>14</v>
      </c>
      <c r="H12" s="57" t="s">
        <v>12</v>
      </c>
      <c r="I12" s="54" t="s">
        <v>14</v>
      </c>
      <c r="J12" s="53">
        <f t="shared" si="1"/>
        <v>1468</v>
      </c>
      <c r="K12" s="53">
        <f t="shared" si="5"/>
        <v>1468</v>
      </c>
      <c r="L12" s="54">
        <f t="shared" si="2"/>
        <v>1004.1120000000001</v>
      </c>
      <c r="M12" s="27">
        <f t="shared" si="3"/>
        <v>15.098997171509387</v>
      </c>
      <c r="N12" s="27">
        <f t="shared" si="6"/>
        <v>15.098997171509387</v>
      </c>
      <c r="O12" s="27">
        <f t="shared" si="4"/>
        <v>10.32771406531242</v>
      </c>
    </row>
    <row r="13" spans="1:15" ht="12" customHeight="1">
      <c r="A13" s="31">
        <v>1914</v>
      </c>
      <c r="B13" s="31">
        <f>IF(+'[1]Pop'!D135=0,'[1]Pop'!H135,'[1]Pop'!D135)</f>
        <v>99.111</v>
      </c>
      <c r="C13" s="53">
        <v>1484</v>
      </c>
      <c r="D13" s="53">
        <v>4</v>
      </c>
      <c r="E13" s="54" t="s">
        <v>14</v>
      </c>
      <c r="F13" s="53">
        <f t="shared" si="0"/>
        <v>1488</v>
      </c>
      <c r="G13" s="54" t="s">
        <v>14</v>
      </c>
      <c r="H13" s="57" t="s">
        <v>12</v>
      </c>
      <c r="I13" s="54" t="s">
        <v>14</v>
      </c>
      <c r="J13" s="53">
        <f t="shared" si="1"/>
        <v>1488</v>
      </c>
      <c r="K13" s="53">
        <f t="shared" si="5"/>
        <v>1488</v>
      </c>
      <c r="L13" s="54">
        <f t="shared" si="2"/>
        <v>1017.792</v>
      </c>
      <c r="M13" s="27">
        <f t="shared" si="3"/>
        <v>15.013469746042315</v>
      </c>
      <c r="N13" s="27">
        <f t="shared" si="6"/>
        <v>15.013469746042315</v>
      </c>
      <c r="O13" s="27">
        <f t="shared" si="4"/>
        <v>10.269213306292944</v>
      </c>
    </row>
    <row r="14" spans="1:15" ht="12" customHeight="1">
      <c r="A14" s="31">
        <v>1915</v>
      </c>
      <c r="B14" s="31">
        <f>IF(+'[1]Pop'!D136=0,'[1]Pop'!H136,'[1]Pop'!D136)</f>
        <v>100.546</v>
      </c>
      <c r="C14" s="53">
        <v>1500</v>
      </c>
      <c r="D14" s="53">
        <v>3</v>
      </c>
      <c r="E14" s="54" t="s">
        <v>14</v>
      </c>
      <c r="F14" s="53">
        <f t="shared" si="0"/>
        <v>1503</v>
      </c>
      <c r="G14" s="54" t="s">
        <v>14</v>
      </c>
      <c r="H14" s="57" t="s">
        <v>12</v>
      </c>
      <c r="I14" s="54" t="s">
        <v>14</v>
      </c>
      <c r="J14" s="53">
        <f t="shared" si="1"/>
        <v>1503</v>
      </c>
      <c r="K14" s="53">
        <f>+J14</f>
        <v>1503</v>
      </c>
      <c r="L14" s="54">
        <f>+K14*0.684</f>
        <v>1028.0520000000001</v>
      </c>
      <c r="M14" s="27">
        <f t="shared" si="3"/>
        <v>14.948381835179916</v>
      </c>
      <c r="N14" s="27">
        <f>+M14</f>
        <v>14.948381835179916</v>
      </c>
      <c r="O14" s="27">
        <f t="shared" si="4"/>
        <v>10.224693175263065</v>
      </c>
    </row>
    <row r="15" spans="1:15" ht="12" customHeight="1">
      <c r="A15" s="30">
        <v>1916</v>
      </c>
      <c r="B15" s="30">
        <f>IF(+'[1]Pop'!D137=0,'[1]Pop'!H137,'[1]Pop'!D137)</f>
        <v>101.961</v>
      </c>
      <c r="C15" s="49">
        <v>1461</v>
      </c>
      <c r="D15" s="49">
        <v>2</v>
      </c>
      <c r="E15" s="50" t="s">
        <v>14</v>
      </c>
      <c r="F15" s="49">
        <f t="shared" si="0"/>
        <v>1463</v>
      </c>
      <c r="G15" s="50" t="s">
        <v>14</v>
      </c>
      <c r="H15" s="56" t="s">
        <v>12</v>
      </c>
      <c r="I15" s="49">
        <v>29</v>
      </c>
      <c r="J15" s="49">
        <f t="shared" si="1"/>
        <v>1434</v>
      </c>
      <c r="K15" s="49">
        <f t="shared" si="5"/>
        <v>1434</v>
      </c>
      <c r="L15" s="50">
        <f t="shared" si="2"/>
        <v>980.8560000000001</v>
      </c>
      <c r="M15" s="22">
        <f t="shared" si="3"/>
        <v>14.064201018036309</v>
      </c>
      <c r="N15" s="22">
        <f t="shared" si="6"/>
        <v>14.064201018036309</v>
      </c>
      <c r="O15" s="22">
        <f t="shared" si="4"/>
        <v>9.619913496336835</v>
      </c>
    </row>
    <row r="16" spans="1:15" ht="12" customHeight="1">
      <c r="A16" s="30">
        <v>1917</v>
      </c>
      <c r="B16" s="30">
        <f>IF(+'[1]Pop'!D138=0,'[1]Pop'!H138,'[1]Pop'!D138)</f>
        <v>103.414</v>
      </c>
      <c r="C16" s="49">
        <v>1445</v>
      </c>
      <c r="D16" s="49">
        <v>2</v>
      </c>
      <c r="E16" s="49">
        <v>29</v>
      </c>
      <c r="F16" s="49">
        <f t="shared" si="0"/>
        <v>1476</v>
      </c>
      <c r="G16" s="50" t="s">
        <v>14</v>
      </c>
      <c r="H16" s="56" t="s">
        <v>12</v>
      </c>
      <c r="I16" s="49">
        <v>60</v>
      </c>
      <c r="J16" s="49">
        <f t="shared" si="1"/>
        <v>1416</v>
      </c>
      <c r="K16" s="49">
        <f t="shared" si="5"/>
        <v>1416</v>
      </c>
      <c r="L16" s="50">
        <f t="shared" si="2"/>
        <v>968.5440000000001</v>
      </c>
      <c r="M16" s="22">
        <f t="shared" si="3"/>
        <v>13.692536793857698</v>
      </c>
      <c r="N16" s="22">
        <f t="shared" si="6"/>
        <v>13.692536793857698</v>
      </c>
      <c r="O16" s="22">
        <f t="shared" si="4"/>
        <v>9.365695166998666</v>
      </c>
    </row>
    <row r="17" spans="1:15" ht="12" customHeight="1">
      <c r="A17" s="30">
        <v>1918</v>
      </c>
      <c r="B17" s="30">
        <f>IF(+'[1]Pop'!D139=0,'[1]Pop'!H139,'[1]Pop'!D139)</f>
        <v>104.55</v>
      </c>
      <c r="C17" s="49">
        <v>1475</v>
      </c>
      <c r="D17" s="49">
        <v>1</v>
      </c>
      <c r="E17" s="49">
        <v>60</v>
      </c>
      <c r="F17" s="49">
        <f t="shared" si="0"/>
        <v>1536</v>
      </c>
      <c r="G17" s="50" t="s">
        <v>14</v>
      </c>
      <c r="H17" s="56" t="s">
        <v>12</v>
      </c>
      <c r="I17" s="49">
        <v>100</v>
      </c>
      <c r="J17" s="49">
        <f t="shared" si="1"/>
        <v>1436</v>
      </c>
      <c r="K17" s="49">
        <f t="shared" si="5"/>
        <v>1436</v>
      </c>
      <c r="L17" s="50">
        <f t="shared" si="2"/>
        <v>982.224</v>
      </c>
      <c r="M17" s="22">
        <f t="shared" si="3"/>
        <v>13.7350549976088</v>
      </c>
      <c r="N17" s="22">
        <f t="shared" si="6"/>
        <v>13.7350549976088</v>
      </c>
      <c r="O17" s="22">
        <f t="shared" si="4"/>
        <v>9.39477761836442</v>
      </c>
    </row>
    <row r="18" spans="1:15" ht="12" customHeight="1">
      <c r="A18" s="30">
        <v>1919</v>
      </c>
      <c r="B18" s="30">
        <f>IF(+'[1]Pop'!D140=0,'[1]Pop'!H140,'[1]Pop'!D140)</f>
        <v>105.063</v>
      </c>
      <c r="C18" s="49">
        <v>1538</v>
      </c>
      <c r="D18" s="49">
        <v>2</v>
      </c>
      <c r="E18" s="49">
        <v>100</v>
      </c>
      <c r="F18" s="49">
        <f t="shared" si="0"/>
        <v>1640</v>
      </c>
      <c r="G18" s="50" t="s">
        <v>14</v>
      </c>
      <c r="H18" s="56" t="s">
        <v>12</v>
      </c>
      <c r="I18" s="49">
        <v>82</v>
      </c>
      <c r="J18" s="49">
        <f t="shared" si="1"/>
        <v>1558</v>
      </c>
      <c r="K18" s="49">
        <f t="shared" si="5"/>
        <v>1558</v>
      </c>
      <c r="L18" s="50">
        <f t="shared" si="2"/>
        <v>1065.672</v>
      </c>
      <c r="M18" s="22">
        <f t="shared" si="3"/>
        <v>14.82919771946356</v>
      </c>
      <c r="N18" s="22">
        <f t="shared" si="6"/>
        <v>14.82919771946356</v>
      </c>
      <c r="O18" s="22">
        <f t="shared" si="4"/>
        <v>10.143171240113075</v>
      </c>
    </row>
    <row r="19" spans="1:15" ht="12" customHeight="1">
      <c r="A19" s="30">
        <v>1920</v>
      </c>
      <c r="B19" s="30">
        <f>IF(+'[1]Pop'!D141=0,'[1]Pop'!H141,'[1]Pop'!D141)</f>
        <v>106.461</v>
      </c>
      <c r="C19" s="49">
        <v>1503</v>
      </c>
      <c r="D19" s="49">
        <v>4</v>
      </c>
      <c r="E19" s="49">
        <v>82</v>
      </c>
      <c r="F19" s="49">
        <f t="shared" si="0"/>
        <v>1589</v>
      </c>
      <c r="G19" s="50" t="s">
        <v>14</v>
      </c>
      <c r="H19" s="56" t="s">
        <v>12</v>
      </c>
      <c r="I19" s="49">
        <v>73</v>
      </c>
      <c r="J19" s="49">
        <f t="shared" si="1"/>
        <v>1516</v>
      </c>
      <c r="K19" s="49">
        <f>+J19</f>
        <v>1516</v>
      </c>
      <c r="L19" s="50">
        <f>+K19*0.684</f>
        <v>1036.9440000000002</v>
      </c>
      <c r="M19" s="22">
        <f t="shared" si="3"/>
        <v>14.239956415964532</v>
      </c>
      <c r="N19" s="22">
        <f>+M19</f>
        <v>14.239956415964532</v>
      </c>
      <c r="O19" s="22">
        <f t="shared" si="4"/>
        <v>9.74013018851974</v>
      </c>
    </row>
    <row r="20" spans="1:15" ht="12" customHeight="1">
      <c r="A20" s="31">
        <v>1921</v>
      </c>
      <c r="B20" s="31">
        <f>IF(+'[1]Pop'!D142=0,'[1]Pop'!H142,'[1]Pop'!D142)</f>
        <v>108.538</v>
      </c>
      <c r="C20" s="53">
        <v>1519</v>
      </c>
      <c r="D20" s="53">
        <v>6</v>
      </c>
      <c r="E20" s="53">
        <v>73</v>
      </c>
      <c r="F20" s="53">
        <f t="shared" si="0"/>
        <v>1598</v>
      </c>
      <c r="G20" s="54" t="s">
        <v>14</v>
      </c>
      <c r="H20" s="57" t="s">
        <v>12</v>
      </c>
      <c r="I20" s="53">
        <v>96</v>
      </c>
      <c r="J20" s="53">
        <f t="shared" si="1"/>
        <v>1502</v>
      </c>
      <c r="K20" s="53">
        <f t="shared" si="5"/>
        <v>1502</v>
      </c>
      <c r="L20" s="54">
        <f t="shared" si="2"/>
        <v>1027.3680000000002</v>
      </c>
      <c r="M20" s="27">
        <f t="shared" si="3"/>
        <v>13.838471318800789</v>
      </c>
      <c r="N20" s="27">
        <f t="shared" si="6"/>
        <v>13.838471318800789</v>
      </c>
      <c r="O20" s="27">
        <f t="shared" si="4"/>
        <v>9.465514382059741</v>
      </c>
    </row>
    <row r="21" spans="1:15" ht="12" customHeight="1">
      <c r="A21" s="31">
        <v>1922</v>
      </c>
      <c r="B21" s="31">
        <f>IF(+'[1]Pop'!D143=0,'[1]Pop'!H143,'[1]Pop'!D143)</f>
        <v>110.049</v>
      </c>
      <c r="C21" s="53">
        <v>1616</v>
      </c>
      <c r="D21" s="53">
        <v>4</v>
      </c>
      <c r="E21" s="53">
        <v>96</v>
      </c>
      <c r="F21" s="53">
        <f t="shared" si="0"/>
        <v>1716</v>
      </c>
      <c r="G21" s="53">
        <v>6</v>
      </c>
      <c r="H21" s="57" t="s">
        <v>12</v>
      </c>
      <c r="I21" s="53">
        <v>91</v>
      </c>
      <c r="J21" s="53">
        <f t="shared" si="1"/>
        <v>1619</v>
      </c>
      <c r="K21" s="53">
        <f t="shared" si="5"/>
        <v>1619</v>
      </c>
      <c r="L21" s="54">
        <f t="shared" si="2"/>
        <v>1107.3960000000002</v>
      </c>
      <c r="M21" s="27">
        <f t="shared" si="3"/>
        <v>14.71162845641487</v>
      </c>
      <c r="N21" s="27">
        <f t="shared" si="6"/>
        <v>14.71162845641487</v>
      </c>
      <c r="O21" s="27">
        <f t="shared" si="4"/>
        <v>10.062753864187773</v>
      </c>
    </row>
    <row r="22" spans="1:15" ht="12" customHeight="1">
      <c r="A22" s="31">
        <v>1923</v>
      </c>
      <c r="B22" s="31">
        <f>IF(+'[1]Pop'!D144=0,'[1]Pop'!H144,'[1]Pop'!D144)</f>
        <v>111.947</v>
      </c>
      <c r="C22" s="53">
        <v>1690</v>
      </c>
      <c r="D22" s="53">
        <v>3</v>
      </c>
      <c r="E22" s="53">
        <v>91</v>
      </c>
      <c r="F22" s="53">
        <f t="shared" si="0"/>
        <v>1784</v>
      </c>
      <c r="G22" s="53">
        <v>6</v>
      </c>
      <c r="H22" s="57" t="s">
        <v>12</v>
      </c>
      <c r="I22" s="53">
        <v>83</v>
      </c>
      <c r="J22" s="53">
        <f t="shared" si="1"/>
        <v>1695</v>
      </c>
      <c r="K22" s="53">
        <f t="shared" si="5"/>
        <v>1695</v>
      </c>
      <c r="L22" s="54">
        <f t="shared" si="2"/>
        <v>1159.38</v>
      </c>
      <c r="M22" s="27">
        <f t="shared" si="3"/>
        <v>15.141093553199282</v>
      </c>
      <c r="N22" s="27">
        <f t="shared" si="6"/>
        <v>15.141093553199282</v>
      </c>
      <c r="O22" s="27">
        <f t="shared" si="4"/>
        <v>10.356507990388309</v>
      </c>
    </row>
    <row r="23" spans="1:15" ht="12" customHeight="1">
      <c r="A23" s="31">
        <v>1924</v>
      </c>
      <c r="B23" s="31">
        <f>IF(+'[1]Pop'!D145=0,'[1]Pop'!H145,'[1]Pop'!D145)</f>
        <v>114.109</v>
      </c>
      <c r="C23" s="53">
        <v>1654</v>
      </c>
      <c r="D23" s="53">
        <v>4</v>
      </c>
      <c r="E23" s="53">
        <v>83</v>
      </c>
      <c r="F23" s="53">
        <f t="shared" si="0"/>
        <v>1741</v>
      </c>
      <c r="G23" s="53">
        <v>5</v>
      </c>
      <c r="H23" s="57" t="s">
        <v>12</v>
      </c>
      <c r="I23" s="53">
        <v>118</v>
      </c>
      <c r="J23" s="53">
        <f t="shared" si="1"/>
        <v>1618</v>
      </c>
      <c r="K23" s="53">
        <f t="shared" si="5"/>
        <v>1618</v>
      </c>
      <c r="L23" s="54">
        <f t="shared" si="2"/>
        <v>1106.712</v>
      </c>
      <c r="M23" s="27">
        <f t="shared" si="3"/>
        <v>14.179424935806992</v>
      </c>
      <c r="N23" s="27">
        <f t="shared" si="6"/>
        <v>14.179424935806992</v>
      </c>
      <c r="O23" s="27">
        <f t="shared" si="4"/>
        <v>9.698726656091983</v>
      </c>
    </row>
    <row r="24" spans="1:15" ht="12" customHeight="1">
      <c r="A24" s="31">
        <v>1925</v>
      </c>
      <c r="B24" s="31">
        <f>IF(+'[1]Pop'!D146=0,'[1]Pop'!H146,'[1]Pop'!D146)</f>
        <v>115.829</v>
      </c>
      <c r="C24" s="53">
        <v>1706</v>
      </c>
      <c r="D24" s="53">
        <v>5</v>
      </c>
      <c r="E24" s="53">
        <v>118</v>
      </c>
      <c r="F24" s="53">
        <f t="shared" si="0"/>
        <v>1829</v>
      </c>
      <c r="G24" s="53">
        <v>6</v>
      </c>
      <c r="H24" s="57" t="s">
        <v>12</v>
      </c>
      <c r="I24" s="53">
        <v>105</v>
      </c>
      <c r="J24" s="53">
        <f t="shared" si="1"/>
        <v>1718</v>
      </c>
      <c r="K24" s="53">
        <f>+J24</f>
        <v>1718</v>
      </c>
      <c r="L24" s="54">
        <f>+K24*0.684</f>
        <v>1175.112</v>
      </c>
      <c r="M24" s="27">
        <f t="shared" si="3"/>
        <v>14.832209550285334</v>
      </c>
      <c r="N24" s="27">
        <f>+M24</f>
        <v>14.832209550285334</v>
      </c>
      <c r="O24" s="27">
        <f t="shared" si="4"/>
        <v>10.14523133239517</v>
      </c>
    </row>
    <row r="25" spans="1:15" ht="12" customHeight="1">
      <c r="A25" s="30">
        <v>1926</v>
      </c>
      <c r="B25" s="30">
        <f>IF(+'[1]Pop'!D147=0,'[1]Pop'!H147,'[1]Pop'!D147)</f>
        <v>117.397</v>
      </c>
      <c r="C25" s="49">
        <v>1752</v>
      </c>
      <c r="D25" s="49">
        <v>8</v>
      </c>
      <c r="E25" s="49">
        <v>105</v>
      </c>
      <c r="F25" s="49">
        <f t="shared" si="0"/>
        <v>1865</v>
      </c>
      <c r="G25" s="49">
        <v>4</v>
      </c>
      <c r="H25" s="56" t="s">
        <v>12</v>
      </c>
      <c r="I25" s="49">
        <v>134</v>
      </c>
      <c r="J25" s="49">
        <f t="shared" si="1"/>
        <v>1727</v>
      </c>
      <c r="K25" s="49">
        <f t="shared" si="5"/>
        <v>1727</v>
      </c>
      <c r="L25" s="50">
        <f t="shared" si="2"/>
        <v>1181.268</v>
      </c>
      <c r="M25" s="22">
        <f t="shared" si="3"/>
        <v>14.71076773682462</v>
      </c>
      <c r="N25" s="22">
        <f t="shared" si="6"/>
        <v>14.71076773682462</v>
      </c>
      <c r="O25" s="22">
        <f t="shared" si="4"/>
        <v>10.06216513198804</v>
      </c>
    </row>
    <row r="26" spans="1:15" ht="12" customHeight="1">
      <c r="A26" s="30">
        <v>1927</v>
      </c>
      <c r="B26" s="30">
        <f>IF(+'[1]Pop'!D148=0,'[1]Pop'!H148,'[1]Pop'!D148)</f>
        <v>119.035</v>
      </c>
      <c r="C26" s="49">
        <v>1854</v>
      </c>
      <c r="D26" s="49">
        <v>6</v>
      </c>
      <c r="E26" s="49">
        <v>134</v>
      </c>
      <c r="F26" s="49">
        <f t="shared" si="0"/>
        <v>1994</v>
      </c>
      <c r="G26" s="49">
        <v>5</v>
      </c>
      <c r="H26" s="56" t="s">
        <v>12</v>
      </c>
      <c r="I26" s="49">
        <v>108</v>
      </c>
      <c r="J26" s="49">
        <f t="shared" si="1"/>
        <v>1881</v>
      </c>
      <c r="K26" s="49">
        <f t="shared" si="5"/>
        <v>1881</v>
      </c>
      <c r="L26" s="50">
        <f t="shared" si="2"/>
        <v>1286.604</v>
      </c>
      <c r="M26" s="22">
        <f t="shared" si="3"/>
        <v>15.802075019952115</v>
      </c>
      <c r="N26" s="22">
        <f t="shared" si="6"/>
        <v>15.802075019952115</v>
      </c>
      <c r="O26" s="22">
        <f t="shared" si="4"/>
        <v>10.808619313647247</v>
      </c>
    </row>
    <row r="27" spans="1:15" ht="12" customHeight="1">
      <c r="A27" s="30">
        <v>1928</v>
      </c>
      <c r="B27" s="30">
        <f>IF(+'[1]Pop'!D149=0,'[1]Pop'!H149,'[1]Pop'!D149)</f>
        <v>120.509</v>
      </c>
      <c r="C27" s="49">
        <v>1815</v>
      </c>
      <c r="D27" s="49">
        <v>7</v>
      </c>
      <c r="E27" s="49">
        <v>108</v>
      </c>
      <c r="F27" s="49">
        <f t="shared" si="0"/>
        <v>1930</v>
      </c>
      <c r="G27" s="49">
        <v>4</v>
      </c>
      <c r="H27" s="56" t="s">
        <v>12</v>
      </c>
      <c r="I27" s="49">
        <v>99</v>
      </c>
      <c r="J27" s="49">
        <f t="shared" si="1"/>
        <v>1827</v>
      </c>
      <c r="K27" s="49">
        <f t="shared" si="5"/>
        <v>1827</v>
      </c>
      <c r="L27" s="50">
        <f t="shared" si="2"/>
        <v>1249.6680000000001</v>
      </c>
      <c r="M27" s="22">
        <f t="shared" si="3"/>
        <v>15.160693392194775</v>
      </c>
      <c r="N27" s="22">
        <f t="shared" si="6"/>
        <v>15.160693392194775</v>
      </c>
      <c r="O27" s="22">
        <f t="shared" si="4"/>
        <v>10.369914280261225</v>
      </c>
    </row>
    <row r="28" spans="1:15" ht="12" customHeight="1">
      <c r="A28" s="30">
        <v>1929</v>
      </c>
      <c r="B28" s="30">
        <f>IF(+'[1]Pop'!D150=0,'[1]Pop'!H150,'[1]Pop'!D150)</f>
        <v>121.767</v>
      </c>
      <c r="C28" s="49">
        <v>1832</v>
      </c>
      <c r="D28" s="49">
        <v>7</v>
      </c>
      <c r="E28" s="49">
        <v>99</v>
      </c>
      <c r="F28" s="49">
        <f t="shared" si="0"/>
        <v>1938</v>
      </c>
      <c r="G28" s="49">
        <v>3</v>
      </c>
      <c r="H28" s="56" t="s">
        <v>12</v>
      </c>
      <c r="I28" s="49">
        <v>131</v>
      </c>
      <c r="J28" s="49">
        <f t="shared" si="1"/>
        <v>1804</v>
      </c>
      <c r="K28" s="49">
        <f t="shared" si="5"/>
        <v>1804</v>
      </c>
      <c r="L28" s="50">
        <f t="shared" si="2"/>
        <v>1233.9360000000001</v>
      </c>
      <c r="M28" s="22">
        <f t="shared" si="3"/>
        <v>14.815179810621926</v>
      </c>
      <c r="N28" s="22">
        <f t="shared" si="6"/>
        <v>14.815179810621926</v>
      </c>
      <c r="O28" s="22">
        <f t="shared" si="4"/>
        <v>10.1335829904654</v>
      </c>
    </row>
    <row r="29" spans="1:15" ht="12" customHeight="1">
      <c r="A29" s="30">
        <v>1930</v>
      </c>
      <c r="B29" s="30">
        <f>IF(+'[1]Pop'!D151=0,'[1]Pop'!H151,'[1]Pop'!D151)</f>
        <v>123.188</v>
      </c>
      <c r="C29" s="49">
        <v>1977</v>
      </c>
      <c r="D29" s="49">
        <v>2</v>
      </c>
      <c r="E29" s="49">
        <v>131</v>
      </c>
      <c r="F29" s="49">
        <f t="shared" si="0"/>
        <v>2110</v>
      </c>
      <c r="G29" s="49">
        <v>3</v>
      </c>
      <c r="H29" s="56" t="s">
        <v>12</v>
      </c>
      <c r="I29" s="49">
        <v>100</v>
      </c>
      <c r="J29" s="49">
        <f t="shared" si="1"/>
        <v>2007</v>
      </c>
      <c r="K29" s="49">
        <f>+J29</f>
        <v>2007</v>
      </c>
      <c r="L29" s="50">
        <f>+K29*0.684</f>
        <v>1372.788</v>
      </c>
      <c r="M29" s="22">
        <f t="shared" si="3"/>
        <v>16.29217131538786</v>
      </c>
      <c r="N29" s="22">
        <f>+M29</f>
        <v>16.29217131538786</v>
      </c>
      <c r="O29" s="22">
        <f t="shared" si="4"/>
        <v>11.143845179725298</v>
      </c>
    </row>
    <row r="30" spans="1:15" ht="12" customHeight="1">
      <c r="A30" s="31">
        <v>1931</v>
      </c>
      <c r="B30" s="31">
        <f>IF(+'[1]Pop'!D152=0,'[1]Pop'!H152,'[1]Pop'!D152)</f>
        <v>124.149</v>
      </c>
      <c r="C30" s="53">
        <v>1820</v>
      </c>
      <c r="D30" s="53">
        <v>1</v>
      </c>
      <c r="E30" s="53">
        <v>100</v>
      </c>
      <c r="F30" s="53">
        <f t="shared" si="0"/>
        <v>1921</v>
      </c>
      <c r="G30" s="53">
        <v>3</v>
      </c>
      <c r="H30" s="57" t="s">
        <v>12</v>
      </c>
      <c r="I30" s="53">
        <v>106</v>
      </c>
      <c r="J30" s="53">
        <f t="shared" si="1"/>
        <v>1812</v>
      </c>
      <c r="K30" s="53">
        <f t="shared" si="5"/>
        <v>1812</v>
      </c>
      <c r="L30" s="54">
        <f t="shared" si="2"/>
        <v>1239.4080000000001</v>
      </c>
      <c r="M30" s="27">
        <f t="shared" si="3"/>
        <v>14.595365246598845</v>
      </c>
      <c r="N30" s="27">
        <f t="shared" si="6"/>
        <v>14.595365246598845</v>
      </c>
      <c r="O30" s="27">
        <f t="shared" si="4"/>
        <v>9.983229828673611</v>
      </c>
    </row>
    <row r="31" spans="1:15" ht="12" customHeight="1">
      <c r="A31" s="31">
        <v>1932</v>
      </c>
      <c r="B31" s="31">
        <f>IF(+'[1]Pop'!D153=0,'[1]Pop'!H153,'[1]Pop'!D153)</f>
        <v>124.949</v>
      </c>
      <c r="C31" s="53">
        <v>1851</v>
      </c>
      <c r="D31" s="53">
        <v>1</v>
      </c>
      <c r="E31" s="53">
        <v>106</v>
      </c>
      <c r="F31" s="53">
        <f t="shared" si="0"/>
        <v>1958</v>
      </c>
      <c r="G31" s="53">
        <v>1</v>
      </c>
      <c r="H31" s="57" t="s">
        <v>12</v>
      </c>
      <c r="I31" s="53">
        <v>93</v>
      </c>
      <c r="J31" s="53">
        <f t="shared" si="1"/>
        <v>1864</v>
      </c>
      <c r="K31" s="53">
        <f t="shared" si="5"/>
        <v>1864</v>
      </c>
      <c r="L31" s="54">
        <f t="shared" si="2"/>
        <v>1274.976</v>
      </c>
      <c r="M31" s="27">
        <f t="shared" si="3"/>
        <v>14.918086579324365</v>
      </c>
      <c r="N31" s="27">
        <f t="shared" si="6"/>
        <v>14.918086579324365</v>
      </c>
      <c r="O31" s="27">
        <f t="shared" si="4"/>
        <v>10.203971220257866</v>
      </c>
    </row>
    <row r="32" spans="1:15" ht="12" customHeight="1">
      <c r="A32" s="31">
        <v>1933</v>
      </c>
      <c r="B32" s="31">
        <f>IF(+'[1]Pop'!D154=0,'[1]Pop'!H154,'[1]Pop'!D154)</f>
        <v>125.69</v>
      </c>
      <c r="C32" s="53">
        <v>1930</v>
      </c>
      <c r="D32" s="54" t="s">
        <v>14</v>
      </c>
      <c r="E32" s="53">
        <v>93</v>
      </c>
      <c r="F32" s="53">
        <f t="shared" si="0"/>
        <v>2023</v>
      </c>
      <c r="G32" s="53">
        <v>2</v>
      </c>
      <c r="H32" s="57" t="s">
        <v>12</v>
      </c>
      <c r="I32" s="53">
        <v>103</v>
      </c>
      <c r="J32" s="53">
        <f t="shared" si="1"/>
        <v>1918</v>
      </c>
      <c r="K32" s="53">
        <f t="shared" si="5"/>
        <v>1918</v>
      </c>
      <c r="L32" s="54">
        <f t="shared" si="2"/>
        <v>1311.912</v>
      </c>
      <c r="M32" s="27">
        <f t="shared" si="3"/>
        <v>15.259766091176704</v>
      </c>
      <c r="N32" s="27">
        <f t="shared" si="6"/>
        <v>15.259766091176704</v>
      </c>
      <c r="O32" s="27">
        <f t="shared" si="4"/>
        <v>10.437680006364866</v>
      </c>
    </row>
    <row r="33" spans="1:15" ht="12" customHeight="1">
      <c r="A33" s="31">
        <v>1934</v>
      </c>
      <c r="B33" s="31">
        <f>IF(+'[1]Pop'!D155=0,'[1]Pop'!H155,'[1]Pop'!D155)</f>
        <v>126.485</v>
      </c>
      <c r="C33" s="53">
        <v>1780</v>
      </c>
      <c r="D33" s="53">
        <v>1</v>
      </c>
      <c r="E33" s="53">
        <v>103</v>
      </c>
      <c r="F33" s="53">
        <f t="shared" si="0"/>
        <v>1884</v>
      </c>
      <c r="G33" s="53">
        <v>2</v>
      </c>
      <c r="H33" s="57" t="s">
        <v>12</v>
      </c>
      <c r="I33" s="53">
        <v>110</v>
      </c>
      <c r="J33" s="53">
        <f t="shared" si="1"/>
        <v>1772</v>
      </c>
      <c r="K33" s="53">
        <f t="shared" si="5"/>
        <v>1772</v>
      </c>
      <c r="L33" s="54">
        <f t="shared" si="2"/>
        <v>1212.048</v>
      </c>
      <c r="M33" s="27">
        <f t="shared" si="3"/>
        <v>14.009566351741313</v>
      </c>
      <c r="N33" s="27">
        <f t="shared" si="6"/>
        <v>14.009566351741313</v>
      </c>
      <c r="O33" s="27">
        <f t="shared" si="4"/>
        <v>9.582543384591059</v>
      </c>
    </row>
    <row r="34" spans="1:15" ht="12" customHeight="1">
      <c r="A34" s="31">
        <v>1935</v>
      </c>
      <c r="B34" s="31">
        <f>IF(+'[1]Pop'!D156=0,'[1]Pop'!H156,'[1]Pop'!D156)</f>
        <v>127.362</v>
      </c>
      <c r="C34" s="53">
        <v>1710</v>
      </c>
      <c r="D34" s="53">
        <v>1</v>
      </c>
      <c r="E34" s="53">
        <v>110</v>
      </c>
      <c r="F34" s="53">
        <f t="shared" si="0"/>
        <v>1821</v>
      </c>
      <c r="G34" s="53">
        <v>2</v>
      </c>
      <c r="H34" s="57" t="s">
        <v>12</v>
      </c>
      <c r="I34" s="53">
        <v>87</v>
      </c>
      <c r="J34" s="53">
        <f t="shared" si="1"/>
        <v>1732</v>
      </c>
      <c r="K34" s="53">
        <f>+J34</f>
        <v>1732</v>
      </c>
      <c r="L34" s="54">
        <f>+K34*0.684</f>
        <v>1184.688</v>
      </c>
      <c r="M34" s="27">
        <f t="shared" si="3"/>
        <v>13.599032678506934</v>
      </c>
      <c r="N34" s="27">
        <f>+M34</f>
        <v>13.599032678506934</v>
      </c>
      <c r="O34" s="27">
        <f t="shared" si="4"/>
        <v>9.301738352098743</v>
      </c>
    </row>
    <row r="35" spans="1:15" ht="12" customHeight="1">
      <c r="A35" s="30">
        <v>1936</v>
      </c>
      <c r="B35" s="30">
        <f>IF(+'[1]Pop'!D157=0,'[1]Pop'!H157,'[1]Pop'!D157)</f>
        <v>128.181</v>
      </c>
      <c r="C35" s="49">
        <v>1861</v>
      </c>
      <c r="D35" s="49">
        <v>2</v>
      </c>
      <c r="E35" s="49">
        <v>87</v>
      </c>
      <c r="F35" s="49">
        <f t="shared" si="0"/>
        <v>1950</v>
      </c>
      <c r="G35" s="49">
        <v>1</v>
      </c>
      <c r="H35" s="56" t="s">
        <v>12</v>
      </c>
      <c r="I35" s="49">
        <v>148</v>
      </c>
      <c r="J35" s="49">
        <f t="shared" si="1"/>
        <v>1801</v>
      </c>
      <c r="K35" s="49">
        <f t="shared" si="5"/>
        <v>1801</v>
      </c>
      <c r="L35" s="50">
        <f t="shared" si="2"/>
        <v>1231.884</v>
      </c>
      <c r="M35" s="22">
        <f t="shared" si="3"/>
        <v>14.050444293616057</v>
      </c>
      <c r="N35" s="22">
        <f t="shared" si="6"/>
        <v>14.050444293616057</v>
      </c>
      <c r="O35" s="22">
        <f t="shared" si="4"/>
        <v>9.610503896833384</v>
      </c>
    </row>
    <row r="36" spans="1:15" ht="12" customHeight="1">
      <c r="A36" s="30">
        <v>1937</v>
      </c>
      <c r="B36" s="30">
        <f>IF(+'[1]Pop'!D158=0,'[1]Pop'!H158,'[1]Pop'!D158)</f>
        <v>128.961</v>
      </c>
      <c r="C36" s="49">
        <v>1769</v>
      </c>
      <c r="D36" s="49">
        <v>5</v>
      </c>
      <c r="E36" s="49">
        <v>148</v>
      </c>
      <c r="F36" s="49">
        <f t="shared" si="0"/>
        <v>1922</v>
      </c>
      <c r="G36" s="49">
        <v>2</v>
      </c>
      <c r="H36" s="56" t="s">
        <v>12</v>
      </c>
      <c r="I36" s="49">
        <v>92</v>
      </c>
      <c r="J36" s="49">
        <f t="shared" si="1"/>
        <v>1828</v>
      </c>
      <c r="K36" s="49">
        <f t="shared" si="5"/>
        <v>1828</v>
      </c>
      <c r="L36" s="50">
        <f t="shared" si="2"/>
        <v>1250.352</v>
      </c>
      <c r="M36" s="22">
        <f t="shared" si="3"/>
        <v>14.174828048789943</v>
      </c>
      <c r="N36" s="22">
        <f t="shared" si="6"/>
        <v>14.174828048789943</v>
      </c>
      <c r="O36" s="22">
        <f t="shared" si="4"/>
        <v>9.695582385372322</v>
      </c>
    </row>
    <row r="37" spans="1:15" ht="12" customHeight="1">
      <c r="A37" s="30">
        <v>1938</v>
      </c>
      <c r="B37" s="30">
        <f>IF(+'[1]Pop'!D159=0,'[1]Pop'!H159,'[1]Pop'!D159)</f>
        <v>129.969</v>
      </c>
      <c r="C37" s="49">
        <v>1722</v>
      </c>
      <c r="D37" s="49">
        <v>2</v>
      </c>
      <c r="E37" s="49">
        <v>92</v>
      </c>
      <c r="F37" s="49">
        <f t="shared" si="0"/>
        <v>1816</v>
      </c>
      <c r="G37" s="49">
        <v>2</v>
      </c>
      <c r="H37" s="56" t="s">
        <v>12</v>
      </c>
      <c r="I37" s="49">
        <v>110</v>
      </c>
      <c r="J37" s="49">
        <f t="shared" si="1"/>
        <v>1704</v>
      </c>
      <c r="K37" s="49">
        <f t="shared" si="5"/>
        <v>1704</v>
      </c>
      <c r="L37" s="50">
        <f t="shared" si="2"/>
        <v>1165.536</v>
      </c>
      <c r="M37" s="22">
        <f t="shared" si="3"/>
        <v>13.110818733698036</v>
      </c>
      <c r="N37" s="22">
        <f t="shared" si="6"/>
        <v>13.110818733698036</v>
      </c>
      <c r="O37" s="22">
        <f t="shared" si="4"/>
        <v>8.967800013849457</v>
      </c>
    </row>
    <row r="38" spans="1:15" ht="12" customHeight="1">
      <c r="A38" s="30">
        <v>1939</v>
      </c>
      <c r="B38" s="30">
        <f>IF(+'[1]Pop'!D160=0,'[1]Pop'!H160,'[1]Pop'!D160)</f>
        <v>131.028</v>
      </c>
      <c r="C38" s="49">
        <v>1913</v>
      </c>
      <c r="D38" s="49">
        <v>1</v>
      </c>
      <c r="E38" s="49">
        <v>110</v>
      </c>
      <c r="F38" s="49">
        <f t="shared" si="0"/>
        <v>2024</v>
      </c>
      <c r="G38" s="49">
        <v>3</v>
      </c>
      <c r="H38" s="56" t="s">
        <v>12</v>
      </c>
      <c r="I38" s="49">
        <v>109</v>
      </c>
      <c r="J38" s="49">
        <f t="shared" si="1"/>
        <v>1912</v>
      </c>
      <c r="K38" s="49">
        <f t="shared" si="5"/>
        <v>1912</v>
      </c>
      <c r="L38" s="50">
        <f t="shared" si="2"/>
        <v>1307.808</v>
      </c>
      <c r="M38" s="22">
        <f t="shared" si="3"/>
        <v>14.592300882254175</v>
      </c>
      <c r="N38" s="22">
        <f t="shared" si="6"/>
        <v>14.592300882254175</v>
      </c>
      <c r="O38" s="22">
        <f t="shared" si="4"/>
        <v>9.981133803461857</v>
      </c>
    </row>
    <row r="39" spans="1:15" ht="12" customHeight="1">
      <c r="A39" s="30">
        <v>1940</v>
      </c>
      <c r="B39" s="30">
        <f>IF(+'[1]Pop'!D161=0,'[1]Pop'!H161,'[1]Pop'!D161)</f>
        <v>132.122</v>
      </c>
      <c r="C39" s="49">
        <v>1956</v>
      </c>
      <c r="D39" s="49">
        <v>2</v>
      </c>
      <c r="E39" s="49">
        <v>109</v>
      </c>
      <c r="F39" s="49">
        <f t="shared" si="0"/>
        <v>2067</v>
      </c>
      <c r="G39" s="49">
        <v>2</v>
      </c>
      <c r="H39" s="56" t="s">
        <v>12</v>
      </c>
      <c r="I39" s="49">
        <v>140</v>
      </c>
      <c r="J39" s="49">
        <f t="shared" si="1"/>
        <v>1925</v>
      </c>
      <c r="K39" s="49">
        <f>+J39</f>
        <v>1925</v>
      </c>
      <c r="L39" s="50">
        <f>+K39*0.684</f>
        <v>1316.7</v>
      </c>
      <c r="M39" s="22">
        <f t="shared" si="3"/>
        <v>14.56986724391093</v>
      </c>
      <c r="N39" s="22">
        <f>+M39</f>
        <v>14.56986724391093</v>
      </c>
      <c r="O39" s="22">
        <f t="shared" si="4"/>
        <v>9.965789194835075</v>
      </c>
    </row>
    <row r="40" spans="1:15" ht="12" customHeight="1">
      <c r="A40" s="31">
        <v>1941</v>
      </c>
      <c r="B40" s="31">
        <f>IF(+'[1]Pop'!D162=0,'[1]Pop'!H162,'[1]Pop'!D162)</f>
        <v>133.402</v>
      </c>
      <c r="C40" s="53">
        <v>2170</v>
      </c>
      <c r="D40" s="53">
        <v>2</v>
      </c>
      <c r="E40" s="53">
        <v>140</v>
      </c>
      <c r="F40" s="53">
        <f aca="true" t="shared" si="7" ref="F40:F64">SUM(C40:E40)</f>
        <v>2312</v>
      </c>
      <c r="G40" s="53">
        <v>3</v>
      </c>
      <c r="H40" s="57" t="s">
        <v>12</v>
      </c>
      <c r="I40" s="53">
        <v>161</v>
      </c>
      <c r="J40" s="53">
        <f aca="true" t="shared" si="8" ref="J40:J64">F40-SUM(G40:I40)</f>
        <v>2148</v>
      </c>
      <c r="K40" s="53">
        <f t="shared" si="5"/>
        <v>2148</v>
      </c>
      <c r="L40" s="54">
        <f t="shared" si="2"/>
        <v>1469.2320000000002</v>
      </c>
      <c r="M40" s="27">
        <f aca="true" t="shared" si="9" ref="M40:M64">+J40/B40</f>
        <v>16.101707620575404</v>
      </c>
      <c r="N40" s="27">
        <f t="shared" si="6"/>
        <v>16.101707620575404</v>
      </c>
      <c r="O40" s="27">
        <f t="shared" si="4"/>
        <v>11.013568012473579</v>
      </c>
    </row>
    <row r="41" spans="1:15" ht="12" customHeight="1">
      <c r="A41" s="31">
        <v>1942</v>
      </c>
      <c r="B41" s="31">
        <f>IF(+'[1]Pop'!D163=0,'[1]Pop'!H163,'[1]Pop'!D163)</f>
        <v>134.86</v>
      </c>
      <c r="C41" s="53">
        <v>2522</v>
      </c>
      <c r="D41" s="53">
        <v>3</v>
      </c>
      <c r="E41" s="53">
        <v>161</v>
      </c>
      <c r="F41" s="53">
        <f t="shared" si="7"/>
        <v>2686</v>
      </c>
      <c r="G41" s="53">
        <v>24</v>
      </c>
      <c r="H41" s="57" t="s">
        <v>12</v>
      </c>
      <c r="I41" s="53">
        <v>149</v>
      </c>
      <c r="J41" s="53">
        <f t="shared" si="8"/>
        <v>2513</v>
      </c>
      <c r="K41" s="53">
        <f t="shared" si="5"/>
        <v>2513</v>
      </c>
      <c r="L41" s="54">
        <f t="shared" si="2"/>
        <v>1718.892</v>
      </c>
      <c r="M41" s="27">
        <f t="shared" si="9"/>
        <v>18.634139107222303</v>
      </c>
      <c r="N41" s="27">
        <f t="shared" si="6"/>
        <v>18.634139107222303</v>
      </c>
      <c r="O41" s="27">
        <f t="shared" si="4"/>
        <v>12.745751149340055</v>
      </c>
    </row>
    <row r="42" spans="1:15" ht="12" customHeight="1">
      <c r="A42" s="31">
        <v>1943</v>
      </c>
      <c r="B42" s="31">
        <f>IF(+'[1]Pop'!D164=0,'[1]Pop'!H164,'[1]Pop'!D164)</f>
        <v>136.739</v>
      </c>
      <c r="C42" s="53">
        <v>3218</v>
      </c>
      <c r="D42" s="53">
        <v>2</v>
      </c>
      <c r="E42" s="53">
        <v>149</v>
      </c>
      <c r="F42" s="53">
        <f t="shared" si="7"/>
        <v>3369</v>
      </c>
      <c r="G42" s="53">
        <v>1</v>
      </c>
      <c r="H42" s="57" t="s">
        <v>12</v>
      </c>
      <c r="I42" s="53">
        <v>178</v>
      </c>
      <c r="J42" s="53">
        <f t="shared" si="8"/>
        <v>3190</v>
      </c>
      <c r="K42" s="53">
        <f t="shared" si="5"/>
        <v>3190</v>
      </c>
      <c r="L42" s="54">
        <f t="shared" si="2"/>
        <v>2181.96</v>
      </c>
      <c r="M42" s="27">
        <f t="shared" si="9"/>
        <v>23.32911605321086</v>
      </c>
      <c r="N42" s="27">
        <f t="shared" si="6"/>
        <v>23.32911605321086</v>
      </c>
      <c r="O42" s="27">
        <f t="shared" si="4"/>
        <v>15.957115380396228</v>
      </c>
    </row>
    <row r="43" spans="1:15" ht="12" customHeight="1">
      <c r="A43" s="31">
        <v>1944</v>
      </c>
      <c r="B43" s="31">
        <f>IF(+'[1]Pop'!D165=0,'[1]Pop'!H165,'[1]Pop'!D165)</f>
        <v>138.397</v>
      </c>
      <c r="C43" s="53">
        <v>3037</v>
      </c>
      <c r="D43" s="53">
        <v>22</v>
      </c>
      <c r="E43" s="53">
        <v>178</v>
      </c>
      <c r="F43" s="53">
        <f t="shared" si="7"/>
        <v>3237</v>
      </c>
      <c r="G43" s="53">
        <v>8</v>
      </c>
      <c r="H43" s="57" t="s">
        <v>12</v>
      </c>
      <c r="I43" s="53">
        <v>134</v>
      </c>
      <c r="J43" s="53">
        <f t="shared" si="8"/>
        <v>3095</v>
      </c>
      <c r="K43" s="53">
        <f t="shared" si="5"/>
        <v>3095</v>
      </c>
      <c r="L43" s="54">
        <f t="shared" si="2"/>
        <v>2116.98</v>
      </c>
      <c r="M43" s="27">
        <f t="shared" si="9"/>
        <v>22.3632015144837</v>
      </c>
      <c r="N43" s="27">
        <f t="shared" si="6"/>
        <v>22.3632015144837</v>
      </c>
      <c r="O43" s="27">
        <f t="shared" si="4"/>
        <v>15.29642983590685</v>
      </c>
    </row>
    <row r="44" spans="1:15" ht="12" customHeight="1">
      <c r="A44" s="31">
        <v>1945</v>
      </c>
      <c r="B44" s="31">
        <f>IF(+'[1]Pop'!D166=0,'[1]Pop'!H166,'[1]Pop'!D166)</f>
        <v>139.928</v>
      </c>
      <c r="C44" s="53">
        <v>3233</v>
      </c>
      <c r="D44" s="53">
        <v>22</v>
      </c>
      <c r="E44" s="53">
        <v>134</v>
      </c>
      <c r="F44" s="53">
        <f t="shared" si="7"/>
        <v>3389</v>
      </c>
      <c r="G44" s="53">
        <v>16</v>
      </c>
      <c r="H44" s="57" t="s">
        <v>12</v>
      </c>
      <c r="I44" s="53">
        <v>290</v>
      </c>
      <c r="J44" s="53">
        <f t="shared" si="8"/>
        <v>3083</v>
      </c>
      <c r="K44" s="53">
        <f>+J44</f>
        <v>3083</v>
      </c>
      <c r="L44" s="54">
        <f aca="true" t="shared" si="10" ref="L44:L50">+K44*0.684</f>
        <v>2108.772</v>
      </c>
      <c r="M44" s="27">
        <f t="shared" si="9"/>
        <v>22.03275970499114</v>
      </c>
      <c r="N44" s="27">
        <f>+M44</f>
        <v>22.03275970499114</v>
      </c>
      <c r="O44" s="27">
        <f t="shared" si="4"/>
        <v>15.070407638213938</v>
      </c>
    </row>
    <row r="45" spans="1:15" ht="12" customHeight="1">
      <c r="A45" s="30">
        <v>1946</v>
      </c>
      <c r="B45" s="30">
        <f>IF(+'[1]Pop'!D167=0,'[1]Pop'!H167,'[1]Pop'!D167)</f>
        <v>141.389</v>
      </c>
      <c r="C45" s="49">
        <v>2832</v>
      </c>
      <c r="D45" s="48" t="s">
        <v>14</v>
      </c>
      <c r="E45" s="49">
        <v>290</v>
      </c>
      <c r="F45" s="49">
        <f t="shared" si="7"/>
        <v>3122</v>
      </c>
      <c r="G45" s="49">
        <v>81</v>
      </c>
      <c r="H45" s="56" t="s">
        <v>12</v>
      </c>
      <c r="I45" s="49">
        <v>166</v>
      </c>
      <c r="J45" s="49">
        <f t="shared" si="8"/>
        <v>2875</v>
      </c>
      <c r="K45" s="49">
        <f t="shared" si="5"/>
        <v>2875</v>
      </c>
      <c r="L45" s="50">
        <f t="shared" si="10"/>
        <v>1966.5000000000002</v>
      </c>
      <c r="M45" s="22">
        <f t="shared" si="9"/>
        <v>20.333972232634785</v>
      </c>
      <c r="N45" s="22">
        <f t="shared" si="6"/>
        <v>20.333972232634785</v>
      </c>
      <c r="O45" s="22">
        <f t="shared" si="4"/>
        <v>13.908437007122195</v>
      </c>
    </row>
    <row r="46" spans="1:15" ht="12" customHeight="1">
      <c r="A46" s="30">
        <v>1947</v>
      </c>
      <c r="B46" s="30">
        <f>IF(+'[1]Pop'!D168=0,'[1]Pop'!H168,'[1]Pop'!D168)</f>
        <v>144.126</v>
      </c>
      <c r="C46" s="49">
        <v>2707</v>
      </c>
      <c r="D46" s="49">
        <v>12</v>
      </c>
      <c r="E46" s="49">
        <v>166</v>
      </c>
      <c r="F46" s="49">
        <f t="shared" si="7"/>
        <v>2885</v>
      </c>
      <c r="G46" s="49">
        <v>23</v>
      </c>
      <c r="H46" s="56" t="s">
        <v>12</v>
      </c>
      <c r="I46" s="49">
        <v>220</v>
      </c>
      <c r="J46" s="49">
        <f t="shared" si="8"/>
        <v>2642</v>
      </c>
      <c r="K46" s="49">
        <f t="shared" si="5"/>
        <v>2642</v>
      </c>
      <c r="L46" s="50">
        <f t="shared" si="10"/>
        <v>1807.1280000000002</v>
      </c>
      <c r="M46" s="22">
        <f t="shared" si="9"/>
        <v>18.33118243758933</v>
      </c>
      <c r="N46" s="22">
        <f t="shared" si="6"/>
        <v>18.33118243758933</v>
      </c>
      <c r="O46" s="22">
        <f t="shared" si="4"/>
        <v>12.538528787311103</v>
      </c>
    </row>
    <row r="47" spans="1:15" ht="12" customHeight="1">
      <c r="A47" s="30">
        <v>1948</v>
      </c>
      <c r="B47" s="30">
        <f>IF(+'[1]Pop'!D169=0,'[1]Pop'!H169,'[1]Pop'!D169)</f>
        <v>146.631</v>
      </c>
      <c r="C47" s="49">
        <v>2563</v>
      </c>
      <c r="D47" s="49">
        <v>36</v>
      </c>
      <c r="E47" s="49">
        <v>220</v>
      </c>
      <c r="F47" s="49">
        <f t="shared" si="7"/>
        <v>2819</v>
      </c>
      <c r="G47" s="49">
        <v>12</v>
      </c>
      <c r="H47" s="56" t="s">
        <v>12</v>
      </c>
      <c r="I47" s="49">
        <v>107</v>
      </c>
      <c r="J47" s="49">
        <f t="shared" si="8"/>
        <v>2700</v>
      </c>
      <c r="K47" s="49">
        <f t="shared" si="5"/>
        <v>2700</v>
      </c>
      <c r="L47" s="50">
        <f t="shared" si="10"/>
        <v>1846.8000000000002</v>
      </c>
      <c r="M47" s="22">
        <f t="shared" si="9"/>
        <v>18.413568754219778</v>
      </c>
      <c r="N47" s="22">
        <f t="shared" si="6"/>
        <v>18.413568754219778</v>
      </c>
      <c r="O47" s="22">
        <f t="shared" si="4"/>
        <v>12.594881027886329</v>
      </c>
    </row>
    <row r="48" spans="1:15" ht="12" customHeight="1">
      <c r="A48" s="30">
        <v>1949</v>
      </c>
      <c r="B48" s="30">
        <f>IF(+'[1]Pop'!D170=0,'[1]Pop'!H170,'[1]Pop'!D170)</f>
        <v>149.188</v>
      </c>
      <c r="C48" s="49">
        <v>2991</v>
      </c>
      <c r="D48" s="49">
        <v>15</v>
      </c>
      <c r="E48" s="49">
        <v>107</v>
      </c>
      <c r="F48" s="49">
        <f t="shared" si="7"/>
        <v>3113</v>
      </c>
      <c r="G48" s="49">
        <v>13</v>
      </c>
      <c r="H48" s="56" t="s">
        <v>12</v>
      </c>
      <c r="I48" s="49">
        <v>161</v>
      </c>
      <c r="J48" s="49">
        <f t="shared" si="8"/>
        <v>2939</v>
      </c>
      <c r="K48" s="49">
        <f t="shared" si="5"/>
        <v>2939</v>
      </c>
      <c r="L48" s="50">
        <f t="shared" si="10"/>
        <v>2010.276</v>
      </c>
      <c r="M48" s="22">
        <f t="shared" si="9"/>
        <v>19.699975869372874</v>
      </c>
      <c r="N48" s="22">
        <f t="shared" si="6"/>
        <v>19.699975869372874</v>
      </c>
      <c r="O48" s="22">
        <f t="shared" si="4"/>
        <v>13.474783494651046</v>
      </c>
    </row>
    <row r="49" spans="1:15" ht="12" customHeight="1">
      <c r="A49" s="30">
        <v>1950</v>
      </c>
      <c r="B49" s="30">
        <f>IF(+'[1]Pop'!D171=0,'[1]Pop'!H171,'[1]Pop'!D171)</f>
        <v>151.684</v>
      </c>
      <c r="C49" s="49">
        <v>3174</v>
      </c>
      <c r="D49" s="49">
        <v>5</v>
      </c>
      <c r="E49" s="49">
        <v>161</v>
      </c>
      <c r="F49" s="49">
        <f t="shared" si="7"/>
        <v>3340</v>
      </c>
      <c r="G49" s="49">
        <v>15</v>
      </c>
      <c r="H49" s="56" t="s">
        <v>12</v>
      </c>
      <c r="I49" s="49">
        <v>163</v>
      </c>
      <c r="J49" s="49">
        <f t="shared" si="8"/>
        <v>3162</v>
      </c>
      <c r="K49" s="49">
        <f>+J49</f>
        <v>3162</v>
      </c>
      <c r="L49" s="50">
        <f t="shared" si="10"/>
        <v>2162.808</v>
      </c>
      <c r="M49" s="22">
        <f t="shared" si="9"/>
        <v>20.84596925186572</v>
      </c>
      <c r="N49" s="22">
        <f>+M49</f>
        <v>20.84596925186572</v>
      </c>
      <c r="O49" s="22">
        <f aca="true" t="shared" si="11" ref="O49:O64">+L49/B49</f>
        <v>14.258642968276153</v>
      </c>
    </row>
    <row r="50" spans="1:15" ht="12" customHeight="1">
      <c r="A50" s="31">
        <v>1951</v>
      </c>
      <c r="B50" s="31">
        <f>IF(+'[1]Pop'!D172=0,'[1]Pop'!H172,'[1]Pop'!D172)</f>
        <v>154.287</v>
      </c>
      <c r="C50" s="53">
        <v>3433</v>
      </c>
      <c r="D50" s="53">
        <v>1</v>
      </c>
      <c r="E50" s="53">
        <v>163</v>
      </c>
      <c r="F50" s="53">
        <f t="shared" si="7"/>
        <v>3597</v>
      </c>
      <c r="G50" s="53">
        <v>29</v>
      </c>
      <c r="H50" s="57" t="s">
        <v>12</v>
      </c>
      <c r="I50" s="53">
        <v>187</v>
      </c>
      <c r="J50" s="53">
        <f t="shared" si="8"/>
        <v>3381</v>
      </c>
      <c r="K50" s="53">
        <f t="shared" si="5"/>
        <v>3381</v>
      </c>
      <c r="L50" s="54">
        <f t="shared" si="10"/>
        <v>2312.6040000000003</v>
      </c>
      <c r="M50" s="27">
        <f t="shared" si="9"/>
        <v>21.91370627466993</v>
      </c>
      <c r="N50" s="27">
        <f t="shared" si="6"/>
        <v>21.91370627466993</v>
      </c>
      <c r="O50" s="27">
        <f t="shared" si="11"/>
        <v>14.988975091874236</v>
      </c>
    </row>
    <row r="51" spans="1:15" ht="12" customHeight="1">
      <c r="A51" s="31">
        <v>1952</v>
      </c>
      <c r="B51" s="31">
        <f>IF(+'[1]Pop'!D173=0,'[1]Pop'!H173,'[1]Pop'!D173)</f>
        <v>156.954</v>
      </c>
      <c r="C51" s="53">
        <v>3443</v>
      </c>
      <c r="D51" s="53">
        <v>3</v>
      </c>
      <c r="E51" s="53">
        <v>187</v>
      </c>
      <c r="F51" s="53">
        <f t="shared" si="7"/>
        <v>3633</v>
      </c>
      <c r="G51" s="53">
        <v>21</v>
      </c>
      <c r="H51" s="57" t="s">
        <v>12</v>
      </c>
      <c r="I51" s="53">
        <v>123</v>
      </c>
      <c r="J51" s="53">
        <f t="shared" si="8"/>
        <v>3489</v>
      </c>
      <c r="K51" s="53">
        <f t="shared" si="5"/>
        <v>3489</v>
      </c>
      <c r="L51" s="54">
        <f aca="true" t="shared" si="12" ref="L51:L63">+K51*0.684</f>
        <v>2386.476</v>
      </c>
      <c r="M51" s="27">
        <f t="shared" si="9"/>
        <v>22.22944302152223</v>
      </c>
      <c r="N51" s="27">
        <f t="shared" si="6"/>
        <v>22.22944302152223</v>
      </c>
      <c r="O51" s="27">
        <f t="shared" si="11"/>
        <v>15.204939026721204</v>
      </c>
    </row>
    <row r="52" spans="1:15" ht="12" customHeight="1">
      <c r="A52" s="31">
        <v>1953</v>
      </c>
      <c r="B52" s="31">
        <f>IF(+'[1]Pop'!D174=0,'[1]Pop'!H174,'[1]Pop'!D174)</f>
        <v>159.565</v>
      </c>
      <c r="C52" s="53">
        <v>3567</v>
      </c>
      <c r="D52" s="52" t="s">
        <v>14</v>
      </c>
      <c r="E52" s="53">
        <v>123</v>
      </c>
      <c r="F52" s="53">
        <f t="shared" si="7"/>
        <v>3690</v>
      </c>
      <c r="G52" s="53">
        <v>32</v>
      </c>
      <c r="H52" s="57" t="s">
        <v>12</v>
      </c>
      <c r="I52" s="53">
        <v>145</v>
      </c>
      <c r="J52" s="53">
        <f t="shared" si="8"/>
        <v>3513</v>
      </c>
      <c r="K52" s="53">
        <f t="shared" si="5"/>
        <v>3513</v>
      </c>
      <c r="L52" s="54">
        <f t="shared" si="12"/>
        <v>2402.8920000000003</v>
      </c>
      <c r="M52" s="27">
        <f t="shared" si="9"/>
        <v>22.016106288973145</v>
      </c>
      <c r="N52" s="27">
        <f t="shared" si="6"/>
        <v>22.016106288973145</v>
      </c>
      <c r="O52" s="27">
        <f t="shared" si="11"/>
        <v>15.059016701657633</v>
      </c>
    </row>
    <row r="53" spans="1:15" ht="12" customHeight="1">
      <c r="A53" s="31">
        <v>1954</v>
      </c>
      <c r="B53" s="31">
        <f>IF(+'[1]Pop'!D175=0,'[1]Pop'!H175,'[1]Pop'!D175)</f>
        <v>162.391</v>
      </c>
      <c r="C53" s="53">
        <v>3743</v>
      </c>
      <c r="D53" s="52" t="s">
        <v>14</v>
      </c>
      <c r="E53" s="53">
        <v>145</v>
      </c>
      <c r="F53" s="53">
        <f t="shared" si="7"/>
        <v>3888</v>
      </c>
      <c r="G53" s="53">
        <v>34</v>
      </c>
      <c r="H53" s="57" t="s">
        <v>12</v>
      </c>
      <c r="I53" s="53">
        <v>139</v>
      </c>
      <c r="J53" s="53">
        <f t="shared" si="8"/>
        <v>3715</v>
      </c>
      <c r="K53" s="53">
        <f t="shared" si="5"/>
        <v>3715</v>
      </c>
      <c r="L53" s="54">
        <f t="shared" si="12"/>
        <v>2541.0600000000004</v>
      </c>
      <c r="M53" s="27">
        <f t="shared" si="9"/>
        <v>22.87688357113387</v>
      </c>
      <c r="N53" s="27">
        <f t="shared" si="6"/>
        <v>22.87688357113387</v>
      </c>
      <c r="O53" s="27">
        <f t="shared" si="11"/>
        <v>15.64778836265557</v>
      </c>
    </row>
    <row r="54" spans="1:15" ht="12" customHeight="1">
      <c r="A54" s="31">
        <v>1955</v>
      </c>
      <c r="B54" s="31">
        <f>IF(+'[1]Pop'!D176=0,'[1]Pop'!H176,'[1]Pop'!D176)</f>
        <v>165.275</v>
      </c>
      <c r="C54" s="53">
        <v>3572</v>
      </c>
      <c r="D54" s="53">
        <v>1</v>
      </c>
      <c r="E54" s="53">
        <v>139</v>
      </c>
      <c r="F54" s="53">
        <f t="shared" si="7"/>
        <v>3712</v>
      </c>
      <c r="G54" s="53">
        <v>46</v>
      </c>
      <c r="H54" s="57" t="s">
        <v>12</v>
      </c>
      <c r="I54" s="53">
        <v>125</v>
      </c>
      <c r="J54" s="53">
        <f t="shared" si="8"/>
        <v>3541</v>
      </c>
      <c r="K54" s="53">
        <f>+J54</f>
        <v>3541</v>
      </c>
      <c r="L54" s="54">
        <f>+K54*0.684</f>
        <v>2422.0440000000003</v>
      </c>
      <c r="M54" s="27">
        <f t="shared" si="9"/>
        <v>21.424897897443653</v>
      </c>
      <c r="N54" s="27">
        <f>+M54</f>
        <v>21.424897897443653</v>
      </c>
      <c r="O54" s="27">
        <f t="shared" si="11"/>
        <v>14.654630161851461</v>
      </c>
    </row>
    <row r="55" spans="1:15" ht="12" customHeight="1">
      <c r="A55" s="30">
        <v>1956</v>
      </c>
      <c r="B55" s="30">
        <f>IF(+'[1]Pop'!D177=0,'[1]Pop'!H177,'[1]Pop'!D177)</f>
        <v>168.221</v>
      </c>
      <c r="C55" s="49">
        <v>4217</v>
      </c>
      <c r="D55" s="48" t="s">
        <v>14</v>
      </c>
      <c r="E55" s="49">
        <v>125</v>
      </c>
      <c r="F55" s="49">
        <f t="shared" si="7"/>
        <v>4342</v>
      </c>
      <c r="G55" s="49">
        <v>58</v>
      </c>
      <c r="H55" s="56" t="s">
        <v>12</v>
      </c>
      <c r="I55" s="49">
        <v>164</v>
      </c>
      <c r="J55" s="49">
        <f t="shared" si="8"/>
        <v>4120</v>
      </c>
      <c r="K55" s="49">
        <f t="shared" si="5"/>
        <v>4120</v>
      </c>
      <c r="L55" s="50">
        <f t="shared" si="12"/>
        <v>2818.0800000000004</v>
      </c>
      <c r="M55" s="22">
        <f t="shared" si="9"/>
        <v>24.491591418431707</v>
      </c>
      <c r="N55" s="22">
        <f t="shared" si="6"/>
        <v>24.491591418431707</v>
      </c>
      <c r="O55" s="22">
        <f t="shared" si="11"/>
        <v>16.75224853020729</v>
      </c>
    </row>
    <row r="56" spans="1:15" ht="12" customHeight="1">
      <c r="A56" s="30">
        <v>1957</v>
      </c>
      <c r="B56" s="30">
        <f>IF(+'[1]Pop'!D178=0,'[1]Pop'!H178,'[1]Pop'!D178)</f>
        <v>171.274</v>
      </c>
      <c r="C56" s="49">
        <v>4404</v>
      </c>
      <c r="D56" s="48" t="s">
        <v>14</v>
      </c>
      <c r="E56" s="49">
        <v>164</v>
      </c>
      <c r="F56" s="49">
        <f t="shared" si="7"/>
        <v>4568</v>
      </c>
      <c r="G56" s="49">
        <v>58</v>
      </c>
      <c r="H56" s="56" t="s">
        <v>12</v>
      </c>
      <c r="I56" s="49">
        <v>134</v>
      </c>
      <c r="J56" s="49">
        <f t="shared" si="8"/>
        <v>4376</v>
      </c>
      <c r="K56" s="49">
        <f t="shared" si="5"/>
        <v>4376</v>
      </c>
      <c r="L56" s="50">
        <f t="shared" si="12"/>
        <v>2993.184</v>
      </c>
      <c r="M56" s="22">
        <f t="shared" si="9"/>
        <v>25.54970398309142</v>
      </c>
      <c r="N56" s="22">
        <f t="shared" si="6"/>
        <v>25.54970398309142</v>
      </c>
      <c r="O56" s="22">
        <f t="shared" si="11"/>
        <v>17.475997524434533</v>
      </c>
    </row>
    <row r="57" spans="1:15" ht="12" customHeight="1">
      <c r="A57" s="30">
        <v>1958</v>
      </c>
      <c r="B57" s="30">
        <f>IF(+'[1]Pop'!D179=0,'[1]Pop'!H179,'[1]Pop'!D179)</f>
        <v>174.141</v>
      </c>
      <c r="C57" s="49">
        <v>5005</v>
      </c>
      <c r="D57" s="49">
        <v>1</v>
      </c>
      <c r="E57" s="49">
        <v>134</v>
      </c>
      <c r="F57" s="49">
        <f t="shared" si="7"/>
        <v>5140</v>
      </c>
      <c r="G57" s="49">
        <v>61</v>
      </c>
      <c r="H57" s="56" t="s">
        <v>12</v>
      </c>
      <c r="I57" s="49">
        <v>179</v>
      </c>
      <c r="J57" s="49">
        <f t="shared" si="8"/>
        <v>4900</v>
      </c>
      <c r="K57" s="49">
        <f t="shared" si="5"/>
        <v>4900</v>
      </c>
      <c r="L57" s="50">
        <f t="shared" si="12"/>
        <v>3351.6000000000004</v>
      </c>
      <c r="M57" s="22">
        <f t="shared" si="9"/>
        <v>28.138117961881466</v>
      </c>
      <c r="N57" s="22">
        <f t="shared" si="6"/>
        <v>28.138117961881466</v>
      </c>
      <c r="O57" s="22">
        <f t="shared" si="11"/>
        <v>19.246472685926925</v>
      </c>
    </row>
    <row r="58" spans="1:15" ht="12" customHeight="1">
      <c r="A58" s="30">
        <v>1959</v>
      </c>
      <c r="B58" s="30">
        <f>IF(+'[1]Pop'!D180=0,'[1]Pop'!H180,'[1]Pop'!D180)</f>
        <v>177.073</v>
      </c>
      <c r="C58" s="49">
        <v>5230</v>
      </c>
      <c r="D58" s="49">
        <v>1</v>
      </c>
      <c r="E58" s="49">
        <v>179</v>
      </c>
      <c r="F58" s="49">
        <f t="shared" si="7"/>
        <v>5410</v>
      </c>
      <c r="G58" s="49">
        <v>142</v>
      </c>
      <c r="H58" s="56" t="s">
        <v>12</v>
      </c>
      <c r="I58" s="49">
        <v>161</v>
      </c>
      <c r="J58" s="49">
        <f t="shared" si="8"/>
        <v>5107</v>
      </c>
      <c r="K58" s="49">
        <f t="shared" si="5"/>
        <v>5107</v>
      </c>
      <c r="L58" s="50">
        <f t="shared" si="12"/>
        <v>3493.188</v>
      </c>
      <c r="M58" s="22">
        <f t="shared" si="9"/>
        <v>28.841212381334252</v>
      </c>
      <c r="N58" s="22">
        <f t="shared" si="6"/>
        <v>28.841212381334252</v>
      </c>
      <c r="O58" s="22">
        <f t="shared" si="11"/>
        <v>19.727389268832628</v>
      </c>
    </row>
    <row r="59" spans="1:15" ht="12" customHeight="1">
      <c r="A59" s="30">
        <v>1960</v>
      </c>
      <c r="B59" s="30">
        <f>IF(+'[1]Pop'!D181=0,'[1]Pop'!H181,'[1]Pop'!D181)</f>
        <v>180.671</v>
      </c>
      <c r="C59" s="49">
        <v>5208</v>
      </c>
      <c r="D59" s="48" t="s">
        <v>14</v>
      </c>
      <c r="E59" s="49">
        <v>161</v>
      </c>
      <c r="F59" s="49">
        <f t="shared" si="7"/>
        <v>5369</v>
      </c>
      <c r="G59" s="49">
        <v>182</v>
      </c>
      <c r="H59" s="56" t="s">
        <v>12</v>
      </c>
      <c r="I59" s="49">
        <v>130</v>
      </c>
      <c r="J59" s="49">
        <f t="shared" si="8"/>
        <v>5057</v>
      </c>
      <c r="K59" s="49">
        <f>+J59</f>
        <v>5057</v>
      </c>
      <c r="L59" s="50">
        <f>+K59*0.684</f>
        <v>3458.9880000000003</v>
      </c>
      <c r="M59" s="22">
        <f t="shared" si="9"/>
        <v>27.99010355840174</v>
      </c>
      <c r="N59" s="22">
        <f>+M59</f>
        <v>27.99010355840174</v>
      </c>
      <c r="O59" s="22">
        <f t="shared" si="11"/>
        <v>19.14523083394679</v>
      </c>
    </row>
    <row r="60" spans="1:15" ht="12" customHeight="1">
      <c r="A60" s="31">
        <v>1961</v>
      </c>
      <c r="B60" s="31">
        <f>IF(+'[1]Pop'!D182=0,'[1]Pop'!H182,'[1]Pop'!D182)</f>
        <v>183.691</v>
      </c>
      <c r="C60" s="53">
        <v>5787</v>
      </c>
      <c r="D60" s="52" t="s">
        <v>14</v>
      </c>
      <c r="E60" s="53">
        <v>130</v>
      </c>
      <c r="F60" s="53">
        <f t="shared" si="7"/>
        <v>5917</v>
      </c>
      <c r="G60" s="53">
        <v>247</v>
      </c>
      <c r="H60" s="57" t="s">
        <v>12</v>
      </c>
      <c r="I60" s="53">
        <v>160</v>
      </c>
      <c r="J60" s="53">
        <f t="shared" si="8"/>
        <v>5510</v>
      </c>
      <c r="K60" s="53">
        <f t="shared" si="5"/>
        <v>5510</v>
      </c>
      <c r="L60" s="54">
        <f t="shared" si="12"/>
        <v>3768.84</v>
      </c>
      <c r="M60" s="27">
        <f t="shared" si="9"/>
        <v>29.996025934857993</v>
      </c>
      <c r="N60" s="27">
        <f t="shared" si="6"/>
        <v>29.996025934857993</v>
      </c>
      <c r="O60" s="27">
        <f t="shared" si="11"/>
        <v>20.51728173944287</v>
      </c>
    </row>
    <row r="61" spans="1:15" ht="12" customHeight="1">
      <c r="A61" s="31">
        <v>1962</v>
      </c>
      <c r="B61" s="31">
        <f>IF(+'[1]Pop'!D183=0,'[1]Pop'!H183,'[1]Pop'!D183)</f>
        <v>186.538</v>
      </c>
      <c r="C61" s="53">
        <v>5825</v>
      </c>
      <c r="D61" s="52" t="s">
        <v>14</v>
      </c>
      <c r="E61" s="53">
        <v>160</v>
      </c>
      <c r="F61" s="53">
        <f t="shared" si="7"/>
        <v>5985</v>
      </c>
      <c r="G61" s="53">
        <v>262</v>
      </c>
      <c r="H61" s="57" t="s">
        <v>12</v>
      </c>
      <c r="I61" s="53">
        <v>124</v>
      </c>
      <c r="J61" s="53">
        <f t="shared" si="8"/>
        <v>5599</v>
      </c>
      <c r="K61" s="53">
        <f t="shared" si="5"/>
        <v>5599</v>
      </c>
      <c r="L61" s="54">
        <f t="shared" si="12"/>
        <v>3829.7160000000003</v>
      </c>
      <c r="M61" s="27">
        <f t="shared" si="9"/>
        <v>30.01533199669772</v>
      </c>
      <c r="N61" s="27">
        <f t="shared" si="6"/>
        <v>30.01533199669772</v>
      </c>
      <c r="O61" s="27">
        <f t="shared" si="11"/>
        <v>20.530487085741242</v>
      </c>
    </row>
    <row r="62" spans="1:15" ht="12" customHeight="1">
      <c r="A62" s="31">
        <v>1963</v>
      </c>
      <c r="B62" s="31">
        <f>IF(+'[1]Pop'!D184=0,'[1]Pop'!H184,'[1]Pop'!D184)</f>
        <v>189.242</v>
      </c>
      <c r="C62" s="53">
        <v>6048</v>
      </c>
      <c r="D62" s="52" t="s">
        <v>14</v>
      </c>
      <c r="E62" s="53">
        <v>124</v>
      </c>
      <c r="F62" s="53">
        <f t="shared" si="7"/>
        <v>6172</v>
      </c>
      <c r="G62" s="53">
        <v>226</v>
      </c>
      <c r="H62" s="57" t="s">
        <v>12</v>
      </c>
      <c r="I62" s="53">
        <v>135</v>
      </c>
      <c r="J62" s="53">
        <f t="shared" si="8"/>
        <v>5811</v>
      </c>
      <c r="K62" s="53">
        <f t="shared" si="5"/>
        <v>5811</v>
      </c>
      <c r="L62" s="54">
        <f t="shared" si="12"/>
        <v>3974.724</v>
      </c>
      <c r="M62" s="27">
        <f t="shared" si="9"/>
        <v>30.706714154363198</v>
      </c>
      <c r="N62" s="27">
        <f t="shared" si="6"/>
        <v>30.706714154363198</v>
      </c>
      <c r="O62" s="27">
        <f t="shared" si="11"/>
        <v>21.003392481584427</v>
      </c>
    </row>
    <row r="63" spans="1:15" ht="12" customHeight="1">
      <c r="A63" s="31">
        <v>1964</v>
      </c>
      <c r="B63" s="31">
        <f>IF(+'[1]Pop'!D185=0,'[1]Pop'!H185,'[1]Pop'!D185)</f>
        <v>191.889</v>
      </c>
      <c r="C63" s="53">
        <v>6219</v>
      </c>
      <c r="D63" s="52" t="s">
        <v>14</v>
      </c>
      <c r="E63" s="53">
        <v>135</v>
      </c>
      <c r="F63" s="53">
        <f t="shared" si="7"/>
        <v>6354</v>
      </c>
      <c r="G63" s="53">
        <v>250</v>
      </c>
      <c r="H63" s="57" t="s">
        <v>12</v>
      </c>
      <c r="I63" s="53">
        <v>138</v>
      </c>
      <c r="J63" s="53">
        <f t="shared" si="8"/>
        <v>5966</v>
      </c>
      <c r="K63" s="53">
        <f t="shared" si="5"/>
        <v>5966</v>
      </c>
      <c r="L63" s="54">
        <f t="shared" si="12"/>
        <v>4080.744</v>
      </c>
      <c r="M63" s="27">
        <f t="shared" si="9"/>
        <v>31.09089108807696</v>
      </c>
      <c r="N63" s="27">
        <f t="shared" si="6"/>
        <v>31.09089108807696</v>
      </c>
      <c r="O63" s="27">
        <f t="shared" si="11"/>
        <v>21.26616950424464</v>
      </c>
    </row>
    <row r="64" spans="1:15" ht="12" customHeight="1">
      <c r="A64" s="31">
        <v>1965</v>
      </c>
      <c r="B64" s="31">
        <f>IF(+'[1]Pop'!D186=0,'[1]Pop'!H186,'[1]Pop'!D186)</f>
        <v>194.303</v>
      </c>
      <c r="C64" s="53">
        <v>6649</v>
      </c>
      <c r="D64" s="52" t="s">
        <v>14</v>
      </c>
      <c r="E64" s="53">
        <v>138</v>
      </c>
      <c r="F64" s="53">
        <f t="shared" si="7"/>
        <v>6787</v>
      </c>
      <c r="G64" s="53">
        <v>191</v>
      </c>
      <c r="H64" s="57" t="s">
        <v>12</v>
      </c>
      <c r="I64" s="53">
        <v>108</v>
      </c>
      <c r="J64" s="53">
        <f t="shared" si="8"/>
        <v>6488</v>
      </c>
      <c r="K64" s="53">
        <f>+J64</f>
        <v>6488</v>
      </c>
      <c r="L64" s="54">
        <f>+K64*0.684</f>
        <v>4437.792</v>
      </c>
      <c r="M64" s="27">
        <f t="shared" si="9"/>
        <v>33.39114681708466</v>
      </c>
      <c r="N64" s="27">
        <f>+M64</f>
        <v>33.39114681708466</v>
      </c>
      <c r="O64" s="27">
        <f t="shared" si="11"/>
        <v>22.839544422885908</v>
      </c>
    </row>
    <row r="65" spans="1:15" ht="12" customHeight="1">
      <c r="A65" s="30">
        <v>1966</v>
      </c>
      <c r="B65" s="30">
        <f>IF(+'[1]Pop'!D187=0,'[1]Pop'!H187,'[1]Pop'!D187)</f>
        <v>196.56</v>
      </c>
      <c r="C65" s="50">
        <v>7197.575768084001</v>
      </c>
      <c r="D65" s="50" t="str">
        <f>IF(ISTEXT(Broilers!D8),"NA",SUM(Broilers!D8,OtherChicken!D8))</f>
        <v>NA</v>
      </c>
      <c r="E65" s="50">
        <f>IF(ISTEXT(Broilers!E8),"--",IF(ISTEXT(OtherChicken!E8),"--",Broilers!E8+OtherChicken!E8))</f>
        <v>107.775</v>
      </c>
      <c r="F65" s="50">
        <f>IF(ISTEXT(Broilers!F8),"--",IF(ISTEXT(OtherChicken!F8),"--",Broilers!F8+OtherChicken!F8))</f>
        <v>7305.350768084001</v>
      </c>
      <c r="G65" s="50">
        <f>IF(ISTEXT(Broilers!G8),"--",IF(ISTEXT(OtherChicken!G8),"--",Broilers!G8+OtherChicken!G8))</f>
        <v>107.911</v>
      </c>
      <c r="H65" s="50" t="str">
        <f>IF(ISTEXT(Broilers!H8),"NA",IF(ISTEXT(OtherChicken!H8),"NA",Broilers!H8+OtherChicken!H8))</f>
        <v>NA</v>
      </c>
      <c r="I65" s="50">
        <f>IF(ISTEXT(Broilers!I8),"--",IF(ISTEXT(OtherChicken!I8),"--",Broilers!I8+OtherChicken!I8))</f>
        <v>163.343</v>
      </c>
      <c r="J65" s="50">
        <f>IF(ISTEXT(Broilers!J8),"--",IF(ISTEXT(OtherChicken!J8),"--",Broilers!J8+OtherChicken!J8))</f>
        <v>7034.096768084</v>
      </c>
      <c r="K65" s="50">
        <f>IF(ISTEXT(Broilers!K8),"--",IF(ISTEXT(OtherChicken!K8),"--",Broilers!K8+OtherChicken!K8))</f>
        <v>7034.096768084</v>
      </c>
      <c r="L65" s="50">
        <f>IF(ISTEXT(Broilers!L8),"--",IF(ISTEXT(OtherChicken!L8),"--",Broilers!L8+OtherChicken!L8))</f>
        <v>4811.322189369456</v>
      </c>
      <c r="M65" s="32">
        <f>IF(ISTEXT(Broilers!M8),"--",IF(ISTEXT(OtherChicken!M8),"--",Broilers!M8+OtherChicken!M8))</f>
        <v>35.78600309363044</v>
      </c>
      <c r="N65" s="32">
        <f>IF(ISTEXT(Broilers!N8),"--",IF(ISTEXT(OtherChicken!N8),"--",Broilers!N8+OtherChicken!N8))</f>
        <v>35.78600309363044</v>
      </c>
      <c r="O65" s="32">
        <f>IF(ISTEXT(Broilers!O8),"--",IF(ISTEXT(OtherChicken!O8),"--",Broilers!O8+OtherChicken!O8))</f>
        <v>24.477626116043226</v>
      </c>
    </row>
    <row r="66" spans="1:15" ht="12" customHeight="1">
      <c r="A66" s="30">
        <v>1967</v>
      </c>
      <c r="B66" s="30">
        <f>IF(+'[1]Pop'!D188=0,'[1]Pop'!H188,'[1]Pop'!D188)</f>
        <v>198.712</v>
      </c>
      <c r="C66" s="50">
        <v>7378.967475051999</v>
      </c>
      <c r="D66" s="50" t="str">
        <f>IF(ISTEXT(Broilers!D9),"NA",SUM(Broilers!D9,OtherChicken!D9))</f>
        <v>NA</v>
      </c>
      <c r="E66" s="50">
        <f>IF(ISTEXT(Broilers!E9),"--",IF(ISTEXT(OtherChicken!E9),"--",Broilers!E9+OtherChicken!E9))</f>
        <v>163.343</v>
      </c>
      <c r="F66" s="50">
        <f>IF(ISTEXT(Broilers!F9),"--",IF(ISTEXT(OtherChicken!F9),"--",Broilers!F9+OtherChicken!F9))</f>
        <v>7542.310475052</v>
      </c>
      <c r="G66" s="50">
        <f>IF(ISTEXT(Broilers!G9),"--",IF(ISTEXT(OtherChicken!G9),"--",Broilers!G9+OtherChicken!G9))</f>
        <v>88.128</v>
      </c>
      <c r="H66" s="50" t="str">
        <f>IF(ISTEXT(Broilers!H9),"NA",IF(ISTEXT(OtherChicken!H9),"NA",Broilers!H9+OtherChicken!H9))</f>
        <v>NA</v>
      </c>
      <c r="I66" s="50">
        <f>IF(ISTEXT(Broilers!I9),"--",IF(ISTEXT(OtherChicken!I9),"--",Broilers!I9+OtherChicken!I9))</f>
        <v>169.44799999999998</v>
      </c>
      <c r="J66" s="50">
        <f>IF(ISTEXT(Broilers!J9),"--",IF(ISTEXT(OtherChicken!J9),"--",Broilers!J9+OtherChicken!J9))</f>
        <v>7284.734475052</v>
      </c>
      <c r="K66" s="50">
        <f>IF(ISTEXT(Broilers!K9),"--",IF(ISTEXT(OtherChicken!K9),"--",Broilers!K9+OtherChicken!K9))</f>
        <v>7284.734475052</v>
      </c>
      <c r="L66" s="50">
        <f>IF(ISTEXT(Broilers!L9),"--",IF(ISTEXT(OtherChicken!L9),"--",Broilers!L9+OtherChicken!L9))</f>
        <v>4982.758380935567</v>
      </c>
      <c r="M66" s="32">
        <f>IF(ISTEXT(Broilers!M9),"--",IF(ISTEXT(OtherChicken!M9),"--",Broilers!M9+OtherChicken!M9))</f>
        <v>36.659761237630335</v>
      </c>
      <c r="N66" s="32">
        <f>IF(ISTEXT(Broilers!N9),"--",IF(ISTEXT(OtherChicken!N9),"--",Broilers!N9+OtherChicken!N9))</f>
        <v>36.659761237630335</v>
      </c>
      <c r="O66" s="32">
        <f>IF(ISTEXT(Broilers!O9),"--",IF(ISTEXT(OtherChicken!O9),"--",Broilers!O9+OtherChicken!O9))</f>
        <v>25.07527668653915</v>
      </c>
    </row>
    <row r="67" spans="1:15" ht="12" customHeight="1">
      <c r="A67" s="30">
        <v>1968</v>
      </c>
      <c r="B67" s="30">
        <f>IF(+'[1]Pop'!D189=0,'[1]Pop'!H189,'[1]Pop'!D189)</f>
        <v>200.706</v>
      </c>
      <c r="C67" s="50">
        <v>7422.250223106001</v>
      </c>
      <c r="D67" s="50" t="str">
        <f>IF(ISTEXT(Broilers!D10),"NA",SUM(Broilers!D10,OtherChicken!D10))</f>
        <v>NA</v>
      </c>
      <c r="E67" s="50">
        <f>IF(ISTEXT(Broilers!E10),"--",IF(ISTEXT(OtherChicken!E10),"--",Broilers!E10+OtherChicken!E10))</f>
        <v>169.44799999999998</v>
      </c>
      <c r="F67" s="50">
        <f>IF(ISTEXT(Broilers!F10),"--",IF(ISTEXT(OtherChicken!F10),"--",Broilers!F10+OtherChicken!F10))</f>
        <v>7591.698223106001</v>
      </c>
      <c r="G67" s="50">
        <f>IF(ISTEXT(Broilers!G10),"--",IF(ISTEXT(OtherChicken!G10),"--",Broilers!G10+OtherChicken!G10))</f>
        <v>95.437</v>
      </c>
      <c r="H67" s="50" t="str">
        <f>IF(ISTEXT(Broilers!H10),"NA",IF(ISTEXT(OtherChicken!H10),"NA",Broilers!H10+OtherChicken!H10))</f>
        <v>NA</v>
      </c>
      <c r="I67" s="50">
        <f>IF(ISTEXT(Broilers!I10),"--",IF(ISTEXT(OtherChicken!I10),"--",Broilers!I10+OtherChicken!I10))</f>
        <v>97.239</v>
      </c>
      <c r="J67" s="50">
        <f>IF(ISTEXT(Broilers!J10),"--",IF(ISTEXT(OtherChicken!J10),"--",Broilers!J10+OtherChicken!J10))</f>
        <v>7399.022223106001</v>
      </c>
      <c r="K67" s="50">
        <f>IF(ISTEXT(Broilers!K10),"--",IF(ISTEXT(OtherChicken!K10),"--",Broilers!K10+OtherChicken!K10))</f>
        <v>7399.022223106001</v>
      </c>
      <c r="L67" s="50">
        <f>IF(ISTEXT(Broilers!L10),"--",IF(ISTEXT(OtherChicken!L10),"--",Broilers!L10+OtherChicken!L10))</f>
        <v>5060.931200604504</v>
      </c>
      <c r="M67" s="32">
        <f>IF(ISTEXT(Broilers!M10),"--",IF(ISTEXT(OtherChicken!M10),"--",Broilers!M10+OtherChicken!M10))</f>
        <v>36.86497774409335</v>
      </c>
      <c r="N67" s="32">
        <f>IF(ISTEXT(Broilers!N10),"--",IF(ISTEXT(OtherChicken!N10),"--",Broilers!N10+OtherChicken!N10))</f>
        <v>36.86497774409335</v>
      </c>
      <c r="O67" s="32">
        <f>IF(ISTEXT(Broilers!O10),"--",IF(ISTEXT(OtherChicken!O10),"--",Broilers!O10+OtherChicken!O10))</f>
        <v>25.215644776959856</v>
      </c>
    </row>
    <row r="68" spans="1:15" ht="12" customHeight="1">
      <c r="A68" s="30">
        <v>1969</v>
      </c>
      <c r="B68" s="30">
        <f>IF(+'[1]Pop'!D190=0,'[1]Pop'!H190,'[1]Pop'!D190)</f>
        <v>202.677</v>
      </c>
      <c r="C68" s="50">
        <v>7907.241234072001</v>
      </c>
      <c r="D68" s="50" t="str">
        <f>IF(ISTEXT(Broilers!D11),"NA",SUM(Broilers!D11,OtherChicken!D11))</f>
        <v>NA</v>
      </c>
      <c r="E68" s="50">
        <f>IF(ISTEXT(Broilers!E11),"--",IF(ISTEXT(OtherChicken!E11),"--",Broilers!E11+OtherChicken!E11))</f>
        <v>97.239</v>
      </c>
      <c r="F68" s="50">
        <f>IF(ISTEXT(Broilers!F11),"--",IF(ISTEXT(OtherChicken!F11),"--",Broilers!F11+OtherChicken!F11))</f>
        <v>8004.480234072001</v>
      </c>
      <c r="G68" s="50">
        <f>IF(ISTEXT(Broilers!G11),"--",IF(ISTEXT(OtherChicken!G11),"--",Broilers!G11+OtherChicken!G11))</f>
        <v>89.513</v>
      </c>
      <c r="H68" s="50" t="str">
        <f>IF(ISTEXT(Broilers!H11),"NA",IF(ISTEXT(OtherChicken!H11),"NA",Broilers!H11+OtherChicken!H11))</f>
        <v>NA</v>
      </c>
      <c r="I68" s="50">
        <f>IF(ISTEXT(Broilers!I11),"--",IF(ISTEXT(OtherChicken!I11),"--",Broilers!I11+OtherChicken!I11))</f>
        <v>109.748</v>
      </c>
      <c r="J68" s="50">
        <f>IF(ISTEXT(Broilers!J11),"--",IF(ISTEXT(OtherChicken!J11),"--",Broilers!J11+OtherChicken!J11))</f>
        <v>7805.219234072001</v>
      </c>
      <c r="K68" s="50">
        <f>IF(ISTEXT(Broilers!K11),"--",IF(ISTEXT(OtherChicken!K11),"--",Broilers!K11+OtherChicken!K11))</f>
        <v>7805.219234072001</v>
      </c>
      <c r="L68" s="50">
        <f>IF(ISTEXT(Broilers!L11),"--",IF(ISTEXT(OtherChicken!L11),"--",Broilers!L11+OtherChicken!L11))</f>
        <v>5330.964736871177</v>
      </c>
      <c r="M68" s="32">
        <f>IF(ISTEXT(Broilers!M11),"--",IF(ISTEXT(OtherChicken!M11),"--",Broilers!M11+OtherChicken!M11))</f>
        <v>38.51063136947952</v>
      </c>
      <c r="N68" s="32">
        <f>IF(ISTEXT(Broilers!N11),"--",IF(ISTEXT(OtherChicken!N11),"--",Broilers!N11+OtherChicken!N11))</f>
        <v>38.51063136947952</v>
      </c>
      <c r="O68" s="32">
        <f>IF(ISTEXT(Broilers!O11),"--",IF(ISTEXT(OtherChicken!O11),"--",Broilers!O11+OtherChicken!O11))</f>
        <v>26.302761225354512</v>
      </c>
    </row>
    <row r="69" spans="1:15" ht="12" customHeight="1">
      <c r="A69" s="30">
        <v>1970</v>
      </c>
      <c r="B69" s="30">
        <f>IF(+'[1]Pop'!D191=0,'[1]Pop'!H191,'[1]Pop'!D191)</f>
        <v>205.052</v>
      </c>
      <c r="C69" s="50">
        <v>8464.471220666</v>
      </c>
      <c r="D69" s="50" t="str">
        <f>IF(ISTEXT(Broilers!D12),"NA",SUM(Broilers!D12,OtherChicken!D12))</f>
        <v>NA</v>
      </c>
      <c r="E69" s="50">
        <f>IF(ISTEXT(Broilers!E12),"--",IF(ISTEXT(OtherChicken!E12),"--",Broilers!E12+OtherChicken!E12))</f>
        <v>109.726</v>
      </c>
      <c r="F69" s="50">
        <f>IF(ISTEXT(Broilers!F12),"--",IF(ISTEXT(OtherChicken!F12),"--",Broilers!F12+OtherChicken!F12))</f>
        <v>8574.197220666001</v>
      </c>
      <c r="G69" s="50">
        <f>IF(ISTEXT(Broilers!G12),"--",IF(ISTEXT(OtherChicken!G12),"--",Broilers!G12+OtherChicken!G12))</f>
        <v>96.704</v>
      </c>
      <c r="H69" s="50">
        <f>IF(ISTEXT(Broilers!H12),"NA",IF(ISTEXT(OtherChicken!H12),"NA",Broilers!H12+OtherChicken!H12))</f>
        <v>86</v>
      </c>
      <c r="I69" s="50">
        <f>IF(ISTEXT(Broilers!I12),"--",IF(ISTEXT(OtherChicken!I12),"--",Broilers!I12+OtherChicken!I12))</f>
        <v>163.78199999999998</v>
      </c>
      <c r="J69" s="50">
        <f>IF(ISTEXT(Broilers!J12),"--",IF(ISTEXT(OtherChicken!J12),"--",Broilers!J12+OtherChicken!J12))</f>
        <v>8227.711220666</v>
      </c>
      <c r="K69" s="50">
        <f>IF(ISTEXT(Broilers!K12),"--",IF(ISTEXT(OtherChicken!K12),"--",Broilers!K12+OtherChicken!K12))</f>
        <v>8227.711220666</v>
      </c>
      <c r="L69" s="50">
        <f>IF(ISTEXT(Broilers!L12),"--",IF(ISTEXT(OtherChicken!L12),"--",Broilers!L12+OtherChicken!L12))</f>
        <v>5619.526763714878</v>
      </c>
      <c r="M69" s="32">
        <f>IF(ISTEXT(Broilers!M12),"--",IF(ISTEXT(OtherChicken!M12),"--",Broilers!M12+OtherChicken!M12))</f>
        <v>40.12499863774067</v>
      </c>
      <c r="N69" s="32">
        <f>IF(ISTEXT(Broilers!N12),"--",IF(ISTEXT(OtherChicken!N12),"--",Broilers!N12+OtherChicken!N12))</f>
        <v>40.12499863774067</v>
      </c>
      <c r="O69" s="32">
        <f>IF(ISTEXT(Broilers!O12),"--",IF(ISTEXT(OtherChicken!O12),"--",Broilers!O12+OtherChicken!O12))</f>
        <v>27.40537406957688</v>
      </c>
    </row>
    <row r="70" spans="1:15" ht="12" customHeight="1">
      <c r="A70" s="31">
        <v>1971</v>
      </c>
      <c r="B70" s="31">
        <f>IF(+'[1]Pop'!D192=0,'[1]Pop'!H192,'[1]Pop'!D192)</f>
        <v>207.661</v>
      </c>
      <c r="C70" s="54">
        <v>8515.892879161</v>
      </c>
      <c r="D70" s="54" t="str">
        <f>IF(ISTEXT(Broilers!D13),"NA",SUM(Broilers!D13,OtherChicken!D13))</f>
        <v>NA</v>
      </c>
      <c r="E70" s="54">
        <f>IF(ISTEXT(Broilers!E13),"--",IF(ISTEXT(OtherChicken!E13),"--",Broilers!E13+OtherChicken!E13))</f>
        <v>163.78199999999998</v>
      </c>
      <c r="F70" s="54">
        <f>IF(ISTEXT(Broilers!F13),"--",IF(ISTEXT(OtherChicken!F13),"--",Broilers!F13+OtherChicken!F13))</f>
        <v>8679.674879161</v>
      </c>
      <c r="G70" s="54">
        <f>IF(ISTEXT(Broilers!G13),"--",IF(ISTEXT(OtherChicken!G13),"--",Broilers!G13+OtherChicken!G13))</f>
        <v>103.262</v>
      </c>
      <c r="H70" s="54">
        <f>IF(ISTEXT(Broilers!H13),"NA",IF(ISTEXT(OtherChicken!H13),"NA",Broilers!H13+OtherChicken!H13))</f>
        <v>98</v>
      </c>
      <c r="I70" s="54">
        <f>IF(ISTEXT(Broilers!I13),"--",IF(ISTEXT(OtherChicken!I13),"--",Broilers!I13+OtherChicken!I13))</f>
        <v>148.212</v>
      </c>
      <c r="J70" s="54">
        <f>IF(ISTEXT(Broilers!J13),"--",IF(ISTEXT(OtherChicken!J13),"--",Broilers!J13+OtherChicken!J13))</f>
        <v>8330.200879161</v>
      </c>
      <c r="K70" s="54">
        <f>IF(ISTEXT(Broilers!K13),"--",IF(ISTEXT(OtherChicken!K13),"--",Broilers!K13+OtherChicken!K13))</f>
        <v>8330.200879161</v>
      </c>
      <c r="L70" s="54">
        <f>IF(ISTEXT(Broilers!L13),"--",IF(ISTEXT(OtherChicken!L13),"--",Broilers!L13+OtherChicken!L13))</f>
        <v>5681.196999587802</v>
      </c>
      <c r="M70" s="36">
        <f>IF(ISTEXT(Broilers!M13),"--",IF(ISTEXT(OtherChicken!M13),"--",Broilers!M13+OtherChicken!M13))</f>
        <v>40.11442148097621</v>
      </c>
      <c r="N70" s="36">
        <f>IF(ISTEXT(Broilers!N13),"--",IF(ISTEXT(OtherChicken!N13),"--",Broilers!N13+OtherChicken!N13))</f>
        <v>40.11442148097621</v>
      </c>
      <c r="O70" s="36">
        <f>IF(ISTEXT(Broilers!O13),"--",IF(ISTEXT(OtherChicken!O13),"--",Broilers!O13+OtherChicken!O13))</f>
        <v>27.358035450025774</v>
      </c>
    </row>
    <row r="71" spans="1:15" ht="12" customHeight="1">
      <c r="A71" s="31">
        <v>1972</v>
      </c>
      <c r="B71" s="31">
        <f>IF(+'[1]Pop'!D193=0,'[1]Pop'!H193,'[1]Pop'!D193)</f>
        <v>209.896</v>
      </c>
      <c r="C71" s="54">
        <v>8887.103796532001</v>
      </c>
      <c r="D71" s="54" t="str">
        <f>IF(ISTEXT(Broilers!D14),"NA",SUM(Broilers!D14,OtherChicken!D14))</f>
        <v>NA</v>
      </c>
      <c r="E71" s="54">
        <f>IF(ISTEXT(Broilers!E14),"--",IF(ISTEXT(OtherChicken!E14),"--",Broilers!E14+OtherChicken!E14))</f>
        <v>148.212</v>
      </c>
      <c r="F71" s="54">
        <f>IF(ISTEXT(Broilers!F14),"--",IF(ISTEXT(OtherChicken!F14),"--",Broilers!F14+OtherChicken!F14))</f>
        <v>9035.315796532</v>
      </c>
      <c r="G71" s="54">
        <f>IF(ISTEXT(Broilers!G14),"--",IF(ISTEXT(OtherChicken!G14),"--",Broilers!G14+OtherChicken!G14))</f>
        <v>100.26</v>
      </c>
      <c r="H71" s="54">
        <f>IF(ISTEXT(Broilers!H14),"NA",IF(ISTEXT(OtherChicken!H14),"NA",Broilers!H14+OtherChicken!H14))</f>
        <v>106</v>
      </c>
      <c r="I71" s="54">
        <f>IF(ISTEXT(Broilers!I14),"--",IF(ISTEXT(OtherChicken!I14),"--",Broilers!I14+OtherChicken!I14))</f>
        <v>110.821</v>
      </c>
      <c r="J71" s="54">
        <f>IF(ISTEXT(Broilers!J14),"--",IF(ISTEXT(OtherChicken!J14),"--",Broilers!J14+OtherChicken!J14))</f>
        <v>8718.234796532</v>
      </c>
      <c r="K71" s="54">
        <f>IF(ISTEXT(Broilers!K14),"--",IF(ISTEXT(OtherChicken!K14),"--",Broilers!K14+OtherChicken!K14))</f>
        <v>8718.234796532</v>
      </c>
      <c r="L71" s="54">
        <f>IF(ISTEXT(Broilers!L14),"--",IF(ISTEXT(OtherChicken!L14),"--",Broilers!L14+OtherChicken!L14))</f>
        <v>5945.836131234823</v>
      </c>
      <c r="M71" s="36">
        <f>IF(ISTEXT(Broilers!M14),"--",IF(ISTEXT(OtherChicken!M14),"--",Broilers!M14+OtherChicken!M14))</f>
        <v>41.53597398965202</v>
      </c>
      <c r="N71" s="36">
        <f>IF(ISTEXT(Broilers!N14),"--",IF(ISTEXT(OtherChicken!N14),"--",Broilers!N14+OtherChicken!N14))</f>
        <v>41.53597398965202</v>
      </c>
      <c r="O71" s="36">
        <f>IF(ISTEXT(Broilers!O14),"--",IF(ISTEXT(OtherChicken!O14),"--",Broilers!O14+OtherChicken!O14))</f>
        <v>28.327534260942674</v>
      </c>
    </row>
    <row r="72" spans="1:15" ht="12" customHeight="1">
      <c r="A72" s="31">
        <v>1973</v>
      </c>
      <c r="B72" s="31">
        <f>IF(+'[1]Pop'!D194=0,'[1]Pop'!H194,'[1]Pop'!D194)</f>
        <v>211.909</v>
      </c>
      <c r="C72" s="54">
        <v>8661.652</v>
      </c>
      <c r="D72" s="54" t="str">
        <f>IF(ISTEXT(Broilers!D15),"NA",SUM(Broilers!D15,OtherChicken!D15))</f>
        <v>NA</v>
      </c>
      <c r="E72" s="54">
        <f>IF(ISTEXT(Broilers!E15),"--",IF(ISTEXT(OtherChicken!E15),"--",Broilers!E15+OtherChicken!E15))</f>
        <v>110.821</v>
      </c>
      <c r="F72" s="54">
        <f>IF(ISTEXT(Broilers!F15),"--",IF(ISTEXT(OtherChicken!F15),"--",Broilers!F15+OtherChicken!F15))</f>
        <v>8772.473</v>
      </c>
      <c r="G72" s="54">
        <f>IF(ISTEXT(Broilers!G15),"--",IF(ISTEXT(OtherChicken!G15),"--",Broilers!G15+OtherChicken!G15))</f>
        <v>100.602</v>
      </c>
      <c r="H72" s="54">
        <f>IF(ISTEXT(Broilers!H15),"NA",IF(ISTEXT(OtherChicken!H15),"NA",Broilers!H15+OtherChicken!H15))</f>
        <v>102</v>
      </c>
      <c r="I72" s="54">
        <f>IF(ISTEXT(Broilers!I15),"--",IF(ISTEXT(OtherChicken!I15),"--",Broilers!I15+OtherChicken!I15))</f>
        <v>147.233</v>
      </c>
      <c r="J72" s="54">
        <f>IF(ISTEXT(Broilers!J15),"--",IF(ISTEXT(OtherChicken!J15),"--",Broilers!J15+OtherChicken!J15))</f>
        <v>8422.637999999999</v>
      </c>
      <c r="K72" s="54">
        <f>IF(ISTEXT(Broilers!K15),"--",IF(ISTEXT(OtherChicken!K15),"--",Broilers!K15+OtherChicken!K15))</f>
        <v>8422.637999999999</v>
      </c>
      <c r="L72" s="54">
        <f>IF(ISTEXT(Broilers!L15),"--",IF(ISTEXT(OtherChicken!L15),"--",Broilers!L15+OtherChicken!L15))</f>
        <v>5735.816478</v>
      </c>
      <c r="M72" s="36">
        <f>IF(ISTEXT(Broilers!M15),"--",IF(ISTEXT(OtherChicken!M15),"--",Broilers!M15+OtherChicken!M15))</f>
        <v>39.74648551972781</v>
      </c>
      <c r="N72" s="36">
        <f>IF(ISTEXT(Broilers!N15),"--",IF(ISTEXT(OtherChicken!N15),"--",Broilers!N15+OtherChicken!N15))</f>
        <v>39.74648551972781</v>
      </c>
      <c r="O72" s="36">
        <f>IF(ISTEXT(Broilers!O15),"--",IF(ISTEXT(OtherChicken!O15),"--",Broilers!O15+OtherChicken!O15))</f>
        <v>27.06735663893464</v>
      </c>
    </row>
    <row r="73" spans="1:15" ht="12" customHeight="1">
      <c r="A73" s="31">
        <v>1974</v>
      </c>
      <c r="B73" s="31">
        <f>IF(+'[1]Pop'!D195=0,'[1]Pop'!H195,'[1]Pop'!D195)</f>
        <v>213.854</v>
      </c>
      <c r="C73" s="54">
        <v>8736.35408</v>
      </c>
      <c r="D73" s="54" t="str">
        <f>IF(ISTEXT(Broilers!D16),"NA",SUM(Broilers!D16,OtherChicken!D16))</f>
        <v>NA</v>
      </c>
      <c r="E73" s="54">
        <f>IF(ISTEXT(Broilers!E16),"--",IF(ISTEXT(OtherChicken!E16),"--",Broilers!E16+OtherChicken!E16))</f>
        <v>147.233</v>
      </c>
      <c r="F73" s="54">
        <f>IF(ISTEXT(Broilers!F16),"--",IF(ISTEXT(OtherChicken!F16),"--",Broilers!F16+OtherChicken!F16))</f>
        <v>8883.58708</v>
      </c>
      <c r="G73" s="54">
        <f>IF(ISTEXT(Broilers!G16),"--",IF(ISTEXT(OtherChicken!G16),"--",Broilers!G16+OtherChicken!G16))</f>
        <v>124.749</v>
      </c>
      <c r="H73" s="54">
        <f>IF(ISTEXT(Broilers!H16),"NA",IF(ISTEXT(OtherChicken!H16),"NA",Broilers!H16+OtherChicken!H16))</f>
        <v>110</v>
      </c>
      <c r="I73" s="54">
        <f>IF(ISTEXT(Broilers!I16),"--",IF(ISTEXT(OtherChicken!I16),"--",Broilers!I16+OtherChicken!I16))</f>
        <v>175.026</v>
      </c>
      <c r="J73" s="54">
        <f>IF(ISTEXT(Broilers!J16),"--",IF(ISTEXT(OtherChicken!J16),"--",Broilers!J16+OtherChicken!J16))</f>
        <v>8473.81208</v>
      </c>
      <c r="K73" s="54">
        <f>IF(ISTEXT(Broilers!K16),"--",IF(ISTEXT(OtherChicken!K16),"--",Broilers!K16+OtherChicken!K16))</f>
        <v>8473.81208</v>
      </c>
      <c r="L73" s="54">
        <f>IF(ISTEXT(Broilers!L16),"--",IF(ISTEXT(OtherChicken!L16),"--",Broilers!L16+OtherChicken!L16))</f>
        <v>5770.66602648</v>
      </c>
      <c r="M73" s="36">
        <f>IF(ISTEXT(Broilers!M16),"--",IF(ISTEXT(OtherChicken!M16),"--",Broilers!M16+OtherChicken!M16))</f>
        <v>39.624286101732956</v>
      </c>
      <c r="N73" s="36">
        <f>IF(ISTEXT(Broilers!N16),"--",IF(ISTEXT(OtherChicken!N16),"--",Broilers!N16+OtherChicken!N16))</f>
        <v>39.624286101732956</v>
      </c>
      <c r="O73" s="36">
        <f>IF(ISTEXT(Broilers!O16),"--",IF(ISTEXT(OtherChicken!O16),"--",Broilers!O16+OtherChicken!O16))</f>
        <v>26.98413883528014</v>
      </c>
    </row>
    <row r="74" spans="1:15" ht="12" customHeight="1">
      <c r="A74" s="31">
        <v>1975</v>
      </c>
      <c r="B74" s="31">
        <f>IF(+'[1]Pop'!D196=0,'[1]Pop'!H196,'[1]Pop'!D196)</f>
        <v>215.973</v>
      </c>
      <c r="C74" s="54">
        <v>8598.02692</v>
      </c>
      <c r="D74" s="54" t="str">
        <f>IF(ISTEXT(Broilers!D17),"NA",SUM(Broilers!D17,OtherChicken!D17))</f>
        <v>NA</v>
      </c>
      <c r="E74" s="54">
        <f>IF(ISTEXT(Broilers!E17),"--",IF(ISTEXT(OtherChicken!E17),"--",Broilers!E17+OtherChicken!E17))</f>
        <v>175.026</v>
      </c>
      <c r="F74" s="54">
        <f>IF(ISTEXT(Broilers!F17),"--",IF(ISTEXT(OtherChicken!F17),"--",Broilers!F17+OtherChicken!F17))</f>
        <v>8773.05292</v>
      </c>
      <c r="G74" s="54">
        <f>IF(ISTEXT(Broilers!G17),"--",IF(ISTEXT(OtherChicken!G17),"--",Broilers!G17+OtherChicken!G17))</f>
        <v>154.73399999999998</v>
      </c>
      <c r="H74" s="54">
        <f>IF(ISTEXT(Broilers!H17),"NA",IF(ISTEXT(OtherChicken!H17),"NA",Broilers!H17+OtherChicken!H17))</f>
        <v>118</v>
      </c>
      <c r="I74" s="54">
        <f>IF(ISTEXT(Broilers!I17),"--",IF(ISTEXT(OtherChicken!I17),"--",Broilers!I17+OtherChicken!I17))</f>
        <v>114.22</v>
      </c>
      <c r="J74" s="54">
        <f>IF(ISTEXT(Broilers!J17),"--",IF(ISTEXT(OtherChicken!J17),"--",Broilers!J17+OtherChicken!J17))</f>
        <v>8386.09892</v>
      </c>
      <c r="K74" s="54">
        <f>IF(ISTEXT(Broilers!K17),"--",IF(ISTEXT(OtherChicken!K17),"--",Broilers!K17+OtherChicken!K17))</f>
        <v>8386.09892</v>
      </c>
      <c r="L74" s="54">
        <f>IF(ISTEXT(Broilers!L17),"--",IF(ISTEXT(OtherChicken!L17),"--",Broilers!L17+OtherChicken!L17))</f>
        <v>5702.5472656</v>
      </c>
      <c r="M74" s="36">
        <f>IF(ISTEXT(Broilers!M17),"--",IF(ISTEXT(OtherChicken!M17),"--",Broilers!M17+OtherChicken!M17))</f>
        <v>38.82938571025082</v>
      </c>
      <c r="N74" s="36">
        <f>IF(ISTEXT(Broilers!N17),"--",IF(ISTEXT(OtherChicken!N17),"--",Broilers!N17+OtherChicken!N17))</f>
        <v>38.82938571025082</v>
      </c>
      <c r="O74" s="36">
        <f>IF(ISTEXT(Broilers!O17),"--",IF(ISTEXT(OtherChicken!O17),"--",Broilers!O17+OtherChicken!O17))</f>
        <v>26.403982282970556</v>
      </c>
    </row>
    <row r="75" spans="1:15" ht="12" customHeight="1">
      <c r="A75" s="30">
        <v>1976</v>
      </c>
      <c r="B75" s="30">
        <f>IF(+'[1]Pop'!D197=0,'[1]Pop'!H197,'[1]Pop'!D197)</f>
        <v>218.035</v>
      </c>
      <c r="C75" s="50">
        <v>9627.701959999999</v>
      </c>
      <c r="D75" s="50" t="str">
        <f>IF(ISTEXT(Broilers!D18),"NA",SUM(Broilers!D18,OtherChicken!D18))</f>
        <v>NA</v>
      </c>
      <c r="E75" s="50">
        <f>IF(ISTEXT(Broilers!E18),"--",IF(ISTEXT(OtherChicken!E18),"--",Broilers!E18+OtherChicken!E18))</f>
        <v>114.22</v>
      </c>
      <c r="F75" s="50">
        <f>IF(ISTEXT(Broilers!F18),"--",IF(ISTEXT(OtherChicken!F18),"--",Broilers!F18+OtherChicken!F18))</f>
        <v>9741.92196</v>
      </c>
      <c r="G75" s="50">
        <f>IF(ISTEXT(Broilers!G18),"--",IF(ISTEXT(OtherChicken!G18),"--",Broilers!G18+OtherChicken!G18))</f>
        <v>322.48400000000004</v>
      </c>
      <c r="H75" s="50">
        <f>IF(ISTEXT(Broilers!H18),"NA",IF(ISTEXT(OtherChicken!H18),"NA",Broilers!H18+OtherChicken!H18))</f>
        <v>129</v>
      </c>
      <c r="I75" s="50">
        <f>IF(ISTEXT(Broilers!I18),"--",IF(ISTEXT(OtherChicken!I18),"--",Broilers!I18+OtherChicken!I18))</f>
        <v>154.112</v>
      </c>
      <c r="J75" s="50">
        <f>IF(ISTEXT(Broilers!J18),"--",IF(ISTEXT(OtherChicken!J18),"--",Broilers!J18+OtherChicken!J18))</f>
        <v>9136.32596</v>
      </c>
      <c r="K75" s="50">
        <f>IF(ISTEXT(Broilers!K18),"--",IF(ISTEXT(OtherChicken!K18),"--",Broilers!K18+OtherChicken!K18))</f>
        <v>9136.32596</v>
      </c>
      <c r="L75" s="50">
        <f>IF(ISTEXT(Broilers!L18),"--",IF(ISTEXT(OtherChicken!L18),"--",Broilers!L18+OtherChicken!L18))</f>
        <v>6212.7016528</v>
      </c>
      <c r="M75" s="32">
        <f>IF(ISTEXT(Broilers!M18),"--",IF(ISTEXT(OtherChicken!M18),"--",Broilers!M18+OtherChicken!M18))</f>
        <v>41.90302456027702</v>
      </c>
      <c r="N75" s="32">
        <f>IF(ISTEXT(Broilers!N18),"--",IF(ISTEXT(OtherChicken!N18),"--",Broilers!N18+OtherChicken!N18))</f>
        <v>41.90302456027702</v>
      </c>
      <c r="O75" s="32">
        <f>IF(ISTEXT(Broilers!O18),"--",IF(ISTEXT(OtherChicken!O18),"--",Broilers!O18+OtherChicken!O18))</f>
        <v>28.494056700988374</v>
      </c>
    </row>
    <row r="76" spans="1:15" ht="12" customHeight="1">
      <c r="A76" s="30">
        <v>1977</v>
      </c>
      <c r="B76" s="30">
        <f>IF(+'[1]Pop'!D198=0,'[1]Pop'!H198,'[1]Pop'!D198)</f>
        <v>220.23899999999998</v>
      </c>
      <c r="C76" s="50">
        <v>9871.95404</v>
      </c>
      <c r="D76" s="50" t="str">
        <f>IF(ISTEXT(Broilers!D19),"NA",SUM(Broilers!D19,OtherChicken!D19))</f>
        <v>NA</v>
      </c>
      <c r="E76" s="50">
        <f>IF(ISTEXT(Broilers!E19),"--",IF(ISTEXT(OtherChicken!E19),"--",Broilers!E19+OtherChicken!E19))</f>
        <v>154.112</v>
      </c>
      <c r="F76" s="50">
        <f>IF(ISTEXT(Broilers!F19),"--",IF(ISTEXT(OtherChicken!F19),"--",Broilers!F19+OtherChicken!F19))</f>
        <v>10026.06604</v>
      </c>
      <c r="G76" s="50">
        <f>IF(ISTEXT(Broilers!G19),"--",IF(ISTEXT(OtherChicken!G19),"--",Broilers!G19+OtherChicken!G19))</f>
        <v>348.935</v>
      </c>
      <c r="H76" s="50">
        <f>IF(ISTEXT(Broilers!H19),"NA",IF(ISTEXT(OtherChicken!H19),"NA",Broilers!H19+OtherChicken!H19))</f>
        <v>132</v>
      </c>
      <c r="I76" s="50">
        <f>IF(ISTEXT(Broilers!I19),"--",IF(ISTEXT(OtherChicken!I19),"--",Broilers!I19+OtherChicken!I19))</f>
        <v>138.652</v>
      </c>
      <c r="J76" s="50">
        <f>IF(ISTEXT(Broilers!J19),"--",IF(ISTEXT(OtherChicken!J19),"--",Broilers!J19+OtherChicken!J19))</f>
        <v>9406.47904</v>
      </c>
      <c r="K76" s="50">
        <f>IF(ISTEXT(Broilers!K19),"--",IF(ISTEXT(OtherChicken!K19),"--",Broilers!K19+OtherChicken!K19))</f>
        <v>9406.47904</v>
      </c>
      <c r="L76" s="50">
        <f>IF(ISTEXT(Broilers!L19),"--",IF(ISTEXT(OtherChicken!L19),"--",Broilers!L19+OtherChicken!L19))</f>
        <v>6386.999268160001</v>
      </c>
      <c r="M76" s="32">
        <f>IF(ISTEXT(Broilers!M19),"--",IF(ISTEXT(OtherChicken!M19),"--",Broilers!M19+OtherChicken!M19))</f>
        <v>42.71032396623668</v>
      </c>
      <c r="N76" s="32">
        <f>IF(ISTEXT(Broilers!N19),"--",IF(ISTEXT(OtherChicken!N19),"--",Broilers!N19+OtherChicken!N19))</f>
        <v>42.71032396623668</v>
      </c>
      <c r="O76" s="32">
        <f>IF(ISTEXT(Broilers!O19),"--",IF(ISTEXT(OtherChicken!O19),"--",Broilers!O19+OtherChicken!O19))</f>
        <v>29.00030997307471</v>
      </c>
    </row>
    <row r="77" spans="1:15" ht="12" customHeight="1">
      <c r="A77" s="30">
        <v>1978</v>
      </c>
      <c r="B77" s="30">
        <f>IF(+'[1]Pop'!D199=0,'[1]Pop'!H199,'[1]Pop'!D199)</f>
        <v>222.585</v>
      </c>
      <c r="C77" s="50">
        <v>10442.266039999999</v>
      </c>
      <c r="D77" s="50" t="str">
        <f>IF(ISTEXT(Broilers!D20),"NA",SUM(Broilers!D20,OtherChicken!D20))</f>
        <v>NA</v>
      </c>
      <c r="E77" s="50">
        <f>IF(ISTEXT(Broilers!E20),"--",IF(ISTEXT(OtherChicken!E20),"--",Broilers!E20+OtherChicken!E20))</f>
        <v>138.652</v>
      </c>
      <c r="F77" s="50">
        <f>IF(ISTEXT(Broilers!F20),"--",IF(ISTEXT(OtherChicken!F20),"--",Broilers!F20+OtherChicken!F20))</f>
        <v>10580.918039999999</v>
      </c>
      <c r="G77" s="50">
        <f>IF(ISTEXT(Broilers!G20),"--",IF(ISTEXT(OtherChicken!G20),"--",Broilers!G20+OtherChicken!G20))</f>
        <v>360.806</v>
      </c>
      <c r="H77" s="50">
        <f>IF(ISTEXT(Broilers!H20),"NA",IF(ISTEXT(OtherChicken!H20),"NA",Broilers!H20+OtherChicken!H20))</f>
        <v>144</v>
      </c>
      <c r="I77" s="50">
        <f>IF(ISTEXT(Broilers!I20),"--",IF(ISTEXT(OtherChicken!I20),"--",Broilers!I20+OtherChicken!I20))</f>
        <v>101.472</v>
      </c>
      <c r="J77" s="50">
        <f>IF(ISTEXT(Broilers!J20),"--",IF(ISTEXT(OtherChicken!J20),"--",Broilers!J20+OtherChicken!J20))</f>
        <v>9974.640039999998</v>
      </c>
      <c r="K77" s="50">
        <f>IF(ISTEXT(Broilers!K20),"--",IF(ISTEXT(OtherChicken!K20),"--",Broilers!K20+OtherChicken!K20))</f>
        <v>9974.640039999998</v>
      </c>
      <c r="L77" s="50">
        <f>IF(ISTEXT(Broilers!L20),"--",IF(ISTEXT(OtherChicken!L20),"--",Broilers!L20+OtherChicken!L20))</f>
        <v>6762.805947119999</v>
      </c>
      <c r="M77" s="32">
        <f>IF(ISTEXT(Broilers!M20),"--",IF(ISTEXT(OtherChicken!M20),"--",Broilers!M20+OtherChicken!M20))</f>
        <v>44.81272340903474</v>
      </c>
      <c r="N77" s="32">
        <f>IF(ISTEXT(Broilers!N20),"--",IF(ISTEXT(OtherChicken!N20),"--",Broilers!N20+OtherChicken!N20))</f>
        <v>44.81272340903474</v>
      </c>
      <c r="O77" s="32">
        <f>IF(ISTEXT(Broilers!O20),"--",IF(ISTEXT(OtherChicken!O20),"--",Broilers!O20+OtherChicken!O20))</f>
        <v>30.383026471325554</v>
      </c>
    </row>
    <row r="78" spans="1:15" ht="12" customHeight="1">
      <c r="A78" s="30">
        <v>1979</v>
      </c>
      <c r="B78" s="30">
        <f>IF(+'[1]Pop'!D200=0,'[1]Pop'!H200,'[1]Pop'!D200)</f>
        <v>225.055</v>
      </c>
      <c r="C78" s="50">
        <v>11504.86836</v>
      </c>
      <c r="D78" s="50" t="str">
        <f>IF(ISTEXT(Broilers!D21),"NA",SUM(Broilers!D21,OtherChicken!D21))</f>
        <v>NA</v>
      </c>
      <c r="E78" s="50">
        <f>IF(ISTEXT(Broilers!E21),"--",IF(ISTEXT(OtherChicken!E21),"--",Broilers!E21+OtherChicken!E21))</f>
        <v>101.472</v>
      </c>
      <c r="F78" s="50">
        <f>IF(ISTEXT(Broilers!F21),"--",IF(ISTEXT(OtherChicken!F21),"--",Broilers!F21+OtherChicken!F21))</f>
        <v>11606.34036</v>
      </c>
      <c r="G78" s="50">
        <f>IF(ISTEXT(Broilers!G21),"--",IF(ISTEXT(OtherChicken!G21),"--",Broilers!G21+OtherChicken!G21))</f>
        <v>438.185</v>
      </c>
      <c r="H78" s="50">
        <f>IF(ISTEXT(Broilers!H21),"NA",IF(ISTEXT(OtherChicken!H21),"NA",Broilers!H21+OtherChicken!H21))</f>
        <v>159</v>
      </c>
      <c r="I78" s="50">
        <f>IF(ISTEXT(Broilers!I21),"--",IF(ISTEXT(OtherChicken!I21),"--",Broilers!I21+OtherChicken!I21))</f>
        <v>142.284</v>
      </c>
      <c r="J78" s="50">
        <f>IF(ISTEXT(Broilers!J21),"--",IF(ISTEXT(OtherChicken!J21),"--",Broilers!J21+OtherChicken!J21))</f>
        <v>10866.87136</v>
      </c>
      <c r="K78" s="50">
        <f>IF(ISTEXT(Broilers!K21),"--",IF(ISTEXT(OtherChicken!K21),"--",Broilers!K21+OtherChicken!K21))</f>
        <v>10721.91055856</v>
      </c>
      <c r="L78" s="50">
        <f>IF(ISTEXT(Broilers!L21),"--",IF(ISTEXT(OtherChicken!L21),"--",Broilers!L21+OtherChicken!L21))</f>
        <v>7389.4725248</v>
      </c>
      <c r="M78" s="32">
        <f>IF(ISTEXT(Broilers!M21),"--",IF(ISTEXT(OtherChicken!M21),"--",Broilers!M21+OtherChicken!M21))</f>
        <v>48.285402945946544</v>
      </c>
      <c r="N78" s="32">
        <f>IF(ISTEXT(Broilers!N21),"--",IF(ISTEXT(OtherChicken!N21),"--",Broilers!N21+OtherChicken!N21))</f>
        <v>47.641290167114704</v>
      </c>
      <c r="O78" s="32">
        <f>IF(ISTEXT(Broilers!O21),"--",IF(ISTEXT(OtherChicken!O21),"--",Broilers!O21+OtherChicken!O21))</f>
        <v>32.83407400324365</v>
      </c>
    </row>
    <row r="79" spans="1:15" ht="12" customHeight="1">
      <c r="A79" s="30">
        <v>1980</v>
      </c>
      <c r="B79" s="30">
        <f>IF(+'[1]Pop'!D201=0,'[1]Pop'!H201,'[1]Pop'!D201)</f>
        <v>227.726</v>
      </c>
      <c r="C79" s="50">
        <v>11803.045639999998</v>
      </c>
      <c r="D79" s="50" t="str">
        <f>IF(ISTEXT(Broilers!D22),"NA",SUM(Broilers!D22,OtherChicken!D22))</f>
        <v>NA</v>
      </c>
      <c r="E79" s="50">
        <f>IF(ISTEXT(Broilers!E22),"--",IF(ISTEXT(OtherChicken!E22),"--",Broilers!E22+OtherChicken!E22))</f>
        <v>142.284</v>
      </c>
      <c r="F79" s="50">
        <f>IF(ISTEXT(Broilers!F22),"--",IF(ISTEXT(OtherChicken!F22),"--",Broilers!F22+OtherChicken!F22))</f>
        <v>11945.32964</v>
      </c>
      <c r="G79" s="50">
        <f>IF(ISTEXT(Broilers!G22),"--",IF(ISTEXT(OtherChicken!G22),"--",Broilers!G22+OtherChicken!G22))</f>
        <v>620.317</v>
      </c>
      <c r="H79" s="50">
        <f>IF(ISTEXT(Broilers!H22),"NA",IF(ISTEXT(OtherChicken!H22),"NA",Broilers!H22+OtherChicken!H22))</f>
        <v>161</v>
      </c>
      <c r="I79" s="50">
        <f>IF(ISTEXT(Broilers!I22),"--",IF(ISTEXT(OtherChicken!I22),"--",Broilers!I22+OtherChicken!I22))</f>
        <v>136.34199999999998</v>
      </c>
      <c r="J79" s="50">
        <f>IF(ISTEXT(Broilers!J22),"--",IF(ISTEXT(OtherChicken!J22),"--",Broilers!J22+OtherChicken!J22))</f>
        <v>11027.67064</v>
      </c>
      <c r="K79" s="50">
        <f>IF(ISTEXT(Broilers!K22),"--",IF(ISTEXT(OtherChicken!K22),"--",Broilers!K22+OtherChicken!K22))</f>
        <v>10785.55159408</v>
      </c>
      <c r="L79" s="50">
        <f>IF(ISTEXT(Broilers!L22),"--",IF(ISTEXT(OtherChicken!L22),"--",Broilers!L22+OtherChicken!L22))</f>
        <v>7443.6776820000005</v>
      </c>
      <c r="M79" s="32">
        <f>IF(ISTEXT(Broilers!M22),"--",IF(ISTEXT(OtherChicken!M22),"--",Broilers!M22+OtherChicken!M22))</f>
        <v>48.425171653653955</v>
      </c>
      <c r="N79" s="32">
        <f>IF(ISTEXT(Broilers!N22),"--",IF(ISTEXT(OtherChicken!N22),"--",Broilers!N22+OtherChicken!N22))</f>
        <v>47.361968304365774</v>
      </c>
      <c r="O79" s="32">
        <f>IF(ISTEXT(Broilers!O22),"--",IF(ISTEXT(OtherChicken!O22),"--",Broilers!O22+OtherChicken!O22))</f>
        <v>32.68699086621642</v>
      </c>
    </row>
    <row r="80" spans="1:15" ht="12" customHeight="1">
      <c r="A80" s="31">
        <v>1981</v>
      </c>
      <c r="B80" s="31">
        <f>IF(+'[1]Pop'!D202=0,'[1]Pop'!H202,'[1]Pop'!D202)</f>
        <v>229.966</v>
      </c>
      <c r="C80" s="54">
        <v>12520.80544</v>
      </c>
      <c r="D80" s="54" t="str">
        <f>IF(ISTEXT(Broilers!D23),"NA",SUM(Broilers!D23,OtherChicken!D23))</f>
        <v>NA</v>
      </c>
      <c r="E80" s="54">
        <f>IF(ISTEXT(Broilers!E23),"--",IF(ISTEXT(OtherChicken!E23),"--",Broilers!E23+OtherChicken!E23))</f>
        <v>136.34199999999998</v>
      </c>
      <c r="F80" s="54">
        <f>IF(ISTEXT(Broilers!F23),"--",IF(ISTEXT(OtherChicken!F23),"--",Broilers!F23+OtherChicken!F23))</f>
        <v>12657.14744</v>
      </c>
      <c r="G80" s="54">
        <f>IF(ISTEXT(Broilers!G23),"--",IF(ISTEXT(OtherChicken!G23),"--",Broilers!G23+OtherChicken!G23))</f>
        <v>762.723</v>
      </c>
      <c r="H80" s="54">
        <f>IF(ISTEXT(Broilers!H23),"NA",IF(ISTEXT(OtherChicken!H23),"NA",Broilers!H23+OtherChicken!H23))</f>
        <v>157</v>
      </c>
      <c r="I80" s="54">
        <f>IF(ISTEXT(Broilers!I23),"--",IF(ISTEXT(OtherChicken!I23),"--",Broilers!I23+OtherChicken!I23))</f>
        <v>148.692</v>
      </c>
      <c r="J80" s="54">
        <f>IF(ISTEXT(Broilers!J23),"--",IF(ISTEXT(OtherChicken!J23),"--",Broilers!J23+OtherChicken!J23))</f>
        <v>11588.73244</v>
      </c>
      <c r="K80" s="54">
        <f>IF(ISTEXT(Broilers!K23),"--",IF(ISTEXT(OtherChicken!K23),"--",Broilers!K23+OtherChicken!K23))</f>
        <v>11226.063746799999</v>
      </c>
      <c r="L80" s="54">
        <f>IF(ISTEXT(Broilers!L23),"--",IF(ISTEXT(OtherChicken!L23),"--",Broilers!L23+OtherChicken!L23))</f>
        <v>7752.862002360001</v>
      </c>
      <c r="M80" s="36">
        <f>IF(ISTEXT(Broilers!M23),"--",IF(ISTEXT(OtherChicken!M23),"--",Broilers!M23+OtherChicken!M23))</f>
        <v>50.39324265326179</v>
      </c>
      <c r="N80" s="36">
        <f>IF(ISTEXT(Broilers!N23),"--",IF(ISTEXT(OtherChicken!N23),"--",Broilers!N23+OtherChicken!N23))</f>
        <v>48.81618911839141</v>
      </c>
      <c r="O80" s="36">
        <f>IF(ISTEXT(Broilers!O23),"--",IF(ISTEXT(OtherChicken!O23),"--",Broilers!O23+OtherChicken!O23))</f>
        <v>33.713079335032134</v>
      </c>
    </row>
    <row r="81" spans="1:15" ht="12" customHeight="1">
      <c r="A81" s="31">
        <v>1982</v>
      </c>
      <c r="B81" s="31">
        <f>IF(+'[1]Pop'!D203=0,'[1]Pop'!H203,'[1]Pop'!D203)</f>
        <v>232.188</v>
      </c>
      <c r="C81" s="54">
        <v>12616.53508</v>
      </c>
      <c r="D81" s="54" t="str">
        <f>IF(ISTEXT(Broilers!D24),"NA",SUM(Broilers!D24,OtherChicken!D24))</f>
        <v>NA</v>
      </c>
      <c r="E81" s="54">
        <f>IF(ISTEXT(Broilers!E24),"--",IF(ISTEXT(OtherChicken!E24),"--",Broilers!E24+OtherChicken!E24))</f>
        <v>148.692</v>
      </c>
      <c r="F81" s="54">
        <f>IF(ISTEXT(Broilers!F24),"--",IF(ISTEXT(OtherChicken!F24),"--",Broilers!F24+OtherChicken!F24))</f>
        <v>12765.22708</v>
      </c>
      <c r="G81" s="54">
        <f>IF(ISTEXT(Broilers!G24),"--",IF(ISTEXT(OtherChicken!G24),"--",Broilers!G24+OtherChicken!G24))</f>
        <v>524.461</v>
      </c>
      <c r="H81" s="54">
        <f>IF(ISTEXT(Broilers!H24),"NA",IF(ISTEXT(OtherChicken!H24),"NA",Broilers!H24+OtherChicken!H24))</f>
        <v>150</v>
      </c>
      <c r="I81" s="54">
        <f>IF(ISTEXT(Broilers!I24),"--",IF(ISTEXT(OtherChicken!I24),"--",Broilers!I24+OtherChicken!I24))</f>
        <v>135</v>
      </c>
      <c r="J81" s="54">
        <f>IF(ISTEXT(Broilers!J24),"--",IF(ISTEXT(OtherChicken!J24),"--",Broilers!J24+OtherChicken!J24))</f>
        <v>11955.76608</v>
      </c>
      <c r="K81" s="54">
        <f>IF(ISTEXT(Broilers!K24),"--",IF(ISTEXT(OtherChicken!K24),"--",Broilers!K24+OtherChicken!K24))</f>
        <v>11388.231877999999</v>
      </c>
      <c r="L81" s="54">
        <f>IF(ISTEXT(Broilers!L24),"--",IF(ISTEXT(OtherChicken!L24),"--",Broilers!L24+OtherChicken!L24))</f>
        <v>7866.8940806400005</v>
      </c>
      <c r="M81" s="36">
        <f>IF(ISTEXT(Broilers!M24),"--",IF(ISTEXT(OtherChicken!M24),"--",Broilers!M24+OtherChicken!M24))</f>
        <v>51.49174841077058</v>
      </c>
      <c r="N81" s="36">
        <f>IF(ISTEXT(Broilers!N24),"--",IF(ISTEXT(OtherChicken!N24),"--",Broilers!N24+OtherChicken!N24))</f>
        <v>49.047461014350446</v>
      </c>
      <c r="O81" s="36">
        <f>IF(ISTEXT(Broilers!O24),"--",IF(ISTEXT(OtherChicken!O24),"--",Broilers!O24+OtherChicken!O24))</f>
        <v>33.88157045428704</v>
      </c>
    </row>
    <row r="82" spans="1:15" ht="12" customHeight="1">
      <c r="A82" s="31">
        <v>1983</v>
      </c>
      <c r="B82" s="31">
        <f>IF(+'[1]Pop'!D204=0,'[1]Pop'!H204,'[1]Pop'!D204)</f>
        <v>234.307</v>
      </c>
      <c r="C82" s="54">
        <v>12902.464</v>
      </c>
      <c r="D82" s="54" t="str">
        <f>IF(ISTEXT(Broilers!D25),"NA",SUM(Broilers!D25,OtherChicken!D25))</f>
        <v>NA</v>
      </c>
      <c r="E82" s="54">
        <f>IF(ISTEXT(Broilers!E25),"--",IF(ISTEXT(OtherChicken!E25),"--",Broilers!E25+OtherChicken!E25))</f>
        <v>135</v>
      </c>
      <c r="F82" s="54">
        <f>IF(ISTEXT(Broilers!F25),"--",IF(ISTEXT(OtherChicken!F25),"--",Broilers!F25+OtherChicken!F25))</f>
        <v>13037.464</v>
      </c>
      <c r="G82" s="54">
        <f>IF(ISTEXT(Broilers!G25),"--",IF(ISTEXT(OtherChicken!G25),"--",Broilers!G25+OtherChicken!G25))</f>
        <v>449.483</v>
      </c>
      <c r="H82" s="54">
        <f>IF(ISTEXT(Broilers!H25),"NA",IF(ISTEXT(OtherChicken!H25),"NA",Broilers!H25+OtherChicken!H25))</f>
        <v>142</v>
      </c>
      <c r="I82" s="54">
        <f>IF(ISTEXT(Broilers!I25),"--",IF(ISTEXT(OtherChicken!I25),"--",Broilers!I25+OtherChicken!I25))</f>
        <v>118.939</v>
      </c>
      <c r="J82" s="54">
        <f>IF(ISTEXT(Broilers!J25),"--",IF(ISTEXT(OtherChicken!J25),"--",Broilers!J25+OtherChicken!J25))</f>
        <v>12327.042000000001</v>
      </c>
      <c r="K82" s="54">
        <f>IF(ISTEXT(Broilers!K25),"--",IF(ISTEXT(OtherChicken!K25),"--",Broilers!K25+OtherChicken!K25))</f>
        <v>11537.932013000001</v>
      </c>
      <c r="L82" s="54">
        <f>IF(ISTEXT(Broilers!L25),"--",IF(ISTEXT(OtherChicken!L25),"--",Broilers!L25+OtherChicken!L25))</f>
        <v>7975.596174000001</v>
      </c>
      <c r="M82" s="36">
        <f>IF(ISTEXT(Broilers!M25),"--",IF(ISTEXT(OtherChicken!M25),"--",Broilers!M25+OtherChicken!M25))</f>
        <v>52.61064330130982</v>
      </c>
      <c r="N82" s="36">
        <f>IF(ISTEXT(Broilers!N25),"--",IF(ISTEXT(OtherChicken!N25),"--",Broilers!N25+OtherChicken!N25))</f>
        <v>49.242796898940284</v>
      </c>
      <c r="O82" s="36">
        <f>IF(ISTEXT(Broilers!O25),"--",IF(ISTEXT(OtherChicken!O25),"--",Broilers!O25+OtherChicken!O25))</f>
        <v>34.03908621594746</v>
      </c>
    </row>
    <row r="83" spans="1:15" ht="12" customHeight="1">
      <c r="A83" s="31">
        <v>1984</v>
      </c>
      <c r="B83" s="31">
        <f>IF(+'[1]Pop'!D205=0,'[1]Pop'!H205,'[1]Pop'!D205)</f>
        <v>236.348</v>
      </c>
      <c r="C83" s="54">
        <v>13479.853</v>
      </c>
      <c r="D83" s="54" t="str">
        <f>IF(ISTEXT(Broilers!D26),"NA",SUM(Broilers!D26,OtherChicken!D26))</f>
        <v>NA</v>
      </c>
      <c r="E83" s="54">
        <f>IF(ISTEXT(Broilers!E26),"--",IF(ISTEXT(OtherChicken!E26),"--",Broilers!E26+OtherChicken!E26))</f>
        <v>118.939</v>
      </c>
      <c r="F83" s="54">
        <f>IF(ISTEXT(Broilers!F26),"--",IF(ISTEXT(OtherChicken!F26),"--",Broilers!F26+OtherChicken!F26))</f>
        <v>13598.792</v>
      </c>
      <c r="G83" s="54">
        <f>IF(ISTEXT(Broilers!G26),"--",IF(ISTEXT(OtherChicken!G26),"--",Broilers!G26+OtherChicken!G26))</f>
        <v>433.089</v>
      </c>
      <c r="H83" s="54">
        <f>IF(ISTEXT(Broilers!H26),"NA",IF(ISTEXT(OtherChicken!H26),"NA",Broilers!H26+OtherChicken!H26))</f>
        <v>147</v>
      </c>
      <c r="I83" s="54">
        <f>IF(ISTEXT(Broilers!I26),"--",IF(ISTEXT(OtherChicken!I26),"--",Broilers!I26+OtherChicken!I26))</f>
        <v>139.245</v>
      </c>
      <c r="J83" s="54">
        <f>IF(ISTEXT(Broilers!J26),"--",IF(ISTEXT(OtherChicken!J26),"--",Broilers!J26+OtherChicken!J26))</f>
        <v>12879.458</v>
      </c>
      <c r="K83" s="54">
        <f>IF(ISTEXT(Broilers!K26),"--",IF(ISTEXT(OtherChicken!K26),"--",Broilers!K26+OtherChicken!K26))</f>
        <v>12040.129784</v>
      </c>
      <c r="L83" s="54">
        <f>IF(ISTEXT(Broilers!L26),"--",IF(ISTEXT(OtherChicken!L26),"--",Broilers!L26+OtherChicken!L26))</f>
        <v>8333.009326</v>
      </c>
      <c r="M83" s="36">
        <f>IF(ISTEXT(Broilers!M26),"--",IF(ISTEXT(OtherChicken!M26),"--",Broilers!M26+OtherChicken!M26))</f>
        <v>54.493619577910536</v>
      </c>
      <c r="N83" s="36">
        <f>IF(ISTEXT(Broilers!N26),"--",IF(ISTEXT(OtherChicken!N26),"--",Broilers!N26+OtherChicken!N26))</f>
        <v>50.94238065902821</v>
      </c>
      <c r="O83" s="36">
        <f>IF(ISTEXT(Broilers!O26),"--",IF(ISTEXT(OtherChicken!O26),"--",Broilers!O26+OtherChicken!O26))</f>
        <v>35.257371866908116</v>
      </c>
    </row>
    <row r="84" spans="1:15" ht="12" customHeight="1">
      <c r="A84" s="31">
        <v>1985</v>
      </c>
      <c r="B84" s="31">
        <f>IF(+'[1]Pop'!D206=0,'[1]Pop'!H206,'[1]Pop'!D206)</f>
        <v>238.466</v>
      </c>
      <c r="C84" s="54">
        <v>14044.198960000002</v>
      </c>
      <c r="D84" s="54" t="str">
        <f>IF(ISTEXT(Broilers!D27),"NA",SUM(Broilers!D27,OtherChicken!D27))</f>
        <v>NA</v>
      </c>
      <c r="E84" s="54">
        <f>IF(ISTEXT(Broilers!E27),"--",IF(ISTEXT(OtherChicken!E27),"--",Broilers!E27+OtherChicken!E27))</f>
        <v>139.245</v>
      </c>
      <c r="F84" s="54">
        <f>IF(ISTEXT(Broilers!F27),"--",IF(ISTEXT(OtherChicken!F27),"--",Broilers!F27+OtherChicken!F27))</f>
        <v>14183.44396</v>
      </c>
      <c r="G84" s="54">
        <f>IF(ISTEXT(Broilers!G27),"--",IF(ISTEXT(OtherChicken!G27),"--",Broilers!G27+OtherChicken!G27))</f>
        <v>437.47200000000004</v>
      </c>
      <c r="H84" s="54">
        <f>IF(ISTEXT(Broilers!H27),"NA",IF(ISTEXT(OtherChicken!H27),"NA",Broilers!H27+OtherChicken!H27))</f>
        <v>144</v>
      </c>
      <c r="I84" s="54">
        <f>IF(ISTEXT(Broilers!I27),"--",IF(ISTEXT(OtherChicken!I27),"--",Broilers!I27+OtherChicken!I27))</f>
        <v>171.1</v>
      </c>
      <c r="J84" s="54">
        <f>IF(ISTEXT(Broilers!J27),"--",IF(ISTEXT(OtherChicken!J27),"--",Broilers!J27+OtherChicken!J27))</f>
        <v>13430.87196</v>
      </c>
      <c r="K84" s="54">
        <f>IF(ISTEXT(Broilers!K27),"--",IF(ISTEXT(OtherChicken!K27),"--",Broilers!K27+OtherChicken!K27))</f>
        <v>12525.864080000001</v>
      </c>
      <c r="L84" s="54">
        <f>IF(ISTEXT(Broilers!L27),"--",IF(ISTEXT(OtherChicken!L27),"--",Broilers!L27+OtherChicken!L27))</f>
        <v>8676.343286160001</v>
      </c>
      <c r="M84" s="36">
        <f>IF(ISTEXT(Broilers!M27),"--",IF(ISTEXT(OtherChicken!M27),"--",Broilers!M27+OtherChicken!M27))</f>
        <v>56.32195767950148</v>
      </c>
      <c r="N84" s="36">
        <f>IF(ISTEXT(Broilers!N27),"--",IF(ISTEXT(OtherChicken!N27),"--",Broilers!N27+OtherChicken!N27))</f>
        <v>52.52683434955088</v>
      </c>
      <c r="O84" s="36">
        <f>IF(ISTEXT(Broilers!O27),"--",IF(ISTEXT(OtherChicken!O27),"--",Broilers!O27+OtherChicken!O27))</f>
        <v>36.383984660957964</v>
      </c>
    </row>
    <row r="85" spans="1:15" ht="12" customHeight="1">
      <c r="A85" s="30">
        <v>1986</v>
      </c>
      <c r="B85" s="30">
        <f>IF(+'[1]Pop'!D207=0,'[1]Pop'!H207,'[1]Pop'!D207)</f>
        <v>240.651</v>
      </c>
      <c r="C85" s="50">
        <v>14735.874039999999</v>
      </c>
      <c r="D85" s="50" t="str">
        <f>IF(ISTEXT(Broilers!D28),"NA",SUM(Broilers!D28,OtherChicken!D28))</f>
        <v>NA</v>
      </c>
      <c r="E85" s="50">
        <f>IF(ISTEXT(Broilers!E28),"--",IF(ISTEXT(OtherChicken!E28),"--",Broilers!E28+OtherChicken!E28))</f>
        <v>171.1</v>
      </c>
      <c r="F85" s="50">
        <f>IF(ISTEXT(Broilers!F28),"--",IF(ISTEXT(OtherChicken!F28),"--",Broilers!F28+OtherChicken!F28))</f>
        <v>14906.97404</v>
      </c>
      <c r="G85" s="50">
        <f>IF(ISTEXT(Broilers!G28),"--",IF(ISTEXT(OtherChicken!G28),"--",Broilers!G28+OtherChicken!G28))</f>
        <v>582.481</v>
      </c>
      <c r="H85" s="50">
        <f>IF(ISTEXT(Broilers!H28),"NA",IF(ISTEXT(OtherChicken!H28),"NA",Broilers!H28+OtherChicken!H28))</f>
        <v>152</v>
      </c>
      <c r="I85" s="50">
        <f>IF(ISTEXT(Broilers!I28),"--",IF(ISTEXT(OtherChicken!I28),"--",Broilers!I28+OtherChicken!I28))</f>
        <v>186.995</v>
      </c>
      <c r="J85" s="50">
        <f>IF(ISTEXT(Broilers!J28),"--",IF(ISTEXT(OtherChicken!J28),"--",Broilers!J28+OtherChicken!J28))</f>
        <v>13985.498039999999</v>
      </c>
      <c r="K85" s="50">
        <f>IF(ISTEXT(Broilers!K28),"--",IF(ISTEXT(OtherChicken!K28),"--",Broilers!K28+OtherChicken!K28))</f>
        <v>12923.432622839999</v>
      </c>
      <c r="L85" s="50">
        <f>IF(ISTEXT(Broilers!L28),"--",IF(ISTEXT(OtherChicken!L28),"--",Broilers!L28+OtherChicken!L28))</f>
        <v>8950.718745600001</v>
      </c>
      <c r="M85" s="32">
        <f>IF(ISTEXT(Broilers!M28),"--",IF(ISTEXT(OtherChicken!M28),"--",Broilers!M28+OtherChicken!M28))</f>
        <v>58.11527082787937</v>
      </c>
      <c r="N85" s="32">
        <f>IF(ISTEXT(Broilers!N28),"--",IF(ISTEXT(OtherChicken!N28),"--",Broilers!N28+OtherChicken!N28))</f>
        <v>53.70196933667426</v>
      </c>
      <c r="O85" s="32">
        <f>IF(ISTEXT(Broilers!O28),"--",IF(ISTEXT(OtherChicken!O28),"--",Broilers!O28+OtherChicken!O28))</f>
        <v>37.193773329842806</v>
      </c>
    </row>
    <row r="86" spans="1:15" ht="12" customHeight="1">
      <c r="A86" s="30">
        <v>1987</v>
      </c>
      <c r="B86" s="30">
        <f>IF(+'[1]Pop'!D208=0,'[1]Pop'!H208,'[1]Pop'!D208)</f>
        <v>242.804</v>
      </c>
      <c r="C86" s="50">
        <v>15984.12304</v>
      </c>
      <c r="D86" s="50" t="str">
        <f>IF(ISTEXT(Broilers!D29),"NA",SUM(Broilers!D29,OtherChicken!D29))</f>
        <v>NA</v>
      </c>
      <c r="E86" s="50">
        <f>IF(ISTEXT(Broilers!E29),"--",IF(ISTEXT(OtherChicken!E29),"--",Broilers!E29+OtherChicken!E29))</f>
        <v>186.995</v>
      </c>
      <c r="F86" s="50">
        <f>IF(ISTEXT(Broilers!F29),"--",IF(ISTEXT(OtherChicken!F29),"--",Broilers!F29+OtherChicken!F29))</f>
        <v>16171.11804</v>
      </c>
      <c r="G86" s="50">
        <f>IF(ISTEXT(Broilers!G29),"--",IF(ISTEXT(OtherChicken!G29),"--",Broilers!G29+OtherChicken!G29))</f>
        <v>767.051</v>
      </c>
      <c r="H86" s="50">
        <f>IF(ISTEXT(Broilers!H29),"NA",IF(ISTEXT(OtherChicken!H29),"NA",Broilers!H29+OtherChicken!H29))</f>
        <v>153</v>
      </c>
      <c r="I86" s="50">
        <f>IF(ISTEXT(Broilers!I29),"--",IF(ISTEXT(OtherChicken!I29),"--",Broilers!I29+OtherChicken!I29))</f>
        <v>212.949</v>
      </c>
      <c r="J86" s="50">
        <f>IF(ISTEXT(Broilers!J29),"--",IF(ISTEXT(OtherChicken!J29),"--",Broilers!J29+OtherChicken!J29))</f>
        <v>15038.11804</v>
      </c>
      <c r="K86" s="50">
        <f>IF(ISTEXT(Broilers!K29),"--",IF(ISTEXT(OtherChicken!K29),"--",Broilers!K29+OtherChicken!K29))</f>
        <v>13792.18039456</v>
      </c>
      <c r="L86" s="50">
        <f>IF(ISTEXT(Broilers!L29),"--",IF(ISTEXT(OtherChicken!L29),"--",Broilers!L29+OtherChicken!L29))</f>
        <v>9564.243073439999</v>
      </c>
      <c r="M86" s="32">
        <f>IF(ISTEXT(Broilers!M29),"--",IF(ISTEXT(OtherChicken!M29),"--",Broilers!M29+OtherChicken!M29))</f>
        <v>61.93521540007578</v>
      </c>
      <c r="N86" s="32">
        <f>IF(ISTEXT(Broilers!N29),"--",IF(ISTEXT(OtherChicken!N29),"--",Broilers!N29+OtherChicken!N29))</f>
        <v>56.803761035897274</v>
      </c>
      <c r="O86" s="32">
        <f>IF(ISTEXT(Broilers!O29),"--",IF(ISTEXT(OtherChicken!O29),"--",Broilers!O29+OtherChicken!O29))</f>
        <v>39.390796994448195</v>
      </c>
    </row>
    <row r="87" spans="1:15" ht="12" customHeight="1">
      <c r="A87" s="30">
        <v>1988</v>
      </c>
      <c r="B87" s="30">
        <f>IF(+'[1]Pop'!D209=0,'[1]Pop'!H209,'[1]Pop'!D209)</f>
        <v>245.021</v>
      </c>
      <c r="C87" s="50">
        <v>16563.0946274897</v>
      </c>
      <c r="D87" s="50" t="str">
        <f>IF(ISTEXT(Broilers!D30),"NA",SUM(Broilers!D30,OtherChicken!D30))</f>
        <v>NA</v>
      </c>
      <c r="E87" s="50">
        <f>IF(ISTEXT(Broilers!E30),"--",IF(ISTEXT(OtherChicken!E30),"--",Broilers!E30+OtherChicken!E30))</f>
        <v>212.949</v>
      </c>
      <c r="F87" s="50">
        <f>IF(ISTEXT(Broilers!F30),"--",IF(ISTEXT(OtherChicken!F30),"--",Broilers!F30+OtherChicken!F30))</f>
        <v>16776.0436274897</v>
      </c>
      <c r="G87" s="50">
        <f>IF(ISTEXT(Broilers!G30),"--",IF(ISTEXT(OtherChicken!G30),"--",Broilers!G30+OtherChicken!G30))</f>
        <v>791.0990730000001</v>
      </c>
      <c r="H87" s="50">
        <f>IF(ISTEXT(Broilers!H30),"NA",IF(ISTEXT(OtherChicken!H30),"NA",Broilers!H30+OtherChicken!H30))</f>
        <v>159</v>
      </c>
      <c r="I87" s="50">
        <f>IF(ISTEXT(Broilers!I30),"--",IF(ISTEXT(OtherChicken!I30),"--",Broilers!I30+OtherChicken!I30))</f>
        <v>192.40800000000002</v>
      </c>
      <c r="J87" s="50">
        <f>IF(ISTEXT(Broilers!J30),"--",IF(ISTEXT(OtherChicken!J30),"--",Broilers!J30+OtherChicken!J30))</f>
        <v>15633.536554489698</v>
      </c>
      <c r="K87" s="50">
        <f>IF(ISTEXT(Broilers!K30),"--",IF(ISTEXT(OtherChicken!K30),"--",Broilers!K30+OtherChicken!K30))</f>
        <v>13941.338929834314</v>
      </c>
      <c r="L87" s="50">
        <f>IF(ISTEXT(Broilers!L30),"--",IF(ISTEXT(OtherChicken!L30),"--",Broilers!L30+OtherChicken!L30))</f>
        <v>9692.792663783614</v>
      </c>
      <c r="M87" s="32">
        <f>IF(ISTEXT(Broilers!M30),"--",IF(ISTEXT(OtherChicken!M30),"--",Broilers!M30+OtherChicken!M30))</f>
        <v>63.80488429354912</v>
      </c>
      <c r="N87" s="32">
        <f>IF(ISTEXT(Broilers!N30),"--",IF(ISTEXT(OtherChicken!N30),"--",Broilers!N30+OtherChicken!N30))</f>
        <v>56.898547185075216</v>
      </c>
      <c r="O87" s="32">
        <f>IF(ISTEXT(Broilers!O30),"--",IF(ISTEXT(OtherChicken!O30),"--",Broilers!O30+OtherChicken!O30))</f>
        <v>39.55902826200046</v>
      </c>
    </row>
    <row r="88" spans="1:15" ht="12" customHeight="1">
      <c r="A88" s="30">
        <v>1989</v>
      </c>
      <c r="B88" s="30">
        <f>IF(+'[1]Pop'!D210=0,'[1]Pop'!H210,'[1]Pop'!D210)</f>
        <v>247.342</v>
      </c>
      <c r="C88" s="50">
        <v>17758.468952000003</v>
      </c>
      <c r="D88" s="50" t="str">
        <f>IF(ISTEXT(Broilers!D31),"NA",SUM(Broilers!D31,OtherChicken!D31))</f>
        <v>NA</v>
      </c>
      <c r="E88" s="50">
        <f>IF(ISTEXT(Broilers!E31),"--",IF(ISTEXT(OtherChicken!E31),"--",Broilers!E31+OtherChicken!E31))</f>
        <v>192.40800000000002</v>
      </c>
      <c r="F88" s="50">
        <f>IF(ISTEXT(Broilers!F31),"--",IF(ISTEXT(OtherChicken!F31),"--",Broilers!F31+OtherChicken!F31))</f>
        <v>17950.876952000002</v>
      </c>
      <c r="G88" s="50">
        <f>IF(ISTEXT(Broilers!G31),"--",IF(ISTEXT(OtherChicken!G31),"--",Broilers!G31+OtherChicken!G31))</f>
        <v>998.7088839653001</v>
      </c>
      <c r="H88" s="50">
        <f>IF(ISTEXT(Broilers!H31),"NA",IF(ISTEXT(OtherChicken!H31),"NA",Broilers!H31+OtherChicken!H31))</f>
        <v>182</v>
      </c>
      <c r="I88" s="50">
        <f>IF(ISTEXT(Broilers!I31),"--",IF(ISTEXT(OtherChicken!I31),"--",Broilers!I31+OtherChicken!I31))</f>
        <v>227.502</v>
      </c>
      <c r="J88" s="50">
        <f>IF(ISTEXT(Broilers!J31),"--",IF(ISTEXT(OtherChicken!J31),"--",Broilers!J31+OtherChicken!J31))</f>
        <v>16542.6660680347</v>
      </c>
      <c r="K88" s="50">
        <f>IF(ISTEXT(Broilers!K31),"--",IF(ISTEXT(OtherChicken!K31),"--",Broilers!K31+OtherChicken!K31))</f>
        <v>14360.272017693984</v>
      </c>
      <c r="L88" s="50">
        <f>IF(ISTEXT(Broilers!L31),"--",IF(ISTEXT(OtherChicken!L31),"--",Broilers!L31+OtherChicken!L31))</f>
        <v>10008.312971160996</v>
      </c>
      <c r="M88" s="32">
        <f>IF(ISTEXT(Broilers!M31),"--",IF(ISTEXT(OtherChicken!M31),"--",Broilers!M31+OtherChicken!M31))</f>
        <v>66.8817510492949</v>
      </c>
      <c r="N88" s="32">
        <f>IF(ISTEXT(Broilers!N31),"--",IF(ISTEXT(OtherChicken!N31),"--",Broilers!N31+OtherChicken!N31))</f>
        <v>58.05836460323755</v>
      </c>
      <c r="O88" s="32">
        <f>IF(ISTEXT(Broilers!O31),"--",IF(ISTEXT(OtherChicken!O31),"--",Broilers!O31+OtherChicken!O31))</f>
        <v>40.46345938482342</v>
      </c>
    </row>
    <row r="89" spans="1:15" ht="12" customHeight="1">
      <c r="A89" s="30">
        <v>1990</v>
      </c>
      <c r="B89" s="30">
        <f>IF(+'[1]Pop'!D211=0,'[1]Pop'!H211,'[1]Pop'!D211)</f>
        <v>250.132</v>
      </c>
      <c r="C89" s="50">
        <v>18953.352919119698</v>
      </c>
      <c r="D89" s="50" t="str">
        <f>IF(ISTEXT(Broilers!D32),"NA",SUM(Broilers!D32,OtherChicken!D32))</f>
        <v>NA</v>
      </c>
      <c r="E89" s="50">
        <f>IF(ISTEXT(Broilers!E32),"--",IF(ISTEXT(OtherChicken!E32),"--",Broilers!E32+OtherChicken!E32))</f>
        <v>227.502</v>
      </c>
      <c r="F89" s="50">
        <f>IF(ISTEXT(Broilers!F32),"--",IF(ISTEXT(OtherChicken!F32),"--",Broilers!F32+OtherChicken!F32))</f>
        <v>19180.854919119698</v>
      </c>
      <c r="G89" s="50" t="str">
        <f>IF(ISTEXT(Broilers!G32),"--",IF(ISTEXT(OtherChicken!G32),"--",Broilers!G32+OtherChicken!G32))</f>
        <v>--</v>
      </c>
      <c r="H89" s="50">
        <f>IF(ISTEXT(Broilers!H32),"NA",IF(ISTEXT(OtherChicken!H32),"NA",Broilers!H32+OtherChicken!H32))</f>
        <v>168</v>
      </c>
      <c r="I89" s="50">
        <f>IF(ISTEXT(Broilers!I32),"--",IF(ISTEXT(OtherChicken!I32),"--",Broilers!I32+OtherChicken!I32))</f>
        <v>250.249</v>
      </c>
      <c r="J89" s="50">
        <f>IF(ISTEXT(Broilers!J32),"--",IF(ISTEXT(OtherChicken!J32),"--",Broilers!J32+OtherChicken!J32))</f>
        <v>17619.2167573677</v>
      </c>
      <c r="K89" s="50">
        <f>IF(ISTEXT(Broilers!K32),"--",IF(ISTEXT(OtherChicken!K32),"--",Broilers!K32+OtherChicken!K32))</f>
        <v>15257.900855330956</v>
      </c>
      <c r="L89" s="50">
        <f>IF(ISTEXT(Broilers!L32),"--",IF(ISTEXT(OtherChicken!L32),"--",Broilers!L32+OtherChicken!L32))</f>
        <v>10624.387704692721</v>
      </c>
      <c r="M89" s="32">
        <f>IF(ISTEXT(Broilers!M32),"--",IF(ISTEXT(OtherChicken!M32),"--",Broilers!M32+OtherChicken!M32))</f>
        <v>70.43967488113356</v>
      </c>
      <c r="N89" s="32">
        <f>IF(ISTEXT(Broilers!N32),"--",IF(ISTEXT(OtherChicken!N32),"--",Broilers!N32+OtherChicken!N32))</f>
        <v>60.99939574037291</v>
      </c>
      <c r="O89" s="32">
        <f>IF(ISTEXT(Broilers!O32),"--",IF(ISTEXT(OtherChicken!O32),"--",Broilers!O32+OtherChicken!O32))</f>
        <v>42.475123953323525</v>
      </c>
    </row>
    <row r="90" spans="1:15" ht="12" customHeight="1">
      <c r="A90" s="31">
        <v>1991</v>
      </c>
      <c r="B90" s="31">
        <f>IF(+'[1]Pop'!D212=0,'[1]Pop'!H212,'[1]Pop'!D212)</f>
        <v>253.493</v>
      </c>
      <c r="C90" s="54">
        <v>20098.63</v>
      </c>
      <c r="D90" s="54">
        <f>IF(ISTEXT(Broilers!D33),"NA",SUM(Broilers!D33,OtherChicken!D33))</f>
        <v>2.2</v>
      </c>
      <c r="E90" s="54">
        <f>IF(ISTEXT(Broilers!E33),"--",IF(ISTEXT(OtherChicken!E33),"--",Broilers!E33+OtherChicken!E33))</f>
        <v>250.249</v>
      </c>
      <c r="F90" s="54">
        <f>IF(ISTEXT(Broilers!F33),"--",IF(ISTEXT(OtherChicken!F33),"--",Broilers!F33+OtherChicken!F33))</f>
        <v>20351.079</v>
      </c>
      <c r="G90" s="54" t="str">
        <f>IF(ISTEXT(Broilers!G33),"--",IF(ISTEXT(OtherChicken!G33),"--",Broilers!G33+OtherChicken!G33))</f>
        <v>--</v>
      </c>
      <c r="H90" s="54">
        <f>IF(ISTEXT(Broilers!H33),"NA",IF(ISTEXT(OtherChicken!H33),"NA",Broilers!H33+OtherChicken!H33))</f>
        <v>180</v>
      </c>
      <c r="I90" s="54">
        <f>IF(ISTEXT(Broilers!I33),"--",IF(ISTEXT(OtherChicken!I33),"--",Broilers!I33+OtherChicken!I33))</f>
        <v>310.569</v>
      </c>
      <c r="J90" s="54">
        <f>IF(ISTEXT(Broilers!J33),"--",IF(ISTEXT(OtherChicken!J33),"--",Broilers!J33+OtherChicken!J33))</f>
        <v>18599.7233961794</v>
      </c>
      <c r="K90" s="54">
        <f>IF(ISTEXT(Broilers!K33),"--",IF(ISTEXT(OtherChicken!K33),"--",Broilers!K33+OtherChicken!K33))</f>
        <v>16045.975614318106</v>
      </c>
      <c r="L90" s="54">
        <f>IF(ISTEXT(Broilers!L33),"--",IF(ISTEXT(OtherChicken!L33),"--",Broilers!L33+OtherChicken!L33))</f>
        <v>11197.0334845</v>
      </c>
      <c r="M90" s="36">
        <f>IF(ISTEXT(Broilers!M33),"--",IF(ISTEXT(OtherChicken!M33),"--",Broilers!M33+OtherChicken!M33))</f>
        <v>73.37371602442434</v>
      </c>
      <c r="N90" s="36">
        <f>IF(ISTEXT(Broilers!N33),"--",IF(ISTEXT(OtherChicken!N33),"--",Broilers!N33+OtherChicken!N33))</f>
        <v>63.299482093462565</v>
      </c>
      <c r="O90" s="36">
        <f>IF(ISTEXT(Broilers!O33),"--",IF(ISTEXT(OtherChicken!O33),"--",Broilers!O33+OtherChicken!O33))</f>
        <v>44.170977046703456</v>
      </c>
    </row>
    <row r="91" spans="1:15" ht="12" customHeight="1">
      <c r="A91" s="31">
        <v>1992</v>
      </c>
      <c r="B91" s="31">
        <f>IF(+'[1]Pop'!D213=0,'[1]Pop'!H213,'[1]Pop'!D213)</f>
        <v>256.894</v>
      </c>
      <c r="C91" s="54">
        <v>21423.5119992022</v>
      </c>
      <c r="D91" s="54">
        <f>IF(ISTEXT(Broilers!D34),"NA",SUM(Broilers!D34,OtherChicken!D34))</f>
        <v>1</v>
      </c>
      <c r="E91" s="54">
        <f>IF(ISTEXT(Broilers!E34),"--",IF(ISTEXT(OtherChicken!E34),"--",Broilers!E34+OtherChicken!E34))</f>
        <v>310.569</v>
      </c>
      <c r="F91" s="54">
        <f>IF(ISTEXT(Broilers!F34),"--",IF(ISTEXT(OtherChicken!F34),"--",Broilers!F34+OtherChicken!F34))</f>
        <v>21735.0809992022</v>
      </c>
      <c r="G91" s="54" t="str">
        <f>IF(ISTEXT(Broilers!G34),"--",IF(ISTEXT(OtherChicken!G34),"--",Broilers!G34+OtherChicken!G34))</f>
        <v>--</v>
      </c>
      <c r="H91" s="54">
        <f>IF(ISTEXT(Broilers!H34),"NA",IF(ISTEXT(OtherChicken!H34),"NA",Broilers!H34+OtherChicken!H34))</f>
        <v>202</v>
      </c>
      <c r="I91" s="54">
        <f>IF(ISTEXT(Broilers!I34),"--",IF(ISTEXT(OtherChicken!I34),"--",Broilers!I34+OtherChicken!I34))</f>
        <v>377.843</v>
      </c>
      <c r="J91" s="54">
        <f>IF(ISTEXT(Broilers!J34),"--",IF(ISTEXT(OtherChicken!J34),"--",Broilers!J34+OtherChicken!J34))</f>
        <v>19665.9468445567</v>
      </c>
      <c r="K91" s="54">
        <f>IF(ISTEXT(Broilers!K34),"--",IF(ISTEXT(OtherChicken!K34),"--",Broilers!K34+OtherChicken!K34))</f>
        <v>17175.30962476433</v>
      </c>
      <c r="L91" s="54">
        <f>IF(ISTEXT(Broilers!L34),"--",IF(ISTEXT(OtherChicken!L34),"--",Broilers!L34+OtherChicken!L34))</f>
        <v>11956.895681490472</v>
      </c>
      <c r="M91" s="36">
        <f>IF(ISTEXT(Broilers!M34),"--",IF(ISTEXT(OtherChicken!M34),"--",Broilers!M34+OtherChicken!M34))</f>
        <v>76.55276824120727</v>
      </c>
      <c r="N91" s="36">
        <f>IF(ISTEXT(Broilers!N34),"--",IF(ISTEXT(OtherChicken!N34),"--",Broilers!N34+OtherChicken!N34))</f>
        <v>66.85757403740192</v>
      </c>
      <c r="O91" s="36">
        <f>IF(ISTEXT(Broilers!O34),"--",IF(ISTEXT(OtherChicken!O34),"--",Broilers!O34+OtherChicken!O34))</f>
        <v>46.54408309065401</v>
      </c>
    </row>
    <row r="92" spans="1:16" ht="12" customHeight="1">
      <c r="A92" s="31">
        <v>1993</v>
      </c>
      <c r="B92" s="31">
        <f>IF(+'[1]Pop'!D214=0,'[1]Pop'!H214,'[1]Pop'!D214)</f>
        <v>260.255</v>
      </c>
      <c r="C92" s="54">
        <v>22530.20084328</v>
      </c>
      <c r="D92" s="54">
        <f>IF(ISTEXT(Broilers!D35),"NA",SUM(Broilers!D35,OtherChicken!D35))</f>
        <v>1</v>
      </c>
      <c r="E92" s="54">
        <f>IF(ISTEXT(Broilers!E35),"--",IF(ISTEXT(OtherChicken!E35),"--",Broilers!E35+OtherChicken!E35))</f>
        <v>377.843</v>
      </c>
      <c r="F92" s="54">
        <f>IF(ISTEXT(Broilers!F35),"--",IF(ISTEXT(OtherChicken!F35),"--",Broilers!F35+OtherChicken!F35))</f>
        <v>22909.04384328</v>
      </c>
      <c r="G92" s="54">
        <f>IF(ISTEXT(Broilers!G35),"--",IF(ISTEXT(OtherChicken!G35),"--",Broilers!G35+OtherChicken!G35))</f>
        <v>2018.7230171412</v>
      </c>
      <c r="H92" s="54">
        <f>IF(ISTEXT(Broilers!H35),"NA",IF(ISTEXT(OtherChicken!H35),"NA",Broilers!H35+OtherChicken!H35))</f>
        <v>152</v>
      </c>
      <c r="I92" s="54">
        <f>IF(ISTEXT(Broilers!I35),"--",IF(ISTEXT(OtherChicken!I35),"--",Broilers!I35+OtherChicken!I35))</f>
        <v>365.625</v>
      </c>
      <c r="J92" s="54">
        <f>IF(ISTEXT(Broilers!J35),"--",IF(ISTEXT(OtherChicken!J35),"--",Broilers!J35+OtherChicken!J35))</f>
        <v>20372.6958261388</v>
      </c>
      <c r="K92" s="54">
        <f>IF(ISTEXT(Broilers!K35),"--",IF(ISTEXT(OtherChicken!K35),"--",Broilers!K35+OtherChicken!K35))</f>
        <v>18002.2033003939</v>
      </c>
      <c r="L92" s="54">
        <f>IF(ISTEXT(Broilers!L35),"--",IF(ISTEXT(OtherChicken!L35),"--",Broilers!L35+OtherChicken!L35))</f>
        <v>12529.20793307536</v>
      </c>
      <c r="M92" s="36">
        <f>IF(ISTEXT(Broilers!M35),"--",IF(ISTEXT(OtherChicken!M35),"--",Broilers!M35+OtherChicken!M35))</f>
        <v>78.27974803995619</v>
      </c>
      <c r="N92" s="36">
        <f>IF(ISTEXT(Broilers!N35),"--",IF(ISTEXT(OtherChicken!N35),"--",Broilers!N35+OtherChicken!N35))</f>
        <v>69.17140228004801</v>
      </c>
      <c r="O92" s="36">
        <f>IF(ISTEXT(Broilers!O35),"--",IF(ISTEXT(OtherChicken!O35),"--",Broilers!O35+OtherChicken!O35))</f>
        <v>48.14204504457306</v>
      </c>
      <c r="P92" s="19"/>
    </row>
    <row r="93" spans="1:16" ht="12" customHeight="1">
      <c r="A93" s="31">
        <v>1994</v>
      </c>
      <c r="B93" s="31">
        <f>IF(+'[1]Pop'!D215=0,'[1]Pop'!H215,'[1]Pop'!D215)</f>
        <v>263.436</v>
      </c>
      <c r="C93" s="54">
        <v>24175.136721334</v>
      </c>
      <c r="D93" s="54">
        <f>IF(ISTEXT(Broilers!D36),"NA",SUM(Broilers!D36,OtherChicken!D36))</f>
        <v>1</v>
      </c>
      <c r="E93" s="54">
        <f>IF(ISTEXT(Broilers!E36),"--",IF(ISTEXT(OtherChicken!E36),"--",Broilers!E36+OtherChicken!E36))</f>
        <v>365.625</v>
      </c>
      <c r="F93" s="54">
        <f>IF(ISTEXT(Broilers!F36),"--",IF(ISTEXT(OtherChicken!F36),"--",Broilers!F36+OtherChicken!F36))</f>
        <v>24541.761721334</v>
      </c>
      <c r="G93" s="54">
        <f>IF(ISTEXT(Broilers!G36),"--",IF(ISTEXT(OtherChicken!G36),"--",Broilers!G36+OtherChicken!G36))</f>
        <v>2963.7212478083</v>
      </c>
      <c r="H93" s="54">
        <f>IF(ISTEXT(Broilers!H36),"NA",IF(ISTEXT(OtherChicken!H36),"NA",Broilers!H36+OtherChicken!H36))</f>
        <v>122</v>
      </c>
      <c r="I93" s="54">
        <f>IF(ISTEXT(Broilers!I36),"--",IF(ISTEXT(OtherChicken!I36),"--",Broilers!I36+OtherChicken!I36))</f>
        <v>472.077</v>
      </c>
      <c r="J93" s="54">
        <f>IF(ISTEXT(Broilers!J36),"--",IF(ISTEXT(OtherChicken!J36),"--",Broilers!J36+OtherChicken!J36))</f>
        <v>20983.963473525702</v>
      </c>
      <c r="K93" s="54">
        <f>IF(ISTEXT(Broilers!K36),"--",IF(ISTEXT(OtherChicken!K36),"--",Broilers!K36+OtherChicken!K36))</f>
        <v>18411.330274887965</v>
      </c>
      <c r="L93" s="54">
        <f>IF(ISTEXT(Broilers!L36),"--",IF(ISTEXT(OtherChicken!L36),"--",Broilers!L36+OtherChicken!L36))</f>
        <v>12842.18564579773</v>
      </c>
      <c r="M93" s="36">
        <f>IF(ISTEXT(Broilers!M36),"--",IF(ISTEXT(OtherChicken!M36),"--",Broilers!M36+OtherChicken!M36))</f>
        <v>79.65488192018442</v>
      </c>
      <c r="N93" s="36">
        <f>IF(ISTEXT(Broilers!N36),"--",IF(ISTEXT(OtherChicken!N36),"--",Broilers!N36+OtherChicken!N36))</f>
        <v>69.88919614209131</v>
      </c>
      <c r="O93" s="36">
        <f>IF(ISTEXT(Broilers!O36),"--",IF(ISTEXT(OtherChicken!O36),"--",Broilers!O36+OtherChicken!O36))</f>
        <v>48.74878773515286</v>
      </c>
      <c r="P93" s="19"/>
    </row>
    <row r="94" spans="1:16" ht="12" customHeight="1">
      <c r="A94" s="31">
        <v>1995</v>
      </c>
      <c r="B94" s="31">
        <f>IF(+'[1]Pop'!D216=0,'[1]Pop'!H216,'[1]Pop'!D216)</f>
        <v>266.557</v>
      </c>
      <c r="C94" s="54">
        <v>25323.10758278</v>
      </c>
      <c r="D94" s="54">
        <f>IF(ISTEXT(Broilers!D37),"NA",SUM(Broilers!D37,OtherChicken!D37))</f>
        <v>4</v>
      </c>
      <c r="E94" s="54">
        <f>IF(ISTEXT(Broilers!E37),"--",IF(ISTEXT(OtherChicken!E37),"--",Broilers!E37+OtherChicken!E37))</f>
        <v>472.077</v>
      </c>
      <c r="F94" s="54">
        <f>IF(ISTEXT(Broilers!F37),"--",IF(ISTEXT(OtherChicken!F37),"--",Broilers!F37+OtherChicken!F37))</f>
        <v>25799.18458278</v>
      </c>
      <c r="G94" s="54">
        <f>IF(ISTEXT(Broilers!G37),"--",IF(ISTEXT(OtherChicken!G37),"--",Broilers!G37+OtherChicken!G37))</f>
        <v>3991.6127057016</v>
      </c>
      <c r="H94" s="54">
        <f>IF(ISTEXT(Broilers!H37),"NA",IF(ISTEXT(OtherChicken!H37),"NA",Broilers!H37+OtherChicken!H37))</f>
        <v>109</v>
      </c>
      <c r="I94" s="54">
        <f>IF(ISTEXT(Broilers!I37),"--",IF(ISTEXT(OtherChicken!I37),"--",Broilers!I37+OtherChicken!I37))</f>
        <v>567.327</v>
      </c>
      <c r="J94" s="54">
        <f>IF(ISTEXT(Broilers!J37),"--",IF(ISTEXT(OtherChicken!J37),"--",Broilers!J37+OtherChicken!J37))</f>
        <v>21131.2448770784</v>
      </c>
      <c r="K94" s="54">
        <f>IF(ISTEXT(Broilers!K37),"--",IF(ISTEXT(OtherChicken!K37),"--",Broilers!K37+OtherChicken!K37))</f>
        <v>18415.9567729094</v>
      </c>
      <c r="L94" s="54">
        <f>IF(ISTEXT(Broilers!L37),"--",IF(ISTEXT(OtherChicken!L37),"--",Broilers!L37+OtherChicken!L37))</f>
        <v>12847.796885263666</v>
      </c>
      <c r="M94" s="36">
        <f>IF(ISTEXT(Broilers!M37),"--",IF(ISTEXT(OtherChicken!M37),"--",Broilers!M37+OtherChicken!M37))</f>
        <v>79.27477003822221</v>
      </c>
      <c r="N94" s="36">
        <f>IF(ISTEXT(Broilers!N37),"--",IF(ISTEXT(OtherChicken!N37),"--",Broilers!N37+OtherChicken!N37))</f>
        <v>69.08825044140428</v>
      </c>
      <c r="O94" s="36">
        <f>IF(ISTEXT(Broilers!O37),"--",IF(ISTEXT(OtherChicken!O37),"--",Broilers!O37+OtherChicken!O37))</f>
        <v>48.199060183239105</v>
      </c>
      <c r="P94" s="19"/>
    </row>
    <row r="95" spans="1:16" ht="12" customHeight="1">
      <c r="A95" s="30">
        <v>1996</v>
      </c>
      <c r="B95" s="30">
        <f>IF(+'[1]Pop'!D217=0,'[1]Pop'!H217,'[1]Pop'!D217)</f>
        <v>269.667</v>
      </c>
      <c r="C95" s="50">
        <v>26614.91066883</v>
      </c>
      <c r="D95" s="50">
        <f>IF(ISTEXT(Broilers!D38),"NA",SUM(Broilers!D38,OtherChicken!D38))</f>
        <v>4</v>
      </c>
      <c r="E95" s="50">
        <f>IF(ISTEXT(Broilers!E38),"--",IF(ISTEXT(OtherChicken!E38),"--",Broilers!E38+OtherChicken!E38))</f>
        <v>567.327</v>
      </c>
      <c r="F95" s="50">
        <f>IF(ISTEXT(Broilers!F38),"--",IF(ISTEXT(OtherChicken!F38),"--",Broilers!F38+OtherChicken!F38))</f>
        <v>27186.23766883</v>
      </c>
      <c r="G95" s="50">
        <f>IF(ISTEXT(Broilers!G38),"--",IF(ISTEXT(OtherChicken!G38),"--",Broilers!G38+OtherChicken!G38))</f>
        <v>4745.2903162228</v>
      </c>
      <c r="H95" s="50">
        <f>IF(ISTEXT(Broilers!H38),"NA",IF(ISTEXT(OtherChicken!H38),"NA",Broilers!H38+OtherChicken!H38))</f>
        <v>117</v>
      </c>
      <c r="I95" s="50">
        <f>IF(ISTEXT(Broilers!I38),"--",IF(ISTEXT(OtherChicken!I38),"--",Broilers!I38+OtherChicken!I38))</f>
        <v>647.0110000000001</v>
      </c>
      <c r="J95" s="50">
        <f>IF(ISTEXT(Broilers!J38),"--",IF(ISTEXT(OtherChicken!J38),"--",Broilers!J38+OtherChicken!J38))</f>
        <v>21676.9363526072</v>
      </c>
      <c r="K95" s="50">
        <f>IF(ISTEXT(Broilers!K38),"--",IF(ISTEXT(OtherChicken!K38),"--",Broilers!K38+OtherChicken!K38))</f>
        <v>18779.939132497602</v>
      </c>
      <c r="L95" s="50">
        <f>IF(ISTEXT(Broilers!L38),"--",IF(ISTEXT(OtherChicken!L38),"--",Broilers!L38+OtherChicken!L38))</f>
        <v>13114.546493327358</v>
      </c>
      <c r="M95" s="32">
        <f>IF(ISTEXT(Broilers!M38),"--",IF(ISTEXT(OtherChicken!M38),"--",Broilers!M38+OtherChicken!M38))</f>
        <v>80.38408983155968</v>
      </c>
      <c r="N95" s="32">
        <f>IF(ISTEXT(Broilers!N38),"--",IF(ISTEXT(OtherChicken!N38),"--",Broilers!N38+OtherChicken!N38))</f>
        <v>69.64122095954494</v>
      </c>
      <c r="O95" s="32">
        <f>IF(ISTEXT(Broilers!O38),"--",IF(ISTEXT(OtherChicken!O38),"--",Broilers!O38+OtherChicken!O38))</f>
        <v>48.632374348093606</v>
      </c>
      <c r="P95" s="19"/>
    </row>
    <row r="96" spans="1:15" ht="12" customHeight="1">
      <c r="A96" s="30">
        <v>1997</v>
      </c>
      <c r="B96" s="30">
        <f>IF(+'[1]Pop'!D218=0,'[1]Pop'!H218,'[1]Pop'!D218)</f>
        <v>272.912</v>
      </c>
      <c r="C96" s="50">
        <v>27551.607635589997</v>
      </c>
      <c r="D96" s="50">
        <f>IF(ISTEXT(Broilers!D39),"NA",SUM(Broilers!D39,OtherChicken!D39))</f>
        <v>4.6899999999999995</v>
      </c>
      <c r="E96" s="50">
        <f>IF(ISTEXT(Broilers!E39),"--",IF(ISTEXT(OtherChicken!E39),"--",Broilers!E39+OtherChicken!E39))</f>
        <v>647.0110000000001</v>
      </c>
      <c r="F96" s="50">
        <f>IF(ISTEXT(Broilers!F39),"--",IF(ISTEXT(OtherChicken!F39),"--",Broilers!F39+OtherChicken!F39))</f>
        <v>28203.30863559</v>
      </c>
      <c r="G96" s="50">
        <f>IF(ISTEXT(Broilers!G39),"--",IF(ISTEXT(OtherChicken!G39),"--",Broilers!G39+OtherChicken!G39))</f>
        <v>4783.711639500901</v>
      </c>
      <c r="H96" s="50">
        <f>IF(ISTEXT(Broilers!H39),"NA",IF(ISTEXT(OtherChicken!H39),"NA",Broilers!H39+OtherChicken!H39))</f>
        <v>125</v>
      </c>
      <c r="I96" s="50">
        <f>IF(ISTEXT(Broilers!I39),"--",IF(ISTEXT(OtherChicken!I39),"--",Broilers!I39+OtherChicken!I39))</f>
        <v>614.2520000000001</v>
      </c>
      <c r="J96" s="50">
        <f>IF(ISTEXT(Broilers!J39),"--",IF(ISTEXT(OtherChicken!J39),"--",Broilers!J39+OtherChicken!J39))</f>
        <v>22680.344996089098</v>
      </c>
      <c r="K96" s="50">
        <f>IF(ISTEXT(Broilers!K39),"--",IF(ISTEXT(OtherChicken!K39),"--",Broilers!K39+OtherChicken!K39))</f>
        <v>19496.459786155407</v>
      </c>
      <c r="L96" s="50">
        <f>IF(ISTEXT(Broilers!L39),"--",IF(ISTEXT(OtherChicken!L39),"--",Broilers!L39+OtherChicken!L39))</f>
        <v>13653.567687645638</v>
      </c>
      <c r="M96" s="32">
        <f>IF(ISTEXT(Broilers!M39),"--",IF(ISTEXT(OtherChicken!M39),"--",Broilers!M39+OtherChicken!M39))</f>
        <v>83.10497521578054</v>
      </c>
      <c r="N96" s="32">
        <f>IF(ISTEXT(Broilers!N39),"--",IF(ISTEXT(OtherChicken!N39),"--",Broilers!N39+OtherChicken!N39))</f>
        <v>71.43863144953468</v>
      </c>
      <c r="O96" s="32">
        <f>IF(ISTEXT(Broilers!O39),"--",IF(ISTEXT(OtherChicken!O39),"--",Broilers!O39+OtherChicken!O39))</f>
        <v>50.02919507989989</v>
      </c>
    </row>
    <row r="97" spans="1:15" ht="12" customHeight="1">
      <c r="A97" s="30">
        <v>1998</v>
      </c>
      <c r="B97" s="30">
        <f>IF(+'[1]Pop'!D219=0,'[1]Pop'!H219,'[1]Pop'!D219)</f>
        <v>276.115</v>
      </c>
      <c r="C97" s="50">
        <v>28137.246532407</v>
      </c>
      <c r="D97" s="50">
        <f>IF(ISTEXT(Broilers!D40),"NA",SUM(Broilers!D40,OtherChicken!D40))</f>
        <v>5.878719</v>
      </c>
      <c r="E97" s="50">
        <f>IF(ISTEXT(Broilers!E40),"--",IF(ISTEXT(OtherChicken!E40),"--",Broilers!E40+OtherChicken!E40))</f>
        <v>614.2520000000001</v>
      </c>
      <c r="F97" s="50">
        <f>IF(ISTEXT(Broilers!F40),"--",IF(ISTEXT(OtherChicken!F40),"--",Broilers!F40+OtherChicken!F40))</f>
        <v>28757.377251407004</v>
      </c>
      <c r="G97" s="50">
        <f>IF(ISTEXT(Broilers!G40),"--",IF(ISTEXT(OtherChicken!G40),"--",Broilers!G40+OtherChicken!G40))</f>
        <v>4783.7240360904</v>
      </c>
      <c r="H97" s="50">
        <f>IF(ISTEXT(Broilers!H40),"NA",IF(ISTEXT(OtherChicken!H40),"NA",Broilers!H40+OtherChicken!H40))</f>
        <v>126</v>
      </c>
      <c r="I97" s="50">
        <f>IF(ISTEXT(Broilers!I40),"--",IF(ISTEXT(OtherChicken!I40),"--",Broilers!I40+OtherChicken!I40))</f>
        <v>717.3489999999999</v>
      </c>
      <c r="J97" s="50">
        <f>IF(ISTEXT(Broilers!J40),"--",IF(ISTEXT(OtherChicken!J40),"--",Broilers!J40+OtherChicken!J40))</f>
        <v>23130.304215316602</v>
      </c>
      <c r="K97" s="50">
        <f>IF(ISTEXT(Broilers!K40),"--",IF(ISTEXT(OtherChicken!K40),"--",Broilers!K40+OtherChicken!K40))</f>
        <v>19881.524611909786</v>
      </c>
      <c r="L97" s="50">
        <f>IF(ISTEXT(Broilers!L40),"--",IF(ISTEXT(OtherChicken!L40),"--",Broilers!L40+OtherChicken!L40))</f>
        <v>13924.443137620594</v>
      </c>
      <c r="M97" s="32">
        <f>IF(ISTEXT(Broilers!M40),"--",IF(ISTEXT(OtherChicken!M40),"--",Broilers!M40+OtherChicken!M40))</f>
        <v>83.77054566146933</v>
      </c>
      <c r="N97" s="32">
        <f>IF(ISTEXT(Broilers!N40),"--",IF(ISTEXT(OtherChicken!N40),"--",Broilers!N40+OtherChicken!N40))</f>
        <v>72.00450758528072</v>
      </c>
      <c r="O97" s="32">
        <f>IF(ISTEXT(Broilers!O40),"--",IF(ISTEXT(OtherChicken!O40),"--",Broilers!O40+OtherChicken!O40))</f>
        <v>50.429868488204534</v>
      </c>
    </row>
    <row r="98" spans="1:15" ht="12" customHeight="1">
      <c r="A98" s="30">
        <v>1999</v>
      </c>
      <c r="B98" s="30">
        <f>IF(+'[1]Pop'!D220=0,'[1]Pop'!H220,'[1]Pop'!D220)</f>
        <v>279.295</v>
      </c>
      <c r="C98" s="50">
        <v>30021.999344619002</v>
      </c>
      <c r="D98" s="50">
        <f>IF(ISTEXT(Broilers!D41),"NA",SUM(Broilers!D41,OtherChicken!D41))</f>
        <v>6.518</v>
      </c>
      <c r="E98" s="50">
        <f>IF(ISTEXT(Broilers!E41),"--",IF(ISTEXT(OtherChicken!E41),"--",Broilers!E41+OtherChicken!E41))</f>
        <v>717.3489999999999</v>
      </c>
      <c r="F98" s="50">
        <f>IF(ISTEXT(Broilers!F41),"--",IF(ISTEXT(OtherChicken!F41),"--",Broilers!F41+OtherChicken!F41))</f>
        <v>30745.866344619</v>
      </c>
      <c r="G98" s="50">
        <f>IF(ISTEXT(Broilers!G41),"--",IF(ISTEXT(OtherChicken!G41),"--",Broilers!G41+OtherChicken!G41))</f>
        <v>4976.1920363239005</v>
      </c>
      <c r="H98" s="50">
        <f>IF(ISTEXT(Broilers!H41),"NA",IF(ISTEXT(OtherChicken!H41),"NA",Broilers!H41+OtherChicken!H41))</f>
        <v>111</v>
      </c>
      <c r="I98" s="50">
        <f>IF(ISTEXT(Broilers!I41),"--",IF(ISTEXT(OtherChicken!I41),"--",Broilers!I41+OtherChicken!I41))</f>
        <v>803.359</v>
      </c>
      <c r="J98" s="50">
        <f>IF(ISTEXT(Broilers!J41),"--",IF(ISTEXT(OtherChicken!J41),"--",Broilers!J41+OtherChicken!J41))</f>
        <v>24855.315308295103</v>
      </c>
      <c r="K98" s="50">
        <f>IF(ISTEXT(Broilers!K41),"--",IF(ISTEXT(OtherChicken!K41),"--",Broilers!K41+OtherChicken!K41))</f>
        <v>21371.718991170404</v>
      </c>
      <c r="L98" s="50">
        <f>IF(ISTEXT(Broilers!L41),"--",IF(ISTEXT(OtherChicken!L41),"--",Broilers!L41+OtherChicken!L41))</f>
        <v>14962.899815593652</v>
      </c>
      <c r="M98" s="32">
        <f>IF(ISTEXT(Broilers!M41),"--",IF(ISTEXT(OtherChicken!M41),"--",Broilers!M41+OtherChicken!M41))</f>
        <v>88.99305504321633</v>
      </c>
      <c r="N98" s="32">
        <f>IF(ISTEXT(Broilers!N41),"--",IF(ISTEXT(OtherChicken!N41),"--",Broilers!N41+OtherChicken!N41))</f>
        <v>76.52023484548741</v>
      </c>
      <c r="O98" s="32">
        <f>IF(ISTEXT(Broilers!O41),"--",IF(ISTEXT(OtherChicken!O41),"--",Broilers!O41+OtherChicken!O41))</f>
        <v>53.57381913601622</v>
      </c>
    </row>
    <row r="99" spans="1:15" ht="12" customHeight="1">
      <c r="A99" s="30">
        <v>2000</v>
      </c>
      <c r="B99" s="30">
        <f>IF(+'[1]Pop'!D221=0,'[1]Pop'!H221,'[1]Pop'!D221)</f>
        <v>282.385</v>
      </c>
      <c r="C99" s="50">
        <v>30739.7775</v>
      </c>
      <c r="D99" s="50">
        <f>IF(ISTEXT(Broilers!D42),"NA",SUM(Broilers!D42,OtherChicken!D42))</f>
        <v>15.339336588576</v>
      </c>
      <c r="E99" s="50">
        <f>IF(ISTEXT(Broilers!E42),"--",IF(ISTEXT(OtherChicken!E42),"--",Broilers!E42+OtherChicken!E42))</f>
        <v>803.359</v>
      </c>
      <c r="F99" s="50">
        <f>IF(ISTEXT(Broilers!F42),"--",IF(ISTEXT(OtherChicken!F42),"--",Broilers!F42+OtherChicken!F42))</f>
        <v>31558.47583658858</v>
      </c>
      <c r="G99" s="50">
        <f>IF(ISTEXT(Broilers!G42),"--",IF(ISTEXT(OtherChicken!G42),"--",Broilers!G42+OtherChicken!G42))</f>
        <v>5137.978179906056</v>
      </c>
      <c r="H99" s="50">
        <f>IF(ISTEXT(Broilers!H42),"NA",IF(ISTEXT(OtherChicken!H42),"NA",Broilers!H42+OtherChicken!H42))</f>
        <v>170</v>
      </c>
      <c r="I99" s="50">
        <f>IF(ISTEXT(Broilers!I42),"--",IF(ISTEXT(OtherChicken!I42),"--",Broilers!I42+OtherChicken!I42))</f>
        <v>806.56</v>
      </c>
      <c r="J99" s="50">
        <f>IF(ISTEXT(Broilers!J42),"--",IF(ISTEXT(OtherChicken!J42),"--",Broilers!J42+OtherChicken!J42))</f>
        <v>25443.937656682523</v>
      </c>
      <c r="K99" s="50">
        <f>IF(ISTEXT(Broilers!K42),"--",IF(ISTEXT(OtherChicken!K42),"--",Broilers!K42+OtherChicken!K42))</f>
        <v>21893.90456902157</v>
      </c>
      <c r="L99" s="50">
        <f>IF(ISTEXT(Broilers!L42),"--",IF(ISTEXT(OtherChicken!L42),"--",Broilers!L42+OtherChicken!L42))</f>
        <v>15317.250469322878</v>
      </c>
      <c r="M99" s="32">
        <f>IF(ISTEXT(Broilers!M42),"--",IF(ISTEXT(OtherChicken!M42),"--",Broilers!M42+OtherChicken!M42))</f>
        <v>90.10371534140455</v>
      </c>
      <c r="N99" s="32">
        <f>IF(ISTEXT(Broilers!N42),"--",IF(ISTEXT(OtherChicken!N42),"--",Broilers!N42+OtherChicken!N42))</f>
        <v>77.53210889042114</v>
      </c>
      <c r="O99" s="32">
        <f>IF(ISTEXT(Broilers!O42),"--",IF(ISTEXT(OtherChicken!O42),"--",Broilers!O42+OtherChicken!O42))</f>
        <v>54.24243663552554</v>
      </c>
    </row>
    <row r="100" spans="1:15" ht="12" customHeight="1">
      <c r="A100" s="31">
        <v>2001</v>
      </c>
      <c r="B100" s="43">
        <f>IF(+'[1]Pop'!D222=0,'[1]Pop'!H222,'[1]Pop'!D222)</f>
        <v>285.309019</v>
      </c>
      <c r="C100" s="54">
        <v>31452.8477</v>
      </c>
      <c r="D100" s="54">
        <f>IF(ISTEXT(Broilers!D43),"NA",SUM(Broilers!D43,OtherChicken!D43))</f>
        <v>24.46127757914401</v>
      </c>
      <c r="E100" s="54">
        <f>IF(ISTEXT(Broilers!E43),"--",IF(ISTEXT(OtherChicken!E43),"--",Broilers!E43+OtherChicken!E43))</f>
        <v>806.56</v>
      </c>
      <c r="F100" s="54">
        <f>IF(ISTEXT(Broilers!F43),"--",IF(ISTEXT(OtherChicken!F43),"--",Broilers!F43+OtherChicken!F43))</f>
        <v>32283.868977579146</v>
      </c>
      <c r="G100" s="54">
        <f>IF(ISTEXT(Broilers!G43),"--",IF(ISTEXT(OtherChicken!G43),"--",Broilers!G43+OtherChicken!G43))</f>
        <v>5736.5720372368805</v>
      </c>
      <c r="H100" s="54">
        <f>IF(ISTEXT(Broilers!H43),"NA",IF(ISTEXT(OtherChicken!H43),"NA",Broilers!H43+OtherChicken!H43))</f>
        <v>229</v>
      </c>
      <c r="I100" s="54">
        <f>IF(ISTEXT(Broilers!I43),"--",IF(ISTEXT(OtherChicken!I43),"--",Broilers!I43+OtherChicken!I43))</f>
        <v>719.689</v>
      </c>
      <c r="J100" s="54">
        <f>IF(ISTEXT(Broilers!J43),"--",IF(ISTEXT(OtherChicken!J43),"--",Broilers!J43+OtherChicken!J43))</f>
        <v>25598.607940342263</v>
      </c>
      <c r="K100" s="54">
        <f>IF(ISTEXT(Broilers!K43),"--",IF(ISTEXT(OtherChicken!K43),"--",Broilers!K43+OtherChicken!K43))</f>
        <v>22026.73634920493</v>
      </c>
      <c r="L100" s="54">
        <f>IF(ISTEXT(Broilers!L43),"--",IF(ISTEXT(OtherChicken!L43),"--",Broilers!L43+OtherChicken!L43))</f>
        <v>15410.361980086043</v>
      </c>
      <c r="M100" s="36">
        <f>IF(ISTEXT(Broilers!M43),"--",IF(ISTEXT(OtherChicken!M43),"--",Broilers!M43+OtherChicken!M43))</f>
        <v>89.72239303918488</v>
      </c>
      <c r="N100" s="36">
        <f>IF(ISTEXT(Broilers!N43),"--",IF(ISTEXT(OtherChicken!N43),"--",Broilers!N43+OtherChicken!N43))</f>
        <v>77.20308466380774</v>
      </c>
      <c r="O100" s="36">
        <f>IF(ISTEXT(Broilers!O43),"--",IF(ISTEXT(OtherChicken!O43),"--",Broilers!O43+OtherChicken!O43))</f>
        <v>54.012880609589295</v>
      </c>
    </row>
    <row r="101" spans="1:15" ht="12" customHeight="1">
      <c r="A101" s="31">
        <v>2002</v>
      </c>
      <c r="B101" s="43">
        <f>IF(+'[1]Pop'!D223=0,'[1]Pop'!H223,'[1]Pop'!D223)</f>
        <v>288.104818</v>
      </c>
      <c r="C101" s="54">
        <v>32441.411274599996</v>
      </c>
      <c r="D101" s="54">
        <f>IF(ISTEXT(Broilers!D44),"NA",SUM(Broilers!D44,OtherChicken!D44))</f>
        <v>27.12169415453401</v>
      </c>
      <c r="E101" s="54">
        <f>IF(ISTEXT(Broilers!E44),"--",IF(ISTEXT(OtherChicken!E44),"--",Broilers!E44+OtherChicken!E44))</f>
        <v>719.689</v>
      </c>
      <c r="F101" s="54">
        <f>IF(ISTEXT(Broilers!F44),"--",IF(ISTEXT(OtherChicken!F44),"--",Broilers!F44+OtherChicken!F44))</f>
        <v>33188.22196875454</v>
      </c>
      <c r="G101" s="54">
        <f>IF(ISTEXT(Broilers!G44),"--",IF(ISTEXT(OtherChicken!G44),"--",Broilers!G44+OtherChicken!G44))</f>
        <v>4940.022128147693</v>
      </c>
      <c r="H101" s="54">
        <f>IF(ISTEXT(Broilers!H44),"NA",IF(ISTEXT(OtherChicken!H44),"NA",Broilers!H44+OtherChicken!H44))</f>
        <v>288</v>
      </c>
      <c r="I101" s="54">
        <f>IF(ISTEXT(Broilers!I44),"--",IF(ISTEXT(OtherChicken!I44),"--",Broilers!I44+OtherChicken!I44))</f>
        <v>768.084</v>
      </c>
      <c r="J101" s="54">
        <f>IF(ISTEXT(Broilers!J44),"--",IF(ISTEXT(OtherChicken!J44),"--",Broilers!J44+OtherChicken!J44))</f>
        <v>27192.11584060684</v>
      </c>
      <c r="K101" s="54">
        <f>IF(ISTEXT(Broilers!K44),"--",IF(ISTEXT(OtherChicken!K44),"--",Broilers!K44+OtherChicken!K44))</f>
        <v>23401.76796571263</v>
      </c>
      <c r="L101" s="54">
        <f>IF(ISTEXT(Broilers!L44),"--",IF(ISTEXT(OtherChicken!L44),"--",Broilers!L44+OtherChicken!L44))</f>
        <v>16369.653736045317</v>
      </c>
      <c r="M101" s="36">
        <f>IF(ISTEXT(Broilers!M44),"--",IF(ISTEXT(OtherChicken!M44),"--",Broilers!M44+OtherChicken!M44))</f>
        <v>94.38271816963103</v>
      </c>
      <c r="N101" s="36">
        <f>IF(ISTEXT(Broilers!N44),"--",IF(ISTEXT(OtherChicken!N44),"--",Broilers!N44+OtherChicken!N44))</f>
        <v>81.22657624459661</v>
      </c>
      <c r="O101" s="36">
        <f>IF(ISTEXT(Broilers!O44),"--",IF(ISTEXT(OtherChicken!O44),"--",Broilers!O44+OtherChicken!O44))</f>
        <v>56.81839633811787</v>
      </c>
    </row>
    <row r="102" spans="1:15" ht="12" customHeight="1">
      <c r="A102" s="31">
        <v>2003</v>
      </c>
      <c r="B102" s="43">
        <f>IF(+'[1]Pop'!D224=0,'[1]Pop'!H224,'[1]Pop'!D224)</f>
        <v>290.819634</v>
      </c>
      <c r="C102" s="54">
        <v>32900.8121428</v>
      </c>
      <c r="D102" s="54">
        <f>IF(ISTEXT(Broilers!D45),"NA",SUM(Broilers!D45,OtherChicken!D45))</f>
        <v>26.062494537744</v>
      </c>
      <c r="E102" s="54">
        <f>IF(ISTEXT(Broilers!E45),"--",IF(ISTEXT(OtherChicken!E45),"--",Broilers!E45+OtherChicken!E45))</f>
        <v>768.084</v>
      </c>
      <c r="F102" s="54">
        <f>IF(ISTEXT(Broilers!F45),"--",IF(ISTEXT(OtherChicken!F45),"--",Broilers!F45+OtherChicken!F45))</f>
        <v>33694.958637337746</v>
      </c>
      <c r="G102" s="54">
        <f>IF(ISTEXT(Broilers!G45),"--",IF(ISTEXT(OtherChicken!G45),"--",Broilers!G45+OtherChicken!G45))</f>
        <v>5013.975968107847</v>
      </c>
      <c r="H102" s="54">
        <f>IF(ISTEXT(Broilers!H45),"NA",IF(ISTEXT(OtherChicken!H45),"NA",Broilers!H45+OtherChicken!H45))</f>
        <v>258</v>
      </c>
      <c r="I102" s="54">
        <f>IF(ISTEXT(Broilers!I45),"--",IF(ISTEXT(OtherChicken!I45),"--",Broilers!I45+OtherChicken!I45))</f>
        <v>600.03</v>
      </c>
      <c r="J102" s="54">
        <f>IF(ISTEXT(Broilers!J45),"--",IF(ISTEXT(OtherChicken!J45),"--",Broilers!J45+OtherChicken!J45))</f>
        <v>27822.9526692299</v>
      </c>
      <c r="K102" s="54">
        <f>IF(ISTEXT(Broilers!K45),"--",IF(ISTEXT(OtherChicken!K45),"--",Broilers!K45+OtherChicken!K45))</f>
        <v>23946.117139164973</v>
      </c>
      <c r="L102" s="54">
        <f>IF(ISTEXT(Broilers!L45),"--",IF(ISTEXT(OtherChicken!L45),"--",Broilers!L45+OtherChicken!L45))</f>
        <v>16749.4175068764</v>
      </c>
      <c r="M102" s="36">
        <f>IF(ISTEXT(Broilers!M45),"--",IF(ISTEXT(OtherChicken!M45),"--",Broilers!M45+OtherChicken!M45))</f>
        <v>95.67081935475477</v>
      </c>
      <c r="N102" s="36">
        <f>IF(ISTEXT(Broilers!N45),"--",IF(ISTEXT(OtherChicken!N45),"--",Broilers!N45+OtherChicken!N45))</f>
        <v>82.34009791500175</v>
      </c>
      <c r="O102" s="36">
        <f>IF(ISTEXT(Broilers!O45),"--",IF(ISTEXT(OtherChicken!O45),"--",Broilers!O45+OtherChicken!O45))</f>
        <v>57.59383325156237</v>
      </c>
    </row>
    <row r="103" spans="1:15" ht="12" customHeight="1">
      <c r="A103" s="31">
        <v>2004</v>
      </c>
      <c r="B103" s="43">
        <f>IF(+'[1]Pop'!D225=0,'[1]Pop'!H225,'[1]Pop'!D225)</f>
        <v>293.463185</v>
      </c>
      <c r="C103" s="54">
        <v>34202.7449727</v>
      </c>
      <c r="D103" s="54">
        <f>IF(ISTEXT(Broilers!D46),"NA",SUM(Broilers!D46,OtherChicken!D46))</f>
        <v>36.23175664176598</v>
      </c>
      <c r="E103" s="54">
        <f>IF(ISTEXT(Broilers!E46),"--",IF(ISTEXT(OtherChicken!E46),"--",Broilers!E46+OtherChicken!E46))</f>
        <v>600.0300029296875</v>
      </c>
      <c r="F103" s="54">
        <f>IF(ISTEXT(Broilers!F46),"--",IF(ISTEXT(OtherChicken!F46),"--",Broilers!F46+OtherChicken!F46))</f>
        <v>34839.00673227145</v>
      </c>
      <c r="G103" s="54">
        <f>IF(ISTEXT(Broilers!G46),"--",IF(ISTEXT(OtherChicken!G46),"--",Broilers!G46+OtherChicken!G46))</f>
        <v>4996.868703249653</v>
      </c>
      <c r="H103" s="54">
        <f>IF(ISTEXT(Broilers!H46),"NA",IF(ISTEXT(OtherChicken!H46),"NA",Broilers!H46+OtherChicken!H46))</f>
        <v>216</v>
      </c>
      <c r="I103" s="54">
        <f>IF(ISTEXT(Broilers!I46),"--",IF(ISTEXT(OtherChicken!I46),"--",Broilers!I46+OtherChicken!I46))</f>
        <v>704.716</v>
      </c>
      <c r="J103" s="54">
        <f>IF(ISTEXT(Broilers!J46),"--",IF(ISTEXT(OtherChicken!J46),"--",Broilers!J46+OtherChicken!J46))</f>
        <v>28921.422029021804</v>
      </c>
      <c r="K103" s="54">
        <f>IF(ISTEXT(Broilers!K46),"--",IF(ISTEXT(OtherChicken!K46),"--",Broilers!K46+OtherChicken!K46))</f>
        <v>24877.52258300184</v>
      </c>
      <c r="L103" s="54">
        <f>IF(ISTEXT(Broilers!L46),"--",IF(ISTEXT(OtherChicken!L46),"--",Broilers!L46+OtherChicken!L46))</f>
        <v>17410.696061471124</v>
      </c>
      <c r="M103" s="36">
        <f>IF(ISTEXT(Broilers!M46),"--",IF(ISTEXT(OtherChicken!M46),"--",Broilers!M46+OtherChicken!M46))</f>
        <v>98.55213024087433</v>
      </c>
      <c r="N103" s="36">
        <f>IF(ISTEXT(Broilers!N46),"--",IF(ISTEXT(OtherChicken!N46),"--",Broilers!N46+OtherChicken!N46))</f>
        <v>84.77220944426756</v>
      </c>
      <c r="O103" s="36">
        <f>IF(ISTEXT(Broilers!O46),"--",IF(ISTEXT(OtherChicken!O46),"--",Broilers!O46+OtherChicken!O46))</f>
        <v>59.32838240500635</v>
      </c>
    </row>
    <row r="104" spans="1:15" ht="12" customHeight="1">
      <c r="A104" s="31">
        <v>2005</v>
      </c>
      <c r="B104" s="43">
        <f>IF(+'[1]Pop'!D226=0,'[1]Pop'!H226,'[1]Pop'!D226)</f>
        <v>296.186216</v>
      </c>
      <c r="C104" s="54">
        <v>35502.3938762</v>
      </c>
      <c r="D104" s="54">
        <f>IF(ISTEXT(Broilers!D47),"NA",SUM(Broilers!D47,OtherChicken!D47))</f>
        <v>43.610915281248005</v>
      </c>
      <c r="E104" s="54">
        <f>IF(ISTEXT(Broilers!E47),"--",IF(ISTEXT(OtherChicken!E47),"--",Broilers!E47+OtherChicken!E47))</f>
        <v>704.7159921875</v>
      </c>
      <c r="F104" s="54">
        <f>IF(ISTEXT(Broilers!F47),"--",IF(ISTEXT(OtherChicken!F47),"--",Broilers!F47+OtherChicken!F47))</f>
        <v>36250.72078366875</v>
      </c>
      <c r="G104" s="54">
        <f>IF(ISTEXT(Broilers!G47),"--",IF(ISTEXT(OtherChicken!G47),"--",Broilers!G47+OtherChicken!G47))</f>
        <v>5331.891038692049</v>
      </c>
      <c r="H104" s="54">
        <f>IF(ISTEXT(Broilers!H47),"NA",IF(ISTEXT(OtherChicken!H47),"NA",Broilers!H47+OtherChicken!H47))</f>
        <v>219</v>
      </c>
      <c r="I104" s="54">
        <f>IF(ISTEXT(Broilers!I47),"--",IF(ISTEXT(OtherChicken!I47),"--",Broilers!I47+OtherChicken!I47))</f>
        <v>912.5959838867187</v>
      </c>
      <c r="J104" s="54">
        <f>IF(ISTEXT(Broilers!J47),"--",IF(ISTEXT(OtherChicken!J47),"--",Broilers!J47+OtherChicken!J47))</f>
        <v>29787.23376108998</v>
      </c>
      <c r="K104" s="54">
        <f>IF(ISTEXT(Broilers!K47),"--",IF(ISTEXT(OtherChicken!K47),"--",Broilers!K47+OtherChicken!K47))</f>
        <v>25636.097218412957</v>
      </c>
      <c r="L104" s="54">
        <f>IF(ISTEXT(Broilers!L47),"--",IF(ISTEXT(OtherChicken!L47),"--",Broilers!L47+OtherChicken!L47))</f>
        <v>17931.91472417617</v>
      </c>
      <c r="M104" s="36">
        <f>IF(ISTEXT(Broilers!M47),"--",IF(ISTEXT(OtherChicken!M47),"--",Broilers!M47+OtherChicken!M47))</f>
        <v>100.56927754224047</v>
      </c>
      <c r="N104" s="36">
        <f>IF(ISTEXT(Broilers!N47),"--",IF(ISTEXT(OtherChicken!N47),"--",Broilers!N47+OtherChicken!N47))</f>
        <v>86.55398473510651</v>
      </c>
      <c r="O104" s="36">
        <f>IF(ISTEXT(Broilers!O47),"--",IF(ISTEXT(OtherChicken!O47),"--",Broilers!O47+OtherChicken!O47))</f>
        <v>60.54270508042876</v>
      </c>
    </row>
    <row r="105" spans="1:15" ht="12" customHeight="1">
      <c r="A105" s="30">
        <v>2006</v>
      </c>
      <c r="B105" s="42">
        <f>IF(+'[1]Pop'!D227=0,'[1]Pop'!H227,'[1]Pop'!D227)</f>
        <v>298.995825</v>
      </c>
      <c r="C105" s="50">
        <v>35624.063090300006</v>
      </c>
      <c r="D105" s="50">
        <f>IF(ISTEXT(Broilers!D48),"NA",SUM(Broilers!D48,OtherChicken!D48))</f>
        <v>62.898068485224</v>
      </c>
      <c r="E105" s="50">
        <f>IF(ISTEXT(Broilers!E48),"--",IF(ISTEXT(OtherChicken!E48),"--",Broilers!E48+OtherChicken!E48))</f>
        <v>912.5959838867187</v>
      </c>
      <c r="F105" s="50">
        <f>IF(ISTEXT(Broilers!F48),"--",IF(ISTEXT(OtherChicken!F48),"--",Broilers!F48+OtherChicken!F48))</f>
        <v>36599.55714267195</v>
      </c>
      <c r="G105" s="50">
        <f>IF(ISTEXT(Broilers!G48),"--",IF(ISTEXT(OtherChicken!G48),"--",Broilers!G48+OtherChicken!G48))</f>
        <v>5364.1081169424015</v>
      </c>
      <c r="H105" s="50">
        <f>IF(ISTEXT(Broilers!H48),"NA",IF(ISTEXT(OtherChicken!H48),"NA",Broilers!H48+OtherChicken!H48))</f>
        <v>249</v>
      </c>
      <c r="I105" s="50">
        <f>IF(ISTEXT(Broilers!I48),"--",IF(ISTEXT(OtherChicken!I48),"--",Broilers!I48+OtherChicken!I48))</f>
        <v>737.6019833984375</v>
      </c>
      <c r="J105" s="50">
        <f>IF(ISTEXT(Broilers!J48),"--",IF(ISTEXT(OtherChicken!J48),"--",Broilers!J48+OtherChicken!J48))</f>
        <v>30248.847042331112</v>
      </c>
      <c r="K105" s="50">
        <f>IF(ISTEXT(Broilers!K48),"--",IF(ISTEXT(OtherChicken!K48),"--",Broilers!K48+OtherChicken!K48))</f>
        <v>26026.568495614156</v>
      </c>
      <c r="L105" s="50">
        <f>IF(ISTEXT(Broilers!L48),"--",IF(ISTEXT(OtherChicken!L48),"--",Broilers!L48+OtherChicken!L48))</f>
        <v>18209.805919483326</v>
      </c>
      <c r="M105" s="32">
        <f>IF(ISTEXT(Broilers!M48),"--",IF(ISTEXT(OtherChicken!M48),"--",Broilers!M48+OtherChicken!M48))</f>
        <v>101.16812514800536</v>
      </c>
      <c r="N105" s="32">
        <f>IF(ISTEXT(Broilers!N48),"--",IF(ISTEXT(OtherChicken!N48),"--",Broilers!N48+OtherChicken!N48))</f>
        <v>87.0465950339412</v>
      </c>
      <c r="O105" s="32">
        <f>IF(ISTEXT(Broilers!O48),"--",IF(ISTEXT(OtherChicken!O48),"--",Broilers!O48+OtherChicken!O48))</f>
        <v>60.90321133909922</v>
      </c>
    </row>
    <row r="106" spans="1:15" ht="12" customHeight="1">
      <c r="A106" s="30">
        <v>2007</v>
      </c>
      <c r="B106" s="42">
        <f>IF(+'[1]Pop'!D228=0,'[1]Pop'!H228,'[1]Pop'!D228)</f>
        <v>302.003917</v>
      </c>
      <c r="C106" s="50">
        <v>36269.9163831</v>
      </c>
      <c r="D106" s="50">
        <f>IF(ISTEXT(Broilers!D49),"NA",SUM(Broilers!D49,OtherChicken!D49))</f>
        <v>85.06659209529603</v>
      </c>
      <c r="E106" s="50">
        <f>IF(ISTEXT(Broilers!E49),"--",IF(ISTEXT(OtherChicken!E49),"--",Broilers!E49+OtherChicken!E49))</f>
        <v>737.6019833984375</v>
      </c>
      <c r="F106" s="50">
        <f>IF(ISTEXT(Broilers!F49),"--",IF(ISTEXT(OtherChicken!F49),"--",Broilers!F49+OtherChicken!F49))</f>
        <v>37092.58495859373</v>
      </c>
      <c r="G106" s="50">
        <f>IF(ISTEXT(Broilers!G49),"--",IF(ISTEXT(OtherChicken!G49),"--",Broilers!G49+OtherChicken!G49))</f>
        <v>6071.197880231062</v>
      </c>
      <c r="H106" s="50">
        <f>IF(ISTEXT(Broilers!H49),"NA",IF(ISTEXT(OtherChicken!H49),"NA",Broilers!H49+OtherChicken!H49))</f>
        <v>246.6727736352243</v>
      </c>
      <c r="I106" s="50">
        <f>IF(ISTEXT(Broilers!I49),"--",IF(ISTEXT(OtherChicken!I49),"--",Broilers!I49+OtherChicken!I49))</f>
        <v>721.0469877929687</v>
      </c>
      <c r="J106" s="50">
        <f>IF(ISTEXT(Broilers!J49),"--",IF(ISTEXT(OtherChicken!J49),"--",Broilers!J49+OtherChicken!J49))</f>
        <v>30053.667316934472</v>
      </c>
      <c r="K106" s="50">
        <f>IF(ISTEXT(Broilers!K49),"--",IF(ISTEXT(OtherChicken!K49),"--",Broilers!K49+OtherChicken!K49))</f>
        <v>25854.587803308772</v>
      </c>
      <c r="L106" s="50">
        <f>IF(ISTEXT(Broilers!L49),"--",IF(ISTEXT(OtherChicken!L49),"--",Broilers!L49+OtherChicken!L49))</f>
        <v>18092.30772479455</v>
      </c>
      <c r="M106" s="32">
        <f>IF(ISTEXT(Broilers!M49),"--",IF(ISTEXT(OtherChicken!M49),"--",Broilers!M49+OtherChicken!M49))</f>
        <v>99.51416397335824</v>
      </c>
      <c r="N106" s="32">
        <f>IF(ISTEXT(Broilers!N49),"--",IF(ISTEXT(OtherChicken!N49),"--",Broilers!N49+OtherChicken!N49))</f>
        <v>85.61010751164784</v>
      </c>
      <c r="O106" s="32">
        <f>IF(ISTEXT(Broilers!O49),"--",IF(ISTEXT(OtherChicken!O49),"--",Broilers!O49+OtherChicken!O49))</f>
        <v>59.90752671196165</v>
      </c>
    </row>
    <row r="107" spans="1:15" ht="12" customHeight="1">
      <c r="A107" s="30">
        <v>2008</v>
      </c>
      <c r="B107" s="42">
        <f>IF(+'[1]Pop'!D229=0,'[1]Pop'!H229,'[1]Pop'!D229)</f>
        <v>304.797761</v>
      </c>
      <c r="C107" s="50">
        <v>37070.10818299998</v>
      </c>
      <c r="D107" s="50">
        <f>IF(ISTEXT(Broilers!D50),"NA",SUM(Broilers!D50,OtherChicken!D50))</f>
        <v>102.29286024442801</v>
      </c>
      <c r="E107" s="50">
        <f>IF(ISTEXT(Broilers!E50),"--",IF(ISTEXT(OtherChicken!E50),"--",Broilers!E50+OtherChicken!E50))</f>
        <v>721.0469877929687</v>
      </c>
      <c r="F107" s="50">
        <f>IF(ISTEXT(Broilers!F50),"--",IF(ISTEXT(OtherChicken!F50),"--",Broilers!F50+OtherChicken!F50))</f>
        <v>37893.448031037384</v>
      </c>
      <c r="G107" s="50">
        <f>IF(ISTEXT(Broilers!G50),"--",IF(ISTEXT(OtherChicken!G50),"--",Broilers!G50+OtherChicken!G50))</f>
        <v>7108.2090348096235</v>
      </c>
      <c r="H107" s="50">
        <f>IF(ISTEXT(Broilers!H50),"NA",IF(ISTEXT(OtherChicken!H50),"NA",Broilers!H50+OtherChicken!H50))</f>
        <v>293.994603589005</v>
      </c>
      <c r="I107" s="50">
        <f>IF(ISTEXT(Broilers!I50),"--",IF(ISTEXT(OtherChicken!I50),"--",Broilers!I50+OtherChicken!I50))</f>
        <v>748.1830278320313</v>
      </c>
      <c r="J107" s="50">
        <f>IF(ISTEXT(Broilers!J50),"--",IF(ISTEXT(OtherChicken!J50),"--",Broilers!J50+OtherChicken!J50))</f>
        <v>29743.061364806726</v>
      </c>
      <c r="K107" s="50">
        <f>IF(ISTEXT(Broilers!K50),"--",IF(ISTEXT(OtherChicken!K50),"--",Broilers!K50+OtherChicken!K50))</f>
        <v>25596.485727461157</v>
      </c>
      <c r="L107" s="50">
        <f>IF(ISTEXT(Broilers!L50),"--",IF(ISTEXT(OtherChicken!L50),"--",Broilers!L50+OtherChicken!L50))</f>
        <v>17905.32294161365</v>
      </c>
      <c r="M107" s="32">
        <f>IF(ISTEXT(Broilers!M50),"--",IF(ISTEXT(OtherChicken!M50),"--",Broilers!M50+OtherChicken!M50))</f>
        <v>97.58293915028703</v>
      </c>
      <c r="N107" s="32">
        <f>IF(ISTEXT(Broilers!N50),"--",IF(ISTEXT(OtherChicken!N50),"--",Broilers!N50+OtherChicken!N50))</f>
        <v>83.97858843674761</v>
      </c>
      <c r="O107" s="32">
        <f>IF(ISTEXT(Broilers!O50),"--",IF(ISTEXT(OtherChicken!O50),"--",Broilers!O50+OtherChicken!O50))</f>
        <v>58.74492936847279</v>
      </c>
    </row>
    <row r="108" spans="1:15" ht="12" customHeight="1">
      <c r="A108" s="30">
        <v>2009</v>
      </c>
      <c r="B108" s="42">
        <f>IF(+'[1]Pop'!D230=0,'[1]Pop'!H230,'[1]Pop'!D230)</f>
        <v>307.439406</v>
      </c>
      <c r="C108" s="50">
        <v>35630.0206682</v>
      </c>
      <c r="D108" s="50">
        <f>IF(ISTEXT(Broilers!D51),"NA",SUM(Broilers!D51,OtherChicken!D51))</f>
        <v>106.40211030577801</v>
      </c>
      <c r="E108" s="50">
        <f>IF(ISTEXT(Broilers!E51),"--",IF(ISTEXT(OtherChicken!E51),"--",Broilers!E51+OtherChicken!E51))</f>
        <v>748.1830278320313</v>
      </c>
      <c r="F108" s="50">
        <f>IF(ISTEXT(Broilers!F51),"--",IF(ISTEXT(OtherChicken!F51),"--",Broilers!F51+OtherChicken!F51))</f>
        <v>36484.60580633781</v>
      </c>
      <c r="G108" s="50">
        <f>IF(ISTEXT(Broilers!G51),"--",IF(ISTEXT(OtherChicken!G51),"--",Broilers!G51+OtherChicken!G51))</f>
        <v>6917.412583385765</v>
      </c>
      <c r="H108" s="50">
        <f>IF(ISTEXT(Broilers!H51),"NA",IF(ISTEXT(OtherChicken!H51),"NA",Broilers!H51+OtherChicken!H51))</f>
        <v>312.1069078161761</v>
      </c>
      <c r="I108" s="50">
        <f>IF(ISTEXT(Broilers!I51),"--",IF(ISTEXT(OtherChicken!I51),"--",Broilers!I51+OtherChicken!I51))</f>
        <v>618.131015625</v>
      </c>
      <c r="J108" s="50">
        <f>IF(ISTEXT(Broilers!J51),"--",IF(ISTEXT(OtherChicken!J51),"--",Broilers!J51+OtherChicken!J51))</f>
        <v>28636.95529951087</v>
      </c>
      <c r="K108" s="50">
        <f>IF(ISTEXT(Broilers!K51),"--",IF(ISTEXT(OtherChicken!K51),"--",Broilers!K51+OtherChicken!K51))</f>
        <v>24641.545334255934</v>
      </c>
      <c r="L108" s="50">
        <f>IF(ISTEXT(Broilers!L51),"--",IF(ISTEXT(OtherChicken!L51),"--",Broilers!L51+OtherChicken!L51))</f>
        <v>17239.447090305544</v>
      </c>
      <c r="M108" s="32">
        <f>IF(ISTEXT(Broilers!M51),"--",IF(ISTEXT(OtherChicken!M51),"--",Broilers!M51+OtherChicken!M51))</f>
        <v>93.14666480818946</v>
      </c>
      <c r="N108" s="32">
        <f>IF(ISTEXT(Broilers!N51),"--",IF(ISTEXT(OtherChicken!N51),"--",Broilers!N51+OtherChicken!N51))</f>
        <v>80.15090080630696</v>
      </c>
      <c r="O108" s="32">
        <f>IF(ISTEXT(Broilers!O51),"--",IF(ISTEXT(OtherChicken!O51),"--",Broilers!O51+OtherChicken!O51))</f>
        <v>56.07429221453005</v>
      </c>
    </row>
    <row r="109" spans="1:15" ht="12" customHeight="1">
      <c r="A109" s="30">
        <v>2010</v>
      </c>
      <c r="B109" s="42">
        <f>IF(+'[1]Pop'!D231=0,'[1]Pop'!H231,'[1]Pop'!D231)</f>
        <v>309.741279</v>
      </c>
      <c r="C109" s="50">
        <v>37018.36408897999</v>
      </c>
      <c r="D109" s="50">
        <f>IF(ISTEXT(Broilers!D52),"NA",SUM(Broilers!D52,OtherChicken!D52))</f>
        <v>110.848786582716</v>
      </c>
      <c r="E109" s="50">
        <f>IF(ISTEXT(Broilers!E52),"--",IF(ISTEXT(OtherChicken!E52),"--",Broilers!E52+OtherChicken!E52))</f>
        <v>618.1310155391693</v>
      </c>
      <c r="F109" s="50">
        <f>IF(ISTEXT(Broilers!F52),"--",IF(ISTEXT(OtherChicken!F52),"--",Broilers!F52+OtherChicken!F52))</f>
        <v>37747.34389110188</v>
      </c>
      <c r="G109" s="50">
        <f>IF(ISTEXT(Broilers!G52),"--",IF(ISTEXT(OtherChicken!G52),"--",Broilers!G52+OtherChicken!G52))</f>
        <v>6840.386763606019</v>
      </c>
      <c r="H109" s="50">
        <f>IF(ISTEXT(Broilers!H52),"NA",IF(ISTEXT(OtherChicken!H52),"NA",Broilers!H52+OtherChicken!H52))</f>
        <v>275.42242169675256</v>
      </c>
      <c r="I109" s="50">
        <f>IF(ISTEXT(Broilers!I52),"--",IF(ISTEXT(OtherChicken!I52),"--",Broilers!I52+OtherChicken!I52))</f>
        <v>776.7460174560547</v>
      </c>
      <c r="J109" s="50">
        <f>IF(ISTEXT(Broilers!J52),"--",IF(ISTEXT(OtherChicken!J52),"--",Broilers!J52+OtherChicken!J52))</f>
        <v>29854.788688343055</v>
      </c>
      <c r="K109" s="50">
        <f>IF(ISTEXT(Broilers!K52),"--",IF(ISTEXT(OtherChicken!K52),"--",Broilers!K52+OtherChicken!K52))</f>
        <v>25697.15507504175</v>
      </c>
      <c r="L109" s="50">
        <f>IF(ISTEXT(Broilers!L52),"--",IF(ISTEXT(OtherChicken!L52),"--",Broilers!L52+OtherChicken!L52))</f>
        <v>17972.582790382516</v>
      </c>
      <c r="M109" s="32">
        <f>IF(ISTEXT(Broilers!M52),"--",IF(ISTEXT(OtherChicken!M52),"--",Broilers!M52+OtherChicken!M52))</f>
        <v>96.38621234060008</v>
      </c>
      <c r="N109" s="32">
        <f>IF(ISTEXT(Broilers!N52),"--",IF(ISTEXT(OtherChicken!N52),"--",Broilers!N52+OtherChicken!N52))</f>
        <v>82.96328845159107</v>
      </c>
      <c r="O109" s="32">
        <f>IF(ISTEXT(Broilers!O52),"--",IF(ISTEXT(OtherChicken!O52),"--",Broilers!O52+OtherChicken!O52))</f>
        <v>58.02449982904124</v>
      </c>
    </row>
    <row r="110" spans="1:15" ht="12" customHeight="1">
      <c r="A110" s="68">
        <v>2011</v>
      </c>
      <c r="B110" s="61">
        <f>IF(+'[1]Pop'!D232=0,'[1]Pop'!H232,'[1]Pop'!D232)</f>
        <v>311.973914</v>
      </c>
      <c r="C110" s="63">
        <v>37325.15765159999</v>
      </c>
      <c r="D110" s="63">
        <f>IF(ISTEXT(Broilers!D53),"NA",SUM(Broilers!D53,OtherChicken!D53))</f>
        <v>108.71257620799801</v>
      </c>
      <c r="E110" s="63">
        <f>IF(ISTEXT(Broilers!E53),"--",IF(ISTEXT(OtherChicken!E53),"--",Broilers!E53+OtherChicken!E53))</f>
        <v>776.7460174560547</v>
      </c>
      <c r="F110" s="63">
        <f>IF(ISTEXT(Broilers!F53),"--",IF(ISTEXT(OtherChicken!F53),"--",Broilers!F53+OtherChicken!F53))</f>
        <v>38210.61624526405</v>
      </c>
      <c r="G110" s="63">
        <f>IF(ISTEXT(Broilers!G53),"--",IF(ISTEXT(OtherChicken!G53),"--",Broilers!G53+OtherChicken!G53))</f>
        <v>7069.492206203239</v>
      </c>
      <c r="H110" s="63">
        <f>IF(ISTEXT(Broilers!H53),"NA",IF(ISTEXT(OtherChicken!H53),"NA",Broilers!H53+OtherChicken!H53))</f>
        <v>293.84117728687215</v>
      </c>
      <c r="I110" s="63">
        <f>IF(ISTEXT(Broilers!I53),"--",IF(ISTEXT(OtherChicken!I53),"--",Broilers!I53+OtherChicken!I53))</f>
        <v>592.015992641449</v>
      </c>
      <c r="J110" s="63">
        <f>IF(ISTEXT(Broilers!J53),"--",IF(ISTEXT(OtherChicken!J53),"--",Broilers!J53+OtherChicken!J53))</f>
        <v>30255.26686913249</v>
      </c>
      <c r="K110" s="63">
        <f>IF(ISTEXT(Broilers!K53),"--",IF(ISTEXT(OtherChicken!K53),"--",Broilers!K53+OtherChicken!K53))</f>
        <v>26040.978996465263</v>
      </c>
      <c r="L110" s="63">
        <f>IF(ISTEXT(Broilers!L53),"--",IF(ISTEXT(OtherChicken!L53),"--",Broilers!L53+OtherChicken!L53))</f>
        <v>18213.670655217757</v>
      </c>
      <c r="M110" s="70">
        <f>IF(ISTEXT(Broilers!M53),"--",IF(ISTEXT(OtherChicken!M53),"--",Broilers!M53+OtherChicken!M53))</f>
        <v>96.98011760410357</v>
      </c>
      <c r="N110" s="70">
        <f>IF(ISTEXT(Broilers!N53),"--",IF(ISTEXT(OtherChicken!N53),"--",Broilers!N53+OtherChicken!N53))</f>
        <v>83.47165525020552</v>
      </c>
      <c r="O110" s="70">
        <f>IF(ISTEXT(Broilers!O53),"--",IF(ISTEXT(OtherChicken!O53),"--",Broilers!O53+OtherChicken!O53))</f>
        <v>58.38203079767034</v>
      </c>
    </row>
    <row r="111" spans="1:15" ht="12" customHeight="1">
      <c r="A111" s="77">
        <v>2012</v>
      </c>
      <c r="B111" s="79">
        <f>IF(+'[1]Pop'!D233=0,'[1]Pop'!H233,'[1]Pop'!D233)</f>
        <v>314.167558</v>
      </c>
      <c r="C111" s="80">
        <v>37159.05416839</v>
      </c>
      <c r="D111" s="80">
        <f>IF(ISTEXT(Broilers!D54),"NA",SUM(Broilers!D54,OtherChicken!D54))</f>
        <v>113.61278070890997</v>
      </c>
      <c r="E111" s="80">
        <f>IF(ISTEXT(Broilers!E54),"--",IF(ISTEXT(OtherChicken!E54),"--",Broilers!E54+OtherChicken!E54))</f>
        <v>592.015992641449</v>
      </c>
      <c r="F111" s="80">
        <f>IF(ISTEXT(Broilers!F54),"--",IF(ISTEXT(OtherChicken!F54),"--",Broilers!F54+OtherChicken!F54))</f>
        <v>37864.68294174036</v>
      </c>
      <c r="G111" s="80">
        <f>IF(ISTEXT(Broilers!G54),"--",IF(ISTEXT(OtherChicken!G54),"--",Broilers!G54+OtherChicken!G54))</f>
        <v>7362.893606366469</v>
      </c>
      <c r="H111" s="80">
        <f>IF(ISTEXT(Broilers!H54),"NA",IF(ISTEXT(OtherChicken!H54),"NA",Broilers!H54+OtherChicken!H54))</f>
        <v>277.8353304502113</v>
      </c>
      <c r="I111" s="80">
        <f>IF(ISTEXT(Broilers!I54),"--",IF(ISTEXT(OtherChicken!I54),"--",Broilers!I54+OtherChicken!I54))</f>
        <v>652.1650302410126</v>
      </c>
      <c r="J111" s="80">
        <f>IF(ISTEXT(Broilers!J54),"--",IF(ISTEXT(OtherChicken!J54),"--",Broilers!J54+OtherChicken!J54))</f>
        <v>29571.788974682666</v>
      </c>
      <c r="K111" s="80">
        <f>IF(ISTEXT(Broilers!K54),"--",IF(ISTEXT(OtherChicken!K54),"--",Broilers!K54+OtherChicken!K54))</f>
        <v>25453.373743546308</v>
      </c>
      <c r="L111" s="80">
        <f>IF(ISTEXT(Broilers!L54),"--",IF(ISTEXT(OtherChicken!L54),"--",Broilers!L54+OtherChicken!L54))</f>
        <v>17802.216962758965</v>
      </c>
      <c r="M111" s="78">
        <f>IF(ISTEXT(Broilers!M54),"--",IF(ISTEXT(OtherChicken!M54),"--",Broilers!M54+OtherChicken!M54))</f>
        <v>94.12744321195211</v>
      </c>
      <c r="N111" s="78">
        <f>IF(ISTEXT(Broilers!N54),"--",IF(ISTEXT(OtherChicken!N54),"--",Broilers!N54+OtherChicken!N54))</f>
        <v>81.01846640558065</v>
      </c>
      <c r="O111" s="78">
        <f>IF(ISTEXT(Broilers!O54),"--",IF(ISTEXT(OtherChicken!O54),"--",Broilers!O54+OtherChicken!O54))</f>
        <v>56.66472081359517</v>
      </c>
    </row>
    <row r="112" spans="1:15" ht="12" customHeight="1">
      <c r="A112" s="68">
        <v>2013</v>
      </c>
      <c r="B112" s="61">
        <f>IF(+'[1]Pop'!D234=0,'[1]Pop'!H234,'[1]Pop'!D234)</f>
        <v>316.294766</v>
      </c>
      <c r="C112" s="63">
        <v>37948.03159605999</v>
      </c>
      <c r="D112" s="63">
        <v>123.85270535727598</v>
      </c>
      <c r="E112" s="63">
        <v>652.1650302410126</v>
      </c>
      <c r="F112" s="63">
        <f>IF(ISTEXT(Broilers!F55),"--",IF(ISTEXT(OtherChicken!F55),"--",Broilers!F55+OtherChicken!F55))</f>
        <v>38724.04933165828</v>
      </c>
      <c r="G112" s="63">
        <f>IF(ISTEXT(Broilers!G55),"--",IF(ISTEXT(OtherChicken!G55),"--",Broilers!G55+OtherChicken!G55))</f>
        <v>7452.569384040185</v>
      </c>
      <c r="H112" s="63">
        <f>IF(ISTEXT(Broilers!H55),"NA",IF(ISTEXT(OtherChicken!H55),"NA",Broilers!H55+OtherChicken!H55))</f>
        <v>279.2412976626751</v>
      </c>
      <c r="I112" s="63">
        <f>IF(ISTEXT(Broilers!I55),"--",IF(ISTEXT(OtherChicken!I55),"--",Broilers!I55+OtherChicken!I55))</f>
        <v>674.6279735565186</v>
      </c>
      <c r="J112" s="63">
        <f>IF(ISTEXT(Broilers!J55),"--",IF(ISTEXT(OtherChicken!J55),"--",Broilers!J55+OtherChicken!J55))</f>
        <v>30317.610676398905</v>
      </c>
      <c r="K112" s="63">
        <f>IF(ISTEXT(Broilers!K55),"--",IF(ISTEXT(OtherChicken!K55),"--",Broilers!K55+OtherChicken!K55))</f>
        <v>26090.530547553248</v>
      </c>
      <c r="L112" s="63">
        <f>IF(ISTEXT(Broilers!L55),"--",IF(ISTEXT(OtherChicken!L55),"--",Broilers!L55+OtherChicken!L55))</f>
        <v>18251.20162719214</v>
      </c>
      <c r="M112" s="70">
        <f>IF(ISTEXT(Broilers!M55),"--",IF(ISTEXT(OtherChicken!M55),"--",Broilers!M55+OtherChicken!M55))</f>
        <v>95.8523944604221</v>
      </c>
      <c r="N112" s="70">
        <f>IF(ISTEXT(Broilers!N55),"--",IF(ISTEXT(OtherChicken!N55),"--",Broilers!N55+OtherChicken!N55))</f>
        <v>82.48802494428013</v>
      </c>
      <c r="O112" s="70">
        <f>IF(ISTEXT(Broilers!O55),"--",IF(ISTEXT(OtherChicken!O55),"--",Broilers!O55+OtherChicken!O55))</f>
        <v>57.703141465174106</v>
      </c>
    </row>
    <row r="113" spans="1:15" ht="12" customHeight="1">
      <c r="A113" s="68">
        <v>2014</v>
      </c>
      <c r="B113" s="61">
        <f>IF(+'[1]Pop'!D235=0,'[1]Pop'!H235,'[1]Pop'!D235)</f>
        <v>318.576955</v>
      </c>
      <c r="C113" s="63">
        <v>38673.16278728</v>
      </c>
      <c r="D113" s="63">
        <v>119.25758967645602</v>
      </c>
      <c r="E113" s="63">
        <v>674.6279735565186</v>
      </c>
      <c r="F113" s="63">
        <f>IF(ISTEXT(Broilers!F56),"--",IF(ISTEXT(OtherChicken!F56),"--",Broilers!F56+OtherChicken!F56))</f>
        <v>39467.048350512974</v>
      </c>
      <c r="G113" s="63">
        <f>IF(ISTEXT(Broilers!G56),"--",IF(ISTEXT(OtherChicken!G56),"--",Broilers!G56+OtherChicken!G56))</f>
        <v>7405.8945314003995</v>
      </c>
      <c r="H113" s="63">
        <f>IF(ISTEXT(Broilers!H56),"NA",IF(ISTEXT(OtherChicken!H56),"NA",Broilers!H56+OtherChicken!H56))</f>
        <v>261.8275104763037</v>
      </c>
      <c r="I113" s="63">
        <f>IF(ISTEXT(Broilers!I56),"--",IF(ISTEXT(OtherChicken!I56),"--",Broilers!I56+OtherChicken!I56))</f>
        <v>683.1600048542023</v>
      </c>
      <c r="J113" s="63">
        <f>IF(ISTEXT(Broilers!J56),"--",IF(ISTEXT(OtherChicken!J56),"--",Broilers!J56+OtherChicken!J56))</f>
        <v>31116.16630378207</v>
      </c>
      <c r="K113" s="63">
        <f>IF(ISTEXT(Broilers!K56),"--",IF(ISTEXT(OtherChicken!K56),"--",Broilers!K56+OtherChicken!K56))</f>
        <v>26777.678169588093</v>
      </c>
      <c r="L113" s="63">
        <f>IF(ISTEXT(Broilers!L56),"--",IF(ISTEXT(OtherChicken!L56),"--",Broilers!L56+OtherChicken!L56))</f>
        <v>18731.932114876803</v>
      </c>
      <c r="M113" s="70">
        <f>IF(ISTEXT(Broilers!M56),"--",IF(ISTEXT(OtherChicken!M56),"--",Broilers!M56+OtherChicken!M56))</f>
        <v>97.6723702559781</v>
      </c>
      <c r="N113" s="70">
        <f>IF(ISTEXT(Broilers!N56),"--",IF(ISTEXT(OtherChicken!N56),"--",Broilers!N56+OtherChicken!N56))</f>
        <v>84.05403388198025</v>
      </c>
      <c r="O113" s="70">
        <f>IF(ISTEXT(Broilers!O56),"--",IF(ISTEXT(OtherChicken!O56),"--",Broilers!O56+OtherChicken!O56))</f>
        <v>58.798766894098804</v>
      </c>
    </row>
    <row r="114" spans="1:15" ht="12" customHeight="1">
      <c r="A114" s="68">
        <v>2015</v>
      </c>
      <c r="B114" s="61">
        <f>IF(+'[1]Pop'!D236=0,'[1]Pop'!H236,'[1]Pop'!D236)</f>
        <v>320.870703</v>
      </c>
      <c r="C114" s="63">
        <v>40141.633443490005</v>
      </c>
      <c r="D114" s="63">
        <v>132.24657875083201</v>
      </c>
      <c r="E114" s="63">
        <v>683.1600048542023</v>
      </c>
      <c r="F114" s="63">
        <f>IF(ISTEXT(Broilers!F57),"--",IF(ISTEXT(OtherChicken!F57),"--",Broilers!F57+OtherChicken!F57))</f>
        <v>40957.040027095034</v>
      </c>
      <c r="G114" s="63">
        <f>IF(ISTEXT(Broilers!G57),"--",IF(ISTEXT(OtherChicken!G57),"--",Broilers!G57+OtherChicken!G57))</f>
        <v>6464.815805592902</v>
      </c>
      <c r="H114" s="63">
        <f>IF(ISTEXT(Broilers!H57),"NA",IF(ISTEXT(OtherChicken!H57),"NA",Broilers!H57+OtherChicken!H57))</f>
        <v>277.6799243969639</v>
      </c>
      <c r="I114" s="63">
        <f>IF(ISTEXT(Broilers!I57),"--",IF(ISTEXT(OtherChicken!I57),"--",Broilers!I57+OtherChicken!I57))</f>
        <v>839.9889702796936</v>
      </c>
      <c r="J114" s="63">
        <f>IF(ISTEXT(Broilers!J57),"--",IF(ISTEXT(OtherChicken!J57),"--",Broilers!J57+OtherChicken!J57))</f>
        <v>33374.55532682547</v>
      </c>
      <c r="K114" s="63">
        <f>IF(ISTEXT(Broilers!K57),"--",IF(ISTEXT(OtherChicken!K57),"--",Broilers!K57+OtherChicken!K57))</f>
        <v>28714.6529579262</v>
      </c>
      <c r="L114" s="63">
        <f>IF(ISTEXT(Broilers!L57),"--",IF(ISTEXT(OtherChicken!L57),"--",Broilers!L57+OtherChicken!L57))</f>
        <v>20091.482306748934</v>
      </c>
      <c r="M114" s="70">
        <f>IF(ISTEXT(Broilers!M57),"--",IF(ISTEXT(OtherChicken!M57),"--",Broilers!M57+OtherChicken!M57))</f>
        <v>104.01247298300548</v>
      </c>
      <c r="N114" s="70">
        <f>IF(ISTEXT(Broilers!N57),"--",IF(ISTEXT(OtherChicken!N57),"--",Broilers!N57+OtherChicken!N57))</f>
        <v>89.48979351949811</v>
      </c>
      <c r="O114" s="70">
        <f>IF(ISTEXT(Broilers!O57),"--",IF(ISTEXT(OtherChicken!O57),"--",Broilers!O57+OtherChicken!O57))</f>
        <v>62.61550873576929</v>
      </c>
    </row>
    <row r="115" spans="1:15" ht="12" customHeight="1">
      <c r="A115" s="91">
        <v>2016</v>
      </c>
      <c r="B115" s="84">
        <f>IF(+'[1]Pop'!D237=0,'[1]Pop'!H237,'[1]Pop'!D237)</f>
        <v>323.161011</v>
      </c>
      <c r="C115" s="93">
        <v>40808.64561351</v>
      </c>
      <c r="D115" s="93">
        <v>133.50567585360602</v>
      </c>
      <c r="E115" s="93">
        <v>839.9889702796936</v>
      </c>
      <c r="F115" s="93">
        <f>IF(ISTEXT(Broilers!F58),"--",IF(ISTEXT(OtherChicken!F58),"--",Broilers!F58+OtherChicken!F58))</f>
        <v>41782.1402596433</v>
      </c>
      <c r="G115" s="93">
        <f>IF(ISTEXT(Broilers!G58),"--",IF(ISTEXT(OtherChicken!G58),"--",Broilers!G58+OtherChicken!G58))</f>
        <v>6802.6909858373365</v>
      </c>
      <c r="H115" s="93">
        <f>IF(ISTEXT(Broilers!H58),"NA",IF(ISTEXT(OtherChicken!H58),"NA",Broilers!H58+OtherChicken!H58))</f>
        <v>277.754874952244</v>
      </c>
      <c r="I115" s="93">
        <f>IF(ISTEXT(Broilers!I58),"--",IF(ISTEXT(OtherChicken!I58),"--",Broilers!I58+OtherChicken!I58))</f>
        <v>785.7930250167847</v>
      </c>
      <c r="J115" s="93">
        <f>IF(ISTEXT(Broilers!J58),"--",IF(ISTEXT(OtherChicken!J58),"--",Broilers!J58+OtherChicken!J58))</f>
        <v>33915.90137383693</v>
      </c>
      <c r="K115" s="93">
        <f>IF(ISTEXT(Broilers!K58),"--",IF(ISTEXT(OtherChicken!K58),"--",Broilers!K58+OtherChicken!K58))</f>
        <v>29184.195309571824</v>
      </c>
      <c r="L115" s="93">
        <f>IF(ISTEXT(Broilers!L58),"--",IF(ISTEXT(OtherChicken!L58),"--",Broilers!L58+OtherChicken!L58))</f>
        <v>20417.37262704983</v>
      </c>
      <c r="M115" s="94">
        <f>IF(ISTEXT(Broilers!M58),"--",IF(ISTEXT(OtherChicken!M58),"--",Broilers!M58+OtherChicken!M58))</f>
        <v>104.95047428180294</v>
      </c>
      <c r="N115" s="94">
        <f>IF(ISTEXT(Broilers!N58),"--",IF(ISTEXT(OtherChicken!N58),"--",Broilers!N58+OtherChicken!N58))</f>
        <v>90.30852830687495</v>
      </c>
      <c r="O115" s="94">
        <f>IF(ISTEXT(Broilers!O58),"--",IF(ISTEXT(OtherChicken!O58),"--",Broilers!O58+OtherChicken!O58))</f>
        <v>63.18018551764536</v>
      </c>
    </row>
    <row r="116" spans="1:15" ht="12" customHeight="1">
      <c r="A116" s="91">
        <v>2017</v>
      </c>
      <c r="B116" s="84">
        <f>IF(+'[1]Pop'!D238=0,'[1]Pop'!H238,'[1]Pop'!D238)</f>
        <v>325.20603</v>
      </c>
      <c r="C116" s="93">
        <v>41751.32462282999</v>
      </c>
      <c r="D116" s="93">
        <v>129.27960066785403</v>
      </c>
      <c r="E116" s="93">
        <v>785.7930250167847</v>
      </c>
      <c r="F116" s="93">
        <f>IF(ISTEXT(Broilers!F59),"--",IF(ISTEXT(OtherChicken!F59),"--",Broilers!F59+OtherChicken!F59))</f>
        <v>42666.39724851464</v>
      </c>
      <c r="G116" s="93">
        <f>IF(ISTEXT(Broilers!G59),"--",IF(ISTEXT(OtherChicken!G59),"--",Broilers!G59+OtherChicken!G59))</f>
        <v>6916.156215605028</v>
      </c>
      <c r="H116" s="93">
        <f>IF(ISTEXT(Broilers!H59),"NA",IF(ISTEXT(OtherChicken!H59),"NA",Broilers!H59+OtherChicken!H59))</f>
        <v>275.03706909478535</v>
      </c>
      <c r="I116" s="93">
        <f>IF(ISTEXT(Broilers!I59),"--",IF(ISTEXT(OtherChicken!I59),"--",Broilers!I59+OtherChicken!I59))</f>
        <v>860.5569696426392</v>
      </c>
      <c r="J116" s="93">
        <f>IF(ISTEXT(Broilers!J59),"--",IF(ISTEXT(OtherChicken!J59),"--",Broilers!J59+OtherChicken!J59))</f>
        <v>34614.64699417218</v>
      </c>
      <c r="K116" s="93">
        <f>IF(ISTEXT(Broilers!K59),"--",IF(ISTEXT(OtherChicken!K59),"--",Broilers!K59+OtherChicken!K59))</f>
        <v>29787.800895526438</v>
      </c>
      <c r="L116" s="93">
        <f>IF(ISTEXT(Broilers!L59),"--",IF(ISTEXT(OtherChicken!L59),"--",Broilers!L59+OtherChicken!L59))</f>
        <v>20838.017490491653</v>
      </c>
      <c r="M116" s="94">
        <f>IF(ISTEXT(Broilers!M59),"--",IF(ISTEXT(OtherChicken!M59),"--",Broilers!M59+OtherChicken!M59))</f>
        <v>106.43913027741885</v>
      </c>
      <c r="N116" s="94">
        <f>IF(ISTEXT(Broilers!N59),"--",IF(ISTEXT(OtherChicken!N59),"--",Broilers!N59+OtherChicken!N59))</f>
        <v>91.59670531178784</v>
      </c>
      <c r="O116" s="94">
        <f>IF(ISTEXT(Broilers!O59),"--",IF(ISTEXT(OtherChicken!O59),"--",Broilers!O59+OtherChicken!O59))</f>
        <v>64.07635642700615</v>
      </c>
    </row>
    <row r="117" spans="1:15" ht="12" customHeight="1">
      <c r="A117" s="91">
        <v>2018</v>
      </c>
      <c r="B117" s="84">
        <f>IF(+'[1]Pop'!D239=0,'[1]Pop'!H239,'[1]Pop'!D239)</f>
        <v>326.923976</v>
      </c>
      <c r="C117" s="82">
        <v>42683.69201815999</v>
      </c>
      <c r="D117" s="93">
        <v>141.33774321828002</v>
      </c>
      <c r="E117" s="93">
        <v>860.5569696426392</v>
      </c>
      <c r="F117" s="93">
        <f>IF(ISTEXT(Broilers!F60),"--",IF(ISTEXT(OtherChicken!F60),"--",Broilers!F60+OtherChicken!F60))</f>
        <v>43685.586731020914</v>
      </c>
      <c r="G117" s="93">
        <f>IF(ISTEXT(Broilers!G60),"--",IF(ISTEXT(OtherChicken!G60),"--",Broilers!G60+OtherChicken!G60))</f>
        <v>7152.88473399572</v>
      </c>
      <c r="H117" s="93">
        <f>IF(ISTEXT(Broilers!H60),"NA",IF(ISTEXT(OtherChicken!H60),"NA",Broilers!H60+OtherChicken!H60))</f>
        <v>281.6612700270147</v>
      </c>
      <c r="I117" s="93">
        <f>IF(ISTEXT(Broilers!I60),"--",IF(ISTEXT(OtherChicken!I60),"--",Broilers!I60+OtherChicken!I60))</f>
        <v>850.1660251617432</v>
      </c>
      <c r="J117" s="93">
        <f>IF(ISTEXT(Broilers!J60),"--",IF(ISTEXT(OtherChicken!J60),"--",Broilers!J60+OtherChicken!J60))</f>
        <v>35400.87470183643</v>
      </c>
      <c r="K117" s="93">
        <f>IF(ISTEXT(Broilers!K60),"--",IF(ISTEXT(OtherChicken!K60),"--",Broilers!K60+OtherChicken!K60))</f>
        <v>30468.7496080004</v>
      </c>
      <c r="L117" s="93">
        <f>IF(ISTEXT(Broilers!L60),"--",IF(ISTEXT(OtherChicken!L60),"--",Broilers!L60+OtherChicken!L60))</f>
        <v>21311.32657050553</v>
      </c>
      <c r="M117" s="94">
        <f>IF(ISTEXT(Broilers!M60),"--",IF(ISTEXT(OtherChicken!M60),"--",Broilers!M60+OtherChicken!M60))</f>
        <v>108.28473070398616</v>
      </c>
      <c r="N117" s="94">
        <f>IF(ISTEXT(Broilers!N60),"--",IF(ISTEXT(OtherChicken!N60),"--",Broilers!N60+OtherChicken!N60))</f>
        <v>93.19827190649485</v>
      </c>
      <c r="O117" s="94">
        <f>IF(ISTEXT(Broilers!O60),"--",IF(ISTEXT(OtherChicken!O60),"--",Broilers!O60+OtherChicken!O60))</f>
        <v>65.18740788379966</v>
      </c>
    </row>
    <row r="118" spans="1:15" ht="12" customHeight="1" thickBot="1">
      <c r="A118" s="91">
        <v>2019</v>
      </c>
      <c r="B118" s="84">
        <f>IF(+'[1]Pop'!D240=0,'[1]Pop'!H240,'[1]Pop'!D240)</f>
        <v>328.475998</v>
      </c>
      <c r="C118" s="109">
        <v>43963.25209656999</v>
      </c>
      <c r="D118" s="93">
        <v>133.56767202886803</v>
      </c>
      <c r="E118" s="93">
        <v>850.1660251617432</v>
      </c>
      <c r="F118" s="93">
        <f>IF(ISTEXT(Broilers!F61),"--",IF(ISTEXT(OtherChicken!F61),"--",Broilers!F61+OtherChicken!F61))</f>
        <v>44946.98579376061</v>
      </c>
      <c r="G118" s="93">
        <f>IF(ISTEXT(Broilers!G61),"--",IF(ISTEXT(OtherChicken!G61),"--",Broilers!G61+OtherChicken!G61))</f>
        <v>7184.76054077689</v>
      </c>
      <c r="H118" s="120">
        <f>IF(ISTEXT(Broilers!H61),"NA",IF(ISTEXT(OtherChicken!H61),"NA",Broilers!H61+OtherChicken!H61))</f>
        <v>251.461542458979</v>
      </c>
      <c r="I118" s="93">
        <f>IF(ISTEXT(Broilers!I61),"--",IF(ISTEXT(OtherChicken!I61),"--",Broilers!I61+OtherChicken!I61))</f>
        <v>942.120988368988</v>
      </c>
      <c r="J118" s="93">
        <f>IF(ISTEXT(Broilers!J61),"--",IF(ISTEXT(OtherChicken!J61),"--",Broilers!J61+OtherChicken!J61))</f>
        <v>36568.642722155746</v>
      </c>
      <c r="K118" s="93">
        <f>IF(ISTEXT(Broilers!K61),"--",IF(ISTEXT(OtherChicken!K61),"--",Broilers!K61+OtherChicken!K61))</f>
        <v>31470.616824062312</v>
      </c>
      <c r="L118" s="93">
        <f>IF(ISTEXT(Broilers!L61),"--",IF(ISTEXT(OtherChicken!L61),"--",Broilers!L61+OtherChicken!L61))</f>
        <v>22014.32291873776</v>
      </c>
      <c r="M118" s="94">
        <f>IF(ISTEXT(Broilers!M61),"--",IF(ISTEXT(OtherChicken!M61),"--",Broilers!M61+OtherChicken!M61))</f>
        <v>111.32820341459393</v>
      </c>
      <c r="N118" s="94">
        <f>IF(ISTEXT(Broilers!N61),"--",IF(ISTEXT(OtherChicken!N61),"--",Broilers!N61+OtherChicken!N61))</f>
        <v>95.80796470877094</v>
      </c>
      <c r="O118" s="94">
        <f>IF(ISTEXT(Broilers!O61),"--",IF(ISTEXT(OtherChicken!O61),"--",Broilers!O61+OtherChicken!O61))</f>
        <v>67.01957845558555</v>
      </c>
    </row>
    <row r="119" spans="1:15" ht="12" customHeight="1" thickTop="1">
      <c r="A119" s="206" t="s">
        <v>40</v>
      </c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8"/>
    </row>
    <row r="120" spans="1:15" ht="12" customHeight="1">
      <c r="A120" s="209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1"/>
    </row>
    <row r="121" spans="1:15" ht="12" customHeight="1">
      <c r="A121" s="127" t="s">
        <v>68</v>
      </c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4"/>
    </row>
    <row r="122" spans="1:15" ht="12" customHeight="1">
      <c r="A122" s="205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4"/>
    </row>
    <row r="123" spans="1:15" ht="12" customHeight="1">
      <c r="A123" s="209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1"/>
    </row>
    <row r="124" spans="1:15" ht="12" customHeight="1">
      <c r="A124" s="216" t="s">
        <v>66</v>
      </c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</row>
    <row r="125" spans="1:15" ht="12" customHeight="1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</row>
  </sheetData>
  <sheetProtection/>
  <mergeCells count="27">
    <mergeCell ref="A124:O124"/>
    <mergeCell ref="N1:O1"/>
    <mergeCell ref="F3:F6"/>
    <mergeCell ref="K5:K6"/>
    <mergeCell ref="L5:L6"/>
    <mergeCell ref="M5:M6"/>
    <mergeCell ref="J5:J6"/>
    <mergeCell ref="J4:L4"/>
    <mergeCell ref="G2:I2"/>
    <mergeCell ref="J2:O3"/>
    <mergeCell ref="A2:A6"/>
    <mergeCell ref="C3:C6"/>
    <mergeCell ref="D3:D6"/>
    <mergeCell ref="O5:O6"/>
    <mergeCell ref="E3:E6"/>
    <mergeCell ref="G3:G6"/>
    <mergeCell ref="H3:H6"/>
    <mergeCell ref="A121:O122"/>
    <mergeCell ref="A119:O119"/>
    <mergeCell ref="A120:O120"/>
    <mergeCell ref="A123:O123"/>
    <mergeCell ref="A1:M1"/>
    <mergeCell ref="C7:L7"/>
    <mergeCell ref="M7:O7"/>
    <mergeCell ref="I3:I6"/>
    <mergeCell ref="N5:N6"/>
    <mergeCell ref="B2:B6"/>
  </mergeCells>
  <printOptions horizontalCentered="1" verticalCentered="1"/>
  <pageMargins left="0.6" right="0.6" top="0.5" bottom="0.5" header="0" footer="0"/>
  <pageSetup fitToHeight="3" fitToWidth="1" horizontalDpi="300" verticalDpi="300" orientation="landscape" scale="98" r:id="rId1"/>
  <rowBreaks count="2" manualBreakCount="2">
    <brk id="39" max="14" man="1"/>
    <brk id="68" max="14" man="1"/>
  </rowBreaks>
  <ignoredErrors>
    <ignoredError sqref="H8:H6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V131"/>
  <sheetViews>
    <sheetView showZeros="0" showOutlineSymbols="0" zoomScalePageLayoutView="0" workbookViewId="0" topLeftCell="A1">
      <pane ySplit="7" topLeftCell="A8" activePane="bottomLeft" state="frozen"/>
      <selection pane="topLeft" activeCell="A1" sqref="A1:P1"/>
      <selection pane="bottomLeft" activeCell="A1" sqref="A1:P1"/>
    </sheetView>
  </sheetViews>
  <sheetFormatPr defaultColWidth="12.83203125" defaultRowHeight="12" customHeight="1"/>
  <cols>
    <col min="1" max="2" width="12.83203125" style="5" customWidth="1"/>
    <col min="3" max="12" width="12.83203125" style="6" customWidth="1"/>
    <col min="13" max="15" width="12.83203125" style="7" customWidth="1"/>
    <col min="16" max="18" width="12.83203125" style="17" customWidth="1"/>
    <col min="19" max="20" width="12.83203125" style="16" customWidth="1"/>
    <col min="21" max="16384" width="12.83203125" style="16" customWidth="1"/>
  </cols>
  <sheetData>
    <row r="1" spans="1:18" s="46" customFormat="1" ht="12" customHeight="1" thickBot="1">
      <c r="A1" s="182" t="s">
        <v>64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1" t="s">
        <v>38</v>
      </c>
      <c r="R1" s="181"/>
    </row>
    <row r="2" spans="1:18" ht="12" customHeight="1" thickTop="1">
      <c r="A2" s="140" t="s">
        <v>0</v>
      </c>
      <c r="B2" s="169" t="s">
        <v>28</v>
      </c>
      <c r="C2" s="10" t="s">
        <v>1</v>
      </c>
      <c r="D2" s="11"/>
      <c r="E2" s="11"/>
      <c r="F2" s="11"/>
      <c r="G2" s="161" t="s">
        <v>60</v>
      </c>
      <c r="H2" s="162"/>
      <c r="I2" s="162"/>
      <c r="J2" s="163" t="s">
        <v>65</v>
      </c>
      <c r="K2" s="164"/>
      <c r="L2" s="164"/>
      <c r="M2" s="164"/>
      <c r="N2" s="164"/>
      <c r="O2" s="165"/>
      <c r="P2" s="150" t="s">
        <v>7</v>
      </c>
      <c r="Q2" s="151"/>
      <c r="R2" s="143" t="s">
        <v>56</v>
      </c>
    </row>
    <row r="3" spans="1:18" ht="12" customHeight="1">
      <c r="A3" s="141"/>
      <c r="B3" s="170"/>
      <c r="C3" s="172" t="s">
        <v>52</v>
      </c>
      <c r="D3" s="130" t="s">
        <v>2</v>
      </c>
      <c r="E3" s="172" t="s">
        <v>32</v>
      </c>
      <c r="F3" s="172" t="s">
        <v>33</v>
      </c>
      <c r="G3" s="172" t="s">
        <v>34</v>
      </c>
      <c r="H3" s="172" t="s">
        <v>35</v>
      </c>
      <c r="I3" s="221" t="s">
        <v>36</v>
      </c>
      <c r="J3" s="166"/>
      <c r="K3" s="167"/>
      <c r="L3" s="167"/>
      <c r="M3" s="167"/>
      <c r="N3" s="167"/>
      <c r="O3" s="168"/>
      <c r="P3" s="152" t="s">
        <v>8</v>
      </c>
      <c r="Q3" s="153"/>
      <c r="R3" s="144"/>
    </row>
    <row r="4" spans="1:18" ht="12" customHeight="1">
      <c r="A4" s="141"/>
      <c r="B4" s="170"/>
      <c r="C4" s="131"/>
      <c r="D4" s="131"/>
      <c r="E4" s="131"/>
      <c r="F4" s="186"/>
      <c r="G4" s="131"/>
      <c r="H4" s="131"/>
      <c r="I4" s="131"/>
      <c r="J4" s="10" t="s">
        <v>3</v>
      </c>
      <c r="K4" s="11"/>
      <c r="L4" s="11"/>
      <c r="M4" s="12" t="s">
        <v>27</v>
      </c>
      <c r="N4" s="13"/>
      <c r="O4" s="13"/>
      <c r="P4" s="173" t="s">
        <v>37</v>
      </c>
      <c r="Q4" s="174"/>
      <c r="R4" s="144"/>
    </row>
    <row r="5" spans="1:18" ht="12" customHeight="1">
      <c r="A5" s="141"/>
      <c r="B5" s="170"/>
      <c r="C5" s="131"/>
      <c r="D5" s="131"/>
      <c r="E5" s="131"/>
      <c r="F5" s="186"/>
      <c r="G5" s="131"/>
      <c r="H5" s="131"/>
      <c r="I5" s="131"/>
      <c r="J5" s="146" t="s">
        <v>26</v>
      </c>
      <c r="K5" s="146" t="s">
        <v>5</v>
      </c>
      <c r="L5" s="146" t="s">
        <v>6</v>
      </c>
      <c r="M5" s="156" t="s">
        <v>26</v>
      </c>
      <c r="N5" s="156" t="s">
        <v>5</v>
      </c>
      <c r="O5" s="156" t="s">
        <v>6</v>
      </c>
      <c r="P5" s="183" t="s">
        <v>5</v>
      </c>
      <c r="Q5" s="148" t="s">
        <v>6</v>
      </c>
      <c r="R5" s="144"/>
    </row>
    <row r="6" spans="1:18" ht="12" customHeight="1">
      <c r="A6" s="142"/>
      <c r="B6" s="171"/>
      <c r="C6" s="132"/>
      <c r="D6" s="132"/>
      <c r="E6" s="132"/>
      <c r="F6" s="187"/>
      <c r="G6" s="132"/>
      <c r="H6" s="132"/>
      <c r="I6" s="132"/>
      <c r="J6" s="147"/>
      <c r="K6" s="147"/>
      <c r="L6" s="147"/>
      <c r="M6" s="157"/>
      <c r="N6" s="157"/>
      <c r="O6" s="157"/>
      <c r="P6" s="184"/>
      <c r="Q6" s="149"/>
      <c r="R6" s="145"/>
    </row>
    <row r="7" spans="1:100" ht="12" customHeight="1">
      <c r="A7"/>
      <c r="B7" s="73" t="s">
        <v>42</v>
      </c>
      <c r="C7" s="155" t="s">
        <v>10</v>
      </c>
      <c r="D7" s="155"/>
      <c r="E7" s="155"/>
      <c r="F7" s="155"/>
      <c r="G7" s="155"/>
      <c r="H7" s="155"/>
      <c r="I7" s="155"/>
      <c r="J7" s="155"/>
      <c r="K7" s="155"/>
      <c r="L7" s="155"/>
      <c r="M7" s="154" t="s">
        <v>11</v>
      </c>
      <c r="N7" s="154"/>
      <c r="O7" s="154"/>
      <c r="P7" s="74"/>
      <c r="Q7" s="72" t="s">
        <v>51</v>
      </c>
      <c r="R7" s="72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 ht="12" customHeight="1">
      <c r="A8" s="30">
        <v>1909</v>
      </c>
      <c r="B8" s="30">
        <f>IF(+'[1]Pop'!D130=0,'[1]Pop'!H130,'[1]Pop'!D130)</f>
        <v>90.49</v>
      </c>
      <c r="C8" s="50" t="s">
        <v>14</v>
      </c>
      <c r="D8" s="50" t="s">
        <v>14</v>
      </c>
      <c r="E8" s="50" t="s">
        <v>14</v>
      </c>
      <c r="F8" s="50" t="s">
        <v>14</v>
      </c>
      <c r="G8" s="50" t="s">
        <v>14</v>
      </c>
      <c r="H8" s="50" t="s">
        <v>14</v>
      </c>
      <c r="I8" s="50" t="s">
        <v>14</v>
      </c>
      <c r="J8" s="50" t="s">
        <v>14</v>
      </c>
      <c r="K8" s="50" t="s">
        <v>14</v>
      </c>
      <c r="L8" s="50" t="s">
        <v>14</v>
      </c>
      <c r="M8" s="32">
        <v>1</v>
      </c>
      <c r="N8" s="32" t="s">
        <v>14</v>
      </c>
      <c r="O8" s="32">
        <f aca="true" t="shared" si="0" ref="O8:O27">M8*Q8</f>
        <v>0.79</v>
      </c>
      <c r="P8" s="33">
        <v>1</v>
      </c>
      <c r="Q8" s="33">
        <v>0.79</v>
      </c>
      <c r="R8" s="95" t="s">
        <v>14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4"/>
      <c r="BE8" s="14"/>
      <c r="BF8" s="14"/>
      <c r="BG8" s="14"/>
      <c r="BH8" s="14"/>
      <c r="BI8" s="14"/>
      <c r="BJ8" s="14"/>
      <c r="BK8" s="14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14"/>
      <c r="CU8" s="14"/>
      <c r="CV8" s="14"/>
    </row>
    <row r="9" spans="1:18" ht="12" customHeight="1">
      <c r="A9" s="30">
        <v>1910</v>
      </c>
      <c r="B9" s="30">
        <f>IF(+'[1]Pop'!D131=0,'[1]Pop'!H131,'[1]Pop'!D131)</f>
        <v>92.407</v>
      </c>
      <c r="C9" s="50" t="s">
        <v>14</v>
      </c>
      <c r="D9" s="50" t="s">
        <v>14</v>
      </c>
      <c r="E9" s="50" t="s">
        <v>14</v>
      </c>
      <c r="F9" s="50" t="s">
        <v>14</v>
      </c>
      <c r="G9" s="50" t="s">
        <v>14</v>
      </c>
      <c r="H9" s="50" t="s">
        <v>14</v>
      </c>
      <c r="I9" s="50" t="s">
        <v>14</v>
      </c>
      <c r="J9" s="50" t="s">
        <v>14</v>
      </c>
      <c r="K9" s="50" t="s">
        <v>14</v>
      </c>
      <c r="L9" s="50" t="s">
        <v>14</v>
      </c>
      <c r="M9" s="34">
        <v>1</v>
      </c>
      <c r="N9" s="32" t="s">
        <v>14</v>
      </c>
      <c r="O9" s="32">
        <f t="shared" si="0"/>
        <v>0.79</v>
      </c>
      <c r="P9" s="33">
        <v>1</v>
      </c>
      <c r="Q9" s="23">
        <v>0.79</v>
      </c>
      <c r="R9" s="95" t="s">
        <v>14</v>
      </c>
    </row>
    <row r="10" spans="1:18" ht="12" customHeight="1">
      <c r="A10" s="31">
        <v>1911</v>
      </c>
      <c r="B10" s="31">
        <f>IF(+'[1]Pop'!D132=0,'[1]Pop'!H132,'[1]Pop'!D132)</f>
        <v>93.863</v>
      </c>
      <c r="C10" s="54" t="s">
        <v>14</v>
      </c>
      <c r="D10" s="54" t="s">
        <v>14</v>
      </c>
      <c r="E10" s="54" t="s">
        <v>14</v>
      </c>
      <c r="F10" s="54" t="s">
        <v>14</v>
      </c>
      <c r="G10" s="54" t="s">
        <v>14</v>
      </c>
      <c r="H10" s="54" t="s">
        <v>14</v>
      </c>
      <c r="I10" s="54" t="s">
        <v>14</v>
      </c>
      <c r="J10" s="54" t="s">
        <v>14</v>
      </c>
      <c r="K10" s="54" t="s">
        <v>14</v>
      </c>
      <c r="L10" s="54" t="s">
        <v>14</v>
      </c>
      <c r="M10" s="35">
        <v>1.1</v>
      </c>
      <c r="N10" s="36" t="s">
        <v>14</v>
      </c>
      <c r="O10" s="27">
        <f t="shared" si="0"/>
        <v>0.8690000000000001</v>
      </c>
      <c r="P10" s="37">
        <v>1</v>
      </c>
      <c r="Q10" s="28">
        <v>0.79</v>
      </c>
      <c r="R10" s="96" t="s">
        <v>14</v>
      </c>
    </row>
    <row r="11" spans="1:18" ht="12" customHeight="1">
      <c r="A11" s="31">
        <v>1912</v>
      </c>
      <c r="B11" s="31">
        <f>IF(+'[1]Pop'!D133=0,'[1]Pop'!H133,'[1]Pop'!D133)</f>
        <v>95.335</v>
      </c>
      <c r="C11" s="54" t="s">
        <v>14</v>
      </c>
      <c r="D11" s="54" t="s">
        <v>14</v>
      </c>
      <c r="E11" s="54" t="s">
        <v>14</v>
      </c>
      <c r="F11" s="54" t="s">
        <v>14</v>
      </c>
      <c r="G11" s="54" t="s">
        <v>14</v>
      </c>
      <c r="H11" s="54" t="s">
        <v>14</v>
      </c>
      <c r="I11" s="54" t="s">
        <v>14</v>
      </c>
      <c r="J11" s="54" t="s">
        <v>14</v>
      </c>
      <c r="K11" s="54" t="s">
        <v>14</v>
      </c>
      <c r="L11" s="54" t="s">
        <v>14</v>
      </c>
      <c r="M11" s="35">
        <v>1.1</v>
      </c>
      <c r="N11" s="36" t="s">
        <v>14</v>
      </c>
      <c r="O11" s="27">
        <f t="shared" si="0"/>
        <v>0.8690000000000001</v>
      </c>
      <c r="P11" s="37">
        <v>1</v>
      </c>
      <c r="Q11" s="28">
        <v>0.79</v>
      </c>
      <c r="R11" s="96" t="s">
        <v>14</v>
      </c>
    </row>
    <row r="12" spans="1:18" ht="12" customHeight="1">
      <c r="A12" s="31">
        <v>1913</v>
      </c>
      <c r="B12" s="31">
        <f>IF(+'[1]Pop'!D134=0,'[1]Pop'!H134,'[1]Pop'!D134)</f>
        <v>97.225</v>
      </c>
      <c r="C12" s="54" t="s">
        <v>14</v>
      </c>
      <c r="D12" s="54" t="s">
        <v>14</v>
      </c>
      <c r="E12" s="54" t="s">
        <v>14</v>
      </c>
      <c r="F12" s="54" t="s">
        <v>14</v>
      </c>
      <c r="G12" s="54" t="s">
        <v>14</v>
      </c>
      <c r="H12" s="54" t="s">
        <v>14</v>
      </c>
      <c r="I12" s="54" t="s">
        <v>14</v>
      </c>
      <c r="J12" s="54" t="s">
        <v>14</v>
      </c>
      <c r="K12" s="54" t="s">
        <v>14</v>
      </c>
      <c r="L12" s="54" t="s">
        <v>14</v>
      </c>
      <c r="M12" s="35">
        <v>1.1</v>
      </c>
      <c r="N12" s="36" t="s">
        <v>14</v>
      </c>
      <c r="O12" s="27">
        <f t="shared" si="0"/>
        <v>0.8690000000000001</v>
      </c>
      <c r="P12" s="37">
        <v>1</v>
      </c>
      <c r="Q12" s="28">
        <v>0.79</v>
      </c>
      <c r="R12" s="96" t="s">
        <v>14</v>
      </c>
    </row>
    <row r="13" spans="1:18" ht="12" customHeight="1">
      <c r="A13" s="31">
        <v>1914</v>
      </c>
      <c r="B13" s="31">
        <f>IF(+'[1]Pop'!D135=0,'[1]Pop'!H135,'[1]Pop'!D135)</f>
        <v>99.111</v>
      </c>
      <c r="C13" s="54" t="s">
        <v>14</v>
      </c>
      <c r="D13" s="54" t="s">
        <v>14</v>
      </c>
      <c r="E13" s="54" t="s">
        <v>14</v>
      </c>
      <c r="F13" s="54" t="s">
        <v>14</v>
      </c>
      <c r="G13" s="54" t="s">
        <v>14</v>
      </c>
      <c r="H13" s="54" t="s">
        <v>14</v>
      </c>
      <c r="I13" s="54" t="s">
        <v>14</v>
      </c>
      <c r="J13" s="54" t="s">
        <v>14</v>
      </c>
      <c r="K13" s="54" t="s">
        <v>14</v>
      </c>
      <c r="L13" s="54" t="s">
        <v>14</v>
      </c>
      <c r="M13" s="35">
        <v>1.1</v>
      </c>
      <c r="N13" s="36" t="s">
        <v>14</v>
      </c>
      <c r="O13" s="27">
        <f t="shared" si="0"/>
        <v>0.8690000000000001</v>
      </c>
      <c r="P13" s="37">
        <v>1</v>
      </c>
      <c r="Q13" s="28">
        <v>0.79</v>
      </c>
      <c r="R13" s="96" t="s">
        <v>14</v>
      </c>
    </row>
    <row r="14" spans="1:18" ht="12" customHeight="1">
      <c r="A14" s="31">
        <v>1915</v>
      </c>
      <c r="B14" s="31">
        <f>IF(+'[1]Pop'!D136=0,'[1]Pop'!H136,'[1]Pop'!D136)</f>
        <v>100.546</v>
      </c>
      <c r="C14" s="54" t="s">
        <v>14</v>
      </c>
      <c r="D14" s="54" t="s">
        <v>14</v>
      </c>
      <c r="E14" s="54" t="s">
        <v>14</v>
      </c>
      <c r="F14" s="54" t="s">
        <v>14</v>
      </c>
      <c r="G14" s="54" t="s">
        <v>14</v>
      </c>
      <c r="H14" s="54" t="s">
        <v>14</v>
      </c>
      <c r="I14" s="54" t="s">
        <v>14</v>
      </c>
      <c r="J14" s="54" t="s">
        <v>14</v>
      </c>
      <c r="K14" s="54" t="s">
        <v>14</v>
      </c>
      <c r="L14" s="54" t="s">
        <v>14</v>
      </c>
      <c r="M14" s="35">
        <v>1.2</v>
      </c>
      <c r="N14" s="36" t="s">
        <v>14</v>
      </c>
      <c r="O14" s="36">
        <f t="shared" si="0"/>
        <v>0.948</v>
      </c>
      <c r="P14" s="37">
        <v>1</v>
      </c>
      <c r="Q14" s="28">
        <v>0.79</v>
      </c>
      <c r="R14" s="96" t="s">
        <v>14</v>
      </c>
    </row>
    <row r="15" spans="1:18" ht="12" customHeight="1">
      <c r="A15" s="30">
        <v>1916</v>
      </c>
      <c r="B15" s="30">
        <f>IF(+'[1]Pop'!D137=0,'[1]Pop'!H137,'[1]Pop'!D137)</f>
        <v>101.961</v>
      </c>
      <c r="C15" s="50" t="s">
        <v>14</v>
      </c>
      <c r="D15" s="50" t="s">
        <v>14</v>
      </c>
      <c r="E15" s="50" t="s">
        <v>14</v>
      </c>
      <c r="F15" s="50" t="s">
        <v>14</v>
      </c>
      <c r="G15" s="50" t="s">
        <v>14</v>
      </c>
      <c r="H15" s="50" t="s">
        <v>14</v>
      </c>
      <c r="I15" s="50" t="s">
        <v>14</v>
      </c>
      <c r="J15" s="50" t="s">
        <v>14</v>
      </c>
      <c r="K15" s="50" t="s">
        <v>14</v>
      </c>
      <c r="L15" s="50" t="s">
        <v>14</v>
      </c>
      <c r="M15" s="34">
        <v>1.2</v>
      </c>
      <c r="N15" s="32" t="s">
        <v>14</v>
      </c>
      <c r="O15" s="22">
        <f t="shared" si="0"/>
        <v>0.948</v>
      </c>
      <c r="P15" s="33">
        <v>1</v>
      </c>
      <c r="Q15" s="23">
        <v>0.79</v>
      </c>
      <c r="R15" s="95" t="s">
        <v>14</v>
      </c>
    </row>
    <row r="16" spans="1:18" ht="12" customHeight="1">
      <c r="A16" s="30">
        <v>1917</v>
      </c>
      <c r="B16" s="30">
        <f>IF(+'[1]Pop'!D138=0,'[1]Pop'!H138,'[1]Pop'!D138)</f>
        <v>103.414</v>
      </c>
      <c r="C16" s="50" t="s">
        <v>14</v>
      </c>
      <c r="D16" s="50" t="s">
        <v>14</v>
      </c>
      <c r="E16" s="50" t="s">
        <v>14</v>
      </c>
      <c r="F16" s="50" t="s">
        <v>14</v>
      </c>
      <c r="G16" s="50" t="s">
        <v>14</v>
      </c>
      <c r="H16" s="50" t="s">
        <v>14</v>
      </c>
      <c r="I16" s="50" t="s">
        <v>14</v>
      </c>
      <c r="J16" s="50" t="s">
        <v>14</v>
      </c>
      <c r="K16" s="50" t="s">
        <v>14</v>
      </c>
      <c r="L16" s="50" t="s">
        <v>14</v>
      </c>
      <c r="M16" s="34">
        <v>1.2</v>
      </c>
      <c r="N16" s="32" t="s">
        <v>14</v>
      </c>
      <c r="O16" s="22">
        <f t="shared" si="0"/>
        <v>0.948</v>
      </c>
      <c r="P16" s="33">
        <v>1</v>
      </c>
      <c r="Q16" s="23">
        <v>0.79</v>
      </c>
      <c r="R16" s="95" t="s">
        <v>14</v>
      </c>
    </row>
    <row r="17" spans="1:18" ht="12" customHeight="1">
      <c r="A17" s="30">
        <v>1918</v>
      </c>
      <c r="B17" s="30">
        <f>IF(+'[1]Pop'!D139=0,'[1]Pop'!H139,'[1]Pop'!D139)</f>
        <v>104.55</v>
      </c>
      <c r="C17" s="50" t="s">
        <v>14</v>
      </c>
      <c r="D17" s="50" t="s">
        <v>14</v>
      </c>
      <c r="E17" s="50" t="s">
        <v>14</v>
      </c>
      <c r="F17" s="50" t="s">
        <v>14</v>
      </c>
      <c r="G17" s="50" t="s">
        <v>14</v>
      </c>
      <c r="H17" s="50" t="s">
        <v>14</v>
      </c>
      <c r="I17" s="50" t="s">
        <v>14</v>
      </c>
      <c r="J17" s="50" t="s">
        <v>14</v>
      </c>
      <c r="K17" s="50" t="s">
        <v>14</v>
      </c>
      <c r="L17" s="50" t="s">
        <v>14</v>
      </c>
      <c r="M17" s="34">
        <v>1.2</v>
      </c>
      <c r="N17" s="32" t="s">
        <v>14</v>
      </c>
      <c r="O17" s="22">
        <f t="shared" si="0"/>
        <v>0.948</v>
      </c>
      <c r="P17" s="33">
        <v>1</v>
      </c>
      <c r="Q17" s="23">
        <v>0.79</v>
      </c>
      <c r="R17" s="95" t="s">
        <v>14</v>
      </c>
    </row>
    <row r="18" spans="1:18" ht="12" customHeight="1">
      <c r="A18" s="30">
        <v>1919</v>
      </c>
      <c r="B18" s="30">
        <f>IF(+'[1]Pop'!D140=0,'[1]Pop'!H140,'[1]Pop'!D140)</f>
        <v>105.063</v>
      </c>
      <c r="C18" s="50" t="s">
        <v>14</v>
      </c>
      <c r="D18" s="50" t="s">
        <v>14</v>
      </c>
      <c r="E18" s="50" t="s">
        <v>14</v>
      </c>
      <c r="F18" s="50" t="s">
        <v>14</v>
      </c>
      <c r="G18" s="50" t="s">
        <v>14</v>
      </c>
      <c r="H18" s="50" t="s">
        <v>14</v>
      </c>
      <c r="I18" s="50" t="s">
        <v>14</v>
      </c>
      <c r="J18" s="50" t="s">
        <v>14</v>
      </c>
      <c r="K18" s="50" t="s">
        <v>14</v>
      </c>
      <c r="L18" s="50" t="s">
        <v>14</v>
      </c>
      <c r="M18" s="34">
        <v>1.3</v>
      </c>
      <c r="N18" s="32" t="s">
        <v>14</v>
      </c>
      <c r="O18" s="22">
        <f t="shared" si="0"/>
        <v>1.0270000000000001</v>
      </c>
      <c r="P18" s="33">
        <v>1</v>
      </c>
      <c r="Q18" s="23">
        <v>0.79</v>
      </c>
      <c r="R18" s="95" t="s">
        <v>14</v>
      </c>
    </row>
    <row r="19" spans="1:18" ht="12" customHeight="1">
      <c r="A19" s="30">
        <v>1920</v>
      </c>
      <c r="B19" s="30">
        <f>IF(+'[1]Pop'!D141=0,'[1]Pop'!H141,'[1]Pop'!D141)</f>
        <v>106.461</v>
      </c>
      <c r="C19" s="50" t="s">
        <v>14</v>
      </c>
      <c r="D19" s="50" t="s">
        <v>14</v>
      </c>
      <c r="E19" s="50" t="s">
        <v>14</v>
      </c>
      <c r="F19" s="50" t="s">
        <v>14</v>
      </c>
      <c r="G19" s="50" t="s">
        <v>14</v>
      </c>
      <c r="H19" s="50" t="s">
        <v>14</v>
      </c>
      <c r="I19" s="50" t="s">
        <v>14</v>
      </c>
      <c r="J19" s="50" t="s">
        <v>14</v>
      </c>
      <c r="K19" s="50" t="s">
        <v>14</v>
      </c>
      <c r="L19" s="50" t="s">
        <v>14</v>
      </c>
      <c r="M19" s="34">
        <v>1.3</v>
      </c>
      <c r="N19" s="32" t="s">
        <v>14</v>
      </c>
      <c r="O19" s="32">
        <f t="shared" si="0"/>
        <v>1.0270000000000001</v>
      </c>
      <c r="P19" s="33">
        <v>1</v>
      </c>
      <c r="Q19" s="23">
        <v>0.79</v>
      </c>
      <c r="R19" s="95" t="s">
        <v>14</v>
      </c>
    </row>
    <row r="20" spans="1:18" ht="12" customHeight="1">
      <c r="A20" s="31">
        <v>1921</v>
      </c>
      <c r="B20" s="31">
        <f>IF(+'[1]Pop'!D142=0,'[1]Pop'!H142,'[1]Pop'!D142)</f>
        <v>108.538</v>
      </c>
      <c r="C20" s="54" t="s">
        <v>14</v>
      </c>
      <c r="D20" s="54" t="s">
        <v>14</v>
      </c>
      <c r="E20" s="54" t="s">
        <v>14</v>
      </c>
      <c r="F20" s="54" t="s">
        <v>14</v>
      </c>
      <c r="G20" s="54" t="s">
        <v>14</v>
      </c>
      <c r="H20" s="54" t="s">
        <v>14</v>
      </c>
      <c r="I20" s="54" t="s">
        <v>14</v>
      </c>
      <c r="J20" s="54" t="s">
        <v>14</v>
      </c>
      <c r="K20" s="54" t="s">
        <v>14</v>
      </c>
      <c r="L20" s="54" t="s">
        <v>14</v>
      </c>
      <c r="M20" s="35">
        <v>1.3</v>
      </c>
      <c r="N20" s="36" t="s">
        <v>14</v>
      </c>
      <c r="O20" s="27">
        <f t="shared" si="0"/>
        <v>1.0270000000000001</v>
      </c>
      <c r="P20" s="37">
        <v>1</v>
      </c>
      <c r="Q20" s="28">
        <v>0.79</v>
      </c>
      <c r="R20" s="96" t="s">
        <v>14</v>
      </c>
    </row>
    <row r="21" spans="1:18" ht="12" customHeight="1">
      <c r="A21" s="31">
        <v>1922</v>
      </c>
      <c r="B21" s="31">
        <f>IF(+'[1]Pop'!D143=0,'[1]Pop'!H143,'[1]Pop'!D143)</f>
        <v>110.049</v>
      </c>
      <c r="C21" s="54" t="s">
        <v>14</v>
      </c>
      <c r="D21" s="54" t="s">
        <v>14</v>
      </c>
      <c r="E21" s="54" t="s">
        <v>14</v>
      </c>
      <c r="F21" s="54" t="s">
        <v>14</v>
      </c>
      <c r="G21" s="54" t="s">
        <v>14</v>
      </c>
      <c r="H21" s="54" t="s">
        <v>14</v>
      </c>
      <c r="I21" s="54" t="s">
        <v>14</v>
      </c>
      <c r="J21" s="54" t="s">
        <v>14</v>
      </c>
      <c r="K21" s="54" t="s">
        <v>14</v>
      </c>
      <c r="L21" s="54" t="s">
        <v>14</v>
      </c>
      <c r="M21" s="35">
        <v>1.3</v>
      </c>
      <c r="N21" s="36" t="s">
        <v>14</v>
      </c>
      <c r="O21" s="27">
        <f t="shared" si="0"/>
        <v>1.0270000000000001</v>
      </c>
      <c r="P21" s="37">
        <v>1</v>
      </c>
      <c r="Q21" s="28">
        <v>0.79</v>
      </c>
      <c r="R21" s="96" t="s">
        <v>14</v>
      </c>
    </row>
    <row r="22" spans="1:18" ht="12" customHeight="1">
      <c r="A22" s="31">
        <v>1923</v>
      </c>
      <c r="B22" s="31">
        <f>IF(+'[1]Pop'!D144=0,'[1]Pop'!H144,'[1]Pop'!D144)</f>
        <v>111.947</v>
      </c>
      <c r="C22" s="54" t="s">
        <v>14</v>
      </c>
      <c r="D22" s="54" t="s">
        <v>14</v>
      </c>
      <c r="E22" s="54" t="s">
        <v>14</v>
      </c>
      <c r="F22" s="54" t="s">
        <v>14</v>
      </c>
      <c r="G22" s="54" t="s">
        <v>14</v>
      </c>
      <c r="H22" s="54" t="s">
        <v>14</v>
      </c>
      <c r="I22" s="54" t="s">
        <v>14</v>
      </c>
      <c r="J22" s="54" t="s">
        <v>14</v>
      </c>
      <c r="K22" s="54" t="s">
        <v>14</v>
      </c>
      <c r="L22" s="54" t="s">
        <v>14</v>
      </c>
      <c r="M22" s="35">
        <v>1.3</v>
      </c>
      <c r="N22" s="36" t="s">
        <v>14</v>
      </c>
      <c r="O22" s="27">
        <f t="shared" si="0"/>
        <v>1.0270000000000001</v>
      </c>
      <c r="P22" s="37">
        <v>1</v>
      </c>
      <c r="Q22" s="28">
        <v>0.79</v>
      </c>
      <c r="R22" s="96" t="s">
        <v>14</v>
      </c>
    </row>
    <row r="23" spans="1:18" ht="12" customHeight="1">
      <c r="A23" s="31">
        <v>1924</v>
      </c>
      <c r="B23" s="31">
        <f>IF(+'[1]Pop'!D145=0,'[1]Pop'!H145,'[1]Pop'!D145)</f>
        <v>114.109</v>
      </c>
      <c r="C23" s="54" t="s">
        <v>14</v>
      </c>
      <c r="D23" s="54" t="s">
        <v>14</v>
      </c>
      <c r="E23" s="54" t="s">
        <v>14</v>
      </c>
      <c r="F23" s="54" t="s">
        <v>14</v>
      </c>
      <c r="G23" s="54" t="s">
        <v>14</v>
      </c>
      <c r="H23" s="54" t="s">
        <v>14</v>
      </c>
      <c r="I23" s="54" t="s">
        <v>14</v>
      </c>
      <c r="J23" s="54" t="s">
        <v>14</v>
      </c>
      <c r="K23" s="54" t="s">
        <v>14</v>
      </c>
      <c r="L23" s="54" t="s">
        <v>14</v>
      </c>
      <c r="M23" s="35">
        <v>1.3</v>
      </c>
      <c r="N23" s="36" t="s">
        <v>14</v>
      </c>
      <c r="O23" s="27">
        <f t="shared" si="0"/>
        <v>1.0270000000000001</v>
      </c>
      <c r="P23" s="37">
        <v>1</v>
      </c>
      <c r="Q23" s="28">
        <v>0.79</v>
      </c>
      <c r="R23" s="96" t="s">
        <v>14</v>
      </c>
    </row>
    <row r="24" spans="1:18" ht="12" customHeight="1">
      <c r="A24" s="31">
        <v>1925</v>
      </c>
      <c r="B24" s="31">
        <f>IF(+'[1]Pop'!D146=0,'[1]Pop'!H146,'[1]Pop'!D146)</f>
        <v>115.829</v>
      </c>
      <c r="C24" s="54" t="s">
        <v>14</v>
      </c>
      <c r="D24" s="54" t="s">
        <v>14</v>
      </c>
      <c r="E24" s="54" t="s">
        <v>14</v>
      </c>
      <c r="F24" s="54" t="s">
        <v>14</v>
      </c>
      <c r="G24" s="54" t="s">
        <v>14</v>
      </c>
      <c r="H24" s="54" t="s">
        <v>14</v>
      </c>
      <c r="I24" s="54" t="s">
        <v>14</v>
      </c>
      <c r="J24" s="54" t="s">
        <v>14</v>
      </c>
      <c r="K24" s="54" t="s">
        <v>14</v>
      </c>
      <c r="L24" s="54" t="s">
        <v>14</v>
      </c>
      <c r="M24" s="35">
        <v>1.3</v>
      </c>
      <c r="N24" s="36" t="s">
        <v>14</v>
      </c>
      <c r="O24" s="36">
        <f t="shared" si="0"/>
        <v>1.0270000000000001</v>
      </c>
      <c r="P24" s="37">
        <v>1</v>
      </c>
      <c r="Q24" s="28">
        <v>0.79</v>
      </c>
      <c r="R24" s="96" t="s">
        <v>14</v>
      </c>
    </row>
    <row r="25" spans="1:18" ht="12" customHeight="1">
      <c r="A25" s="30">
        <v>1926</v>
      </c>
      <c r="B25" s="30">
        <f>IF(+'[1]Pop'!D147=0,'[1]Pop'!H147,'[1]Pop'!D147)</f>
        <v>117.397</v>
      </c>
      <c r="C25" s="50" t="s">
        <v>14</v>
      </c>
      <c r="D25" s="50" t="s">
        <v>14</v>
      </c>
      <c r="E25" s="50" t="s">
        <v>14</v>
      </c>
      <c r="F25" s="50" t="s">
        <v>14</v>
      </c>
      <c r="G25" s="50" t="s">
        <v>14</v>
      </c>
      <c r="H25" s="50" t="s">
        <v>14</v>
      </c>
      <c r="I25" s="50" t="s">
        <v>14</v>
      </c>
      <c r="J25" s="50" t="s">
        <v>14</v>
      </c>
      <c r="K25" s="50" t="s">
        <v>14</v>
      </c>
      <c r="L25" s="50" t="s">
        <v>14</v>
      </c>
      <c r="M25" s="34">
        <v>1.3</v>
      </c>
      <c r="N25" s="32" t="s">
        <v>14</v>
      </c>
      <c r="O25" s="22">
        <f t="shared" si="0"/>
        <v>1.0270000000000001</v>
      </c>
      <c r="P25" s="33">
        <v>1</v>
      </c>
      <c r="Q25" s="23">
        <v>0.79</v>
      </c>
      <c r="R25" s="95" t="s">
        <v>14</v>
      </c>
    </row>
    <row r="26" spans="1:18" ht="12" customHeight="1">
      <c r="A26" s="30">
        <v>1927</v>
      </c>
      <c r="B26" s="30">
        <f>IF(+'[1]Pop'!D148=0,'[1]Pop'!H148,'[1]Pop'!D148)</f>
        <v>119.035</v>
      </c>
      <c r="C26" s="50" t="s">
        <v>14</v>
      </c>
      <c r="D26" s="50" t="s">
        <v>14</v>
      </c>
      <c r="E26" s="50" t="s">
        <v>14</v>
      </c>
      <c r="F26" s="50" t="s">
        <v>14</v>
      </c>
      <c r="G26" s="50" t="s">
        <v>14</v>
      </c>
      <c r="H26" s="50" t="s">
        <v>14</v>
      </c>
      <c r="I26" s="50" t="s">
        <v>14</v>
      </c>
      <c r="J26" s="50" t="s">
        <v>14</v>
      </c>
      <c r="K26" s="50" t="s">
        <v>14</v>
      </c>
      <c r="L26" s="50" t="s">
        <v>14</v>
      </c>
      <c r="M26" s="34">
        <v>1.4</v>
      </c>
      <c r="N26" s="32" t="s">
        <v>14</v>
      </c>
      <c r="O26" s="22">
        <f t="shared" si="0"/>
        <v>1.1059999999999999</v>
      </c>
      <c r="P26" s="33">
        <v>1</v>
      </c>
      <c r="Q26" s="23">
        <v>0.79</v>
      </c>
      <c r="R26" s="95" t="s">
        <v>14</v>
      </c>
    </row>
    <row r="27" spans="1:18" ht="12" customHeight="1">
      <c r="A27" s="30">
        <v>1928</v>
      </c>
      <c r="B27" s="30">
        <f>IF(+'[1]Pop'!D149=0,'[1]Pop'!H149,'[1]Pop'!D149)</f>
        <v>120.509</v>
      </c>
      <c r="C27" s="50" t="s">
        <v>14</v>
      </c>
      <c r="D27" s="50" t="s">
        <v>14</v>
      </c>
      <c r="E27" s="50" t="s">
        <v>14</v>
      </c>
      <c r="F27" s="50" t="s">
        <v>14</v>
      </c>
      <c r="G27" s="50" t="s">
        <v>14</v>
      </c>
      <c r="H27" s="50" t="s">
        <v>14</v>
      </c>
      <c r="I27" s="50" t="s">
        <v>14</v>
      </c>
      <c r="J27" s="50" t="s">
        <v>14</v>
      </c>
      <c r="K27" s="50" t="s">
        <v>14</v>
      </c>
      <c r="L27" s="50" t="s">
        <v>14</v>
      </c>
      <c r="M27" s="34">
        <v>1.4</v>
      </c>
      <c r="N27" s="32" t="s">
        <v>14</v>
      </c>
      <c r="O27" s="22">
        <f t="shared" si="0"/>
        <v>1.1059999999999999</v>
      </c>
      <c r="P27" s="33">
        <v>1</v>
      </c>
      <c r="Q27" s="23">
        <v>0.79</v>
      </c>
      <c r="R27" s="95" t="s">
        <v>14</v>
      </c>
    </row>
    <row r="28" spans="1:18" ht="12" customHeight="1">
      <c r="A28" s="30">
        <v>1929</v>
      </c>
      <c r="B28" s="30">
        <f>IF(+'[1]Pop'!D150=0,'[1]Pop'!H150,'[1]Pop'!D150)</f>
        <v>121.767</v>
      </c>
      <c r="C28" s="49">
        <v>176</v>
      </c>
      <c r="D28" s="50" t="s">
        <v>14</v>
      </c>
      <c r="E28" s="49">
        <v>10</v>
      </c>
      <c r="F28" s="49">
        <f aca="true" t="shared" si="1" ref="F28:F39">SUM(C28:E28)</f>
        <v>186</v>
      </c>
      <c r="G28" s="50" t="s">
        <v>14</v>
      </c>
      <c r="H28" s="56" t="s">
        <v>13</v>
      </c>
      <c r="I28" s="49">
        <v>10</v>
      </c>
      <c r="J28" s="49">
        <f>+F28-SUM(G28:I28)</f>
        <v>176</v>
      </c>
      <c r="K28" s="50" t="s">
        <v>14</v>
      </c>
      <c r="L28" s="50">
        <f aca="true" t="shared" si="2" ref="L28:L49">+J28*Q28</f>
        <v>139.04000000000002</v>
      </c>
      <c r="M28" s="22">
        <f>+J28/B28</f>
        <v>1.4453833961582367</v>
      </c>
      <c r="N28" s="32" t="s">
        <v>14</v>
      </c>
      <c r="O28" s="22">
        <f aca="true" t="shared" si="3" ref="O28:O49">+L28/B28</f>
        <v>1.1418528829650072</v>
      </c>
      <c r="P28" s="33">
        <v>1</v>
      </c>
      <c r="Q28" s="23">
        <v>0.79</v>
      </c>
      <c r="R28" s="95" t="s">
        <v>14</v>
      </c>
    </row>
    <row r="29" spans="1:18" ht="12" customHeight="1">
      <c r="A29" s="30">
        <v>1930</v>
      </c>
      <c r="B29" s="30">
        <f>IF(+'[1]Pop'!D151=0,'[1]Pop'!H151,'[1]Pop'!D151)</f>
        <v>123.188</v>
      </c>
      <c r="C29" s="49">
        <v>178</v>
      </c>
      <c r="D29" s="49">
        <v>1</v>
      </c>
      <c r="E29" s="49">
        <v>10</v>
      </c>
      <c r="F29" s="49">
        <f t="shared" si="1"/>
        <v>189</v>
      </c>
      <c r="G29" s="50" t="s">
        <v>14</v>
      </c>
      <c r="H29" s="56" t="s">
        <v>13</v>
      </c>
      <c r="I29" s="49">
        <v>5</v>
      </c>
      <c r="J29" s="49">
        <f>+F29-SUM(G29:I29)</f>
        <v>184</v>
      </c>
      <c r="K29" s="50" t="s">
        <v>14</v>
      </c>
      <c r="L29" s="48">
        <f t="shared" si="2"/>
        <v>145.36</v>
      </c>
      <c r="M29" s="22">
        <f>+J29/B29</f>
        <v>1.4936519790888723</v>
      </c>
      <c r="N29" s="32" t="s">
        <v>14</v>
      </c>
      <c r="O29" s="22">
        <f t="shared" si="3"/>
        <v>1.1799850634802092</v>
      </c>
      <c r="P29" s="33">
        <v>1</v>
      </c>
      <c r="Q29" s="23">
        <v>0.79</v>
      </c>
      <c r="R29" s="24" t="str">
        <f aca="true" t="shared" si="4" ref="R29:R91">IF(I28=0,"-",IF(ROUND(E29,0)=ROUND(I28,0),"-","*"))</f>
        <v>-</v>
      </c>
    </row>
    <row r="30" spans="1:18" ht="12" customHeight="1">
      <c r="A30" s="31">
        <v>1931</v>
      </c>
      <c r="B30" s="31">
        <f>IF(+'[1]Pop'!D152=0,'[1]Pop'!H152,'[1]Pop'!D152)</f>
        <v>124.149</v>
      </c>
      <c r="C30" s="53">
        <v>176</v>
      </c>
      <c r="D30" s="53">
        <v>5</v>
      </c>
      <c r="E30" s="53">
        <v>5</v>
      </c>
      <c r="F30" s="53">
        <f t="shared" si="1"/>
        <v>186</v>
      </c>
      <c r="G30" s="54" t="s">
        <v>14</v>
      </c>
      <c r="H30" s="57" t="s">
        <v>13</v>
      </c>
      <c r="I30" s="53">
        <v>10</v>
      </c>
      <c r="J30" s="53">
        <f aca="true" t="shared" si="5" ref="J30:J53">+F30-SUM(G30:I30)</f>
        <v>176</v>
      </c>
      <c r="K30" s="54" t="s">
        <v>14</v>
      </c>
      <c r="L30" s="54">
        <f t="shared" si="2"/>
        <v>139.04000000000002</v>
      </c>
      <c r="M30" s="27">
        <f aca="true" t="shared" si="6" ref="M30:M50">+J30/B30</f>
        <v>1.4176513705305722</v>
      </c>
      <c r="N30" s="36" t="s">
        <v>14</v>
      </c>
      <c r="O30" s="27">
        <f t="shared" si="3"/>
        <v>1.119944582719152</v>
      </c>
      <c r="P30" s="37">
        <v>1</v>
      </c>
      <c r="Q30" s="28">
        <v>0.79</v>
      </c>
      <c r="R30" s="29" t="str">
        <f t="shared" si="4"/>
        <v>-</v>
      </c>
    </row>
    <row r="31" spans="1:18" ht="12" customHeight="1">
      <c r="A31" s="31">
        <v>1932</v>
      </c>
      <c r="B31" s="31">
        <f>IF(+'[1]Pop'!D153=0,'[1]Pop'!H153,'[1]Pop'!D153)</f>
        <v>124.949</v>
      </c>
      <c r="C31" s="53">
        <v>218</v>
      </c>
      <c r="D31" s="53">
        <v>1</v>
      </c>
      <c r="E31" s="53">
        <v>10</v>
      </c>
      <c r="F31" s="53">
        <f t="shared" si="1"/>
        <v>229</v>
      </c>
      <c r="G31" s="54" t="s">
        <v>14</v>
      </c>
      <c r="H31" s="57" t="s">
        <v>13</v>
      </c>
      <c r="I31" s="53">
        <v>15</v>
      </c>
      <c r="J31" s="53">
        <f t="shared" si="5"/>
        <v>214</v>
      </c>
      <c r="K31" s="54" t="s">
        <v>14</v>
      </c>
      <c r="L31" s="54">
        <f t="shared" si="2"/>
        <v>169.06</v>
      </c>
      <c r="M31" s="27">
        <f t="shared" si="6"/>
        <v>1.71269878110269</v>
      </c>
      <c r="N31" s="36" t="s">
        <v>14</v>
      </c>
      <c r="O31" s="27">
        <f t="shared" si="3"/>
        <v>1.353032037071125</v>
      </c>
      <c r="P31" s="37">
        <v>1</v>
      </c>
      <c r="Q31" s="28">
        <v>0.79</v>
      </c>
      <c r="R31" s="29" t="str">
        <f t="shared" si="4"/>
        <v>-</v>
      </c>
    </row>
    <row r="32" spans="1:18" ht="12" customHeight="1">
      <c r="A32" s="31">
        <v>1933</v>
      </c>
      <c r="B32" s="31">
        <f>IF(+'[1]Pop'!D154=0,'[1]Pop'!H154,'[1]Pop'!D154)</f>
        <v>125.69</v>
      </c>
      <c r="C32" s="53">
        <v>246</v>
      </c>
      <c r="D32" s="54" t="s">
        <v>14</v>
      </c>
      <c r="E32" s="53">
        <v>15</v>
      </c>
      <c r="F32" s="53">
        <f t="shared" si="1"/>
        <v>261</v>
      </c>
      <c r="G32" s="54" t="s">
        <v>14</v>
      </c>
      <c r="H32" s="57" t="s">
        <v>13</v>
      </c>
      <c r="I32" s="53">
        <v>19</v>
      </c>
      <c r="J32" s="53">
        <f t="shared" si="5"/>
        <v>242</v>
      </c>
      <c r="K32" s="54" t="s">
        <v>14</v>
      </c>
      <c r="L32" s="54">
        <f t="shared" si="2"/>
        <v>191.18</v>
      </c>
      <c r="M32" s="27">
        <f t="shared" si="6"/>
        <v>1.9253719468533694</v>
      </c>
      <c r="N32" s="36" t="s">
        <v>14</v>
      </c>
      <c r="O32" s="27">
        <f t="shared" si="3"/>
        <v>1.521043838014162</v>
      </c>
      <c r="P32" s="37">
        <v>1</v>
      </c>
      <c r="Q32" s="28">
        <v>0.79</v>
      </c>
      <c r="R32" s="29" t="str">
        <f t="shared" si="4"/>
        <v>-</v>
      </c>
    </row>
    <row r="33" spans="1:18" ht="12" customHeight="1">
      <c r="A33" s="31">
        <v>1934</v>
      </c>
      <c r="B33" s="31">
        <f>IF(+'[1]Pop'!D155=0,'[1]Pop'!H155,'[1]Pop'!D155)</f>
        <v>126.485</v>
      </c>
      <c r="C33" s="53">
        <v>234</v>
      </c>
      <c r="D33" s="54" t="s">
        <v>14</v>
      </c>
      <c r="E33" s="53">
        <v>16</v>
      </c>
      <c r="F33" s="53">
        <f t="shared" si="1"/>
        <v>250</v>
      </c>
      <c r="G33" s="54" t="s">
        <v>14</v>
      </c>
      <c r="H33" s="57" t="s">
        <v>13</v>
      </c>
      <c r="I33" s="53">
        <v>19</v>
      </c>
      <c r="J33" s="53">
        <f t="shared" si="5"/>
        <v>231</v>
      </c>
      <c r="K33" s="54" t="s">
        <v>14</v>
      </c>
      <c r="L33" s="54">
        <f t="shared" si="2"/>
        <v>182.49</v>
      </c>
      <c r="M33" s="27">
        <f t="shared" si="6"/>
        <v>1.8263035142507016</v>
      </c>
      <c r="N33" s="36" t="s">
        <v>14</v>
      </c>
      <c r="O33" s="27">
        <f t="shared" si="3"/>
        <v>1.4427797762580543</v>
      </c>
      <c r="P33" s="37">
        <v>1</v>
      </c>
      <c r="Q33" s="28">
        <v>0.79</v>
      </c>
      <c r="R33" s="29" t="str">
        <f t="shared" si="4"/>
        <v>*</v>
      </c>
    </row>
    <row r="34" spans="1:18" ht="12" customHeight="1">
      <c r="A34" s="31">
        <v>1935</v>
      </c>
      <c r="B34" s="31">
        <f>IF(+'[1]Pop'!D156=0,'[1]Pop'!H156,'[1]Pop'!D156)</f>
        <v>127.362</v>
      </c>
      <c r="C34" s="53">
        <v>220</v>
      </c>
      <c r="D34" s="54" t="s">
        <v>14</v>
      </c>
      <c r="E34" s="53">
        <v>19</v>
      </c>
      <c r="F34" s="53">
        <f t="shared" si="1"/>
        <v>239</v>
      </c>
      <c r="G34" s="54" t="s">
        <v>14</v>
      </c>
      <c r="H34" s="57" t="s">
        <v>13</v>
      </c>
      <c r="I34" s="53">
        <v>17</v>
      </c>
      <c r="J34" s="53">
        <f>+F34-SUM(G34:I34)</f>
        <v>222</v>
      </c>
      <c r="K34" s="54" t="s">
        <v>14</v>
      </c>
      <c r="L34" s="52">
        <f t="shared" si="2"/>
        <v>175.38</v>
      </c>
      <c r="M34" s="27">
        <f>+J34/B34</f>
        <v>1.7430630800395723</v>
      </c>
      <c r="N34" s="36" t="s">
        <v>14</v>
      </c>
      <c r="O34" s="27">
        <f t="shared" si="3"/>
        <v>1.3770198332312622</v>
      </c>
      <c r="P34" s="37">
        <v>1</v>
      </c>
      <c r="Q34" s="28">
        <v>0.79</v>
      </c>
      <c r="R34" s="29" t="str">
        <f t="shared" si="4"/>
        <v>-</v>
      </c>
    </row>
    <row r="35" spans="1:18" ht="12" customHeight="1">
      <c r="A35" s="30">
        <v>1936</v>
      </c>
      <c r="B35" s="30">
        <f>IF(+'[1]Pop'!D157=0,'[1]Pop'!H157,'[1]Pop'!D157)</f>
        <v>128.181</v>
      </c>
      <c r="C35" s="49">
        <v>298</v>
      </c>
      <c r="D35" s="49">
        <v>1</v>
      </c>
      <c r="E35" s="49">
        <v>17</v>
      </c>
      <c r="F35" s="49">
        <f t="shared" si="1"/>
        <v>316</v>
      </c>
      <c r="G35" s="50" t="s">
        <v>14</v>
      </c>
      <c r="H35" s="56" t="s">
        <v>13</v>
      </c>
      <c r="I35" s="49">
        <v>35</v>
      </c>
      <c r="J35" s="49">
        <f t="shared" si="5"/>
        <v>281</v>
      </c>
      <c r="K35" s="50" t="s">
        <v>14</v>
      </c>
      <c r="L35" s="50">
        <f t="shared" si="2"/>
        <v>221.99</v>
      </c>
      <c r="M35" s="22">
        <f t="shared" si="6"/>
        <v>2.1922125744065033</v>
      </c>
      <c r="N35" s="32" t="s">
        <v>14</v>
      </c>
      <c r="O35" s="22">
        <f t="shared" si="3"/>
        <v>1.7318479337811374</v>
      </c>
      <c r="P35" s="33">
        <v>1</v>
      </c>
      <c r="Q35" s="23">
        <v>0.79</v>
      </c>
      <c r="R35" s="24" t="str">
        <f t="shared" si="4"/>
        <v>-</v>
      </c>
    </row>
    <row r="36" spans="1:18" ht="12" customHeight="1">
      <c r="A36" s="30">
        <v>1937</v>
      </c>
      <c r="B36" s="30">
        <f>IF(+'[1]Pop'!D158=0,'[1]Pop'!H158,'[1]Pop'!D158)</f>
        <v>128.961</v>
      </c>
      <c r="C36" s="49">
        <v>285</v>
      </c>
      <c r="D36" s="50" t="s">
        <v>14</v>
      </c>
      <c r="E36" s="49">
        <v>35</v>
      </c>
      <c r="F36" s="49">
        <f t="shared" si="1"/>
        <v>320</v>
      </c>
      <c r="G36" s="50" t="s">
        <v>14</v>
      </c>
      <c r="H36" s="56" t="s">
        <v>13</v>
      </c>
      <c r="I36" s="49">
        <v>26</v>
      </c>
      <c r="J36" s="49">
        <f t="shared" si="5"/>
        <v>294</v>
      </c>
      <c r="K36" s="50" t="s">
        <v>14</v>
      </c>
      <c r="L36" s="50">
        <f t="shared" si="2"/>
        <v>232.26000000000002</v>
      </c>
      <c r="M36" s="22">
        <f t="shared" si="6"/>
        <v>2.279758996906041</v>
      </c>
      <c r="N36" s="32" t="s">
        <v>14</v>
      </c>
      <c r="O36" s="22">
        <f t="shared" si="3"/>
        <v>1.8010096075557727</v>
      </c>
      <c r="P36" s="33">
        <v>1</v>
      </c>
      <c r="Q36" s="23">
        <v>0.79</v>
      </c>
      <c r="R36" s="24" t="str">
        <f t="shared" si="4"/>
        <v>-</v>
      </c>
    </row>
    <row r="37" spans="1:18" ht="12" customHeight="1">
      <c r="A37" s="30">
        <v>1938</v>
      </c>
      <c r="B37" s="30">
        <f>IF(+'[1]Pop'!D159=0,'[1]Pop'!H159,'[1]Pop'!D159)</f>
        <v>129.969</v>
      </c>
      <c r="C37" s="49">
        <v>293</v>
      </c>
      <c r="D37" s="50" t="s">
        <v>14</v>
      </c>
      <c r="E37" s="49">
        <v>26</v>
      </c>
      <c r="F37" s="49">
        <f t="shared" si="1"/>
        <v>319</v>
      </c>
      <c r="G37" s="50" t="s">
        <v>14</v>
      </c>
      <c r="H37" s="56" t="s">
        <v>13</v>
      </c>
      <c r="I37" s="49">
        <v>23</v>
      </c>
      <c r="J37" s="49">
        <f t="shared" si="5"/>
        <v>296</v>
      </c>
      <c r="K37" s="50" t="s">
        <v>14</v>
      </c>
      <c r="L37" s="50">
        <f t="shared" si="2"/>
        <v>233.84</v>
      </c>
      <c r="M37" s="22">
        <f t="shared" si="6"/>
        <v>2.2774661650085792</v>
      </c>
      <c r="N37" s="32" t="s">
        <v>14</v>
      </c>
      <c r="O37" s="22">
        <f t="shared" si="3"/>
        <v>1.7991982703567775</v>
      </c>
      <c r="P37" s="33">
        <v>1</v>
      </c>
      <c r="Q37" s="23">
        <v>0.79</v>
      </c>
      <c r="R37" s="24" t="str">
        <f t="shared" si="4"/>
        <v>-</v>
      </c>
    </row>
    <row r="38" spans="1:18" ht="12" customHeight="1">
      <c r="A38" s="30">
        <v>1939</v>
      </c>
      <c r="B38" s="30">
        <f>IF(+'[1]Pop'!D160=0,'[1]Pop'!H160,'[1]Pop'!D160)</f>
        <v>131.028</v>
      </c>
      <c r="C38" s="49">
        <v>348</v>
      </c>
      <c r="D38" s="50" t="s">
        <v>14</v>
      </c>
      <c r="E38" s="49">
        <v>23</v>
      </c>
      <c r="F38" s="49">
        <f t="shared" si="1"/>
        <v>371</v>
      </c>
      <c r="G38" s="50" t="s">
        <v>14</v>
      </c>
      <c r="H38" s="56" t="s">
        <v>13</v>
      </c>
      <c r="I38" s="49">
        <v>52</v>
      </c>
      <c r="J38" s="49">
        <f t="shared" si="5"/>
        <v>319</v>
      </c>
      <c r="K38" s="50" t="s">
        <v>14</v>
      </c>
      <c r="L38" s="50">
        <f t="shared" si="2"/>
        <v>252.01000000000002</v>
      </c>
      <c r="M38" s="22">
        <f t="shared" si="6"/>
        <v>2.434594132551821</v>
      </c>
      <c r="N38" s="32" t="s">
        <v>14</v>
      </c>
      <c r="O38" s="22">
        <f t="shared" si="3"/>
        <v>1.9233293647159388</v>
      </c>
      <c r="P38" s="33">
        <v>1</v>
      </c>
      <c r="Q38" s="23">
        <v>0.79</v>
      </c>
      <c r="R38" s="24" t="str">
        <f t="shared" si="4"/>
        <v>-</v>
      </c>
    </row>
    <row r="39" spans="1:18" ht="12" customHeight="1">
      <c r="A39" s="30">
        <v>1940</v>
      </c>
      <c r="B39" s="30">
        <f>IF(+'[1]Pop'!D161=0,'[1]Pop'!H161,'[1]Pop'!D161)</f>
        <v>132.122</v>
      </c>
      <c r="C39" s="49">
        <v>392</v>
      </c>
      <c r="D39" s="50" t="s">
        <v>14</v>
      </c>
      <c r="E39" s="49">
        <v>52</v>
      </c>
      <c r="F39" s="49">
        <f t="shared" si="1"/>
        <v>444</v>
      </c>
      <c r="G39" s="50" t="s">
        <v>14</v>
      </c>
      <c r="H39" s="56" t="s">
        <v>13</v>
      </c>
      <c r="I39" s="49">
        <v>61</v>
      </c>
      <c r="J39" s="49">
        <f>+F39-SUM(G39:I39)</f>
        <v>383</v>
      </c>
      <c r="K39" s="50" t="s">
        <v>14</v>
      </c>
      <c r="L39" s="48">
        <f t="shared" si="2"/>
        <v>302.57</v>
      </c>
      <c r="M39" s="22">
        <f>+J39/B39</f>
        <v>2.8988359243729276</v>
      </c>
      <c r="N39" s="32" t="s">
        <v>14</v>
      </c>
      <c r="O39" s="22">
        <f t="shared" si="3"/>
        <v>2.290080380254613</v>
      </c>
      <c r="P39" s="33">
        <v>1</v>
      </c>
      <c r="Q39" s="23">
        <v>0.79</v>
      </c>
      <c r="R39" s="24" t="str">
        <f t="shared" si="4"/>
        <v>-</v>
      </c>
    </row>
    <row r="40" spans="1:18" ht="12" customHeight="1">
      <c r="A40" s="31">
        <v>1941</v>
      </c>
      <c r="B40" s="31">
        <f>IF(+'[1]Pop'!D162=0,'[1]Pop'!H162,'[1]Pop'!D162)</f>
        <v>133.402</v>
      </c>
      <c r="C40" s="53">
        <v>380</v>
      </c>
      <c r="D40" s="53">
        <v>1</v>
      </c>
      <c r="E40" s="53">
        <v>61</v>
      </c>
      <c r="F40" s="53">
        <f aca="true" t="shared" si="7" ref="F40:F103">SUM(C40:E40)</f>
        <v>442</v>
      </c>
      <c r="G40" s="54" t="s">
        <v>14</v>
      </c>
      <c r="H40" s="57" t="s">
        <v>13</v>
      </c>
      <c r="I40" s="53">
        <v>50</v>
      </c>
      <c r="J40" s="53">
        <f t="shared" si="5"/>
        <v>392</v>
      </c>
      <c r="K40" s="54" t="s">
        <v>14</v>
      </c>
      <c r="L40" s="54">
        <f t="shared" si="2"/>
        <v>309.68</v>
      </c>
      <c r="M40" s="27">
        <f t="shared" si="6"/>
        <v>2.9384866793601296</v>
      </c>
      <c r="N40" s="36" t="s">
        <v>14</v>
      </c>
      <c r="O40" s="27">
        <f t="shared" si="3"/>
        <v>2.321404476694503</v>
      </c>
      <c r="P40" s="37">
        <v>1</v>
      </c>
      <c r="Q40" s="28">
        <v>0.79</v>
      </c>
      <c r="R40" s="29" t="str">
        <f t="shared" si="4"/>
        <v>-</v>
      </c>
    </row>
    <row r="41" spans="1:18" ht="12" customHeight="1">
      <c r="A41" s="31">
        <v>1942</v>
      </c>
      <c r="B41" s="31">
        <f>IF(+'[1]Pop'!D163=0,'[1]Pop'!H163,'[1]Pop'!D163)</f>
        <v>134.86</v>
      </c>
      <c r="C41" s="53">
        <v>401</v>
      </c>
      <c r="D41" s="53">
        <v>1</v>
      </c>
      <c r="E41" s="53">
        <v>50</v>
      </c>
      <c r="F41" s="53">
        <f t="shared" si="7"/>
        <v>452</v>
      </c>
      <c r="G41" s="54" t="s">
        <v>14</v>
      </c>
      <c r="H41" s="57" t="s">
        <v>13</v>
      </c>
      <c r="I41" s="53">
        <v>36</v>
      </c>
      <c r="J41" s="53">
        <f t="shared" si="5"/>
        <v>416</v>
      </c>
      <c r="K41" s="54" t="s">
        <v>14</v>
      </c>
      <c r="L41" s="54">
        <f t="shared" si="2"/>
        <v>328.64</v>
      </c>
      <c r="M41" s="27">
        <f t="shared" si="6"/>
        <v>3.0846804093133615</v>
      </c>
      <c r="N41" s="36" t="s">
        <v>14</v>
      </c>
      <c r="O41" s="27">
        <f t="shared" si="3"/>
        <v>2.4368975233575556</v>
      </c>
      <c r="P41" s="37">
        <v>1</v>
      </c>
      <c r="Q41" s="28">
        <v>0.79</v>
      </c>
      <c r="R41" s="29" t="str">
        <f t="shared" si="4"/>
        <v>-</v>
      </c>
    </row>
    <row r="42" spans="1:18" ht="12" customHeight="1">
      <c r="A42" s="31">
        <v>1943</v>
      </c>
      <c r="B42" s="31">
        <f>IF(+'[1]Pop'!D164=0,'[1]Pop'!H164,'[1]Pop'!D164)</f>
        <v>136.739</v>
      </c>
      <c r="C42" s="53">
        <v>373</v>
      </c>
      <c r="D42" s="53">
        <v>3</v>
      </c>
      <c r="E42" s="53">
        <v>36</v>
      </c>
      <c r="F42" s="53">
        <f t="shared" si="7"/>
        <v>412</v>
      </c>
      <c r="G42" s="54" t="s">
        <v>14</v>
      </c>
      <c r="H42" s="57" t="s">
        <v>13</v>
      </c>
      <c r="I42" s="53">
        <v>19</v>
      </c>
      <c r="J42" s="53">
        <f t="shared" si="5"/>
        <v>393</v>
      </c>
      <c r="K42" s="54" t="s">
        <v>14</v>
      </c>
      <c r="L42" s="54">
        <f t="shared" si="2"/>
        <v>310.47</v>
      </c>
      <c r="M42" s="27">
        <f t="shared" si="6"/>
        <v>2.874088592135382</v>
      </c>
      <c r="N42" s="36" t="s">
        <v>14</v>
      </c>
      <c r="O42" s="27">
        <f t="shared" si="3"/>
        <v>2.270529987786952</v>
      </c>
      <c r="P42" s="37">
        <v>1</v>
      </c>
      <c r="Q42" s="28">
        <v>0.79</v>
      </c>
      <c r="R42" s="29" t="str">
        <f t="shared" si="4"/>
        <v>-</v>
      </c>
    </row>
    <row r="43" spans="1:18" ht="12" customHeight="1">
      <c r="A43" s="31">
        <v>1944</v>
      </c>
      <c r="B43" s="31">
        <f>IF(+'[1]Pop'!D165=0,'[1]Pop'!H165,'[1]Pop'!D165)</f>
        <v>138.397</v>
      </c>
      <c r="C43" s="53">
        <v>441</v>
      </c>
      <c r="D43" s="53">
        <v>5</v>
      </c>
      <c r="E43" s="53">
        <v>19</v>
      </c>
      <c r="F43" s="53">
        <f t="shared" si="7"/>
        <v>465</v>
      </c>
      <c r="G43" s="54" t="s">
        <v>14</v>
      </c>
      <c r="H43" s="57" t="s">
        <v>13</v>
      </c>
      <c r="I43" s="53">
        <v>37</v>
      </c>
      <c r="J43" s="53">
        <f t="shared" si="5"/>
        <v>428</v>
      </c>
      <c r="K43" s="54" t="s">
        <v>14</v>
      </c>
      <c r="L43" s="54">
        <f t="shared" si="2"/>
        <v>338.12</v>
      </c>
      <c r="M43" s="27">
        <f t="shared" si="6"/>
        <v>3.092552584232317</v>
      </c>
      <c r="N43" s="36" t="s">
        <v>14</v>
      </c>
      <c r="O43" s="27">
        <f t="shared" si="3"/>
        <v>2.4431165415435308</v>
      </c>
      <c r="P43" s="37">
        <v>1</v>
      </c>
      <c r="Q43" s="28">
        <v>0.79</v>
      </c>
      <c r="R43" s="29" t="str">
        <f t="shared" si="4"/>
        <v>-</v>
      </c>
    </row>
    <row r="44" spans="1:18" ht="12" customHeight="1">
      <c r="A44" s="31">
        <v>1945</v>
      </c>
      <c r="B44" s="31">
        <f>IF(+'[1]Pop'!D166=0,'[1]Pop'!H166,'[1]Pop'!D166)</f>
        <v>139.928</v>
      </c>
      <c r="C44" s="53">
        <v>546</v>
      </c>
      <c r="D44" s="53">
        <v>4</v>
      </c>
      <c r="E44" s="53">
        <v>37</v>
      </c>
      <c r="F44" s="53">
        <f t="shared" si="7"/>
        <v>587</v>
      </c>
      <c r="G44" s="54" t="s">
        <v>14</v>
      </c>
      <c r="H44" s="57" t="s">
        <v>13</v>
      </c>
      <c r="I44" s="53">
        <v>103</v>
      </c>
      <c r="J44" s="53">
        <f>+F44-SUM(G44:I44)</f>
        <v>484</v>
      </c>
      <c r="K44" s="54" t="s">
        <v>14</v>
      </c>
      <c r="L44" s="52">
        <f t="shared" si="2"/>
        <v>382.36</v>
      </c>
      <c r="M44" s="27">
        <f>+J44/B44</f>
        <v>3.4589217311760336</v>
      </c>
      <c r="N44" s="36" t="s">
        <v>14</v>
      </c>
      <c r="O44" s="27">
        <f t="shared" si="3"/>
        <v>2.7325481676290666</v>
      </c>
      <c r="P44" s="37">
        <v>1</v>
      </c>
      <c r="Q44" s="28">
        <v>0.79</v>
      </c>
      <c r="R44" s="29" t="str">
        <f t="shared" si="4"/>
        <v>-</v>
      </c>
    </row>
    <row r="45" spans="1:18" ht="12" customHeight="1">
      <c r="A45" s="30">
        <v>1946</v>
      </c>
      <c r="B45" s="30">
        <f>IF(+'[1]Pop'!D167=0,'[1]Pop'!H167,'[1]Pop'!D167)</f>
        <v>141.389</v>
      </c>
      <c r="C45" s="49">
        <v>564</v>
      </c>
      <c r="D45" s="50" t="s">
        <v>14</v>
      </c>
      <c r="E45" s="49">
        <v>103</v>
      </c>
      <c r="F45" s="49">
        <f t="shared" si="7"/>
        <v>667</v>
      </c>
      <c r="G45" s="50" t="s">
        <v>14</v>
      </c>
      <c r="H45" s="56" t="s">
        <v>13</v>
      </c>
      <c r="I45" s="49">
        <v>128</v>
      </c>
      <c r="J45" s="49">
        <f t="shared" si="5"/>
        <v>539</v>
      </c>
      <c r="K45" s="50" t="s">
        <v>14</v>
      </c>
      <c r="L45" s="50">
        <f t="shared" si="2"/>
        <v>425.81</v>
      </c>
      <c r="M45" s="22">
        <f t="shared" si="6"/>
        <v>3.8121777507444</v>
      </c>
      <c r="N45" s="32" t="s">
        <v>14</v>
      </c>
      <c r="O45" s="22">
        <f t="shared" si="3"/>
        <v>3.011620423088076</v>
      </c>
      <c r="P45" s="33">
        <v>1</v>
      </c>
      <c r="Q45" s="23">
        <v>0.79</v>
      </c>
      <c r="R45" s="24" t="str">
        <f t="shared" si="4"/>
        <v>-</v>
      </c>
    </row>
    <row r="46" spans="1:18" ht="12" customHeight="1">
      <c r="A46" s="30">
        <v>1947</v>
      </c>
      <c r="B46" s="30">
        <f>IF(+'[1]Pop'!D168=0,'[1]Pop'!H168,'[1]Pop'!D168)</f>
        <v>144.126</v>
      </c>
      <c r="C46" s="49">
        <v>485</v>
      </c>
      <c r="D46" s="49">
        <v>2</v>
      </c>
      <c r="E46" s="49">
        <v>128</v>
      </c>
      <c r="F46" s="49">
        <f t="shared" si="7"/>
        <v>615</v>
      </c>
      <c r="G46" s="50" t="s">
        <v>14</v>
      </c>
      <c r="H46" s="56" t="s">
        <v>13</v>
      </c>
      <c r="I46" s="49">
        <v>83</v>
      </c>
      <c r="J46" s="49">
        <f t="shared" si="5"/>
        <v>532</v>
      </c>
      <c r="K46" s="50" t="s">
        <v>14</v>
      </c>
      <c r="L46" s="50">
        <f t="shared" si="2"/>
        <v>420.28000000000003</v>
      </c>
      <c r="M46" s="22">
        <f t="shared" si="6"/>
        <v>3.691214631641758</v>
      </c>
      <c r="N46" s="32" t="s">
        <v>14</v>
      </c>
      <c r="O46" s="22">
        <f t="shared" si="3"/>
        <v>2.916059558996989</v>
      </c>
      <c r="P46" s="33">
        <v>1</v>
      </c>
      <c r="Q46" s="23">
        <v>0.79</v>
      </c>
      <c r="R46" s="24" t="str">
        <f t="shared" si="4"/>
        <v>-</v>
      </c>
    </row>
    <row r="47" spans="1:18" ht="12" customHeight="1">
      <c r="A47" s="30">
        <v>1948</v>
      </c>
      <c r="B47" s="30">
        <f>IF(+'[1]Pop'!D169=0,'[1]Pop'!H169,'[1]Pop'!D169)</f>
        <v>146.631</v>
      </c>
      <c r="C47" s="49">
        <v>420</v>
      </c>
      <c r="D47" s="49">
        <v>7</v>
      </c>
      <c r="E47" s="49">
        <v>83</v>
      </c>
      <c r="F47" s="49">
        <f t="shared" si="7"/>
        <v>510</v>
      </c>
      <c r="G47" s="50" t="s">
        <v>14</v>
      </c>
      <c r="H47" s="56" t="s">
        <v>13</v>
      </c>
      <c r="I47" s="49">
        <v>51</v>
      </c>
      <c r="J47" s="49">
        <f t="shared" si="5"/>
        <v>459</v>
      </c>
      <c r="K47" s="50" t="s">
        <v>14</v>
      </c>
      <c r="L47" s="50">
        <f t="shared" si="2"/>
        <v>362.61</v>
      </c>
      <c r="M47" s="22">
        <f t="shared" si="6"/>
        <v>3.130306688217362</v>
      </c>
      <c r="N47" s="32" t="s">
        <v>14</v>
      </c>
      <c r="O47" s="22">
        <f t="shared" si="3"/>
        <v>2.472942283691716</v>
      </c>
      <c r="P47" s="33">
        <v>1</v>
      </c>
      <c r="Q47" s="23">
        <v>0.79</v>
      </c>
      <c r="R47" s="24" t="str">
        <f t="shared" si="4"/>
        <v>-</v>
      </c>
    </row>
    <row r="48" spans="1:18" ht="12" customHeight="1">
      <c r="A48" s="30">
        <v>1949</v>
      </c>
      <c r="B48" s="30">
        <f>IF(+'[1]Pop'!D170=0,'[1]Pop'!H170,'[1]Pop'!D170)</f>
        <v>149.188</v>
      </c>
      <c r="C48" s="49">
        <v>569</v>
      </c>
      <c r="D48" s="49">
        <v>3</v>
      </c>
      <c r="E48" s="49">
        <v>51</v>
      </c>
      <c r="F48" s="49">
        <f t="shared" si="7"/>
        <v>623</v>
      </c>
      <c r="G48" s="50" t="s">
        <v>14</v>
      </c>
      <c r="H48" s="56" t="s">
        <v>13</v>
      </c>
      <c r="I48" s="49">
        <v>127</v>
      </c>
      <c r="J48" s="49">
        <f t="shared" si="5"/>
        <v>496</v>
      </c>
      <c r="K48" s="50" t="s">
        <v>14</v>
      </c>
      <c r="L48" s="50">
        <f t="shared" si="2"/>
        <v>391.84000000000003</v>
      </c>
      <c r="M48" s="22">
        <f t="shared" si="6"/>
        <v>3.3246641821057996</v>
      </c>
      <c r="N48" s="32" t="s">
        <v>14</v>
      </c>
      <c r="O48" s="22">
        <f t="shared" si="3"/>
        <v>2.626484703863582</v>
      </c>
      <c r="P48" s="33">
        <v>1</v>
      </c>
      <c r="Q48" s="23">
        <v>0.79</v>
      </c>
      <c r="R48" s="24" t="str">
        <f t="shared" si="4"/>
        <v>-</v>
      </c>
    </row>
    <row r="49" spans="1:18" ht="12" customHeight="1">
      <c r="A49" s="30">
        <v>1950</v>
      </c>
      <c r="B49" s="30">
        <f>IF(+'[1]Pop'!D171=0,'[1]Pop'!H171,'[1]Pop'!D171)</f>
        <v>151.684</v>
      </c>
      <c r="C49" s="49">
        <v>615</v>
      </c>
      <c r="D49" s="50" t="s">
        <v>14</v>
      </c>
      <c r="E49" s="49">
        <v>127</v>
      </c>
      <c r="F49" s="49">
        <f t="shared" si="7"/>
        <v>742</v>
      </c>
      <c r="G49" s="50" t="s">
        <v>14</v>
      </c>
      <c r="H49" s="56" t="s">
        <v>13</v>
      </c>
      <c r="I49" s="49">
        <v>110</v>
      </c>
      <c r="J49" s="49">
        <f>+F49-SUM(G49:I49)</f>
        <v>632</v>
      </c>
      <c r="K49" s="50" t="s">
        <v>14</v>
      </c>
      <c r="L49" s="48">
        <f t="shared" si="2"/>
        <v>499.28000000000003</v>
      </c>
      <c r="M49" s="22">
        <f>+J49/B49</f>
        <v>4.166556789114211</v>
      </c>
      <c r="N49" s="32" t="s">
        <v>14</v>
      </c>
      <c r="O49" s="22">
        <f t="shared" si="3"/>
        <v>3.291579863400227</v>
      </c>
      <c r="P49" s="33">
        <v>1</v>
      </c>
      <c r="Q49" s="23">
        <v>0.79</v>
      </c>
      <c r="R49" s="24" t="str">
        <f t="shared" si="4"/>
        <v>-</v>
      </c>
    </row>
    <row r="50" spans="1:18" ht="12" customHeight="1">
      <c r="A50" s="31">
        <v>1951</v>
      </c>
      <c r="B50" s="31">
        <f>IF(+'[1]Pop'!D172=0,'[1]Pop'!H172,'[1]Pop'!D172)</f>
        <v>154.287</v>
      </c>
      <c r="C50" s="53">
        <v>703</v>
      </c>
      <c r="D50" s="54" t="s">
        <v>14</v>
      </c>
      <c r="E50" s="53">
        <v>110</v>
      </c>
      <c r="F50" s="53">
        <f t="shared" si="7"/>
        <v>813</v>
      </c>
      <c r="G50" s="54" t="s">
        <v>14</v>
      </c>
      <c r="H50" s="57" t="s">
        <v>13</v>
      </c>
      <c r="I50" s="53">
        <v>107</v>
      </c>
      <c r="J50" s="53">
        <f t="shared" si="5"/>
        <v>706</v>
      </c>
      <c r="K50" s="54" t="s">
        <v>14</v>
      </c>
      <c r="L50" s="54">
        <f aca="true" t="shared" si="8" ref="L50:L80">+J50*Q50</f>
        <v>557.74</v>
      </c>
      <c r="M50" s="27">
        <f t="shared" si="6"/>
        <v>4.575887793527646</v>
      </c>
      <c r="N50" s="36" t="s">
        <v>14</v>
      </c>
      <c r="O50" s="27">
        <f aca="true" t="shared" si="9" ref="O50:O80">+L50/B50</f>
        <v>3.6149513568868405</v>
      </c>
      <c r="P50" s="37">
        <v>1</v>
      </c>
      <c r="Q50" s="28">
        <v>0.79</v>
      </c>
      <c r="R50" s="29" t="str">
        <f>IF(I49=0,"-",IF(ROUND(E50,0)=ROUND(I49,0),"-","*"))</f>
        <v>-</v>
      </c>
    </row>
    <row r="51" spans="1:18" ht="12" customHeight="1">
      <c r="A51" s="31">
        <v>1952</v>
      </c>
      <c r="B51" s="31">
        <f>IF(+'[1]Pop'!D173=0,'[1]Pop'!H173,'[1]Pop'!D173)</f>
        <v>156.954</v>
      </c>
      <c r="C51" s="53">
        <v>795</v>
      </c>
      <c r="D51" s="54" t="s">
        <v>14</v>
      </c>
      <c r="E51" s="53">
        <v>107</v>
      </c>
      <c r="F51" s="53">
        <f t="shared" si="7"/>
        <v>902</v>
      </c>
      <c r="G51" s="54" t="s">
        <v>14</v>
      </c>
      <c r="H51" s="57" t="s">
        <v>13</v>
      </c>
      <c r="I51" s="53">
        <v>147</v>
      </c>
      <c r="J51" s="53">
        <f t="shared" si="5"/>
        <v>755</v>
      </c>
      <c r="K51" s="54" t="s">
        <v>14</v>
      </c>
      <c r="L51" s="54">
        <f t="shared" si="8"/>
        <v>596.45</v>
      </c>
      <c r="M51" s="27">
        <f aca="true" t="shared" si="10" ref="M51:M97">+J51/B51</f>
        <v>4.81032659250481</v>
      </c>
      <c r="N51" s="36" t="s">
        <v>14</v>
      </c>
      <c r="O51" s="27">
        <f t="shared" si="9"/>
        <v>3.8001580080788004</v>
      </c>
      <c r="P51" s="37">
        <v>1</v>
      </c>
      <c r="Q51" s="28">
        <v>0.79</v>
      </c>
      <c r="R51" s="29" t="str">
        <f t="shared" si="4"/>
        <v>-</v>
      </c>
    </row>
    <row r="52" spans="1:18" ht="12" customHeight="1">
      <c r="A52" s="31">
        <v>1953</v>
      </c>
      <c r="B52" s="31">
        <f>IF(+'[1]Pop'!D174=0,'[1]Pop'!H174,'[1]Pop'!D174)</f>
        <v>159.565</v>
      </c>
      <c r="C52" s="53">
        <v>758</v>
      </c>
      <c r="D52" s="54" t="s">
        <v>14</v>
      </c>
      <c r="E52" s="53">
        <v>147</v>
      </c>
      <c r="F52" s="53">
        <f t="shared" si="7"/>
        <v>905</v>
      </c>
      <c r="G52" s="54" t="s">
        <v>14</v>
      </c>
      <c r="H52" s="57" t="s">
        <v>13</v>
      </c>
      <c r="I52" s="53">
        <v>122</v>
      </c>
      <c r="J52" s="53">
        <f t="shared" si="5"/>
        <v>783</v>
      </c>
      <c r="K52" s="54" t="s">
        <v>14</v>
      </c>
      <c r="L52" s="54">
        <f t="shared" si="8"/>
        <v>618.57</v>
      </c>
      <c r="M52" s="27">
        <f t="shared" si="10"/>
        <v>4.907091154075142</v>
      </c>
      <c r="N52" s="36" t="s">
        <v>14</v>
      </c>
      <c r="O52" s="27">
        <f t="shared" si="9"/>
        <v>3.8766020117193625</v>
      </c>
      <c r="P52" s="37">
        <v>1</v>
      </c>
      <c r="Q52" s="28">
        <v>0.79</v>
      </c>
      <c r="R52" s="29" t="str">
        <f t="shared" si="4"/>
        <v>-</v>
      </c>
    </row>
    <row r="53" spans="1:18" ht="12" customHeight="1">
      <c r="A53" s="31">
        <v>1954</v>
      </c>
      <c r="B53" s="31">
        <f>IF(+'[1]Pop'!D175=0,'[1]Pop'!H175,'[1]Pop'!D175)</f>
        <v>162.391</v>
      </c>
      <c r="C53" s="53">
        <v>870</v>
      </c>
      <c r="D53" s="54" t="s">
        <v>14</v>
      </c>
      <c r="E53" s="53">
        <v>122</v>
      </c>
      <c r="F53" s="53">
        <f t="shared" si="7"/>
        <v>992</v>
      </c>
      <c r="G53" s="54" t="s">
        <v>14</v>
      </c>
      <c r="H53" s="57" t="s">
        <v>13</v>
      </c>
      <c r="I53" s="53">
        <v>121</v>
      </c>
      <c r="J53" s="53">
        <f t="shared" si="5"/>
        <v>871</v>
      </c>
      <c r="K53" s="54" t="s">
        <v>14</v>
      </c>
      <c r="L53" s="54">
        <f t="shared" si="8"/>
        <v>688.09</v>
      </c>
      <c r="M53" s="27">
        <f t="shared" si="10"/>
        <v>5.363597736327752</v>
      </c>
      <c r="N53" s="36" t="s">
        <v>14</v>
      </c>
      <c r="O53" s="27">
        <f t="shared" si="9"/>
        <v>4.237242211698924</v>
      </c>
      <c r="P53" s="37">
        <v>1</v>
      </c>
      <c r="Q53" s="28">
        <v>0.79</v>
      </c>
      <c r="R53" s="29" t="str">
        <f t="shared" si="4"/>
        <v>-</v>
      </c>
    </row>
    <row r="54" spans="1:18" ht="12" customHeight="1">
      <c r="A54" s="31">
        <v>1955</v>
      </c>
      <c r="B54" s="31">
        <f>IF(+'[1]Pop'!D176=0,'[1]Pop'!H176,'[1]Pop'!D176)</f>
        <v>165.275</v>
      </c>
      <c r="C54" s="53">
        <v>818</v>
      </c>
      <c r="D54" s="54" t="s">
        <v>14</v>
      </c>
      <c r="E54" s="53">
        <v>121</v>
      </c>
      <c r="F54" s="53">
        <f t="shared" si="7"/>
        <v>939</v>
      </c>
      <c r="G54" s="54" t="s">
        <v>14</v>
      </c>
      <c r="H54" s="57" t="s">
        <v>13</v>
      </c>
      <c r="I54" s="53">
        <v>95</v>
      </c>
      <c r="J54" s="53">
        <f aca="true" t="shared" si="11" ref="J54:J98">+F54-SUM(G54:I54)</f>
        <v>844</v>
      </c>
      <c r="K54" s="54" t="s">
        <v>14</v>
      </c>
      <c r="L54" s="52">
        <f t="shared" si="8"/>
        <v>666.76</v>
      </c>
      <c r="M54" s="27">
        <f t="shared" si="10"/>
        <v>5.106640447738617</v>
      </c>
      <c r="N54" s="36" t="s">
        <v>14</v>
      </c>
      <c r="O54" s="27">
        <f t="shared" si="9"/>
        <v>4.034245953713508</v>
      </c>
      <c r="P54" s="37">
        <v>1</v>
      </c>
      <c r="Q54" s="28">
        <v>0.79</v>
      </c>
      <c r="R54" s="29" t="str">
        <f t="shared" si="4"/>
        <v>-</v>
      </c>
    </row>
    <row r="55" spans="1:18" ht="12" customHeight="1">
      <c r="A55" s="30">
        <v>1956</v>
      </c>
      <c r="B55" s="30">
        <f>IF(+'[1]Pop'!D177=0,'[1]Pop'!H177,'[1]Pop'!D177)</f>
        <v>168.221</v>
      </c>
      <c r="C55" s="49">
        <v>957</v>
      </c>
      <c r="D55" s="50" t="s">
        <v>14</v>
      </c>
      <c r="E55" s="49">
        <v>95</v>
      </c>
      <c r="F55" s="49">
        <f t="shared" si="7"/>
        <v>1052</v>
      </c>
      <c r="G55" s="50" t="s">
        <v>14</v>
      </c>
      <c r="H55" s="56" t="s">
        <v>13</v>
      </c>
      <c r="I55" s="49">
        <v>162</v>
      </c>
      <c r="J55" s="49">
        <f t="shared" si="11"/>
        <v>890</v>
      </c>
      <c r="K55" s="50" t="s">
        <v>14</v>
      </c>
      <c r="L55" s="50">
        <f t="shared" si="8"/>
        <v>703.1</v>
      </c>
      <c r="M55" s="22">
        <f t="shared" si="10"/>
        <v>5.29065931126316</v>
      </c>
      <c r="N55" s="32" t="s">
        <v>14</v>
      </c>
      <c r="O55" s="22">
        <f t="shared" si="9"/>
        <v>4.1796208558978964</v>
      </c>
      <c r="P55" s="33">
        <v>1</v>
      </c>
      <c r="Q55" s="23">
        <v>0.79</v>
      </c>
      <c r="R55" s="24" t="str">
        <f t="shared" si="4"/>
        <v>-</v>
      </c>
    </row>
    <row r="56" spans="1:18" ht="12" customHeight="1">
      <c r="A56" s="30">
        <v>1957</v>
      </c>
      <c r="B56" s="30">
        <f>IF(+'[1]Pop'!D178=0,'[1]Pop'!H178,'[1]Pop'!D178)</f>
        <v>171.274</v>
      </c>
      <c r="C56" s="49">
        <v>1034</v>
      </c>
      <c r="D56" s="50" t="s">
        <v>14</v>
      </c>
      <c r="E56" s="49">
        <v>162</v>
      </c>
      <c r="F56" s="49">
        <f t="shared" si="7"/>
        <v>1196</v>
      </c>
      <c r="G56" s="50" t="s">
        <v>14</v>
      </c>
      <c r="H56" s="56" t="s">
        <v>13</v>
      </c>
      <c r="I56" s="49">
        <v>177</v>
      </c>
      <c r="J56" s="49">
        <f t="shared" si="11"/>
        <v>1019</v>
      </c>
      <c r="K56" s="50" t="s">
        <v>14</v>
      </c>
      <c r="L56" s="50">
        <f t="shared" si="8"/>
        <v>805.01</v>
      </c>
      <c r="M56" s="22">
        <f t="shared" si="10"/>
        <v>5.949531160596471</v>
      </c>
      <c r="N56" s="32" t="s">
        <v>14</v>
      </c>
      <c r="O56" s="22">
        <f t="shared" si="9"/>
        <v>4.700129616871212</v>
      </c>
      <c r="P56" s="33">
        <v>1</v>
      </c>
      <c r="Q56" s="23">
        <v>0.79</v>
      </c>
      <c r="R56" s="24" t="str">
        <f t="shared" si="4"/>
        <v>-</v>
      </c>
    </row>
    <row r="57" spans="1:18" ht="12" customHeight="1">
      <c r="A57" s="30">
        <v>1958</v>
      </c>
      <c r="B57" s="30">
        <f>IF(+'[1]Pop'!D179=0,'[1]Pop'!H179,'[1]Pop'!D179)</f>
        <v>174.141</v>
      </c>
      <c r="C57" s="49">
        <v>1038</v>
      </c>
      <c r="D57" s="50" t="s">
        <v>14</v>
      </c>
      <c r="E57" s="49">
        <v>177</v>
      </c>
      <c r="F57" s="49">
        <f t="shared" si="7"/>
        <v>1215</v>
      </c>
      <c r="G57" s="49">
        <v>6</v>
      </c>
      <c r="H57" s="56" t="s">
        <v>13</v>
      </c>
      <c r="I57" s="49">
        <v>162</v>
      </c>
      <c r="J57" s="49">
        <f t="shared" si="11"/>
        <v>1047</v>
      </c>
      <c r="K57" s="50" t="s">
        <v>14</v>
      </c>
      <c r="L57" s="50">
        <f t="shared" si="8"/>
        <v>827.13</v>
      </c>
      <c r="M57" s="22">
        <f t="shared" si="10"/>
        <v>6.012369286957122</v>
      </c>
      <c r="N57" s="32" t="s">
        <v>14</v>
      </c>
      <c r="O57" s="22">
        <f t="shared" si="9"/>
        <v>4.749771736696125</v>
      </c>
      <c r="P57" s="33">
        <v>1</v>
      </c>
      <c r="Q57" s="23">
        <v>0.79</v>
      </c>
      <c r="R57" s="24" t="str">
        <f t="shared" si="4"/>
        <v>-</v>
      </c>
    </row>
    <row r="58" spans="1:18" ht="12" customHeight="1">
      <c r="A58" s="30">
        <v>1959</v>
      </c>
      <c r="B58" s="30">
        <f>IF(+'[1]Pop'!D180=0,'[1]Pop'!H180,'[1]Pop'!D180)</f>
        <v>177.073</v>
      </c>
      <c r="C58" s="49">
        <v>1123</v>
      </c>
      <c r="D58" s="50" t="s">
        <v>14</v>
      </c>
      <c r="E58" s="49">
        <v>162</v>
      </c>
      <c r="F58" s="49">
        <f t="shared" si="7"/>
        <v>1285</v>
      </c>
      <c r="G58" s="49">
        <v>12</v>
      </c>
      <c r="H58" s="56" t="s">
        <v>13</v>
      </c>
      <c r="I58" s="49">
        <v>149</v>
      </c>
      <c r="J58" s="49">
        <f t="shared" si="11"/>
        <v>1124</v>
      </c>
      <c r="K58" s="50" t="s">
        <v>14</v>
      </c>
      <c r="L58" s="50">
        <f t="shared" si="8"/>
        <v>887.96</v>
      </c>
      <c r="M58" s="22">
        <f t="shared" si="10"/>
        <v>6.3476645225415504</v>
      </c>
      <c r="N58" s="32" t="s">
        <v>14</v>
      </c>
      <c r="O58" s="22">
        <f t="shared" si="9"/>
        <v>5.014654972807825</v>
      </c>
      <c r="P58" s="33">
        <v>1</v>
      </c>
      <c r="Q58" s="23">
        <v>0.79</v>
      </c>
      <c r="R58" s="24" t="str">
        <f t="shared" si="4"/>
        <v>-</v>
      </c>
    </row>
    <row r="59" spans="1:18" ht="12" customHeight="1">
      <c r="A59" s="30">
        <v>1960</v>
      </c>
      <c r="B59" s="30">
        <f>IF(+'[1]Pop'!D181=0,'[1]Pop'!H181,'[1]Pop'!D181)</f>
        <v>180.671</v>
      </c>
      <c r="C59" s="49">
        <v>1156</v>
      </c>
      <c r="D59" s="50" t="s">
        <v>14</v>
      </c>
      <c r="E59" s="49">
        <v>149</v>
      </c>
      <c r="F59" s="49">
        <f t="shared" si="7"/>
        <v>1305</v>
      </c>
      <c r="G59" s="49">
        <v>24</v>
      </c>
      <c r="H59" s="56" t="s">
        <v>13</v>
      </c>
      <c r="I59" s="49">
        <v>160</v>
      </c>
      <c r="J59" s="49">
        <f t="shared" si="11"/>
        <v>1121</v>
      </c>
      <c r="K59" s="50" t="s">
        <v>14</v>
      </c>
      <c r="L59" s="48">
        <f t="shared" si="8"/>
        <v>885.59</v>
      </c>
      <c r="M59" s="22">
        <f t="shared" si="10"/>
        <v>6.204648227994531</v>
      </c>
      <c r="N59" s="32" t="s">
        <v>14</v>
      </c>
      <c r="O59" s="22">
        <f t="shared" si="9"/>
        <v>4.901672100115681</v>
      </c>
      <c r="P59" s="33">
        <v>1</v>
      </c>
      <c r="Q59" s="23">
        <v>0.79</v>
      </c>
      <c r="R59" s="24" t="str">
        <f t="shared" si="4"/>
        <v>-</v>
      </c>
    </row>
    <row r="60" spans="1:18" ht="12" customHeight="1">
      <c r="A60" s="31">
        <v>1961</v>
      </c>
      <c r="B60" s="31">
        <f>IF(+'[1]Pop'!D182=0,'[1]Pop'!H182,'[1]Pop'!D182)</f>
        <v>183.691</v>
      </c>
      <c r="C60" s="53">
        <v>1506</v>
      </c>
      <c r="D60" s="54" t="s">
        <v>14</v>
      </c>
      <c r="E60" s="53">
        <v>160</v>
      </c>
      <c r="F60" s="53">
        <f t="shared" si="7"/>
        <v>1666</v>
      </c>
      <c r="G60" s="53">
        <v>28</v>
      </c>
      <c r="H60" s="57" t="s">
        <v>13</v>
      </c>
      <c r="I60" s="53">
        <v>263</v>
      </c>
      <c r="J60" s="53">
        <f t="shared" si="11"/>
        <v>1375</v>
      </c>
      <c r="K60" s="54" t="s">
        <v>14</v>
      </c>
      <c r="L60" s="54">
        <f t="shared" si="8"/>
        <v>1086.25</v>
      </c>
      <c r="M60" s="27">
        <f t="shared" si="10"/>
        <v>7.485396671584345</v>
      </c>
      <c r="N60" s="36" t="s">
        <v>14</v>
      </c>
      <c r="O60" s="27">
        <f t="shared" si="9"/>
        <v>5.913463370551633</v>
      </c>
      <c r="P60" s="37">
        <v>1</v>
      </c>
      <c r="Q60" s="28">
        <v>0.79</v>
      </c>
      <c r="R60" s="29" t="str">
        <f t="shared" si="4"/>
        <v>-</v>
      </c>
    </row>
    <row r="61" spans="1:18" ht="12" customHeight="1">
      <c r="A61" s="31">
        <v>1962</v>
      </c>
      <c r="B61" s="31">
        <f>IF(+'[1]Pop'!D183=0,'[1]Pop'!H183,'[1]Pop'!D183)</f>
        <v>186.538</v>
      </c>
      <c r="C61" s="53">
        <v>1302</v>
      </c>
      <c r="D61" s="54" t="s">
        <v>14</v>
      </c>
      <c r="E61" s="53">
        <v>263</v>
      </c>
      <c r="F61" s="53">
        <f t="shared" si="7"/>
        <v>1565</v>
      </c>
      <c r="G61" s="53">
        <v>37</v>
      </c>
      <c r="H61" s="57" t="s">
        <v>13</v>
      </c>
      <c r="I61" s="53">
        <v>203</v>
      </c>
      <c r="J61" s="53">
        <f t="shared" si="11"/>
        <v>1325</v>
      </c>
      <c r="K61" s="54" t="s">
        <v>14</v>
      </c>
      <c r="L61" s="54">
        <f t="shared" si="8"/>
        <v>1046.75</v>
      </c>
      <c r="M61" s="27">
        <f t="shared" si="10"/>
        <v>7.103110358211195</v>
      </c>
      <c r="N61" s="36" t="s">
        <v>14</v>
      </c>
      <c r="O61" s="27">
        <f t="shared" si="9"/>
        <v>5.611457182986844</v>
      </c>
      <c r="P61" s="37">
        <v>1</v>
      </c>
      <c r="Q61" s="28">
        <v>0.79</v>
      </c>
      <c r="R61" s="29" t="str">
        <f t="shared" si="4"/>
        <v>-</v>
      </c>
    </row>
    <row r="62" spans="1:18" ht="12" customHeight="1">
      <c r="A62" s="31">
        <v>1963</v>
      </c>
      <c r="B62" s="31">
        <f>IF(+'[1]Pop'!D184=0,'[1]Pop'!H184,'[1]Pop'!D184)</f>
        <v>189.242</v>
      </c>
      <c r="C62" s="53">
        <v>1355</v>
      </c>
      <c r="D62" s="54" t="s">
        <v>14</v>
      </c>
      <c r="E62" s="53">
        <v>203</v>
      </c>
      <c r="F62" s="53">
        <f t="shared" si="7"/>
        <v>1558</v>
      </c>
      <c r="G62" s="53">
        <v>31</v>
      </c>
      <c r="H62" s="57" t="s">
        <v>13</v>
      </c>
      <c r="I62" s="53">
        <v>217</v>
      </c>
      <c r="J62" s="53">
        <f t="shared" si="11"/>
        <v>1310</v>
      </c>
      <c r="K62" s="54" t="s">
        <v>14</v>
      </c>
      <c r="L62" s="54">
        <f t="shared" si="8"/>
        <v>1034.9</v>
      </c>
      <c r="M62" s="27">
        <f t="shared" si="10"/>
        <v>6.922353388782617</v>
      </c>
      <c r="N62" s="36" t="s">
        <v>14</v>
      </c>
      <c r="O62" s="27">
        <f t="shared" si="9"/>
        <v>5.468659177138268</v>
      </c>
      <c r="P62" s="37">
        <v>1</v>
      </c>
      <c r="Q62" s="28">
        <v>0.79</v>
      </c>
      <c r="R62" s="29" t="str">
        <f t="shared" si="4"/>
        <v>-</v>
      </c>
    </row>
    <row r="63" spans="1:18" ht="12" customHeight="1">
      <c r="A63" s="31">
        <v>1964</v>
      </c>
      <c r="B63" s="31">
        <f>IF(+'[1]Pop'!D185=0,'[1]Pop'!H185,'[1]Pop'!D185)</f>
        <v>191.889</v>
      </c>
      <c r="C63" s="53">
        <v>1459</v>
      </c>
      <c r="D63" s="54" t="s">
        <v>14</v>
      </c>
      <c r="E63" s="53">
        <v>217</v>
      </c>
      <c r="F63" s="53">
        <f t="shared" si="7"/>
        <v>1676</v>
      </c>
      <c r="G63" s="53">
        <v>43</v>
      </c>
      <c r="H63" s="57" t="s">
        <v>13</v>
      </c>
      <c r="I63" s="53">
        <v>207</v>
      </c>
      <c r="J63" s="53">
        <f t="shared" si="11"/>
        <v>1426</v>
      </c>
      <c r="K63" s="54" t="s">
        <v>14</v>
      </c>
      <c r="L63" s="54">
        <f t="shared" si="8"/>
        <v>1126.54</v>
      </c>
      <c r="M63" s="27">
        <f t="shared" si="10"/>
        <v>7.431379599664389</v>
      </c>
      <c r="N63" s="36" t="s">
        <v>14</v>
      </c>
      <c r="O63" s="27">
        <f t="shared" si="9"/>
        <v>5.870789883734867</v>
      </c>
      <c r="P63" s="37">
        <v>1</v>
      </c>
      <c r="Q63" s="28">
        <v>0.79</v>
      </c>
      <c r="R63" s="29" t="str">
        <f t="shared" si="4"/>
        <v>-</v>
      </c>
    </row>
    <row r="64" spans="1:18" ht="12" customHeight="1">
      <c r="A64" s="31">
        <v>1965</v>
      </c>
      <c r="B64" s="31">
        <f>IF(+'[1]Pop'!D186=0,'[1]Pop'!H186,'[1]Pop'!D186)</f>
        <v>194.303</v>
      </c>
      <c r="C64" s="53">
        <v>1521</v>
      </c>
      <c r="D64" s="54" t="s">
        <v>14</v>
      </c>
      <c r="E64" s="53">
        <v>207</v>
      </c>
      <c r="F64" s="53">
        <f t="shared" si="7"/>
        <v>1728</v>
      </c>
      <c r="G64" s="53">
        <v>58</v>
      </c>
      <c r="H64" s="57" t="s">
        <v>13</v>
      </c>
      <c r="I64" s="53">
        <v>200</v>
      </c>
      <c r="J64" s="53">
        <f t="shared" si="11"/>
        <v>1470</v>
      </c>
      <c r="K64" s="54" t="s">
        <v>14</v>
      </c>
      <c r="L64" s="52">
        <f t="shared" si="8"/>
        <v>1161.3</v>
      </c>
      <c r="M64" s="27">
        <f t="shared" si="10"/>
        <v>7.565503363303706</v>
      </c>
      <c r="N64" s="36" t="s">
        <v>14</v>
      </c>
      <c r="O64" s="27">
        <f t="shared" si="9"/>
        <v>5.976747657009928</v>
      </c>
      <c r="P64" s="37">
        <v>1</v>
      </c>
      <c r="Q64" s="28">
        <v>0.79</v>
      </c>
      <c r="R64" s="29" t="str">
        <f t="shared" si="4"/>
        <v>-</v>
      </c>
    </row>
    <row r="65" spans="1:18" ht="12" customHeight="1">
      <c r="A65" s="30">
        <v>1966</v>
      </c>
      <c r="B65" s="30">
        <f>IF(+'[1]Pop'!D187=0,'[1]Pop'!H187,'[1]Pop'!D187)</f>
        <v>196.56</v>
      </c>
      <c r="C65" s="47">
        <v>1674</v>
      </c>
      <c r="D65" s="50" t="s">
        <v>14</v>
      </c>
      <c r="E65" s="47">
        <v>200</v>
      </c>
      <c r="F65" s="49">
        <f t="shared" si="7"/>
        <v>1874</v>
      </c>
      <c r="G65" s="47">
        <v>47</v>
      </c>
      <c r="H65" s="58" t="s">
        <v>14</v>
      </c>
      <c r="I65" s="47">
        <v>267</v>
      </c>
      <c r="J65" s="49">
        <f t="shared" si="11"/>
        <v>1560</v>
      </c>
      <c r="K65" s="50" t="s">
        <v>14</v>
      </c>
      <c r="L65" s="50">
        <f t="shared" si="8"/>
        <v>1232.4</v>
      </c>
      <c r="M65" s="22">
        <f t="shared" si="10"/>
        <v>7.936507936507937</v>
      </c>
      <c r="N65" s="32" t="s">
        <v>14</v>
      </c>
      <c r="O65" s="22">
        <f t="shared" si="9"/>
        <v>6.269841269841271</v>
      </c>
      <c r="P65" s="33">
        <v>1</v>
      </c>
      <c r="Q65" s="23">
        <v>0.79</v>
      </c>
      <c r="R65" s="24" t="str">
        <f t="shared" si="4"/>
        <v>-</v>
      </c>
    </row>
    <row r="66" spans="1:18" ht="12" customHeight="1">
      <c r="A66" s="30">
        <v>1967</v>
      </c>
      <c r="B66" s="30">
        <f>IF(+'[1]Pop'!D188=0,'[1]Pop'!H188,'[1]Pop'!D188)</f>
        <v>198.712</v>
      </c>
      <c r="C66" s="47">
        <v>1870</v>
      </c>
      <c r="D66" s="50" t="s">
        <v>14</v>
      </c>
      <c r="E66" s="47">
        <v>267</v>
      </c>
      <c r="F66" s="49">
        <f t="shared" si="7"/>
        <v>2137</v>
      </c>
      <c r="G66" s="47">
        <v>49</v>
      </c>
      <c r="H66" s="58" t="s">
        <v>14</v>
      </c>
      <c r="I66" s="47">
        <v>367</v>
      </c>
      <c r="J66" s="49">
        <f t="shared" si="11"/>
        <v>1721</v>
      </c>
      <c r="K66" s="50" t="s">
        <v>14</v>
      </c>
      <c r="L66" s="50">
        <f t="shared" si="8"/>
        <v>1359.5900000000001</v>
      </c>
      <c r="M66" s="22">
        <f t="shared" si="10"/>
        <v>8.660775393534362</v>
      </c>
      <c r="N66" s="32" t="s">
        <v>14</v>
      </c>
      <c r="O66" s="22">
        <f t="shared" si="9"/>
        <v>6.8420125608921465</v>
      </c>
      <c r="P66" s="33">
        <v>1</v>
      </c>
      <c r="Q66" s="23">
        <v>0.79</v>
      </c>
      <c r="R66" s="24" t="str">
        <f t="shared" si="4"/>
        <v>-</v>
      </c>
    </row>
    <row r="67" spans="1:18" ht="12" customHeight="1">
      <c r="A67" s="30">
        <v>1968</v>
      </c>
      <c r="B67" s="30">
        <f>IF(+'[1]Pop'!D189=0,'[1]Pop'!H189,'[1]Pop'!D189)</f>
        <v>200.706</v>
      </c>
      <c r="C67" s="47">
        <v>1611</v>
      </c>
      <c r="D67" s="50" t="s">
        <v>14</v>
      </c>
      <c r="E67" s="47">
        <v>367</v>
      </c>
      <c r="F67" s="49">
        <f t="shared" si="7"/>
        <v>1978</v>
      </c>
      <c r="G67" s="47">
        <v>41</v>
      </c>
      <c r="H67" s="58" t="s">
        <v>14</v>
      </c>
      <c r="I67" s="47">
        <v>317</v>
      </c>
      <c r="J67" s="49">
        <f t="shared" si="11"/>
        <v>1620</v>
      </c>
      <c r="K67" s="50" t="s">
        <v>14</v>
      </c>
      <c r="L67" s="50">
        <f t="shared" si="8"/>
        <v>1279.8</v>
      </c>
      <c r="M67" s="22">
        <f t="shared" si="10"/>
        <v>8.071507578248783</v>
      </c>
      <c r="N67" s="32" t="s">
        <v>14</v>
      </c>
      <c r="O67" s="22">
        <f t="shared" si="9"/>
        <v>6.376490986816537</v>
      </c>
      <c r="P67" s="33">
        <v>1</v>
      </c>
      <c r="Q67" s="23">
        <v>0.79</v>
      </c>
      <c r="R67" s="24" t="str">
        <f t="shared" si="4"/>
        <v>-</v>
      </c>
    </row>
    <row r="68" spans="1:18" ht="12" customHeight="1">
      <c r="A68" s="30">
        <v>1969</v>
      </c>
      <c r="B68" s="30">
        <f>IF(+'[1]Pop'!D190=0,'[1]Pop'!H190,'[1]Pop'!D190)</f>
        <v>202.677</v>
      </c>
      <c r="C68" s="47">
        <v>1606</v>
      </c>
      <c r="D68" s="50" t="s">
        <v>14</v>
      </c>
      <c r="E68" s="47">
        <v>317</v>
      </c>
      <c r="F68" s="49">
        <f t="shared" si="7"/>
        <v>1923</v>
      </c>
      <c r="G68" s="47">
        <v>37</v>
      </c>
      <c r="H68" s="47">
        <v>4</v>
      </c>
      <c r="I68" s="47">
        <v>192</v>
      </c>
      <c r="J68" s="49">
        <f t="shared" si="11"/>
        <v>1690</v>
      </c>
      <c r="K68" s="50" t="s">
        <v>14</v>
      </c>
      <c r="L68" s="50">
        <f t="shared" si="8"/>
        <v>1335.1000000000001</v>
      </c>
      <c r="M68" s="22">
        <f t="shared" si="10"/>
        <v>8.338390641266646</v>
      </c>
      <c r="N68" s="32" t="s">
        <v>14</v>
      </c>
      <c r="O68" s="22">
        <f t="shared" si="9"/>
        <v>6.587328606600651</v>
      </c>
      <c r="P68" s="33">
        <v>1</v>
      </c>
      <c r="Q68" s="23">
        <v>0.79</v>
      </c>
      <c r="R68" s="24" t="str">
        <f t="shared" si="4"/>
        <v>-</v>
      </c>
    </row>
    <row r="69" spans="1:18" ht="12" customHeight="1">
      <c r="A69" s="30">
        <v>1970</v>
      </c>
      <c r="B69" s="30">
        <f>IF(+'[1]Pop'!D191=0,'[1]Pop'!H191,'[1]Pop'!D191)</f>
        <v>205.052</v>
      </c>
      <c r="C69" s="47">
        <v>1728.522725804</v>
      </c>
      <c r="D69" s="50" t="s">
        <v>14</v>
      </c>
      <c r="E69" s="47">
        <v>191.923</v>
      </c>
      <c r="F69" s="50">
        <f>SUM(C69:E69)</f>
        <v>1920.445725804</v>
      </c>
      <c r="G69" s="47">
        <v>34.973</v>
      </c>
      <c r="H69" s="47">
        <v>8</v>
      </c>
      <c r="I69" s="47">
        <v>218.926</v>
      </c>
      <c r="J69" s="49">
        <f t="shared" si="11"/>
        <v>1658.5467258039998</v>
      </c>
      <c r="K69" s="50" t="s">
        <v>14</v>
      </c>
      <c r="L69" s="48">
        <f t="shared" si="8"/>
        <v>1310.25191338516</v>
      </c>
      <c r="M69" s="22">
        <f t="shared" si="10"/>
        <v>8.088420136375163</v>
      </c>
      <c r="N69" s="32" t="s">
        <v>14</v>
      </c>
      <c r="O69" s="22">
        <f t="shared" si="9"/>
        <v>6.389851907736379</v>
      </c>
      <c r="P69" s="33">
        <v>1</v>
      </c>
      <c r="Q69" s="23">
        <v>0.79</v>
      </c>
      <c r="R69" s="24" t="str">
        <f t="shared" si="4"/>
        <v>-</v>
      </c>
    </row>
    <row r="70" spans="1:18" ht="12" customHeight="1">
      <c r="A70" s="31">
        <v>1971</v>
      </c>
      <c r="B70" s="31">
        <f>IF(+'[1]Pop'!D192=0,'[1]Pop'!H192,'[1]Pop'!D192)</f>
        <v>207.661</v>
      </c>
      <c r="C70" s="51">
        <v>1772.34480786</v>
      </c>
      <c r="D70" s="54" t="s">
        <v>14</v>
      </c>
      <c r="E70" s="51">
        <v>218.926</v>
      </c>
      <c r="F70" s="53">
        <f t="shared" si="7"/>
        <v>1991.2708078599999</v>
      </c>
      <c r="G70" s="51">
        <v>23.03</v>
      </c>
      <c r="H70" s="51">
        <v>4</v>
      </c>
      <c r="I70" s="51">
        <v>223.111</v>
      </c>
      <c r="J70" s="53">
        <f t="shared" si="11"/>
        <v>1741.1298078599998</v>
      </c>
      <c r="K70" s="54" t="s">
        <v>14</v>
      </c>
      <c r="L70" s="54">
        <f t="shared" si="8"/>
        <v>1375.4925482094</v>
      </c>
      <c r="M70" s="27">
        <f t="shared" si="10"/>
        <v>8.384481476348471</v>
      </c>
      <c r="N70" s="36" t="s">
        <v>14</v>
      </c>
      <c r="O70" s="27">
        <f t="shared" si="9"/>
        <v>6.6237403663152925</v>
      </c>
      <c r="P70" s="37">
        <v>1</v>
      </c>
      <c r="Q70" s="28">
        <v>0.79</v>
      </c>
      <c r="R70" s="29" t="str">
        <f t="shared" si="4"/>
        <v>-</v>
      </c>
    </row>
    <row r="71" spans="1:18" ht="12" customHeight="1">
      <c r="A71" s="31">
        <v>1972</v>
      </c>
      <c r="B71" s="31">
        <f>IF(+'[1]Pop'!D193=0,'[1]Pop'!H193,'[1]Pop'!D193)</f>
        <v>209.896</v>
      </c>
      <c r="C71" s="51">
        <v>1909.165886545</v>
      </c>
      <c r="D71" s="54" t="s">
        <v>14</v>
      </c>
      <c r="E71" s="51">
        <v>223.111</v>
      </c>
      <c r="F71" s="53">
        <f t="shared" si="7"/>
        <v>2132.276886545</v>
      </c>
      <c r="G71" s="51">
        <v>36.389</v>
      </c>
      <c r="H71" s="51">
        <v>5</v>
      </c>
      <c r="I71" s="51">
        <v>208.083</v>
      </c>
      <c r="J71" s="53">
        <f t="shared" si="11"/>
        <v>1882.8048865449998</v>
      </c>
      <c r="K71" s="54" t="s">
        <v>14</v>
      </c>
      <c r="L71" s="54">
        <f t="shared" si="8"/>
        <v>1487.41586037055</v>
      </c>
      <c r="M71" s="27">
        <f t="shared" si="10"/>
        <v>8.970179929798567</v>
      </c>
      <c r="N71" s="36" t="s">
        <v>14</v>
      </c>
      <c r="O71" s="27">
        <f t="shared" si="9"/>
        <v>7.086442144540868</v>
      </c>
      <c r="P71" s="37">
        <v>1</v>
      </c>
      <c r="Q71" s="28">
        <v>0.79</v>
      </c>
      <c r="R71" s="29" t="str">
        <f t="shared" si="4"/>
        <v>-</v>
      </c>
    </row>
    <row r="72" spans="1:18" ht="12" customHeight="1">
      <c r="A72" s="31">
        <v>1973</v>
      </c>
      <c r="B72" s="31">
        <f>IF(+'[1]Pop'!D194=0,'[1]Pop'!H194,'[1]Pop'!D194)</f>
        <v>211.909</v>
      </c>
      <c r="C72" s="51">
        <v>1908</v>
      </c>
      <c r="D72" s="54" t="s">
        <v>14</v>
      </c>
      <c r="E72" s="51">
        <v>208.083</v>
      </c>
      <c r="F72" s="53">
        <f t="shared" si="7"/>
        <v>2116.083</v>
      </c>
      <c r="G72" s="51">
        <v>49.959</v>
      </c>
      <c r="H72" s="51">
        <v>4</v>
      </c>
      <c r="I72" s="51">
        <v>280.957</v>
      </c>
      <c r="J72" s="53">
        <f t="shared" si="11"/>
        <v>1781.1670000000001</v>
      </c>
      <c r="K72" s="54" t="s">
        <v>14</v>
      </c>
      <c r="L72" s="54">
        <f t="shared" si="8"/>
        <v>1407.1219300000002</v>
      </c>
      <c r="M72" s="27">
        <f t="shared" si="10"/>
        <v>8.405339084229553</v>
      </c>
      <c r="N72" s="36" t="s">
        <v>14</v>
      </c>
      <c r="O72" s="27">
        <f t="shared" si="9"/>
        <v>6.640217876541347</v>
      </c>
      <c r="P72" s="37">
        <v>1</v>
      </c>
      <c r="Q72" s="28">
        <v>0.79</v>
      </c>
      <c r="R72" s="29" t="str">
        <f t="shared" si="4"/>
        <v>-</v>
      </c>
    </row>
    <row r="73" spans="1:18" ht="12" customHeight="1">
      <c r="A73" s="31">
        <v>1974</v>
      </c>
      <c r="B73" s="31">
        <f>IF(+'[1]Pop'!D195=0,'[1]Pop'!H195,'[1]Pop'!D195)</f>
        <v>213.854</v>
      </c>
      <c r="C73" s="51">
        <v>1890.41196</v>
      </c>
      <c r="D73" s="54" t="s">
        <v>14</v>
      </c>
      <c r="E73" s="51">
        <v>280.957</v>
      </c>
      <c r="F73" s="53">
        <f t="shared" si="7"/>
        <v>2171.36896</v>
      </c>
      <c r="G73" s="51">
        <v>39.593</v>
      </c>
      <c r="H73" s="51">
        <v>3</v>
      </c>
      <c r="I73" s="51">
        <v>275.027</v>
      </c>
      <c r="J73" s="53">
        <f t="shared" si="11"/>
        <v>1853.74896</v>
      </c>
      <c r="K73" s="54" t="s">
        <v>14</v>
      </c>
      <c r="L73" s="54">
        <f t="shared" si="8"/>
        <v>1464.4616784</v>
      </c>
      <c r="M73" s="27">
        <f t="shared" si="10"/>
        <v>8.668292199350958</v>
      </c>
      <c r="N73" s="36" t="s">
        <v>14</v>
      </c>
      <c r="O73" s="27">
        <f t="shared" si="9"/>
        <v>6.847950837487257</v>
      </c>
      <c r="P73" s="37">
        <v>1</v>
      </c>
      <c r="Q73" s="28">
        <v>0.79</v>
      </c>
      <c r="R73" s="29" t="str">
        <f t="shared" si="4"/>
        <v>-</v>
      </c>
    </row>
    <row r="74" spans="1:18" ht="12" customHeight="1">
      <c r="A74" s="31">
        <v>1975</v>
      </c>
      <c r="B74" s="31">
        <f>IF(+'[1]Pop'!D196=0,'[1]Pop'!H196,'[1]Pop'!D196)</f>
        <v>215.973</v>
      </c>
      <c r="C74" s="51">
        <v>1755.02496</v>
      </c>
      <c r="D74" s="54" t="s">
        <v>14</v>
      </c>
      <c r="E74" s="51">
        <v>275.027</v>
      </c>
      <c r="F74" s="53">
        <f t="shared" si="7"/>
        <v>2030.05196</v>
      </c>
      <c r="G74" s="51">
        <v>47.307</v>
      </c>
      <c r="H74" s="51">
        <v>5</v>
      </c>
      <c r="I74" s="51">
        <v>195.177</v>
      </c>
      <c r="J74" s="53">
        <f t="shared" si="11"/>
        <v>1782.56796</v>
      </c>
      <c r="K74" s="54" t="s">
        <v>14</v>
      </c>
      <c r="L74" s="52">
        <f t="shared" si="8"/>
        <v>1408.2286884000002</v>
      </c>
      <c r="M74" s="27">
        <f t="shared" si="10"/>
        <v>8.253661152088455</v>
      </c>
      <c r="N74" s="36" t="s">
        <v>14</v>
      </c>
      <c r="O74" s="27">
        <f t="shared" si="9"/>
        <v>6.52039231014988</v>
      </c>
      <c r="P74" s="37">
        <v>1</v>
      </c>
      <c r="Q74" s="28">
        <v>0.79</v>
      </c>
      <c r="R74" s="29" t="str">
        <f t="shared" si="4"/>
        <v>-</v>
      </c>
    </row>
    <row r="75" spans="1:18" ht="12" customHeight="1">
      <c r="A75" s="30">
        <v>1976</v>
      </c>
      <c r="B75" s="30">
        <f>IF(+'[1]Pop'!D197=0,'[1]Pop'!H197,'[1]Pop'!D197)</f>
        <v>218.035</v>
      </c>
      <c r="C75" s="47">
        <v>2015.664</v>
      </c>
      <c r="D75" s="50" t="s">
        <v>14</v>
      </c>
      <c r="E75" s="47">
        <v>195.177</v>
      </c>
      <c r="F75" s="49">
        <f t="shared" si="7"/>
        <v>2210.841</v>
      </c>
      <c r="G75" s="47">
        <v>65.17</v>
      </c>
      <c r="H75" s="47">
        <v>6</v>
      </c>
      <c r="I75" s="47">
        <v>203.355</v>
      </c>
      <c r="J75" s="49">
        <f t="shared" si="11"/>
        <v>1936.3159999999998</v>
      </c>
      <c r="K75" s="50" t="s">
        <v>14</v>
      </c>
      <c r="L75" s="50">
        <f t="shared" si="8"/>
        <v>1529.6896399999998</v>
      </c>
      <c r="M75" s="22">
        <f t="shared" si="10"/>
        <v>8.880757676519824</v>
      </c>
      <c r="N75" s="32" t="s">
        <v>14</v>
      </c>
      <c r="O75" s="22">
        <f t="shared" si="9"/>
        <v>7.015798564450661</v>
      </c>
      <c r="P75" s="33">
        <v>1</v>
      </c>
      <c r="Q75" s="23">
        <v>0.79</v>
      </c>
      <c r="R75" s="24" t="str">
        <f t="shared" si="4"/>
        <v>-</v>
      </c>
    </row>
    <row r="76" spans="1:18" ht="12" customHeight="1">
      <c r="A76" s="30">
        <v>1977</v>
      </c>
      <c r="B76" s="30">
        <f>IF(+'[1]Pop'!D198=0,'[1]Pop'!H198,'[1]Pop'!D198)</f>
        <v>220.23899999999998</v>
      </c>
      <c r="C76" s="47">
        <v>1945.589004</v>
      </c>
      <c r="D76" s="50" t="s">
        <v>14</v>
      </c>
      <c r="E76" s="47">
        <v>203.355</v>
      </c>
      <c r="F76" s="49">
        <f t="shared" si="7"/>
        <v>2148.944004</v>
      </c>
      <c r="G76" s="47">
        <v>53.873</v>
      </c>
      <c r="H76" s="47">
        <v>2</v>
      </c>
      <c r="I76" s="47">
        <v>167.943</v>
      </c>
      <c r="J76" s="49">
        <f t="shared" si="11"/>
        <v>1925.128004</v>
      </c>
      <c r="K76" s="50" t="s">
        <v>14</v>
      </c>
      <c r="L76" s="50">
        <f t="shared" si="8"/>
        <v>1520.85112316</v>
      </c>
      <c r="M76" s="22">
        <f t="shared" si="10"/>
        <v>8.741085838566285</v>
      </c>
      <c r="N76" s="32" t="s">
        <v>14</v>
      </c>
      <c r="O76" s="22">
        <f t="shared" si="9"/>
        <v>6.905457812467366</v>
      </c>
      <c r="P76" s="33">
        <v>1</v>
      </c>
      <c r="Q76" s="23">
        <v>0.79</v>
      </c>
      <c r="R76" s="24" t="str">
        <f t="shared" si="4"/>
        <v>-</v>
      </c>
    </row>
    <row r="77" spans="1:18" ht="12" customHeight="1">
      <c r="A77" s="30">
        <v>1978</v>
      </c>
      <c r="B77" s="30">
        <f>IF(+'[1]Pop'!D199=0,'[1]Pop'!H199,'[1]Pop'!D199)</f>
        <v>222.585</v>
      </c>
      <c r="C77" s="47">
        <v>2002.9680004</v>
      </c>
      <c r="D77" s="50" t="s">
        <v>14</v>
      </c>
      <c r="E77" s="47">
        <v>167.943</v>
      </c>
      <c r="F77" s="49">
        <f t="shared" si="7"/>
        <v>2170.9110004</v>
      </c>
      <c r="G77" s="47">
        <v>51.067</v>
      </c>
      <c r="H77" s="47">
        <v>6</v>
      </c>
      <c r="I77" s="47">
        <v>175.097</v>
      </c>
      <c r="J77" s="49">
        <f t="shared" si="11"/>
        <v>1938.7470004</v>
      </c>
      <c r="K77" s="50" t="s">
        <v>14</v>
      </c>
      <c r="L77" s="50">
        <f t="shared" si="8"/>
        <v>1531.610130316</v>
      </c>
      <c r="M77" s="22">
        <f t="shared" si="10"/>
        <v>8.710142194667204</v>
      </c>
      <c r="N77" s="32" t="s">
        <v>14</v>
      </c>
      <c r="O77" s="22">
        <f t="shared" si="9"/>
        <v>6.881012333787092</v>
      </c>
      <c r="P77" s="33">
        <v>1</v>
      </c>
      <c r="Q77" s="23">
        <v>0.79</v>
      </c>
      <c r="R77" s="24" t="str">
        <f t="shared" si="4"/>
        <v>-</v>
      </c>
    </row>
    <row r="78" spans="1:18" ht="12" customHeight="1">
      <c r="A78" s="30">
        <v>1979</v>
      </c>
      <c r="B78" s="30">
        <f>IF(+'[1]Pop'!D200=0,'[1]Pop'!H200,'[1]Pop'!D200)</f>
        <v>225.055</v>
      </c>
      <c r="C78" s="47">
        <v>2199.734</v>
      </c>
      <c r="D78" s="50" t="s">
        <v>14</v>
      </c>
      <c r="E78" s="47">
        <v>175.097</v>
      </c>
      <c r="F78" s="49">
        <f t="shared" si="7"/>
        <v>2374.831</v>
      </c>
      <c r="G78" s="47">
        <v>50.01</v>
      </c>
      <c r="H78" s="47">
        <v>7</v>
      </c>
      <c r="I78" s="47">
        <v>240.039</v>
      </c>
      <c r="J78" s="49">
        <f t="shared" si="11"/>
        <v>2077.782</v>
      </c>
      <c r="K78" s="50" t="s">
        <v>14</v>
      </c>
      <c r="L78" s="50">
        <f t="shared" si="8"/>
        <v>1641.4477800000002</v>
      </c>
      <c r="M78" s="22">
        <f t="shared" si="10"/>
        <v>9.232329874919465</v>
      </c>
      <c r="N78" s="32" t="s">
        <v>14</v>
      </c>
      <c r="O78" s="22">
        <f t="shared" si="9"/>
        <v>7.293540601186377</v>
      </c>
      <c r="P78" s="33">
        <v>1</v>
      </c>
      <c r="Q78" s="23">
        <v>0.79</v>
      </c>
      <c r="R78" s="24" t="str">
        <f t="shared" si="4"/>
        <v>-</v>
      </c>
    </row>
    <row r="79" spans="1:18" ht="12" customHeight="1">
      <c r="A79" s="30">
        <v>1980</v>
      </c>
      <c r="B79" s="30">
        <f>IF(+'[1]Pop'!D201=0,'[1]Pop'!H201,'[1]Pop'!D201)</f>
        <v>227.726</v>
      </c>
      <c r="C79" s="47">
        <v>2369.54604</v>
      </c>
      <c r="D79" s="50" t="s">
        <v>14</v>
      </c>
      <c r="E79" s="47">
        <v>240.039</v>
      </c>
      <c r="F79" s="49">
        <f t="shared" si="7"/>
        <v>2609.58504</v>
      </c>
      <c r="G79" s="47">
        <v>75.066</v>
      </c>
      <c r="H79" s="47">
        <v>6</v>
      </c>
      <c r="I79" s="47">
        <v>197.983</v>
      </c>
      <c r="J79" s="49">
        <f t="shared" si="11"/>
        <v>2330.53604</v>
      </c>
      <c r="K79" s="50" t="s">
        <v>14</v>
      </c>
      <c r="L79" s="48">
        <f t="shared" si="8"/>
        <v>1841.1234716000001</v>
      </c>
      <c r="M79" s="22">
        <f t="shared" si="10"/>
        <v>10.233947990128488</v>
      </c>
      <c r="N79" s="32" t="s">
        <v>14</v>
      </c>
      <c r="O79" s="22">
        <f t="shared" si="9"/>
        <v>8.084818912201506</v>
      </c>
      <c r="P79" s="33">
        <v>1</v>
      </c>
      <c r="Q79" s="23">
        <v>0.79</v>
      </c>
      <c r="R79" s="24" t="str">
        <f t="shared" si="4"/>
        <v>-</v>
      </c>
    </row>
    <row r="80" spans="1:18" ht="12" customHeight="1">
      <c r="A80" s="31">
        <v>1981</v>
      </c>
      <c r="B80" s="31">
        <f>IF(+'[1]Pop'!D202=0,'[1]Pop'!H202,'[1]Pop'!D202)</f>
        <v>229.966</v>
      </c>
      <c r="C80" s="51">
        <v>2536.4454</v>
      </c>
      <c r="D80" s="54" t="s">
        <v>14</v>
      </c>
      <c r="E80" s="51">
        <v>197.983</v>
      </c>
      <c r="F80" s="53">
        <f t="shared" si="7"/>
        <v>2734.4284000000002</v>
      </c>
      <c r="G80" s="51">
        <v>62.984</v>
      </c>
      <c r="H80" s="51">
        <v>5</v>
      </c>
      <c r="I80" s="51">
        <v>238.433</v>
      </c>
      <c r="J80" s="53">
        <f t="shared" si="11"/>
        <v>2428.0114000000003</v>
      </c>
      <c r="K80" s="54" t="s">
        <v>14</v>
      </c>
      <c r="L80" s="54">
        <f t="shared" si="8"/>
        <v>1918.1290060000003</v>
      </c>
      <c r="M80" s="27">
        <f t="shared" si="10"/>
        <v>10.558132071697557</v>
      </c>
      <c r="N80" s="36" t="s">
        <v>14</v>
      </c>
      <c r="O80" s="27">
        <f t="shared" si="9"/>
        <v>8.34092433664107</v>
      </c>
      <c r="P80" s="37">
        <v>1</v>
      </c>
      <c r="Q80" s="28">
        <v>0.79</v>
      </c>
      <c r="R80" s="29" t="str">
        <f t="shared" si="4"/>
        <v>-</v>
      </c>
    </row>
    <row r="81" spans="1:18" ht="12" customHeight="1">
      <c r="A81" s="31">
        <v>1982</v>
      </c>
      <c r="B81" s="31">
        <f>IF(+'[1]Pop'!D203=0,'[1]Pop'!H203,'[1]Pop'!D203)</f>
        <v>232.188</v>
      </c>
      <c r="C81" s="51">
        <v>2472.399004</v>
      </c>
      <c r="D81" s="54" t="s">
        <v>14</v>
      </c>
      <c r="E81" s="51">
        <v>238.433</v>
      </c>
      <c r="F81" s="53">
        <f t="shared" si="7"/>
        <v>2710.832004</v>
      </c>
      <c r="G81" s="51">
        <v>51.025</v>
      </c>
      <c r="H81" s="51">
        <v>5</v>
      </c>
      <c r="I81" s="51">
        <v>203.906</v>
      </c>
      <c r="J81" s="53">
        <f t="shared" si="11"/>
        <v>2450.901004</v>
      </c>
      <c r="K81" s="54" t="s">
        <v>14</v>
      </c>
      <c r="L81" s="54">
        <f aca="true" t="shared" si="12" ref="L81:L98">+J81*Q81</f>
        <v>1936.2117931599998</v>
      </c>
      <c r="M81" s="27">
        <f t="shared" si="10"/>
        <v>10.555674729098833</v>
      </c>
      <c r="N81" s="36" t="s">
        <v>14</v>
      </c>
      <c r="O81" s="27">
        <f aca="true" t="shared" si="13" ref="O81:O97">+L81/B81</f>
        <v>8.338983035988079</v>
      </c>
      <c r="P81" s="37">
        <v>1</v>
      </c>
      <c r="Q81" s="28">
        <v>0.79</v>
      </c>
      <c r="R81" s="29" t="str">
        <f t="shared" si="4"/>
        <v>-</v>
      </c>
    </row>
    <row r="82" spans="1:18" ht="12" customHeight="1">
      <c r="A82" s="31">
        <v>1983</v>
      </c>
      <c r="B82" s="31">
        <f>IF(+'[1]Pop'!D204=0,'[1]Pop'!H204,'[1]Pop'!D204)</f>
        <v>234.307</v>
      </c>
      <c r="C82" s="51">
        <v>2590.258</v>
      </c>
      <c r="D82" s="54" t="s">
        <v>14</v>
      </c>
      <c r="E82" s="51">
        <v>203.906</v>
      </c>
      <c r="F82" s="53">
        <f t="shared" si="7"/>
        <v>2794.1639999999998</v>
      </c>
      <c r="G82" s="51">
        <v>47.322</v>
      </c>
      <c r="H82" s="51">
        <v>7</v>
      </c>
      <c r="I82" s="51">
        <v>161.753</v>
      </c>
      <c r="J82" s="53">
        <f t="shared" si="11"/>
        <v>2578.089</v>
      </c>
      <c r="K82" s="54" t="s">
        <v>14</v>
      </c>
      <c r="L82" s="54">
        <f t="shared" si="12"/>
        <v>2036.69031</v>
      </c>
      <c r="M82" s="27">
        <f t="shared" si="10"/>
        <v>11.003038748308843</v>
      </c>
      <c r="N82" s="36" t="s">
        <v>14</v>
      </c>
      <c r="O82" s="27">
        <f t="shared" si="13"/>
        <v>8.692400611163986</v>
      </c>
      <c r="P82" s="37">
        <v>1</v>
      </c>
      <c r="Q82" s="28">
        <v>0.79</v>
      </c>
      <c r="R82" s="29" t="str">
        <f t="shared" si="4"/>
        <v>-</v>
      </c>
    </row>
    <row r="83" spans="1:18" ht="12" customHeight="1">
      <c r="A83" s="31">
        <v>1984</v>
      </c>
      <c r="B83" s="31">
        <f>IF(+'[1]Pop'!D205=0,'[1]Pop'!H205,'[1]Pop'!D205)</f>
        <v>236.348</v>
      </c>
      <c r="C83" s="51">
        <v>2601.1520004</v>
      </c>
      <c r="D83" s="54" t="s">
        <v>14</v>
      </c>
      <c r="E83" s="51">
        <v>161.753</v>
      </c>
      <c r="F83" s="53">
        <f t="shared" si="7"/>
        <v>2762.9050004</v>
      </c>
      <c r="G83" s="51">
        <v>26.544</v>
      </c>
      <c r="H83" s="51">
        <v>7</v>
      </c>
      <c r="I83" s="51">
        <v>125.32</v>
      </c>
      <c r="J83" s="53">
        <f t="shared" si="11"/>
        <v>2604.0410004</v>
      </c>
      <c r="K83" s="54" t="s">
        <v>14</v>
      </c>
      <c r="L83" s="54">
        <f t="shared" si="12"/>
        <v>2057.192390316</v>
      </c>
      <c r="M83" s="27">
        <f t="shared" si="10"/>
        <v>11.01782541168108</v>
      </c>
      <c r="N83" s="36" t="s">
        <v>14</v>
      </c>
      <c r="O83" s="27">
        <f t="shared" si="13"/>
        <v>8.704082075228053</v>
      </c>
      <c r="P83" s="37">
        <v>1</v>
      </c>
      <c r="Q83" s="28">
        <v>0.79</v>
      </c>
      <c r="R83" s="29" t="str">
        <f t="shared" si="4"/>
        <v>-</v>
      </c>
    </row>
    <row r="84" spans="1:18" ht="12" customHeight="1">
      <c r="A84" s="31">
        <v>1985</v>
      </c>
      <c r="B84" s="31">
        <f>IF(+'[1]Pop'!D206=0,'[1]Pop'!H206,'[1]Pop'!D206)</f>
        <v>238.466</v>
      </c>
      <c r="C84" s="51">
        <v>2817.493</v>
      </c>
      <c r="D84" s="54" t="s">
        <v>14</v>
      </c>
      <c r="E84" s="51">
        <v>125.32</v>
      </c>
      <c r="F84" s="53">
        <f t="shared" si="7"/>
        <v>2942.813</v>
      </c>
      <c r="G84" s="51">
        <v>27.211</v>
      </c>
      <c r="H84" s="51">
        <v>7</v>
      </c>
      <c r="I84" s="51">
        <v>150.203</v>
      </c>
      <c r="J84" s="53">
        <f t="shared" si="11"/>
        <v>2758.3990000000003</v>
      </c>
      <c r="K84" s="54" t="s">
        <v>14</v>
      </c>
      <c r="L84" s="52">
        <f t="shared" si="12"/>
        <v>2179.1352100000004</v>
      </c>
      <c r="M84" s="27">
        <f t="shared" si="10"/>
        <v>11.567263257655181</v>
      </c>
      <c r="N84" s="36" t="s">
        <v>14</v>
      </c>
      <c r="O84" s="27">
        <f t="shared" si="13"/>
        <v>9.138137973547593</v>
      </c>
      <c r="P84" s="37">
        <v>1</v>
      </c>
      <c r="Q84" s="28">
        <v>0.79</v>
      </c>
      <c r="R84" s="29" t="str">
        <f t="shared" si="4"/>
        <v>-</v>
      </c>
    </row>
    <row r="85" spans="1:18" ht="12" customHeight="1">
      <c r="A85" s="30">
        <v>1986</v>
      </c>
      <c r="B85" s="30">
        <f>IF(+'[1]Pop'!D207=0,'[1]Pop'!H207,'[1]Pop'!D207)</f>
        <v>240.651</v>
      </c>
      <c r="C85" s="47">
        <v>3155.2496</v>
      </c>
      <c r="D85" s="50" t="s">
        <v>14</v>
      </c>
      <c r="E85" s="47">
        <v>150.203</v>
      </c>
      <c r="F85" s="49">
        <f t="shared" si="7"/>
        <v>3305.4526</v>
      </c>
      <c r="G85" s="47">
        <v>26.637</v>
      </c>
      <c r="H85" s="47">
        <v>4</v>
      </c>
      <c r="I85" s="47">
        <v>178.226</v>
      </c>
      <c r="J85" s="49">
        <f t="shared" si="11"/>
        <v>3096.5896000000002</v>
      </c>
      <c r="K85" s="50" t="s">
        <v>14</v>
      </c>
      <c r="L85" s="50">
        <f t="shared" si="12"/>
        <v>2446.305784</v>
      </c>
      <c r="M85" s="22">
        <f t="shared" si="10"/>
        <v>12.867553427993235</v>
      </c>
      <c r="N85" s="32" t="s">
        <v>14</v>
      </c>
      <c r="O85" s="22">
        <f t="shared" si="13"/>
        <v>10.165367208114656</v>
      </c>
      <c r="P85" s="33">
        <v>1</v>
      </c>
      <c r="Q85" s="23">
        <v>0.79</v>
      </c>
      <c r="R85" s="24" t="str">
        <f t="shared" si="4"/>
        <v>-</v>
      </c>
    </row>
    <row r="86" spans="1:18" ht="12" customHeight="1">
      <c r="A86" s="30">
        <v>1987</v>
      </c>
      <c r="B86" s="30">
        <f>IF(+'[1]Pop'!D208=0,'[1]Pop'!H208,'[1]Pop'!D208)</f>
        <v>242.804</v>
      </c>
      <c r="C86" s="47">
        <v>3701.302</v>
      </c>
      <c r="D86" s="50" t="s">
        <v>14</v>
      </c>
      <c r="E86" s="47">
        <v>178.226</v>
      </c>
      <c r="F86" s="49">
        <f t="shared" si="7"/>
        <v>3879.5280000000002</v>
      </c>
      <c r="G86" s="47">
        <v>33.096</v>
      </c>
      <c r="H86" s="47">
        <v>4</v>
      </c>
      <c r="I86" s="47">
        <v>266.211</v>
      </c>
      <c r="J86" s="49">
        <f t="shared" si="11"/>
        <v>3576.2210000000005</v>
      </c>
      <c r="K86" s="50" t="s">
        <v>14</v>
      </c>
      <c r="L86" s="50">
        <f t="shared" si="12"/>
        <v>2825.2145900000005</v>
      </c>
      <c r="M86" s="22">
        <f t="shared" si="10"/>
        <v>14.72883889886493</v>
      </c>
      <c r="N86" s="32" t="s">
        <v>14</v>
      </c>
      <c r="O86" s="22">
        <f t="shared" si="13"/>
        <v>11.635782730103296</v>
      </c>
      <c r="P86" s="33">
        <v>1</v>
      </c>
      <c r="Q86" s="23">
        <v>0.79</v>
      </c>
      <c r="R86" s="24" t="str">
        <f t="shared" si="4"/>
        <v>-</v>
      </c>
    </row>
    <row r="87" spans="1:18" ht="12" customHeight="1">
      <c r="A87" s="30">
        <v>1988</v>
      </c>
      <c r="B87" s="30">
        <f>IF(+'[1]Pop'!D209=0,'[1]Pop'!H209,'[1]Pop'!D209)</f>
        <v>245.021</v>
      </c>
      <c r="C87" s="47">
        <v>3878.8202165158</v>
      </c>
      <c r="D87" s="50" t="s">
        <v>14</v>
      </c>
      <c r="E87" s="47">
        <v>266.211</v>
      </c>
      <c r="F87" s="49">
        <f t="shared" si="7"/>
        <v>4145.0312165158</v>
      </c>
      <c r="G87" s="47">
        <v>50.902</v>
      </c>
      <c r="H87" s="47">
        <v>5</v>
      </c>
      <c r="I87" s="47">
        <v>249.749</v>
      </c>
      <c r="J87" s="49">
        <f t="shared" si="11"/>
        <v>3839.3802165158004</v>
      </c>
      <c r="K87" s="50" t="s">
        <v>14</v>
      </c>
      <c r="L87" s="50">
        <f t="shared" si="12"/>
        <v>3033.1103710474827</v>
      </c>
      <c r="M87" s="22">
        <f t="shared" si="10"/>
        <v>15.669596550972368</v>
      </c>
      <c r="N87" s="32" t="s">
        <v>14</v>
      </c>
      <c r="O87" s="22">
        <f t="shared" si="13"/>
        <v>12.378981275268172</v>
      </c>
      <c r="P87" s="33">
        <v>1</v>
      </c>
      <c r="Q87" s="23">
        <v>0.79</v>
      </c>
      <c r="R87" s="24" t="str">
        <f t="shared" si="4"/>
        <v>-</v>
      </c>
    </row>
    <row r="88" spans="1:18" ht="12" customHeight="1">
      <c r="A88" s="30">
        <v>1989</v>
      </c>
      <c r="B88" s="30">
        <f>IF(+'[1]Pop'!D210=0,'[1]Pop'!H210,'[1]Pop'!D210)</f>
        <v>247.342</v>
      </c>
      <c r="C88" s="47">
        <v>4135.605</v>
      </c>
      <c r="D88" s="50" t="s">
        <v>14</v>
      </c>
      <c r="E88" s="47">
        <v>249.749</v>
      </c>
      <c r="F88" s="49">
        <f t="shared" si="7"/>
        <v>4385.353999999999</v>
      </c>
      <c r="G88" s="47">
        <v>40.58</v>
      </c>
      <c r="H88" s="47">
        <v>10</v>
      </c>
      <c r="I88" s="47">
        <v>235.939</v>
      </c>
      <c r="J88" s="49">
        <f t="shared" si="11"/>
        <v>4098.834999999999</v>
      </c>
      <c r="K88" s="50" t="s">
        <v>14</v>
      </c>
      <c r="L88" s="50">
        <f t="shared" si="12"/>
        <v>3238.0796499999997</v>
      </c>
      <c r="M88" s="22">
        <f t="shared" si="10"/>
        <v>16.57152849091541</v>
      </c>
      <c r="N88" s="32" t="s">
        <v>14</v>
      </c>
      <c r="O88" s="22">
        <f t="shared" si="13"/>
        <v>13.091507507823174</v>
      </c>
      <c r="P88" s="33">
        <v>1</v>
      </c>
      <c r="Q88" s="23">
        <v>0.79</v>
      </c>
      <c r="R88" s="24" t="str">
        <f t="shared" si="4"/>
        <v>-</v>
      </c>
    </row>
    <row r="89" spans="1:18" ht="12" customHeight="1">
      <c r="A89" s="30">
        <v>1990</v>
      </c>
      <c r="B89" s="30">
        <f>IF(+'[1]Pop'!D211=0,'[1]Pop'!H211,'[1]Pop'!D211)</f>
        <v>250.132</v>
      </c>
      <c r="C89" s="47">
        <v>4514.27308</v>
      </c>
      <c r="D89" s="50" t="s">
        <v>14</v>
      </c>
      <c r="E89" s="47">
        <v>235.939</v>
      </c>
      <c r="F89" s="49">
        <f t="shared" si="7"/>
        <v>4750.21208</v>
      </c>
      <c r="G89" s="47">
        <v>53.939</v>
      </c>
      <c r="H89" s="47">
        <v>12</v>
      </c>
      <c r="I89" s="47">
        <v>306.416</v>
      </c>
      <c r="J89" s="49">
        <f t="shared" si="11"/>
        <v>4377.85708</v>
      </c>
      <c r="K89" s="50" t="s">
        <v>14</v>
      </c>
      <c r="L89" s="48">
        <f t="shared" si="12"/>
        <v>3458.5070932</v>
      </c>
      <c r="M89" s="22">
        <f t="shared" si="10"/>
        <v>17.502187165176785</v>
      </c>
      <c r="N89" s="32" t="s">
        <v>14</v>
      </c>
      <c r="O89" s="22">
        <f t="shared" si="13"/>
        <v>13.82672786048966</v>
      </c>
      <c r="P89" s="33">
        <v>1</v>
      </c>
      <c r="Q89" s="23">
        <v>0.79</v>
      </c>
      <c r="R89" s="24" t="str">
        <f t="shared" si="4"/>
        <v>-</v>
      </c>
    </row>
    <row r="90" spans="1:18" ht="12" customHeight="1">
      <c r="A90" s="31">
        <v>1991</v>
      </c>
      <c r="B90" s="31">
        <f>IF(+'[1]Pop'!D212=0,'[1]Pop'!H212,'[1]Pop'!D212)</f>
        <v>253.493</v>
      </c>
      <c r="C90" s="51">
        <v>4602.543</v>
      </c>
      <c r="D90" s="54" t="s">
        <v>14</v>
      </c>
      <c r="E90" s="51">
        <v>306.416</v>
      </c>
      <c r="F90" s="53">
        <f t="shared" si="7"/>
        <v>4908.959</v>
      </c>
      <c r="G90" s="51">
        <v>122.042</v>
      </c>
      <c r="H90" s="51">
        <v>19</v>
      </c>
      <c r="I90" s="51">
        <v>264.132</v>
      </c>
      <c r="J90" s="53">
        <f t="shared" si="11"/>
        <v>4503.785</v>
      </c>
      <c r="K90" s="54" t="s">
        <v>14</v>
      </c>
      <c r="L90" s="54">
        <f t="shared" si="12"/>
        <v>3557.99015</v>
      </c>
      <c r="M90" s="27">
        <f t="shared" si="10"/>
        <v>17.766900861167763</v>
      </c>
      <c r="N90" s="36" t="s">
        <v>14</v>
      </c>
      <c r="O90" s="27">
        <f t="shared" si="13"/>
        <v>14.035851680322533</v>
      </c>
      <c r="P90" s="37">
        <v>1</v>
      </c>
      <c r="Q90" s="28">
        <v>0.79</v>
      </c>
      <c r="R90" s="29" t="str">
        <f t="shared" si="4"/>
        <v>-</v>
      </c>
    </row>
    <row r="91" spans="1:18" ht="12" customHeight="1">
      <c r="A91" s="31">
        <v>1992</v>
      </c>
      <c r="B91" s="31">
        <f>IF(+'[1]Pop'!D213=0,'[1]Pop'!H213,'[1]Pop'!D213)</f>
        <v>256.894</v>
      </c>
      <c r="C91" s="51">
        <v>4777</v>
      </c>
      <c r="D91" s="54" t="s">
        <v>14</v>
      </c>
      <c r="E91" s="51">
        <v>264</v>
      </c>
      <c r="F91" s="53">
        <f t="shared" si="7"/>
        <v>5041</v>
      </c>
      <c r="G91" s="51">
        <v>201.83</v>
      </c>
      <c r="H91" s="51">
        <v>15</v>
      </c>
      <c r="I91" s="51">
        <v>271.721</v>
      </c>
      <c r="J91" s="53">
        <f t="shared" si="11"/>
        <v>4552.449</v>
      </c>
      <c r="K91" s="54" t="s">
        <v>14</v>
      </c>
      <c r="L91" s="54">
        <f t="shared" si="12"/>
        <v>3596.43471</v>
      </c>
      <c r="M91" s="27">
        <f t="shared" si="10"/>
        <v>17.721118437954953</v>
      </c>
      <c r="N91" s="36" t="s">
        <v>14</v>
      </c>
      <c r="O91" s="27">
        <f t="shared" si="13"/>
        <v>13.999683565984414</v>
      </c>
      <c r="P91" s="37">
        <v>1</v>
      </c>
      <c r="Q91" s="28">
        <v>0.79</v>
      </c>
      <c r="R91" s="29" t="str">
        <f t="shared" si="4"/>
        <v>-</v>
      </c>
    </row>
    <row r="92" spans="1:18" ht="12" customHeight="1">
      <c r="A92" s="31">
        <v>1993</v>
      </c>
      <c r="B92" s="31">
        <f>IF(+'[1]Pop'!D214=0,'[1]Pop'!H214,'[1]Pop'!D214)</f>
        <v>260.255</v>
      </c>
      <c r="C92" s="51">
        <v>4797.7251432</v>
      </c>
      <c r="D92" s="54" t="s">
        <v>14</v>
      </c>
      <c r="E92" s="51">
        <v>271.721</v>
      </c>
      <c r="F92" s="53">
        <f t="shared" si="7"/>
        <v>5069.446143200001</v>
      </c>
      <c r="G92" s="51">
        <v>243.7042047682</v>
      </c>
      <c r="H92" s="51">
        <v>12</v>
      </c>
      <c r="I92" s="51">
        <v>249.053</v>
      </c>
      <c r="J92" s="53">
        <f t="shared" si="11"/>
        <v>4564.688938431801</v>
      </c>
      <c r="K92" s="54" t="s">
        <v>14</v>
      </c>
      <c r="L92" s="54">
        <f t="shared" si="12"/>
        <v>3606.104261361123</v>
      </c>
      <c r="M92" s="27">
        <f t="shared" si="10"/>
        <v>17.53929391724194</v>
      </c>
      <c r="N92" s="36" t="s">
        <v>14</v>
      </c>
      <c r="O92" s="27">
        <f t="shared" si="13"/>
        <v>13.856042194621134</v>
      </c>
      <c r="P92" s="37">
        <v>1</v>
      </c>
      <c r="Q92" s="28">
        <v>0.79</v>
      </c>
      <c r="R92" s="29" t="str">
        <f aca="true" t="shared" si="14" ref="R92:R98">IF(I91=0,"-",IF(ROUND(E92,0)=ROUND(I91,0),"-","*"))</f>
        <v>-</v>
      </c>
    </row>
    <row r="93" spans="1:18" ht="12" customHeight="1">
      <c r="A93" s="31">
        <v>1994</v>
      </c>
      <c r="B93" s="31">
        <f>IF(+'[1]Pop'!D215=0,'[1]Pop'!H215,'[1]Pop'!D215)</f>
        <v>263.436</v>
      </c>
      <c r="C93" s="51">
        <v>4937.46029175</v>
      </c>
      <c r="D93" s="54" t="s">
        <v>14</v>
      </c>
      <c r="E93" s="51">
        <v>249.053</v>
      </c>
      <c r="F93" s="53">
        <f t="shared" si="7"/>
        <v>5186.51329175</v>
      </c>
      <c r="G93" s="51">
        <v>280.4241903842</v>
      </c>
      <c r="H93" s="51">
        <v>15</v>
      </c>
      <c r="I93" s="51">
        <v>254.443</v>
      </c>
      <c r="J93" s="53">
        <f t="shared" si="11"/>
        <v>4636.646101365799</v>
      </c>
      <c r="K93" s="54" t="s">
        <v>14</v>
      </c>
      <c r="L93" s="54">
        <f t="shared" si="12"/>
        <v>3662.9504200789816</v>
      </c>
      <c r="M93" s="27">
        <f t="shared" si="10"/>
        <v>17.600654813183464</v>
      </c>
      <c r="N93" s="36" t="s">
        <v>14</v>
      </c>
      <c r="O93" s="27">
        <f t="shared" si="13"/>
        <v>13.90451730241494</v>
      </c>
      <c r="P93" s="37">
        <v>1</v>
      </c>
      <c r="Q93" s="28">
        <v>0.79</v>
      </c>
      <c r="R93" s="29" t="str">
        <f t="shared" si="14"/>
        <v>-</v>
      </c>
    </row>
    <row r="94" spans="1:18" ht="12" customHeight="1">
      <c r="A94" s="31">
        <v>1995</v>
      </c>
      <c r="B94" s="31">
        <f>IF(+'[1]Pop'!D216=0,'[1]Pop'!H216,'[1]Pop'!D216)</f>
        <v>266.557</v>
      </c>
      <c r="C94" s="51">
        <v>5069.42431072</v>
      </c>
      <c r="D94" s="54">
        <v>2</v>
      </c>
      <c r="E94" s="51">
        <v>254.443</v>
      </c>
      <c r="F94" s="53">
        <f t="shared" si="7"/>
        <v>5325.86731072</v>
      </c>
      <c r="G94" s="51">
        <v>348.012728861</v>
      </c>
      <c r="H94" s="51">
        <v>17</v>
      </c>
      <c r="I94" s="51">
        <v>271.332</v>
      </c>
      <c r="J94" s="53">
        <f t="shared" si="11"/>
        <v>4689.522581859001</v>
      </c>
      <c r="K94" s="54" t="s">
        <v>14</v>
      </c>
      <c r="L94" s="52">
        <f t="shared" si="12"/>
        <v>3704.7228396686105</v>
      </c>
      <c r="M94" s="27">
        <f t="shared" si="10"/>
        <v>17.592944780512237</v>
      </c>
      <c r="N94" s="36" t="s">
        <v>14</v>
      </c>
      <c r="O94" s="27">
        <f t="shared" si="13"/>
        <v>13.898426376604668</v>
      </c>
      <c r="P94" s="37">
        <v>1</v>
      </c>
      <c r="Q94" s="28">
        <v>0.79</v>
      </c>
      <c r="R94" s="29" t="str">
        <f t="shared" si="14"/>
        <v>-</v>
      </c>
    </row>
    <row r="95" spans="1:18" ht="12" customHeight="1">
      <c r="A95" s="30">
        <v>1996</v>
      </c>
      <c r="B95" s="30">
        <f>IF(+'[1]Pop'!D217=0,'[1]Pop'!H217,'[1]Pop'!D217)</f>
        <v>269.667</v>
      </c>
      <c r="C95" s="47">
        <v>5400.5771458</v>
      </c>
      <c r="D95" s="50">
        <v>1</v>
      </c>
      <c r="E95" s="47">
        <v>271.332</v>
      </c>
      <c r="F95" s="49">
        <f t="shared" si="7"/>
        <v>5672.9091458</v>
      </c>
      <c r="G95" s="47">
        <v>437.7937485751</v>
      </c>
      <c r="H95" s="47">
        <v>13</v>
      </c>
      <c r="I95" s="47">
        <v>327.951</v>
      </c>
      <c r="J95" s="49">
        <f t="shared" si="11"/>
        <v>4894.1643972249</v>
      </c>
      <c r="K95" s="50" t="s">
        <v>14</v>
      </c>
      <c r="L95" s="50">
        <f t="shared" si="12"/>
        <v>3866.3898738076714</v>
      </c>
      <c r="M95" s="22">
        <f t="shared" si="10"/>
        <v>18.14891847065047</v>
      </c>
      <c r="N95" s="32" t="s">
        <v>14</v>
      </c>
      <c r="O95" s="22">
        <f t="shared" si="13"/>
        <v>14.337645591813873</v>
      </c>
      <c r="P95" s="33">
        <v>1</v>
      </c>
      <c r="Q95" s="23">
        <v>0.79</v>
      </c>
      <c r="R95" s="24" t="str">
        <f t="shared" si="14"/>
        <v>-</v>
      </c>
    </row>
    <row r="96" spans="1:18" ht="12" customHeight="1">
      <c r="A96" s="30">
        <v>1997</v>
      </c>
      <c r="B96" s="30">
        <f>IF(+'[1]Pop'!D218=0,'[1]Pop'!H218,'[1]Pop'!D218)</f>
        <v>272.912</v>
      </c>
      <c r="C96" s="47">
        <v>5411.899658386</v>
      </c>
      <c r="D96" s="50">
        <v>0.854</v>
      </c>
      <c r="E96" s="47">
        <v>327.951</v>
      </c>
      <c r="F96" s="49">
        <f t="shared" si="7"/>
        <v>5740.704658386</v>
      </c>
      <c r="G96" s="47">
        <v>605.8420217403</v>
      </c>
      <c r="H96" s="47">
        <v>15</v>
      </c>
      <c r="I96" s="47">
        <v>415.053</v>
      </c>
      <c r="J96" s="49">
        <f t="shared" si="11"/>
        <v>4704.8096366457</v>
      </c>
      <c r="K96" s="50" t="s">
        <v>14</v>
      </c>
      <c r="L96" s="50">
        <f t="shared" si="12"/>
        <v>3716.7996129501034</v>
      </c>
      <c r="M96" s="22">
        <f t="shared" si="10"/>
        <v>17.23929192063999</v>
      </c>
      <c r="N96" s="32" t="s">
        <v>14</v>
      </c>
      <c r="O96" s="22">
        <f t="shared" si="13"/>
        <v>13.619040617305592</v>
      </c>
      <c r="P96" s="33">
        <v>1</v>
      </c>
      <c r="Q96" s="23">
        <v>0.79</v>
      </c>
      <c r="R96" s="24" t="str">
        <f t="shared" si="14"/>
        <v>-</v>
      </c>
    </row>
    <row r="97" spans="1:18" ht="12" customHeight="1">
      <c r="A97" s="30">
        <v>1998</v>
      </c>
      <c r="B97" s="30">
        <f>IF(+'[1]Pop'!D219=0,'[1]Pop'!H219,'[1]Pop'!D219)</f>
        <v>276.115</v>
      </c>
      <c r="C97" s="47">
        <v>5214.985924992</v>
      </c>
      <c r="D97" s="48">
        <v>0.135</v>
      </c>
      <c r="E97" s="47">
        <v>415.053</v>
      </c>
      <c r="F97" s="49">
        <f t="shared" si="7"/>
        <v>5630.173924992</v>
      </c>
      <c r="G97" s="47">
        <v>446.1440961165</v>
      </c>
      <c r="H97" s="47">
        <v>14</v>
      </c>
      <c r="I97" s="47">
        <v>304.309</v>
      </c>
      <c r="J97" s="49">
        <f t="shared" si="11"/>
        <v>4865.7208288755</v>
      </c>
      <c r="K97" s="50" t="s">
        <v>14</v>
      </c>
      <c r="L97" s="50">
        <f t="shared" si="12"/>
        <v>3843.919454811645</v>
      </c>
      <c r="M97" s="22">
        <f t="shared" si="10"/>
        <v>17.622080759377432</v>
      </c>
      <c r="N97" s="32" t="s">
        <v>14</v>
      </c>
      <c r="O97" s="22">
        <f t="shared" si="13"/>
        <v>13.921443799908173</v>
      </c>
      <c r="P97" s="33">
        <v>1</v>
      </c>
      <c r="Q97" s="23">
        <v>0.79</v>
      </c>
      <c r="R97" s="24" t="str">
        <f t="shared" si="14"/>
        <v>-</v>
      </c>
    </row>
    <row r="98" spans="1:18" ht="12" customHeight="1">
      <c r="A98" s="30">
        <v>1999</v>
      </c>
      <c r="B98" s="30">
        <f>IF(+'[1]Pop'!D220=0,'[1]Pop'!H220,'[1]Pop'!D220)</f>
        <v>279.295</v>
      </c>
      <c r="C98" s="47">
        <v>5230.182433616</v>
      </c>
      <c r="D98" s="50">
        <v>0.616</v>
      </c>
      <c r="E98" s="47">
        <v>304.309</v>
      </c>
      <c r="F98" s="49">
        <f t="shared" si="7"/>
        <v>5535.107433616</v>
      </c>
      <c r="G98" s="47">
        <v>378.4019131233</v>
      </c>
      <c r="H98" s="47">
        <v>14</v>
      </c>
      <c r="I98" s="47">
        <v>254.251</v>
      </c>
      <c r="J98" s="49">
        <f t="shared" si="11"/>
        <v>4888.4545204927</v>
      </c>
      <c r="K98" s="50" t="s">
        <v>14</v>
      </c>
      <c r="L98" s="50">
        <f t="shared" si="12"/>
        <v>3861.879071189233</v>
      </c>
      <c r="M98" s="22">
        <f aca="true" t="shared" si="15" ref="M98:M103">IF(B98=0,0,J98/B98)</f>
        <v>17.50283578471759</v>
      </c>
      <c r="N98" s="32" t="s">
        <v>14</v>
      </c>
      <c r="O98" s="22">
        <f aca="true" t="shared" si="16" ref="O98:O104">IF(B98=0,0,L98/B98)</f>
        <v>13.827240269926897</v>
      </c>
      <c r="P98" s="33">
        <v>1</v>
      </c>
      <c r="Q98" s="23">
        <v>0.79</v>
      </c>
      <c r="R98" s="24" t="str">
        <f t="shared" si="14"/>
        <v>-</v>
      </c>
    </row>
    <row r="99" spans="1:18" ht="12" customHeight="1">
      <c r="A99" s="30">
        <v>2000</v>
      </c>
      <c r="B99" s="30">
        <f>IF(+'[1]Pop'!D221=0,'[1]Pop'!H221,'[1]Pop'!D221)</f>
        <v>282.385</v>
      </c>
      <c r="C99" s="49">
        <v>5333.4998</v>
      </c>
      <c r="D99" s="50">
        <v>1.0851634500840002</v>
      </c>
      <c r="E99" s="49">
        <v>254.251</v>
      </c>
      <c r="F99" s="49">
        <f t="shared" si="7"/>
        <v>5588.835963450084</v>
      </c>
      <c r="G99" s="49">
        <v>445.2671085080401</v>
      </c>
      <c r="H99" s="49">
        <v>20</v>
      </c>
      <c r="I99" s="49">
        <v>241.284</v>
      </c>
      <c r="J99" s="49">
        <f aca="true" t="shared" si="17" ref="J99:J104">+F99-SUM(G99:I99)</f>
        <v>4882.284854942044</v>
      </c>
      <c r="K99" s="50" t="s">
        <v>14</v>
      </c>
      <c r="L99" s="50">
        <f aca="true" t="shared" si="18" ref="L99:L104">+J99*Q99</f>
        <v>3857.005035404215</v>
      </c>
      <c r="M99" s="22">
        <f t="shared" si="15"/>
        <v>17.289462453536995</v>
      </c>
      <c r="N99" s="32" t="s">
        <v>14</v>
      </c>
      <c r="O99" s="22">
        <f t="shared" si="16"/>
        <v>13.658675338294227</v>
      </c>
      <c r="P99" s="33">
        <v>1</v>
      </c>
      <c r="Q99" s="23">
        <v>0.79</v>
      </c>
      <c r="R99" s="24" t="str">
        <f aca="true" t="shared" si="19" ref="R99:R104">IF(I98=0,"-",IF(ROUND(E99,0)=ROUND(I98,0),"-","*"))</f>
        <v>-</v>
      </c>
    </row>
    <row r="100" spans="1:18" ht="12" customHeight="1">
      <c r="A100" s="31">
        <v>2001</v>
      </c>
      <c r="B100" s="43">
        <f>IF(+'[1]Pop'!D222=0,'[1]Pop'!H222,'[1]Pop'!D222)</f>
        <v>285.309019</v>
      </c>
      <c r="C100" s="53">
        <v>5489.3969</v>
      </c>
      <c r="D100" s="54">
        <v>0.9258684874740001</v>
      </c>
      <c r="E100" s="53">
        <v>241.284</v>
      </c>
      <c r="F100" s="53">
        <f t="shared" si="7"/>
        <v>5731.606768487473</v>
      </c>
      <c r="G100" s="53">
        <v>486.999355151988</v>
      </c>
      <c r="H100" s="53">
        <v>14</v>
      </c>
      <c r="I100" s="53">
        <v>240.524</v>
      </c>
      <c r="J100" s="53">
        <f t="shared" si="17"/>
        <v>4990.083413335486</v>
      </c>
      <c r="K100" s="54" t="s">
        <v>14</v>
      </c>
      <c r="L100" s="54">
        <f t="shared" si="18"/>
        <v>3942.165896535034</v>
      </c>
      <c r="M100" s="27">
        <f t="shared" si="15"/>
        <v>17.490100491129184</v>
      </c>
      <c r="N100" s="36" t="s">
        <v>14</v>
      </c>
      <c r="O100" s="27">
        <f t="shared" si="16"/>
        <v>13.817179387992057</v>
      </c>
      <c r="P100" s="37">
        <v>1</v>
      </c>
      <c r="Q100" s="28">
        <v>0.79</v>
      </c>
      <c r="R100" s="29" t="str">
        <f t="shared" si="19"/>
        <v>-</v>
      </c>
    </row>
    <row r="101" spans="1:18" ht="12" customHeight="1">
      <c r="A101" s="31">
        <v>2002</v>
      </c>
      <c r="B101" s="43">
        <f>IF(+'[1]Pop'!D223=0,'[1]Pop'!H223,'[1]Pop'!D223)</f>
        <v>288.104818</v>
      </c>
      <c r="C101" s="53">
        <v>5637.895210799999</v>
      </c>
      <c r="D101" s="54">
        <v>1.131564129318</v>
      </c>
      <c r="E101" s="53">
        <v>240.524</v>
      </c>
      <c r="F101" s="53">
        <f t="shared" si="7"/>
        <v>5879.550774929317</v>
      </c>
      <c r="G101" s="53">
        <v>438.5793700340641</v>
      </c>
      <c r="H101" s="53">
        <v>15</v>
      </c>
      <c r="I101" s="53">
        <v>333.0469970703125</v>
      </c>
      <c r="J101" s="53">
        <f t="shared" si="17"/>
        <v>5092.924407824941</v>
      </c>
      <c r="K101" s="54" t="s">
        <v>14</v>
      </c>
      <c r="L101" s="54">
        <f t="shared" si="18"/>
        <v>4023.4102821817037</v>
      </c>
      <c r="M101" s="27">
        <f t="shared" si="15"/>
        <v>17.67733161555438</v>
      </c>
      <c r="N101" s="36" t="s">
        <v>14</v>
      </c>
      <c r="O101" s="27">
        <f t="shared" si="16"/>
        <v>13.965091976287962</v>
      </c>
      <c r="P101" s="37">
        <v>1</v>
      </c>
      <c r="Q101" s="28">
        <v>0.79</v>
      </c>
      <c r="R101" s="29" t="str">
        <f t="shared" si="19"/>
        <v>-</v>
      </c>
    </row>
    <row r="102" spans="1:18" ht="12" customHeight="1">
      <c r="A102" s="31">
        <v>2003</v>
      </c>
      <c r="B102" s="43">
        <f>IF(+'[1]Pop'!D224=0,'[1]Pop'!H224,'[1]Pop'!D224)</f>
        <v>290.819634</v>
      </c>
      <c r="C102" s="53">
        <v>5576.337323299999</v>
      </c>
      <c r="D102" s="54">
        <v>2.178955790676</v>
      </c>
      <c r="E102" s="53">
        <v>333.0469970703125</v>
      </c>
      <c r="F102" s="53">
        <f t="shared" si="7"/>
        <v>5911.563276160988</v>
      </c>
      <c r="G102" s="53">
        <v>483.71438239173017</v>
      </c>
      <c r="H102" s="53">
        <v>12</v>
      </c>
      <c r="I102" s="53">
        <v>354.03900146484375</v>
      </c>
      <c r="J102" s="53">
        <f t="shared" si="17"/>
        <v>5061.809892304414</v>
      </c>
      <c r="K102" s="54" t="s">
        <v>14</v>
      </c>
      <c r="L102" s="54">
        <f t="shared" si="18"/>
        <v>3998.829814920487</v>
      </c>
      <c r="M102" s="27">
        <f t="shared" si="15"/>
        <v>17.405323783278035</v>
      </c>
      <c r="N102" s="36" t="s">
        <v>14</v>
      </c>
      <c r="O102" s="27">
        <f t="shared" si="16"/>
        <v>13.750205788789648</v>
      </c>
      <c r="P102" s="37">
        <v>1</v>
      </c>
      <c r="Q102" s="28">
        <v>0.79</v>
      </c>
      <c r="R102" s="29" t="str">
        <f t="shared" si="19"/>
        <v>-</v>
      </c>
    </row>
    <row r="103" spans="1:18" ht="12" customHeight="1">
      <c r="A103" s="31">
        <v>2004</v>
      </c>
      <c r="B103" s="43">
        <f>IF(+'[1]Pop'!D225=0,'[1]Pop'!H225,'[1]Pop'!D225)</f>
        <v>293.463185</v>
      </c>
      <c r="C103" s="53">
        <v>5382.545691699999</v>
      </c>
      <c r="D103" s="54">
        <v>4.929783914286</v>
      </c>
      <c r="E103" s="53">
        <v>354.03900146484375</v>
      </c>
      <c r="F103" s="53">
        <f t="shared" si="7"/>
        <v>5741.514477079129</v>
      </c>
      <c r="G103" s="53">
        <v>442.4995495080719</v>
      </c>
      <c r="H103" s="53">
        <v>14</v>
      </c>
      <c r="I103" s="53">
        <v>288.35699462890625</v>
      </c>
      <c r="J103" s="53">
        <f t="shared" si="17"/>
        <v>4996.657932942151</v>
      </c>
      <c r="K103" s="54" t="s">
        <v>14</v>
      </c>
      <c r="L103" s="54">
        <f t="shared" si="18"/>
        <v>3947.3597670242993</v>
      </c>
      <c r="M103" s="27">
        <f t="shared" si="15"/>
        <v>17.026523899214652</v>
      </c>
      <c r="N103" s="36" t="s">
        <v>14</v>
      </c>
      <c r="O103" s="27">
        <f t="shared" si="16"/>
        <v>13.450953880379576</v>
      </c>
      <c r="P103" s="37">
        <v>1</v>
      </c>
      <c r="Q103" s="28">
        <v>0.79</v>
      </c>
      <c r="R103" s="29" t="str">
        <f t="shared" si="19"/>
        <v>-</v>
      </c>
    </row>
    <row r="104" spans="1:18" ht="12" customHeight="1">
      <c r="A104" s="31">
        <v>2005</v>
      </c>
      <c r="B104" s="43">
        <f>IF(+'[1]Pop'!D226=0,'[1]Pop'!H226,'[1]Pop'!D226)</f>
        <v>296.186216</v>
      </c>
      <c r="C104" s="53">
        <v>5432.2064997</v>
      </c>
      <c r="D104" s="54">
        <v>9.213298321626002</v>
      </c>
      <c r="E104" s="53">
        <v>288.35699462890625</v>
      </c>
      <c r="F104" s="53">
        <f aca="true" t="shared" si="20" ref="F104:F109">SUM(C104:E104)</f>
        <v>5729.776792650532</v>
      </c>
      <c r="G104" s="53">
        <v>569.5501450566062</v>
      </c>
      <c r="H104" s="53">
        <v>18</v>
      </c>
      <c r="I104" s="53">
        <v>206.16600036621094</v>
      </c>
      <c r="J104" s="53">
        <f t="shared" si="17"/>
        <v>4936.060647227715</v>
      </c>
      <c r="K104" s="54" t="s">
        <v>14</v>
      </c>
      <c r="L104" s="54">
        <f t="shared" si="18"/>
        <v>3899.487911309895</v>
      </c>
      <c r="M104" s="27">
        <f aca="true" t="shared" si="21" ref="M104:M109">IF(B104=0,0,J104/B104)</f>
        <v>16.66539622906596</v>
      </c>
      <c r="N104" s="36" t="s">
        <v>14</v>
      </c>
      <c r="O104" s="27">
        <f t="shared" si="16"/>
        <v>13.165663020962107</v>
      </c>
      <c r="P104" s="37">
        <v>1</v>
      </c>
      <c r="Q104" s="28">
        <v>0.79</v>
      </c>
      <c r="R104" s="29" t="str">
        <f t="shared" si="19"/>
        <v>-</v>
      </c>
    </row>
    <row r="105" spans="1:18" ht="12" customHeight="1">
      <c r="A105" s="30">
        <v>2006</v>
      </c>
      <c r="B105" s="42">
        <f>IF(+'[1]Pop'!D227=0,'[1]Pop'!H227,'[1]Pop'!D227)</f>
        <v>298.995825</v>
      </c>
      <c r="C105" s="49">
        <v>5607.309206</v>
      </c>
      <c r="D105" s="50">
        <v>15.770349008064002</v>
      </c>
      <c r="E105" s="49">
        <v>206.16600036621094</v>
      </c>
      <c r="F105" s="49">
        <f t="shared" si="20"/>
        <v>5829.245555374275</v>
      </c>
      <c r="G105" s="49">
        <v>546.6076425963721</v>
      </c>
      <c r="H105" s="49">
        <v>18</v>
      </c>
      <c r="I105" s="49">
        <v>218.3560028076172</v>
      </c>
      <c r="J105" s="49">
        <f aca="true" t="shared" si="22" ref="J105:J112">+F105-SUM(G105:I105)</f>
        <v>5046.281909970286</v>
      </c>
      <c r="K105" s="50" t="s">
        <v>14</v>
      </c>
      <c r="L105" s="50">
        <f aca="true" t="shared" si="23" ref="L105:L111">+J105*Q105</f>
        <v>3986.562708876526</v>
      </c>
      <c r="M105" s="22">
        <f t="shared" si="21"/>
        <v>16.877432686460708</v>
      </c>
      <c r="N105" s="32" t="s">
        <v>14</v>
      </c>
      <c r="O105" s="22">
        <f aca="true" t="shared" si="24" ref="O105:O112">IF(B105=0,0,L105/B105)</f>
        <v>13.333171822303958</v>
      </c>
      <c r="P105" s="33">
        <v>1</v>
      </c>
      <c r="Q105" s="23">
        <v>0.79</v>
      </c>
      <c r="R105" s="24" t="str">
        <f aca="true" t="shared" si="25" ref="R105:R111">IF(I104=0,"-",IF(ROUND(E105,0)=ROUND(I104,0),"-","*"))</f>
        <v>-</v>
      </c>
    </row>
    <row r="106" spans="1:18" ht="12" customHeight="1">
      <c r="A106" s="30">
        <v>2007</v>
      </c>
      <c r="B106" s="42">
        <f>IF(+'[1]Pop'!D228=0,'[1]Pop'!H228,'[1]Pop'!D228)</f>
        <v>302.003917</v>
      </c>
      <c r="C106" s="49">
        <v>5872.8366248</v>
      </c>
      <c r="D106" s="50">
        <v>15.890985923903996</v>
      </c>
      <c r="E106" s="49">
        <v>218.3560028076172</v>
      </c>
      <c r="F106" s="49">
        <f t="shared" si="20"/>
        <v>6107.083613531521</v>
      </c>
      <c r="G106" s="49">
        <v>546.5215631303819</v>
      </c>
      <c r="H106" s="49">
        <v>24.525423566456993</v>
      </c>
      <c r="I106" s="49">
        <v>260.593994140625</v>
      </c>
      <c r="J106" s="49">
        <f t="shared" si="22"/>
        <v>5275.4426326940575</v>
      </c>
      <c r="K106" s="50" t="s">
        <v>14</v>
      </c>
      <c r="L106" s="50">
        <f t="shared" si="23"/>
        <v>4167.599679828306</v>
      </c>
      <c r="M106" s="22">
        <f t="shared" si="21"/>
        <v>17.468126523319423</v>
      </c>
      <c r="N106" s="32" t="s">
        <v>14</v>
      </c>
      <c r="O106" s="22">
        <f t="shared" si="24"/>
        <v>13.799819953422345</v>
      </c>
      <c r="P106" s="33">
        <v>1</v>
      </c>
      <c r="Q106" s="23">
        <v>0.79</v>
      </c>
      <c r="R106" s="24" t="str">
        <f t="shared" si="25"/>
        <v>-</v>
      </c>
    </row>
    <row r="107" spans="1:18" ht="12" customHeight="1">
      <c r="A107" s="30">
        <v>2008</v>
      </c>
      <c r="B107" s="42">
        <f>IF(+'[1]Pop'!D229=0,'[1]Pop'!H229,'[1]Pop'!D229)</f>
        <v>304.797761</v>
      </c>
      <c r="C107" s="49">
        <v>6165.3557586</v>
      </c>
      <c r="D107" s="50">
        <v>13.996805566212002</v>
      </c>
      <c r="E107" s="49">
        <v>260.593994140625</v>
      </c>
      <c r="F107" s="49">
        <f t="shared" si="20"/>
        <v>6439.946558306837</v>
      </c>
      <c r="G107" s="49">
        <v>675.2521070983805</v>
      </c>
      <c r="H107" s="49">
        <v>15.586238808392979</v>
      </c>
      <c r="I107" s="49">
        <v>396.1440124511719</v>
      </c>
      <c r="J107" s="49">
        <f t="shared" si="22"/>
        <v>5352.964199948891</v>
      </c>
      <c r="K107" s="50" t="s">
        <v>14</v>
      </c>
      <c r="L107" s="50">
        <f t="shared" si="23"/>
        <v>4228.8417179596245</v>
      </c>
      <c r="M107" s="22">
        <f t="shared" si="21"/>
        <v>17.56234751327091</v>
      </c>
      <c r="N107" s="32" t="s">
        <v>14</v>
      </c>
      <c r="O107" s="22">
        <f t="shared" si="24"/>
        <v>13.874254535484022</v>
      </c>
      <c r="P107" s="33">
        <v>1</v>
      </c>
      <c r="Q107" s="23">
        <v>0.79</v>
      </c>
      <c r="R107" s="24" t="str">
        <f t="shared" si="25"/>
        <v>-</v>
      </c>
    </row>
    <row r="108" spans="1:18" ht="12" customHeight="1">
      <c r="A108" s="30">
        <v>2009</v>
      </c>
      <c r="B108" s="42">
        <f>IF(+'[1]Pop'!D230=0,'[1]Pop'!H230,'[1]Pop'!D230)</f>
        <v>307.439406</v>
      </c>
      <c r="C108" s="49">
        <v>5589.222289699999</v>
      </c>
      <c r="D108" s="50">
        <v>20.409330052818003</v>
      </c>
      <c r="E108" s="49">
        <v>396.1440124511719</v>
      </c>
      <c r="F108" s="49">
        <f t="shared" si="20"/>
        <v>6005.7756322039895</v>
      </c>
      <c r="G108" s="49">
        <v>533.8340847745919</v>
      </c>
      <c r="H108" s="49">
        <v>22.06727154754961</v>
      </c>
      <c r="I108" s="49">
        <v>261.8380126953125</v>
      </c>
      <c r="J108" s="49">
        <f t="shared" si="22"/>
        <v>5188.0362631865355</v>
      </c>
      <c r="K108" s="50" t="s">
        <v>14</v>
      </c>
      <c r="L108" s="50">
        <f t="shared" si="23"/>
        <v>4098.548647917363</v>
      </c>
      <c r="M108" s="22">
        <f t="shared" si="21"/>
        <v>16.87498792261697</v>
      </c>
      <c r="N108" s="32" t="s">
        <v>14</v>
      </c>
      <c r="O108" s="22">
        <f t="shared" si="24"/>
        <v>13.331240458867407</v>
      </c>
      <c r="P108" s="33">
        <v>1</v>
      </c>
      <c r="Q108" s="23">
        <v>0.79</v>
      </c>
      <c r="R108" s="24" t="str">
        <f t="shared" si="25"/>
        <v>-</v>
      </c>
    </row>
    <row r="109" spans="1:18" ht="12" customHeight="1">
      <c r="A109" s="30">
        <v>2010</v>
      </c>
      <c r="B109" s="42">
        <f>IF(+'[1]Pop'!D231=0,'[1]Pop'!H231,'[1]Pop'!D231)</f>
        <v>309.741279</v>
      </c>
      <c r="C109" s="49">
        <v>5570.3537486</v>
      </c>
      <c r="D109" s="50">
        <v>25.16643033508801</v>
      </c>
      <c r="E109" s="49">
        <v>261.8380126953125</v>
      </c>
      <c r="F109" s="49">
        <f t="shared" si="20"/>
        <v>5857.3581916304</v>
      </c>
      <c r="G109" s="49">
        <v>581.30086188762</v>
      </c>
      <c r="H109" s="49">
        <v>17.750549905749708</v>
      </c>
      <c r="I109" s="49">
        <v>191.55999755859375</v>
      </c>
      <c r="J109" s="49">
        <f t="shared" si="22"/>
        <v>5066.7467822784365</v>
      </c>
      <c r="K109" s="50" t="s">
        <v>14</v>
      </c>
      <c r="L109" s="50">
        <f t="shared" si="23"/>
        <v>4002.729957999965</v>
      </c>
      <c r="M109" s="22">
        <f t="shared" si="21"/>
        <v>16.357996579068935</v>
      </c>
      <c r="N109" s="32" t="s">
        <v>14</v>
      </c>
      <c r="O109" s="22">
        <f t="shared" si="24"/>
        <v>12.922817297464459</v>
      </c>
      <c r="P109" s="33">
        <v>1</v>
      </c>
      <c r="Q109" s="23">
        <v>0.79</v>
      </c>
      <c r="R109" s="24" t="str">
        <f t="shared" si="25"/>
        <v>-</v>
      </c>
    </row>
    <row r="110" spans="1:18" ht="12" customHeight="1">
      <c r="A110" s="68">
        <v>2011</v>
      </c>
      <c r="B110" s="61">
        <f>IF(+'[1]Pop'!D232=0,'[1]Pop'!H232,'[1]Pop'!D232)</f>
        <v>311.973914</v>
      </c>
      <c r="C110" s="62">
        <v>5714.647410700001</v>
      </c>
      <c r="D110" s="63">
        <v>20.502625246613995</v>
      </c>
      <c r="E110" s="62">
        <v>191.55999755859375</v>
      </c>
      <c r="F110" s="62">
        <f aca="true" t="shared" si="26" ref="F110:F118">SUM(C110:E110)</f>
        <v>5926.710033505209</v>
      </c>
      <c r="G110" s="62">
        <v>702.5947793344623</v>
      </c>
      <c r="H110" s="62">
        <v>19.46950518723622</v>
      </c>
      <c r="I110" s="62">
        <v>210.78700256347656</v>
      </c>
      <c r="J110" s="62">
        <f t="shared" si="22"/>
        <v>4993.858746420034</v>
      </c>
      <c r="K110" s="63" t="s">
        <v>14</v>
      </c>
      <c r="L110" s="63">
        <f t="shared" si="23"/>
        <v>3945.148409671827</v>
      </c>
      <c r="M110" s="64">
        <f aca="true" t="shared" si="27" ref="M110:M115">IF(B110=0,0,J110/B110)</f>
        <v>16.007295874167333</v>
      </c>
      <c r="N110" s="70" t="s">
        <v>14</v>
      </c>
      <c r="O110" s="64">
        <f t="shared" si="24"/>
        <v>12.645763740592193</v>
      </c>
      <c r="P110" s="71">
        <v>1</v>
      </c>
      <c r="Q110" s="65">
        <v>0.79</v>
      </c>
      <c r="R110" s="66" t="str">
        <f t="shared" si="25"/>
        <v>-</v>
      </c>
    </row>
    <row r="111" spans="1:18" ht="12" customHeight="1">
      <c r="A111" s="68">
        <v>2012</v>
      </c>
      <c r="B111" s="61">
        <f>IF(+'[1]Pop'!D233=0,'[1]Pop'!H233,'[1]Pop'!D233)</f>
        <v>314.167558</v>
      </c>
      <c r="C111" s="62">
        <v>5889.0908678000005</v>
      </c>
      <c r="D111" s="63">
        <v>22.012573059036004</v>
      </c>
      <c r="E111" s="62">
        <v>210.78700256347656</v>
      </c>
      <c r="F111" s="62">
        <f t="shared" si="26"/>
        <v>6121.890443422513</v>
      </c>
      <c r="G111" s="62">
        <v>796.9858708850645</v>
      </c>
      <c r="H111" s="62">
        <v>18.44699460128475</v>
      </c>
      <c r="I111" s="62">
        <v>296.47900390625</v>
      </c>
      <c r="J111" s="62">
        <f t="shared" si="22"/>
        <v>5009.978574029914</v>
      </c>
      <c r="K111" s="63" t="s">
        <v>14</v>
      </c>
      <c r="L111" s="63">
        <f t="shared" si="23"/>
        <v>3957.8830734836324</v>
      </c>
      <c r="M111" s="64">
        <f t="shared" si="27"/>
        <v>15.94683615941629</v>
      </c>
      <c r="N111" s="70" t="s">
        <v>14</v>
      </c>
      <c r="O111" s="64">
        <f t="shared" si="24"/>
        <v>12.59800056593887</v>
      </c>
      <c r="P111" s="71">
        <v>1</v>
      </c>
      <c r="Q111" s="65">
        <v>0.79</v>
      </c>
      <c r="R111" s="66" t="str">
        <f t="shared" si="25"/>
        <v>-</v>
      </c>
    </row>
    <row r="112" spans="1:18" ht="12" customHeight="1">
      <c r="A112" s="68">
        <v>2013</v>
      </c>
      <c r="B112" s="61">
        <f>IF(+'[1]Pop'!D234=0,'[1]Pop'!H234,'[1]Pop'!D234)</f>
        <v>316.294766</v>
      </c>
      <c r="C112" s="62">
        <v>5729.4864391</v>
      </c>
      <c r="D112" s="63">
        <v>20.197349033652</v>
      </c>
      <c r="E112" s="62">
        <v>296.47900390625</v>
      </c>
      <c r="F112" s="62">
        <f t="shared" si="26"/>
        <v>6046.162792039902</v>
      </c>
      <c r="G112" s="62">
        <v>740.6039573481778</v>
      </c>
      <c r="H112" s="62">
        <v>20.317116446716557</v>
      </c>
      <c r="I112" s="62">
        <v>237.40699768066406</v>
      </c>
      <c r="J112" s="62">
        <f t="shared" si="22"/>
        <v>5047.834720564344</v>
      </c>
      <c r="K112" s="63" t="s">
        <v>14</v>
      </c>
      <c r="L112" s="63">
        <f aca="true" t="shared" si="28" ref="L112:L118">+J112*Q112</f>
        <v>3987.789429245832</v>
      </c>
      <c r="M112" s="64">
        <f t="shared" si="27"/>
        <v>15.959273637061527</v>
      </c>
      <c r="N112" s="70" t="s">
        <v>14</v>
      </c>
      <c r="O112" s="64">
        <f t="shared" si="24"/>
        <v>12.607826173278605</v>
      </c>
      <c r="P112" s="71">
        <v>1</v>
      </c>
      <c r="Q112" s="65">
        <v>0.79</v>
      </c>
      <c r="R112" s="66" t="str">
        <f aca="true" t="shared" si="29" ref="R112:R118">IF(I111=0,"-",IF(ROUND(E112,0)=ROUND(I111,0),"-","*"))</f>
        <v>-</v>
      </c>
    </row>
    <row r="113" spans="1:18" ht="12" customHeight="1">
      <c r="A113" s="68">
        <v>2014</v>
      </c>
      <c r="B113" s="61">
        <f>IF(+'[1]Pop'!D235=0,'[1]Pop'!H235,'[1]Pop'!D235)</f>
        <v>318.576955</v>
      </c>
      <c r="C113" s="62">
        <v>5755.630999999999</v>
      </c>
      <c r="D113" s="63">
        <v>27.131387877468004</v>
      </c>
      <c r="E113" s="62">
        <v>237.40699768066406</v>
      </c>
      <c r="F113" s="62">
        <f t="shared" si="26"/>
        <v>6020.169385558132</v>
      </c>
      <c r="G113" s="62">
        <v>774.714133486818</v>
      </c>
      <c r="H113" s="62">
        <v>21.224596438119928</v>
      </c>
      <c r="I113" s="62">
        <v>193.4290008544922</v>
      </c>
      <c r="J113" s="62">
        <f aca="true" t="shared" si="30" ref="J113:J118">+F113-SUM(G113:I113)</f>
        <v>5030.801654778701</v>
      </c>
      <c r="K113" s="63" t="s">
        <v>14</v>
      </c>
      <c r="L113" s="63">
        <f t="shared" si="28"/>
        <v>3974.333307275174</v>
      </c>
      <c r="M113" s="64">
        <f t="shared" si="27"/>
        <v>15.79148013006371</v>
      </c>
      <c r="N113" s="70" t="s">
        <v>14</v>
      </c>
      <c r="O113" s="64">
        <f aca="true" t="shared" si="31" ref="O113:O118">IF(B113=0,0,L113/B113)</f>
        <v>12.475269302750332</v>
      </c>
      <c r="P113" s="71">
        <v>1</v>
      </c>
      <c r="Q113" s="65">
        <v>0.79</v>
      </c>
      <c r="R113" s="66" t="str">
        <f t="shared" si="29"/>
        <v>-</v>
      </c>
    </row>
    <row r="114" spans="1:18" ht="12" customHeight="1">
      <c r="A114" s="68">
        <v>2015</v>
      </c>
      <c r="B114" s="61">
        <f>IF(+'[1]Pop'!D236=0,'[1]Pop'!H236,'[1]Pop'!D236)</f>
        <v>320.870703</v>
      </c>
      <c r="C114" s="62">
        <v>5626.647999999999</v>
      </c>
      <c r="D114" s="63">
        <v>44.961735682332</v>
      </c>
      <c r="E114" s="62">
        <v>193.4290008544922</v>
      </c>
      <c r="F114" s="62">
        <f t="shared" si="26"/>
        <v>5865.038736536823</v>
      </c>
      <c r="G114" s="62">
        <v>528.9538210796701</v>
      </c>
      <c r="H114" s="62">
        <v>19.947277774140325</v>
      </c>
      <c r="I114" s="62">
        <v>201.01100158691406</v>
      </c>
      <c r="J114" s="62">
        <f t="shared" si="30"/>
        <v>5115.126636096099</v>
      </c>
      <c r="K114" s="63" t="s">
        <v>14</v>
      </c>
      <c r="L114" s="63">
        <f t="shared" si="28"/>
        <v>4040.9500425159185</v>
      </c>
      <c r="M114" s="64">
        <f t="shared" si="27"/>
        <v>15.941395048759247</v>
      </c>
      <c r="N114" s="70" t="s">
        <v>14</v>
      </c>
      <c r="O114" s="64">
        <f t="shared" si="31"/>
        <v>12.593702088519807</v>
      </c>
      <c r="P114" s="71">
        <v>1</v>
      </c>
      <c r="Q114" s="65">
        <v>0.79</v>
      </c>
      <c r="R114" s="66" t="str">
        <f t="shared" si="29"/>
        <v>-</v>
      </c>
    </row>
    <row r="115" spans="1:18" ht="12" customHeight="1">
      <c r="A115" s="98">
        <v>2016</v>
      </c>
      <c r="B115" s="99">
        <f>IF(+'[1]Pop'!D237=0,'[1]Pop'!H237,'[1]Pop'!D237)</f>
        <v>323.161011</v>
      </c>
      <c r="C115" s="87">
        <v>5981.101</v>
      </c>
      <c r="D115" s="93">
        <v>50.163860961522</v>
      </c>
      <c r="E115" s="87">
        <v>201.01100158691406</v>
      </c>
      <c r="F115" s="87">
        <f t="shared" si="26"/>
        <v>6232.275862548436</v>
      </c>
      <c r="G115" s="87">
        <v>569.3927129995859</v>
      </c>
      <c r="H115" s="87">
        <v>12.284772339495538</v>
      </c>
      <c r="I115" s="87">
        <v>278.7409973144531</v>
      </c>
      <c r="J115" s="87">
        <f t="shared" si="30"/>
        <v>5371.857379894901</v>
      </c>
      <c r="K115" s="93" t="s">
        <v>14</v>
      </c>
      <c r="L115" s="93">
        <f t="shared" si="28"/>
        <v>4243.767330116972</v>
      </c>
      <c r="M115" s="88">
        <f t="shared" si="27"/>
        <v>16.622851139350164</v>
      </c>
      <c r="N115" s="94" t="s">
        <v>14</v>
      </c>
      <c r="O115" s="88">
        <f t="shared" si="31"/>
        <v>13.13205240008663</v>
      </c>
      <c r="P115" s="100">
        <v>1</v>
      </c>
      <c r="Q115" s="89">
        <v>0.79</v>
      </c>
      <c r="R115" s="90" t="str">
        <f t="shared" si="29"/>
        <v>-</v>
      </c>
    </row>
    <row r="116" spans="1:18" ht="12" customHeight="1">
      <c r="A116" s="98">
        <v>2017</v>
      </c>
      <c r="B116" s="99">
        <f>IF(+'[1]Pop'!D238=0,'[1]Pop'!H238,'[1]Pop'!D238)</f>
        <v>325.20603</v>
      </c>
      <c r="C116" s="87">
        <v>5980.577</v>
      </c>
      <c r="D116" s="93">
        <v>24.703891821000003</v>
      </c>
      <c r="E116" s="87">
        <v>278.7409973144531</v>
      </c>
      <c r="F116" s="87">
        <f t="shared" si="26"/>
        <v>6284.021889135453</v>
      </c>
      <c r="G116" s="87">
        <v>622.1546989418882</v>
      </c>
      <c r="H116" s="87">
        <v>11.074460975489</v>
      </c>
      <c r="I116" s="87">
        <v>309.625</v>
      </c>
      <c r="J116" s="87">
        <f t="shared" si="30"/>
        <v>5341.167729218076</v>
      </c>
      <c r="K116" s="93" t="s">
        <v>14</v>
      </c>
      <c r="L116" s="93">
        <f t="shared" si="28"/>
        <v>4219.52250608228</v>
      </c>
      <c r="M116" s="88">
        <f>IF(B116=0,0,J116/B116)</f>
        <v>16.42395046985468</v>
      </c>
      <c r="N116" s="94" t="s">
        <v>14</v>
      </c>
      <c r="O116" s="88">
        <f t="shared" si="31"/>
        <v>12.974920871185201</v>
      </c>
      <c r="P116" s="100">
        <v>1</v>
      </c>
      <c r="Q116" s="89">
        <v>0.79</v>
      </c>
      <c r="R116" s="90" t="str">
        <f t="shared" si="29"/>
        <v>-</v>
      </c>
    </row>
    <row r="117" spans="1:18" ht="12" customHeight="1">
      <c r="A117" s="91">
        <v>2018</v>
      </c>
      <c r="B117" s="84">
        <f>IF(+'[1]Pop'!D239=0,'[1]Pop'!H239,'[1]Pop'!D239)</f>
        <v>326.923976</v>
      </c>
      <c r="C117" s="85">
        <v>5878.090999999999</v>
      </c>
      <c r="D117" s="82">
        <v>18.653882148342003</v>
      </c>
      <c r="E117" s="85">
        <v>309.625</v>
      </c>
      <c r="F117" s="85">
        <f t="shared" si="26"/>
        <v>6206.369882148341</v>
      </c>
      <c r="G117" s="85">
        <v>610.561</v>
      </c>
      <c r="H117" s="85">
        <v>13.476573691967763</v>
      </c>
      <c r="I117" s="85">
        <v>302.76300048828125</v>
      </c>
      <c r="J117" s="85">
        <f t="shared" si="30"/>
        <v>5279.569307968092</v>
      </c>
      <c r="K117" s="82" t="s">
        <v>14</v>
      </c>
      <c r="L117" s="82">
        <f t="shared" si="28"/>
        <v>4170.859753294793</v>
      </c>
      <c r="M117" s="106">
        <f>IF(B117=0,0,J117/B117)</f>
        <v>16.149226412100447</v>
      </c>
      <c r="N117" s="115" t="s">
        <v>14</v>
      </c>
      <c r="O117" s="106">
        <f t="shared" si="31"/>
        <v>12.757888865559353</v>
      </c>
      <c r="P117" s="117">
        <v>1</v>
      </c>
      <c r="Q117" s="102">
        <v>0.79</v>
      </c>
      <c r="R117" s="107" t="str">
        <f t="shared" si="29"/>
        <v>-</v>
      </c>
    </row>
    <row r="118" spans="1:18" ht="12" customHeight="1" thickBot="1">
      <c r="A118" s="110">
        <v>2019</v>
      </c>
      <c r="B118" s="111">
        <f>IF(+'[1]Pop'!D240=0,'[1]Pop'!H240,'[1]Pop'!D240)</f>
        <v>328.475998</v>
      </c>
      <c r="C118" s="86">
        <v>5817.564999999999</v>
      </c>
      <c r="D118" s="92">
        <v>12.248</v>
      </c>
      <c r="E118" s="112">
        <v>302.76300048828125</v>
      </c>
      <c r="F118" s="103">
        <f t="shared" si="26"/>
        <v>6132.5760004882795</v>
      </c>
      <c r="G118" s="103">
        <v>639.071219904642</v>
      </c>
      <c r="H118" s="121">
        <v>12.682799316916663</v>
      </c>
      <c r="I118" s="86">
        <v>232.65199279785156</v>
      </c>
      <c r="J118" s="103">
        <f t="shared" si="30"/>
        <v>5248.16998846887</v>
      </c>
      <c r="K118" s="113" t="s">
        <v>14</v>
      </c>
      <c r="L118" s="113">
        <f t="shared" si="28"/>
        <v>4146.054290890407</v>
      </c>
      <c r="M118" s="104">
        <f>IF(B118=0,0,J118/B118)</f>
        <v>15.977331739376798</v>
      </c>
      <c r="N118" s="114" t="s">
        <v>14</v>
      </c>
      <c r="O118" s="104">
        <f t="shared" si="31"/>
        <v>12.622092074107671</v>
      </c>
      <c r="P118" s="116">
        <v>1</v>
      </c>
      <c r="Q118" s="101">
        <v>0.79</v>
      </c>
      <c r="R118" s="105" t="str">
        <f t="shared" si="29"/>
        <v>-</v>
      </c>
    </row>
    <row r="119" spans="1:20" ht="12" customHeight="1" thickTop="1">
      <c r="A119" s="218" t="s">
        <v>40</v>
      </c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20"/>
      <c r="P119" s="75"/>
      <c r="Q119" s="75"/>
      <c r="R119" s="75"/>
      <c r="T119" s="119"/>
    </row>
    <row r="120" spans="1:18" ht="12" customHeight="1">
      <c r="A120" s="209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1"/>
      <c r="P120" s="75"/>
      <c r="Q120" s="75"/>
      <c r="R120" s="75"/>
    </row>
    <row r="121" spans="1:18" ht="10.5" customHeight="1">
      <c r="A121" s="209" t="s">
        <v>57</v>
      </c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1"/>
      <c r="P121" s="75"/>
      <c r="Q121" s="75"/>
      <c r="R121" s="75"/>
    </row>
    <row r="122" spans="1:18" ht="10.5" customHeight="1">
      <c r="A122" s="209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1"/>
      <c r="P122" s="75"/>
      <c r="Q122" s="75"/>
      <c r="R122" s="75"/>
    </row>
    <row r="123" spans="1:18" ht="12" customHeight="1">
      <c r="A123" s="209" t="s">
        <v>46</v>
      </c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1"/>
      <c r="P123" s="75"/>
      <c r="Q123" s="75"/>
      <c r="R123" s="75"/>
    </row>
    <row r="124" spans="1:18" ht="12" customHeight="1">
      <c r="A124" s="209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1"/>
      <c r="P124" s="75"/>
      <c r="Q124" s="75"/>
      <c r="R124" s="75"/>
    </row>
    <row r="125" spans="1:18" ht="12" customHeight="1">
      <c r="A125" s="127" t="s">
        <v>69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9"/>
      <c r="P125" s="75"/>
      <c r="Q125" s="75"/>
      <c r="R125" s="75"/>
    </row>
    <row r="126" spans="1:18" ht="12" customHeight="1">
      <c r="A126" s="127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9"/>
      <c r="P126" s="75"/>
      <c r="Q126" s="75"/>
      <c r="R126" s="75"/>
    </row>
    <row r="127" spans="1:18" ht="12" customHeight="1">
      <c r="A127" s="127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9"/>
      <c r="P127" s="75"/>
      <c r="Q127" s="75"/>
      <c r="R127" s="75"/>
    </row>
    <row r="128" spans="1:18" ht="12" customHeight="1">
      <c r="A128" s="127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9"/>
      <c r="P128" s="75"/>
      <c r="Q128" s="75"/>
      <c r="R128" s="75"/>
    </row>
    <row r="129" spans="1:18" ht="12" customHeight="1">
      <c r="A129" s="127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9"/>
      <c r="P129" s="75"/>
      <c r="Q129" s="75"/>
      <c r="R129" s="75"/>
    </row>
    <row r="130" spans="1:18" ht="12" customHeight="1">
      <c r="A130" s="216" t="s">
        <v>66</v>
      </c>
      <c r="B130" s="21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/>
      <c r="Q130"/>
      <c r="R130"/>
    </row>
    <row r="131" spans="1:15" ht="12" customHeight="1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</sheetData>
  <sheetProtection/>
  <mergeCells count="36">
    <mergeCell ref="A130:O130"/>
    <mergeCell ref="Q1:R1"/>
    <mergeCell ref="A2:A6"/>
    <mergeCell ref="B2:B6"/>
    <mergeCell ref="C3:C6"/>
    <mergeCell ref="D3:D6"/>
    <mergeCell ref="E3:E6"/>
    <mergeCell ref="F3:F6"/>
    <mergeCell ref="R2:R6"/>
    <mergeCell ref="J5:J6"/>
    <mergeCell ref="A129:O129"/>
    <mergeCell ref="C7:L7"/>
    <mergeCell ref="M7:O7"/>
    <mergeCell ref="A1:P1"/>
    <mergeCell ref="H3:H6"/>
    <mergeCell ref="I3:I6"/>
    <mergeCell ref="P5:P6"/>
    <mergeCell ref="G2:I2"/>
    <mergeCell ref="G3:G6"/>
    <mergeCell ref="A125:O128"/>
    <mergeCell ref="A119:O119"/>
    <mergeCell ref="A120:O120"/>
    <mergeCell ref="A121:O121"/>
    <mergeCell ref="A122:O122"/>
    <mergeCell ref="A123:O123"/>
    <mergeCell ref="A124:O124"/>
    <mergeCell ref="L5:L6"/>
    <mergeCell ref="M5:M6"/>
    <mergeCell ref="N5:N6"/>
    <mergeCell ref="O5:O6"/>
    <mergeCell ref="P2:Q2"/>
    <mergeCell ref="P3:Q3"/>
    <mergeCell ref="P4:Q4"/>
    <mergeCell ref="Q5:Q6"/>
    <mergeCell ref="J2:O3"/>
    <mergeCell ref="K5:K6"/>
  </mergeCells>
  <printOptions horizontalCentered="1" verticalCentered="1"/>
  <pageMargins left="0.6" right="0.6" top="0.5" bottom="0.5" header="0" footer="0"/>
  <pageSetup fitToHeight="3" fitToWidth="1" horizontalDpi="300" verticalDpi="300" orientation="landscape" r:id="rId1"/>
  <rowBreaks count="2" manualBreakCount="2">
    <brk id="39" max="17" man="1"/>
    <brk id="68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26"/>
  <sheetViews>
    <sheetView showOutlineSymbols="0" zoomScalePageLayoutView="0" workbookViewId="0" topLeftCell="A1">
      <pane ySplit="7" topLeftCell="A8" activePane="bottomLeft" state="frozen"/>
      <selection pane="topLeft" activeCell="A1" sqref="A1:P1"/>
      <selection pane="bottomLeft" activeCell="A1" sqref="A1:M1"/>
    </sheetView>
  </sheetViews>
  <sheetFormatPr defaultColWidth="12.83203125" defaultRowHeight="12" customHeight="1"/>
  <cols>
    <col min="1" max="2" width="12.83203125" style="5" customWidth="1"/>
    <col min="3" max="12" width="12.83203125" style="6" customWidth="1"/>
    <col min="13" max="15" width="12.83203125" style="7" customWidth="1"/>
    <col min="16" max="18" width="12.83203125" style="15" customWidth="1"/>
    <col min="19" max="16384" width="12.83203125" style="16" customWidth="1"/>
  </cols>
  <sheetData>
    <row r="1" spans="1:18" s="46" customFormat="1" ht="12" customHeight="1" thickBot="1">
      <c r="A1" s="182" t="s">
        <v>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217" t="s">
        <v>38</v>
      </c>
      <c r="O1" s="217"/>
      <c r="P1" s="45"/>
      <c r="Q1" s="45"/>
      <c r="R1" s="45"/>
    </row>
    <row r="2" spans="1:15" ht="12" customHeight="1" thickTop="1">
      <c r="A2" s="140" t="s">
        <v>0</v>
      </c>
      <c r="B2" s="169" t="s">
        <v>28</v>
      </c>
      <c r="C2" s="10" t="s">
        <v>1</v>
      </c>
      <c r="D2" s="11"/>
      <c r="E2" s="11"/>
      <c r="F2" s="11"/>
      <c r="G2" s="161" t="s">
        <v>60</v>
      </c>
      <c r="H2" s="162"/>
      <c r="I2" s="162"/>
      <c r="J2" s="163" t="s">
        <v>61</v>
      </c>
      <c r="K2" s="164"/>
      <c r="L2" s="164"/>
      <c r="M2" s="164"/>
      <c r="N2" s="164"/>
      <c r="O2" s="164"/>
    </row>
    <row r="3" spans="1:15" ht="12" customHeight="1">
      <c r="A3" s="141"/>
      <c r="B3" s="170"/>
      <c r="C3" s="172" t="s">
        <v>39</v>
      </c>
      <c r="D3" s="130" t="s">
        <v>2</v>
      </c>
      <c r="E3" s="130" t="s">
        <v>16</v>
      </c>
      <c r="F3" s="172" t="s">
        <v>29</v>
      </c>
      <c r="G3" s="172" t="s">
        <v>31</v>
      </c>
      <c r="H3" s="130" t="s">
        <v>17</v>
      </c>
      <c r="I3" s="133" t="s">
        <v>15</v>
      </c>
      <c r="J3" s="166"/>
      <c r="K3" s="167"/>
      <c r="L3" s="167"/>
      <c r="M3" s="167"/>
      <c r="N3" s="167"/>
      <c r="O3" s="167"/>
    </row>
    <row r="4" spans="1:15" ht="12" customHeight="1">
      <c r="A4" s="141"/>
      <c r="B4" s="170"/>
      <c r="C4" s="131"/>
      <c r="D4" s="131"/>
      <c r="E4" s="131"/>
      <c r="F4" s="131"/>
      <c r="G4" s="131"/>
      <c r="H4" s="131"/>
      <c r="I4" s="131"/>
      <c r="J4" s="134" t="s">
        <v>29</v>
      </c>
      <c r="K4" s="135"/>
      <c r="L4" s="136"/>
      <c r="M4" s="12" t="s">
        <v>27</v>
      </c>
      <c r="N4" s="13"/>
      <c r="O4" s="13"/>
    </row>
    <row r="5" spans="1:15" ht="12" customHeight="1">
      <c r="A5" s="141"/>
      <c r="B5" s="170"/>
      <c r="C5" s="131"/>
      <c r="D5" s="131"/>
      <c r="E5" s="131"/>
      <c r="F5" s="131"/>
      <c r="G5" s="131"/>
      <c r="H5" s="131"/>
      <c r="I5" s="131"/>
      <c r="J5" s="130" t="s">
        <v>26</v>
      </c>
      <c r="K5" s="130" t="s">
        <v>5</v>
      </c>
      <c r="L5" s="130" t="s">
        <v>6</v>
      </c>
      <c r="M5" s="212" t="s">
        <v>26</v>
      </c>
      <c r="N5" s="212" t="s">
        <v>5</v>
      </c>
      <c r="O5" s="214" t="s">
        <v>6</v>
      </c>
    </row>
    <row r="6" spans="1:15" ht="12" customHeight="1">
      <c r="A6" s="142"/>
      <c r="B6" s="17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213"/>
      <c r="N6" s="213"/>
      <c r="O6" s="215"/>
    </row>
    <row r="7" spans="1:18" ht="12" customHeight="1">
      <c r="A7"/>
      <c r="B7" s="76" t="s">
        <v>53</v>
      </c>
      <c r="C7" s="155" t="s">
        <v>54</v>
      </c>
      <c r="D7" s="155"/>
      <c r="E7" s="155"/>
      <c r="F7" s="155"/>
      <c r="G7" s="155"/>
      <c r="H7" s="155"/>
      <c r="I7" s="155"/>
      <c r="J7" s="155"/>
      <c r="K7" s="155"/>
      <c r="L7" s="155"/>
      <c r="M7" s="154" t="s">
        <v>55</v>
      </c>
      <c r="N7" s="154"/>
      <c r="O7" s="154"/>
      <c r="P7"/>
      <c r="Q7"/>
      <c r="R7"/>
    </row>
    <row r="8" spans="1:15" ht="12" customHeight="1">
      <c r="A8" s="30">
        <v>1909</v>
      </c>
      <c r="B8" s="30">
        <f>IF(+'[1]Pop'!D130=0,'[1]Pop'!H130,'[1]Pop'!D130)</f>
        <v>90.49</v>
      </c>
      <c r="C8" s="21" t="s">
        <v>14</v>
      </c>
      <c r="D8" s="21" t="s">
        <v>14</v>
      </c>
      <c r="E8" s="21" t="s">
        <v>14</v>
      </c>
      <c r="F8" s="21" t="s">
        <v>14</v>
      </c>
      <c r="G8" s="21" t="s">
        <v>14</v>
      </c>
      <c r="H8" s="21" t="s">
        <v>14</v>
      </c>
      <c r="I8" s="21" t="s">
        <v>14</v>
      </c>
      <c r="J8" s="21" t="s">
        <v>14</v>
      </c>
      <c r="K8" s="21" t="s">
        <v>14</v>
      </c>
      <c r="L8" s="21" t="s">
        <v>14</v>
      </c>
      <c r="M8" s="22">
        <f>TotalChicken!M8+Turkey!O8</f>
        <v>16.040303900983535</v>
      </c>
      <c r="N8" s="32" t="s">
        <v>14</v>
      </c>
      <c r="O8" s="22">
        <f>TotalChicken!O8+Turkey!Q8</f>
        <v>11.221207868272739</v>
      </c>
    </row>
    <row r="9" spans="1:15" ht="12" customHeight="1">
      <c r="A9" s="30">
        <v>1910</v>
      </c>
      <c r="B9" s="30">
        <f>IF(+'[1]Pop'!D131=0,'[1]Pop'!H131,'[1]Pop'!D131)</f>
        <v>92.407</v>
      </c>
      <c r="C9" s="21" t="s">
        <v>14</v>
      </c>
      <c r="D9" s="21" t="s">
        <v>14</v>
      </c>
      <c r="E9" s="21" t="s">
        <v>14</v>
      </c>
      <c r="F9" s="21" t="s">
        <v>14</v>
      </c>
      <c r="G9" s="21" t="s">
        <v>14</v>
      </c>
      <c r="H9" s="21" t="s">
        <v>14</v>
      </c>
      <c r="I9" s="21" t="s">
        <v>14</v>
      </c>
      <c r="J9" s="21" t="s">
        <v>14</v>
      </c>
      <c r="K9" s="21" t="s">
        <v>14</v>
      </c>
      <c r="L9" s="21" t="s">
        <v>14</v>
      </c>
      <c r="M9" s="32">
        <f>TotalChicken!M9+Turkey!O9</f>
        <v>16.83856774919649</v>
      </c>
      <c r="N9" s="32" t="s">
        <v>14</v>
      </c>
      <c r="O9" s="32">
        <f>TotalChicken!O9+Turkey!Q9</f>
        <v>11.7672203404504</v>
      </c>
    </row>
    <row r="10" spans="1:15" ht="12" customHeight="1">
      <c r="A10" s="31">
        <v>1911</v>
      </c>
      <c r="B10" s="31">
        <f>IF(+'[1]Pop'!D132=0,'[1]Pop'!H132,'[1]Pop'!D132)</f>
        <v>93.863</v>
      </c>
      <c r="C10" s="26" t="s">
        <v>14</v>
      </c>
      <c r="D10" s="26" t="s">
        <v>14</v>
      </c>
      <c r="E10" s="26" t="s">
        <v>14</v>
      </c>
      <c r="F10" s="26" t="s">
        <v>14</v>
      </c>
      <c r="G10" s="26" t="s">
        <v>14</v>
      </c>
      <c r="H10" s="26" t="s">
        <v>14</v>
      </c>
      <c r="I10" s="26" t="s">
        <v>14</v>
      </c>
      <c r="J10" s="26" t="s">
        <v>14</v>
      </c>
      <c r="K10" s="26" t="s">
        <v>14</v>
      </c>
      <c r="L10" s="26" t="s">
        <v>14</v>
      </c>
      <c r="M10" s="36">
        <f>TotalChicken!M10+Turkey!O10</f>
        <v>17.084122039568307</v>
      </c>
      <c r="N10" s="36" t="s">
        <v>14</v>
      </c>
      <c r="O10" s="36">
        <f>TotalChicken!O10+Turkey!Q10</f>
        <v>11.881143475064722</v>
      </c>
    </row>
    <row r="11" spans="1:15" ht="12" customHeight="1">
      <c r="A11" s="31">
        <v>1912</v>
      </c>
      <c r="B11" s="31">
        <f>IF(+'[1]Pop'!D133=0,'[1]Pop'!H133,'[1]Pop'!D133)</f>
        <v>95.335</v>
      </c>
      <c r="C11" s="26" t="s">
        <v>14</v>
      </c>
      <c r="D11" s="26" t="s">
        <v>14</v>
      </c>
      <c r="E11" s="26" t="s">
        <v>14</v>
      </c>
      <c r="F11" s="26" t="s">
        <v>14</v>
      </c>
      <c r="G11" s="26" t="s">
        <v>14</v>
      </c>
      <c r="H11" s="26" t="s">
        <v>14</v>
      </c>
      <c r="I11" s="26" t="s">
        <v>14</v>
      </c>
      <c r="J11" s="26" t="s">
        <v>14</v>
      </c>
      <c r="K11" s="26" t="s">
        <v>14</v>
      </c>
      <c r="L11" s="26" t="s">
        <v>14</v>
      </c>
      <c r="M11" s="36">
        <f>TotalChicken!M11+Turkey!O11</f>
        <v>16.351246813866894</v>
      </c>
      <c r="N11" s="36" t="s">
        <v>14</v>
      </c>
      <c r="O11" s="36">
        <f>TotalChicken!O11+Turkey!Q11</f>
        <v>11.379856820684953</v>
      </c>
    </row>
    <row r="12" spans="1:15" ht="12" customHeight="1">
      <c r="A12" s="31">
        <v>1913</v>
      </c>
      <c r="B12" s="31">
        <f>IF(+'[1]Pop'!D134=0,'[1]Pop'!H134,'[1]Pop'!D134)</f>
        <v>97.225</v>
      </c>
      <c r="C12" s="26" t="s">
        <v>14</v>
      </c>
      <c r="D12" s="26" t="s">
        <v>14</v>
      </c>
      <c r="E12" s="26" t="s">
        <v>14</v>
      </c>
      <c r="F12" s="26" t="s">
        <v>14</v>
      </c>
      <c r="G12" s="26" t="s">
        <v>14</v>
      </c>
      <c r="H12" s="26" t="s">
        <v>14</v>
      </c>
      <c r="I12" s="26" t="s">
        <v>14</v>
      </c>
      <c r="J12" s="26" t="s">
        <v>14</v>
      </c>
      <c r="K12" s="26" t="s">
        <v>14</v>
      </c>
      <c r="L12" s="26" t="s">
        <v>14</v>
      </c>
      <c r="M12" s="36">
        <f>TotalChicken!M12+Turkey!O12</f>
        <v>15.967997171509387</v>
      </c>
      <c r="N12" s="36" t="s">
        <v>14</v>
      </c>
      <c r="O12" s="36">
        <f>TotalChicken!O12+Turkey!Q12</f>
        <v>11.11771406531242</v>
      </c>
    </row>
    <row r="13" spans="1:15" ht="12" customHeight="1">
      <c r="A13" s="31">
        <v>1914</v>
      </c>
      <c r="B13" s="31">
        <f>IF(+'[1]Pop'!D135=0,'[1]Pop'!H135,'[1]Pop'!D135)</f>
        <v>99.111</v>
      </c>
      <c r="C13" s="26" t="s">
        <v>14</v>
      </c>
      <c r="D13" s="26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  <c r="I13" s="26" t="s">
        <v>14</v>
      </c>
      <c r="J13" s="26" t="s">
        <v>14</v>
      </c>
      <c r="K13" s="26" t="s">
        <v>14</v>
      </c>
      <c r="L13" s="26" t="s">
        <v>14</v>
      </c>
      <c r="M13" s="36">
        <f>TotalChicken!M13+Turkey!O13</f>
        <v>15.882469746042315</v>
      </c>
      <c r="N13" s="36" t="s">
        <v>14</v>
      </c>
      <c r="O13" s="36">
        <f>TotalChicken!O13+Turkey!Q13</f>
        <v>11.059213306292943</v>
      </c>
    </row>
    <row r="14" spans="1:15" ht="12" customHeight="1">
      <c r="A14" s="31">
        <v>1915</v>
      </c>
      <c r="B14" s="31">
        <f>IF(+'[1]Pop'!D136=0,'[1]Pop'!H136,'[1]Pop'!D136)</f>
        <v>100.546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36">
        <f>TotalChicken!M14+Turkey!O14</f>
        <v>15.896381835179916</v>
      </c>
      <c r="N14" s="36" t="s">
        <v>14</v>
      </c>
      <c r="O14" s="36">
        <f>TotalChicken!O14+Turkey!Q14</f>
        <v>11.014693175263066</v>
      </c>
    </row>
    <row r="15" spans="1:15" ht="12" customHeight="1">
      <c r="A15" s="30">
        <v>1916</v>
      </c>
      <c r="B15" s="30">
        <f>IF(+'[1]Pop'!D137=0,'[1]Pop'!H137,'[1]Pop'!D137)</f>
        <v>101.961</v>
      </c>
      <c r="C15" s="21" t="s">
        <v>14</v>
      </c>
      <c r="D15" s="21" t="s">
        <v>14</v>
      </c>
      <c r="E15" s="21" t="s">
        <v>14</v>
      </c>
      <c r="F15" s="21" t="s">
        <v>14</v>
      </c>
      <c r="G15" s="21" t="s">
        <v>14</v>
      </c>
      <c r="H15" s="21" t="s">
        <v>14</v>
      </c>
      <c r="I15" s="21" t="s">
        <v>14</v>
      </c>
      <c r="J15" s="21" t="s">
        <v>14</v>
      </c>
      <c r="K15" s="21" t="s">
        <v>14</v>
      </c>
      <c r="L15" s="21" t="s">
        <v>14</v>
      </c>
      <c r="M15" s="32">
        <f>TotalChicken!M15+Turkey!O15</f>
        <v>15.01220101803631</v>
      </c>
      <c r="N15" s="32" t="s">
        <v>14</v>
      </c>
      <c r="O15" s="32">
        <f>TotalChicken!O15+Turkey!Q15</f>
        <v>10.409913496336834</v>
      </c>
    </row>
    <row r="16" spans="1:15" ht="12" customHeight="1">
      <c r="A16" s="30">
        <v>1917</v>
      </c>
      <c r="B16" s="30">
        <f>IF(+'[1]Pop'!D138=0,'[1]Pop'!H138,'[1]Pop'!D138)</f>
        <v>103.414</v>
      </c>
      <c r="C16" s="21" t="s">
        <v>14</v>
      </c>
      <c r="D16" s="21" t="s">
        <v>14</v>
      </c>
      <c r="E16" s="21" t="s">
        <v>14</v>
      </c>
      <c r="F16" s="21" t="s">
        <v>14</v>
      </c>
      <c r="G16" s="21" t="s">
        <v>14</v>
      </c>
      <c r="H16" s="21" t="s">
        <v>14</v>
      </c>
      <c r="I16" s="21" t="s">
        <v>14</v>
      </c>
      <c r="J16" s="21" t="s">
        <v>14</v>
      </c>
      <c r="K16" s="21" t="s">
        <v>14</v>
      </c>
      <c r="L16" s="21" t="s">
        <v>14</v>
      </c>
      <c r="M16" s="32">
        <f>TotalChicken!M16+Turkey!O16</f>
        <v>14.640536793857699</v>
      </c>
      <c r="N16" s="32" t="s">
        <v>14</v>
      </c>
      <c r="O16" s="32">
        <f>TotalChicken!O16+Turkey!Q16</f>
        <v>10.155695166998665</v>
      </c>
    </row>
    <row r="17" spans="1:15" ht="12" customHeight="1">
      <c r="A17" s="30">
        <v>1918</v>
      </c>
      <c r="B17" s="30">
        <f>IF(+'[1]Pop'!D139=0,'[1]Pop'!H139,'[1]Pop'!D139)</f>
        <v>104.55</v>
      </c>
      <c r="C17" s="21" t="s">
        <v>14</v>
      </c>
      <c r="D17" s="21" t="s">
        <v>14</v>
      </c>
      <c r="E17" s="21" t="s">
        <v>14</v>
      </c>
      <c r="F17" s="21" t="s">
        <v>14</v>
      </c>
      <c r="G17" s="21" t="s">
        <v>14</v>
      </c>
      <c r="H17" s="21" t="s">
        <v>14</v>
      </c>
      <c r="I17" s="21" t="s">
        <v>14</v>
      </c>
      <c r="J17" s="21" t="s">
        <v>14</v>
      </c>
      <c r="K17" s="21" t="s">
        <v>14</v>
      </c>
      <c r="L17" s="21" t="s">
        <v>14</v>
      </c>
      <c r="M17" s="32">
        <f>TotalChicken!M17+Turkey!O17</f>
        <v>14.683054997608801</v>
      </c>
      <c r="N17" s="32" t="s">
        <v>14</v>
      </c>
      <c r="O17" s="32">
        <f>TotalChicken!O17+Turkey!Q17</f>
        <v>10.184777618364421</v>
      </c>
    </row>
    <row r="18" spans="1:15" ht="12" customHeight="1">
      <c r="A18" s="30">
        <v>1919</v>
      </c>
      <c r="B18" s="30">
        <f>IF(+'[1]Pop'!D140=0,'[1]Pop'!H140,'[1]Pop'!D140)</f>
        <v>105.063</v>
      </c>
      <c r="C18" s="21" t="s">
        <v>14</v>
      </c>
      <c r="D18" s="21" t="s">
        <v>14</v>
      </c>
      <c r="E18" s="21" t="s">
        <v>14</v>
      </c>
      <c r="F18" s="21" t="s">
        <v>14</v>
      </c>
      <c r="G18" s="21" t="s">
        <v>14</v>
      </c>
      <c r="H18" s="21" t="s">
        <v>14</v>
      </c>
      <c r="I18" s="21" t="s">
        <v>14</v>
      </c>
      <c r="J18" s="21" t="s">
        <v>14</v>
      </c>
      <c r="K18" s="21" t="s">
        <v>14</v>
      </c>
      <c r="L18" s="21" t="s">
        <v>14</v>
      </c>
      <c r="M18" s="32">
        <f>TotalChicken!M18+Turkey!O18</f>
        <v>15.856197719463559</v>
      </c>
      <c r="N18" s="32" t="s">
        <v>14</v>
      </c>
      <c r="O18" s="32">
        <f>TotalChicken!O18+Turkey!Q18</f>
        <v>10.933171240113076</v>
      </c>
    </row>
    <row r="19" spans="1:15" ht="12" customHeight="1">
      <c r="A19" s="30">
        <v>1920</v>
      </c>
      <c r="B19" s="30">
        <f>IF(+'[1]Pop'!D141=0,'[1]Pop'!H141,'[1]Pop'!D141)</f>
        <v>106.461</v>
      </c>
      <c r="C19" s="21" t="s">
        <v>14</v>
      </c>
      <c r="D19" s="21" t="s">
        <v>14</v>
      </c>
      <c r="E19" s="21" t="s">
        <v>14</v>
      </c>
      <c r="F19" s="21" t="s">
        <v>14</v>
      </c>
      <c r="G19" s="21" t="s">
        <v>14</v>
      </c>
      <c r="H19" s="21" t="s">
        <v>14</v>
      </c>
      <c r="I19" s="21" t="s">
        <v>14</v>
      </c>
      <c r="J19" s="21" t="s">
        <v>14</v>
      </c>
      <c r="K19" s="21" t="s">
        <v>14</v>
      </c>
      <c r="L19" s="21" t="s">
        <v>14</v>
      </c>
      <c r="M19" s="32">
        <f>TotalChicken!M19+Turkey!O19</f>
        <v>15.266956415964533</v>
      </c>
      <c r="N19" s="32" t="s">
        <v>14</v>
      </c>
      <c r="O19" s="32">
        <f>TotalChicken!O19+Turkey!Q19</f>
        <v>10.530130188519742</v>
      </c>
    </row>
    <row r="20" spans="1:15" ht="12" customHeight="1">
      <c r="A20" s="31">
        <v>1921</v>
      </c>
      <c r="B20" s="31">
        <f>IF(+'[1]Pop'!D142=0,'[1]Pop'!H142,'[1]Pop'!D142)</f>
        <v>108.538</v>
      </c>
      <c r="C20" s="26" t="s">
        <v>14</v>
      </c>
      <c r="D20" s="26" t="s">
        <v>14</v>
      </c>
      <c r="E20" s="26" t="s">
        <v>14</v>
      </c>
      <c r="F20" s="26" t="s">
        <v>14</v>
      </c>
      <c r="G20" s="26" t="s">
        <v>14</v>
      </c>
      <c r="H20" s="26" t="s">
        <v>14</v>
      </c>
      <c r="I20" s="26" t="s">
        <v>14</v>
      </c>
      <c r="J20" s="26" t="s">
        <v>14</v>
      </c>
      <c r="K20" s="26" t="s">
        <v>14</v>
      </c>
      <c r="L20" s="26" t="s">
        <v>14</v>
      </c>
      <c r="M20" s="36">
        <f>TotalChicken!M20+Turkey!O20</f>
        <v>14.86547131880079</v>
      </c>
      <c r="N20" s="36" t="s">
        <v>14</v>
      </c>
      <c r="O20" s="36">
        <f>TotalChicken!O20+Turkey!Q20</f>
        <v>10.25551438205974</v>
      </c>
    </row>
    <row r="21" spans="1:15" ht="12" customHeight="1">
      <c r="A21" s="31">
        <v>1922</v>
      </c>
      <c r="B21" s="31">
        <f>IF(+'[1]Pop'!D143=0,'[1]Pop'!H143,'[1]Pop'!D143)</f>
        <v>110.049</v>
      </c>
      <c r="C21" s="26" t="s">
        <v>14</v>
      </c>
      <c r="D21" s="26" t="s">
        <v>14</v>
      </c>
      <c r="E21" s="26" t="s">
        <v>14</v>
      </c>
      <c r="F21" s="26" t="s">
        <v>14</v>
      </c>
      <c r="G21" s="26" t="s">
        <v>14</v>
      </c>
      <c r="H21" s="26" t="s">
        <v>14</v>
      </c>
      <c r="I21" s="26" t="s">
        <v>14</v>
      </c>
      <c r="J21" s="26" t="s">
        <v>14</v>
      </c>
      <c r="K21" s="26" t="s">
        <v>14</v>
      </c>
      <c r="L21" s="26" t="s">
        <v>14</v>
      </c>
      <c r="M21" s="36">
        <f>TotalChicken!M21+Turkey!O21</f>
        <v>15.738628456414869</v>
      </c>
      <c r="N21" s="36" t="s">
        <v>14</v>
      </c>
      <c r="O21" s="36">
        <f>TotalChicken!O21+Turkey!Q21</f>
        <v>10.852753864187772</v>
      </c>
    </row>
    <row r="22" spans="1:15" ht="12" customHeight="1">
      <c r="A22" s="31">
        <v>1923</v>
      </c>
      <c r="B22" s="31">
        <f>IF(+'[1]Pop'!D144=0,'[1]Pop'!H144,'[1]Pop'!D144)</f>
        <v>111.947</v>
      </c>
      <c r="C22" s="26" t="s">
        <v>14</v>
      </c>
      <c r="D22" s="26" t="s">
        <v>14</v>
      </c>
      <c r="E22" s="26" t="s">
        <v>14</v>
      </c>
      <c r="F22" s="26" t="s">
        <v>14</v>
      </c>
      <c r="G22" s="26" t="s">
        <v>14</v>
      </c>
      <c r="H22" s="26" t="s">
        <v>14</v>
      </c>
      <c r="I22" s="26" t="s">
        <v>14</v>
      </c>
      <c r="J22" s="26" t="s">
        <v>14</v>
      </c>
      <c r="K22" s="26" t="s">
        <v>14</v>
      </c>
      <c r="L22" s="26" t="s">
        <v>14</v>
      </c>
      <c r="M22" s="36">
        <f>TotalChicken!M22+Turkey!O22</f>
        <v>16.16809355319928</v>
      </c>
      <c r="N22" s="36" t="s">
        <v>14</v>
      </c>
      <c r="O22" s="36">
        <f>TotalChicken!O22+Turkey!Q22</f>
        <v>11.146507990388308</v>
      </c>
    </row>
    <row r="23" spans="1:15" ht="12" customHeight="1">
      <c r="A23" s="31">
        <v>1924</v>
      </c>
      <c r="B23" s="31">
        <f>IF(+'[1]Pop'!D145=0,'[1]Pop'!H145,'[1]Pop'!D145)</f>
        <v>114.109</v>
      </c>
      <c r="C23" s="26" t="s">
        <v>14</v>
      </c>
      <c r="D23" s="26" t="s">
        <v>14</v>
      </c>
      <c r="E23" s="26" t="s">
        <v>14</v>
      </c>
      <c r="F23" s="26" t="s">
        <v>14</v>
      </c>
      <c r="G23" s="26" t="s">
        <v>14</v>
      </c>
      <c r="H23" s="26" t="s">
        <v>14</v>
      </c>
      <c r="I23" s="26" t="s">
        <v>14</v>
      </c>
      <c r="J23" s="26" t="s">
        <v>14</v>
      </c>
      <c r="K23" s="26" t="s">
        <v>14</v>
      </c>
      <c r="L23" s="26" t="s">
        <v>14</v>
      </c>
      <c r="M23" s="36">
        <f>TotalChicken!M23+Turkey!O23</f>
        <v>15.206424935806993</v>
      </c>
      <c r="N23" s="36" t="s">
        <v>14</v>
      </c>
      <c r="O23" s="36">
        <f>TotalChicken!O23+Turkey!Q23</f>
        <v>10.488726656091984</v>
      </c>
    </row>
    <row r="24" spans="1:15" ht="12" customHeight="1">
      <c r="A24" s="31">
        <v>1925</v>
      </c>
      <c r="B24" s="31">
        <f>IF(+'[1]Pop'!D146=0,'[1]Pop'!H146,'[1]Pop'!D146)</f>
        <v>115.829</v>
      </c>
      <c r="C24" s="26" t="s">
        <v>14</v>
      </c>
      <c r="D24" s="26" t="s">
        <v>14</v>
      </c>
      <c r="E24" s="26" t="s">
        <v>14</v>
      </c>
      <c r="F24" s="26" t="s">
        <v>14</v>
      </c>
      <c r="G24" s="26" t="s">
        <v>14</v>
      </c>
      <c r="H24" s="26" t="s">
        <v>14</v>
      </c>
      <c r="I24" s="26" t="s">
        <v>14</v>
      </c>
      <c r="J24" s="26" t="s">
        <v>14</v>
      </c>
      <c r="K24" s="26" t="s">
        <v>14</v>
      </c>
      <c r="L24" s="26" t="s">
        <v>14</v>
      </c>
      <c r="M24" s="36">
        <f>TotalChicken!M24+Turkey!O24</f>
        <v>15.859209550285335</v>
      </c>
      <c r="N24" s="36" t="s">
        <v>14</v>
      </c>
      <c r="O24" s="36">
        <f>TotalChicken!O24+Turkey!Q24</f>
        <v>10.935231332395169</v>
      </c>
    </row>
    <row r="25" spans="1:15" ht="12" customHeight="1">
      <c r="A25" s="30">
        <v>1926</v>
      </c>
      <c r="B25" s="30">
        <f>IF(+'[1]Pop'!D147=0,'[1]Pop'!H147,'[1]Pop'!D147)</f>
        <v>117.397</v>
      </c>
      <c r="C25" s="21" t="s">
        <v>14</v>
      </c>
      <c r="D25" s="21" t="s">
        <v>14</v>
      </c>
      <c r="E25" s="21" t="s">
        <v>14</v>
      </c>
      <c r="F25" s="21" t="s">
        <v>14</v>
      </c>
      <c r="G25" s="21" t="s">
        <v>14</v>
      </c>
      <c r="H25" s="21" t="s">
        <v>14</v>
      </c>
      <c r="I25" s="21" t="s">
        <v>14</v>
      </c>
      <c r="J25" s="21" t="s">
        <v>14</v>
      </c>
      <c r="K25" s="21" t="s">
        <v>14</v>
      </c>
      <c r="L25" s="21" t="s">
        <v>14</v>
      </c>
      <c r="M25" s="32">
        <f>TotalChicken!M25+Turkey!O25</f>
        <v>15.737767736824619</v>
      </c>
      <c r="N25" s="32" t="s">
        <v>14</v>
      </c>
      <c r="O25" s="32">
        <f>TotalChicken!O25+Turkey!Q25</f>
        <v>10.852165131988041</v>
      </c>
    </row>
    <row r="26" spans="1:15" ht="12" customHeight="1">
      <c r="A26" s="30">
        <v>1927</v>
      </c>
      <c r="B26" s="30">
        <f>IF(+'[1]Pop'!D148=0,'[1]Pop'!H148,'[1]Pop'!D148)</f>
        <v>119.035</v>
      </c>
      <c r="C26" s="21" t="s">
        <v>14</v>
      </c>
      <c r="D26" s="21" t="s">
        <v>14</v>
      </c>
      <c r="E26" s="21" t="s">
        <v>14</v>
      </c>
      <c r="F26" s="21" t="s">
        <v>14</v>
      </c>
      <c r="G26" s="21" t="s">
        <v>14</v>
      </c>
      <c r="H26" s="21" t="s">
        <v>14</v>
      </c>
      <c r="I26" s="21" t="s">
        <v>14</v>
      </c>
      <c r="J26" s="21" t="s">
        <v>14</v>
      </c>
      <c r="K26" s="21" t="s">
        <v>14</v>
      </c>
      <c r="L26" s="21" t="s">
        <v>14</v>
      </c>
      <c r="M26" s="32">
        <f>TotalChicken!M26+Turkey!O26</f>
        <v>16.908075019952115</v>
      </c>
      <c r="N26" s="32" t="s">
        <v>14</v>
      </c>
      <c r="O26" s="32">
        <f>TotalChicken!O26+Turkey!Q26</f>
        <v>11.598619313647248</v>
      </c>
    </row>
    <row r="27" spans="1:15" ht="12" customHeight="1">
      <c r="A27" s="30">
        <v>1928</v>
      </c>
      <c r="B27" s="30">
        <f>IF(+'[1]Pop'!D149=0,'[1]Pop'!H149,'[1]Pop'!D149)</f>
        <v>120.509</v>
      </c>
      <c r="C27" s="21" t="s">
        <v>14</v>
      </c>
      <c r="D27" s="21" t="s">
        <v>14</v>
      </c>
      <c r="E27" s="21" t="s">
        <v>14</v>
      </c>
      <c r="F27" s="21" t="s">
        <v>14</v>
      </c>
      <c r="G27" s="21" t="s">
        <v>14</v>
      </c>
      <c r="H27" s="21" t="s">
        <v>14</v>
      </c>
      <c r="I27" s="21" t="s">
        <v>14</v>
      </c>
      <c r="J27" s="21" t="s">
        <v>14</v>
      </c>
      <c r="K27" s="21" t="s">
        <v>14</v>
      </c>
      <c r="L27" s="21" t="s">
        <v>14</v>
      </c>
      <c r="M27" s="32">
        <f>TotalChicken!M27+Turkey!O27</f>
        <v>16.266693392194775</v>
      </c>
      <c r="N27" s="32" t="s">
        <v>14</v>
      </c>
      <c r="O27" s="32">
        <f>TotalChicken!O27+Turkey!Q27</f>
        <v>11.159914280261226</v>
      </c>
    </row>
    <row r="28" spans="1:17" ht="12" customHeight="1">
      <c r="A28" s="30">
        <v>1929</v>
      </c>
      <c r="B28" s="30">
        <f>IF(+'[1]Pop'!D150=0,'[1]Pop'!H150,'[1]Pop'!D150)</f>
        <v>121.767</v>
      </c>
      <c r="C28" s="49">
        <f>SUM(TotalChicken!C28,Turkey!C28)</f>
        <v>2008</v>
      </c>
      <c r="D28" s="49">
        <f>SUM(TotalChicken!D28,Turkey!D28)</f>
        <v>7</v>
      </c>
      <c r="E28" s="49">
        <f>SUM(TotalChicken!E28,Turkey!E28)</f>
        <v>109</v>
      </c>
      <c r="F28" s="49">
        <f>SUM(TotalChicken!F28,Turkey!F28)</f>
        <v>2124</v>
      </c>
      <c r="G28" s="49">
        <f>SUM(TotalChicken!G28,Turkey!G28)</f>
        <v>3</v>
      </c>
      <c r="H28" s="56" t="s">
        <v>12</v>
      </c>
      <c r="I28" s="49">
        <f>SUM(TotalChicken!I28,Turkey!I28)</f>
        <v>141</v>
      </c>
      <c r="J28" s="49">
        <f>SUM(TotalChicken!J28,Turkey!J28)</f>
        <v>1980</v>
      </c>
      <c r="K28" s="49">
        <f>SUM(TotalChicken!K28,Turkey!K28)</f>
        <v>1804</v>
      </c>
      <c r="L28" s="49">
        <f>SUM(TotalChicken!L28,Turkey!L28)</f>
        <v>1372.976</v>
      </c>
      <c r="M28" s="22">
        <f>SUM(TotalChicken!M28,Turkey!M28)</f>
        <v>16.260563206780162</v>
      </c>
      <c r="N28" s="22">
        <f>SUM(TotalChicken!N28,Turkey!N28)</f>
        <v>14.815179810621926</v>
      </c>
      <c r="O28" s="22">
        <f>SUM(TotalChicken!O28,Turkey!O28)</f>
        <v>11.275435873430407</v>
      </c>
      <c r="Q28"/>
    </row>
    <row r="29" spans="1:17" ht="12" customHeight="1">
      <c r="A29" s="30">
        <v>1930</v>
      </c>
      <c r="B29" s="30">
        <f>IF(+'[1]Pop'!D151=0,'[1]Pop'!H151,'[1]Pop'!D151)</f>
        <v>123.188</v>
      </c>
      <c r="C29" s="49">
        <f>SUM(TotalChicken!C29,Turkey!C29)</f>
        <v>2155</v>
      </c>
      <c r="D29" s="49">
        <f>SUM(TotalChicken!D29,Turkey!D29)</f>
        <v>3</v>
      </c>
      <c r="E29" s="49">
        <f>SUM(TotalChicken!E29,Turkey!E29)</f>
        <v>141</v>
      </c>
      <c r="F29" s="49">
        <f>SUM(TotalChicken!F29,Turkey!F29)</f>
        <v>2299</v>
      </c>
      <c r="G29" s="49">
        <f>SUM(TotalChicken!G29,Turkey!G29)</f>
        <v>3</v>
      </c>
      <c r="H29" s="56" t="s">
        <v>12</v>
      </c>
      <c r="I29" s="49">
        <f>SUM(TotalChicken!I29,Turkey!I29)</f>
        <v>105</v>
      </c>
      <c r="J29" s="49">
        <f>SUM(TotalChicken!J29,Turkey!J29)</f>
        <v>2191</v>
      </c>
      <c r="K29" s="49">
        <f>SUM(TotalChicken!K29,Turkey!K29)</f>
        <v>2007</v>
      </c>
      <c r="L29" s="50">
        <f>SUM(TotalChicken!L29,Turkey!L29)</f>
        <v>1518.1480000000001</v>
      </c>
      <c r="M29" s="22">
        <f>SUM(TotalChicken!M29,Turkey!M29)</f>
        <v>17.785823294476735</v>
      </c>
      <c r="N29" s="22">
        <f>SUM(TotalChicken!N29,Turkey!N29)</f>
        <v>16.29217131538786</v>
      </c>
      <c r="O29" s="22">
        <f>SUM(TotalChicken!O29,Turkey!O29)</f>
        <v>12.323830243205508</v>
      </c>
      <c r="Q29"/>
    </row>
    <row r="30" spans="1:17" ht="12" customHeight="1">
      <c r="A30" s="31">
        <v>1931</v>
      </c>
      <c r="B30" s="31">
        <f>IF(+'[1]Pop'!D152=0,'[1]Pop'!H152,'[1]Pop'!D152)</f>
        <v>124.149</v>
      </c>
      <c r="C30" s="53">
        <f>SUM(TotalChicken!C30,Turkey!C30)</f>
        <v>1996</v>
      </c>
      <c r="D30" s="53">
        <f>SUM(TotalChicken!D30,Turkey!D30)</f>
        <v>6</v>
      </c>
      <c r="E30" s="53">
        <f>SUM(TotalChicken!E30,Turkey!E30)</f>
        <v>105</v>
      </c>
      <c r="F30" s="53">
        <f>SUM(TotalChicken!F30,Turkey!F30)</f>
        <v>2107</v>
      </c>
      <c r="G30" s="53">
        <f>SUM(TotalChicken!G30,Turkey!G30)</f>
        <v>3</v>
      </c>
      <c r="H30" s="57" t="s">
        <v>12</v>
      </c>
      <c r="I30" s="53">
        <f>SUM(TotalChicken!I30,Turkey!I30)</f>
        <v>116</v>
      </c>
      <c r="J30" s="53">
        <f>SUM(TotalChicken!J30,Turkey!J30)</f>
        <v>1988</v>
      </c>
      <c r="K30" s="53">
        <f>SUM(TotalChicken!K30,Turkey!K30)</f>
        <v>1812</v>
      </c>
      <c r="L30" s="54">
        <f>SUM(TotalChicken!L30,Turkey!L30)</f>
        <v>1378.448</v>
      </c>
      <c r="M30" s="27">
        <f>SUM(TotalChicken!M30,Turkey!M30)</f>
        <v>16.013016617129416</v>
      </c>
      <c r="N30" s="27">
        <f>SUM(TotalChicken!N30,Turkey!N30)</f>
        <v>14.595365246598845</v>
      </c>
      <c r="O30" s="27">
        <f>SUM(TotalChicken!O30,Turkey!O30)</f>
        <v>11.103174411392763</v>
      </c>
      <c r="Q30"/>
    </row>
    <row r="31" spans="1:17" ht="12" customHeight="1">
      <c r="A31" s="31">
        <v>1932</v>
      </c>
      <c r="B31" s="31">
        <f>IF(+'[1]Pop'!D153=0,'[1]Pop'!H153,'[1]Pop'!D153)</f>
        <v>124.949</v>
      </c>
      <c r="C31" s="53">
        <f>SUM(TotalChicken!C31,Turkey!C31)</f>
        <v>2069</v>
      </c>
      <c r="D31" s="53">
        <f>SUM(TotalChicken!D31,Turkey!D31)</f>
        <v>2</v>
      </c>
      <c r="E31" s="53">
        <f>SUM(TotalChicken!E31,Turkey!E31)</f>
        <v>116</v>
      </c>
      <c r="F31" s="53">
        <f>SUM(TotalChicken!F31,Turkey!F31)</f>
        <v>2187</v>
      </c>
      <c r="G31" s="53">
        <f>SUM(TotalChicken!G31,Turkey!G31)</f>
        <v>1</v>
      </c>
      <c r="H31" s="57" t="s">
        <v>12</v>
      </c>
      <c r="I31" s="53">
        <f>SUM(TotalChicken!I31,Turkey!I31)</f>
        <v>108</v>
      </c>
      <c r="J31" s="53">
        <f>SUM(TotalChicken!J31,Turkey!J31)</f>
        <v>2078</v>
      </c>
      <c r="K31" s="53">
        <f>SUM(TotalChicken!K31,Turkey!K31)</f>
        <v>1864</v>
      </c>
      <c r="L31" s="54">
        <f>SUM(TotalChicken!L31,Turkey!L31)</f>
        <v>1444.036</v>
      </c>
      <c r="M31" s="27">
        <f>SUM(TotalChicken!M31,Turkey!M31)</f>
        <v>16.630785360427055</v>
      </c>
      <c r="N31" s="27">
        <f>SUM(TotalChicken!N31,Turkey!N31)</f>
        <v>14.918086579324365</v>
      </c>
      <c r="O31" s="27">
        <f>SUM(TotalChicken!O31,Turkey!O31)</f>
        <v>11.557003257328992</v>
      </c>
      <c r="Q31"/>
    </row>
    <row r="32" spans="1:17" ht="12" customHeight="1">
      <c r="A32" s="31">
        <v>1933</v>
      </c>
      <c r="B32" s="31">
        <f>IF(+'[1]Pop'!D154=0,'[1]Pop'!H154,'[1]Pop'!D154)</f>
        <v>125.69</v>
      </c>
      <c r="C32" s="53">
        <f>SUM(TotalChicken!C32,Turkey!C32)</f>
        <v>2176</v>
      </c>
      <c r="D32" s="52" t="s">
        <v>14</v>
      </c>
      <c r="E32" s="53">
        <f>SUM(TotalChicken!E32,Turkey!E32)</f>
        <v>108</v>
      </c>
      <c r="F32" s="53">
        <f>SUM(TotalChicken!F32,Turkey!F32)</f>
        <v>2284</v>
      </c>
      <c r="G32" s="53">
        <f>SUM(TotalChicken!G32,Turkey!G32)</f>
        <v>2</v>
      </c>
      <c r="H32" s="57" t="s">
        <v>12</v>
      </c>
      <c r="I32" s="53">
        <f>SUM(TotalChicken!I32,Turkey!I32)</f>
        <v>122</v>
      </c>
      <c r="J32" s="53">
        <f>SUM(TotalChicken!J32,Turkey!J32)</f>
        <v>2160</v>
      </c>
      <c r="K32" s="53">
        <f>SUM(TotalChicken!K32,Turkey!K32)</f>
        <v>1918</v>
      </c>
      <c r="L32" s="54">
        <f>SUM(TotalChicken!L32,Turkey!L32)</f>
        <v>1503.092</v>
      </c>
      <c r="M32" s="27">
        <f>SUM(TotalChicken!M32,Turkey!M32)</f>
        <v>17.185138038030075</v>
      </c>
      <c r="N32" s="27">
        <f>SUM(TotalChicken!N32,Turkey!N32)</f>
        <v>15.259766091176704</v>
      </c>
      <c r="O32" s="27">
        <f>SUM(TotalChicken!O32,Turkey!O32)</f>
        <v>11.958723844379028</v>
      </c>
      <c r="Q32"/>
    </row>
    <row r="33" spans="1:17" ht="12" customHeight="1">
      <c r="A33" s="31">
        <v>1934</v>
      </c>
      <c r="B33" s="31">
        <f>IF(+'[1]Pop'!D155=0,'[1]Pop'!H155,'[1]Pop'!D155)</f>
        <v>126.485</v>
      </c>
      <c r="C33" s="53">
        <f>SUM(TotalChicken!C33,Turkey!C33)</f>
        <v>2014</v>
      </c>
      <c r="D33" s="53">
        <f>SUM(TotalChicken!D33,Turkey!D33)</f>
        <v>1</v>
      </c>
      <c r="E33" s="53">
        <f>SUM(TotalChicken!E33,Turkey!E33)</f>
        <v>119</v>
      </c>
      <c r="F33" s="53">
        <f>SUM(TotalChicken!F33,Turkey!F33)</f>
        <v>2134</v>
      </c>
      <c r="G33" s="53">
        <f>SUM(TotalChicken!G33,Turkey!G33)</f>
        <v>2</v>
      </c>
      <c r="H33" s="57" t="s">
        <v>12</v>
      </c>
      <c r="I33" s="53">
        <f>SUM(TotalChicken!I33,Turkey!I33)</f>
        <v>129</v>
      </c>
      <c r="J33" s="53">
        <f>SUM(TotalChicken!J33,Turkey!J33)</f>
        <v>2003</v>
      </c>
      <c r="K33" s="53">
        <f>SUM(TotalChicken!K33,Turkey!K33)</f>
        <v>1772</v>
      </c>
      <c r="L33" s="54">
        <f>SUM(TotalChicken!L33,Turkey!L33)</f>
        <v>1394.538</v>
      </c>
      <c r="M33" s="27">
        <f>SUM(TotalChicken!M33,Turkey!M33)</f>
        <v>15.835869865992015</v>
      </c>
      <c r="N33" s="27">
        <f>SUM(TotalChicken!N33,Turkey!N33)</f>
        <v>14.009566351741313</v>
      </c>
      <c r="O33" s="27">
        <f>SUM(TotalChicken!O33,Turkey!O33)</f>
        <v>11.025323160849114</v>
      </c>
      <c r="Q33"/>
    </row>
    <row r="34" spans="1:17" ht="12" customHeight="1">
      <c r="A34" s="31">
        <v>1935</v>
      </c>
      <c r="B34" s="31">
        <f>IF(+'[1]Pop'!D156=0,'[1]Pop'!H156,'[1]Pop'!D156)</f>
        <v>127.362</v>
      </c>
      <c r="C34" s="53">
        <f>SUM(TotalChicken!C34,Turkey!C34)</f>
        <v>1930</v>
      </c>
      <c r="D34" s="53">
        <f>SUM(TotalChicken!D34,Turkey!D34)</f>
        <v>1</v>
      </c>
      <c r="E34" s="53">
        <f>SUM(TotalChicken!E34,Turkey!E34)</f>
        <v>129</v>
      </c>
      <c r="F34" s="53">
        <f>SUM(TotalChicken!F34,Turkey!F34)</f>
        <v>2060</v>
      </c>
      <c r="G34" s="53">
        <f>SUM(TotalChicken!G34,Turkey!G34)</f>
        <v>2</v>
      </c>
      <c r="H34" s="57" t="s">
        <v>12</v>
      </c>
      <c r="I34" s="53">
        <f>SUM(TotalChicken!I34,Turkey!I34)</f>
        <v>104</v>
      </c>
      <c r="J34" s="53">
        <f>SUM(TotalChicken!J34,Turkey!J34)</f>
        <v>1954</v>
      </c>
      <c r="K34" s="53">
        <f>SUM(TotalChicken!K34,Turkey!K34)</f>
        <v>1732</v>
      </c>
      <c r="L34" s="54">
        <f>SUM(TotalChicken!L34,Turkey!L34)</f>
        <v>1360.0680000000002</v>
      </c>
      <c r="M34" s="27">
        <f>SUM(TotalChicken!M34,Turkey!M34)</f>
        <v>15.342095758546506</v>
      </c>
      <c r="N34" s="27">
        <f>SUM(TotalChicken!N34,Turkey!N34)</f>
        <v>13.599032678506934</v>
      </c>
      <c r="O34" s="27">
        <f>SUM(TotalChicken!O34,Turkey!O34)</f>
        <v>10.678758185330006</v>
      </c>
      <c r="Q34"/>
    </row>
    <row r="35" spans="1:17" ht="12" customHeight="1">
      <c r="A35" s="30">
        <v>1936</v>
      </c>
      <c r="B35" s="30">
        <f>IF(+'[1]Pop'!D157=0,'[1]Pop'!H157,'[1]Pop'!D157)</f>
        <v>128.181</v>
      </c>
      <c r="C35" s="49">
        <f>SUM(TotalChicken!C35,Turkey!C35)</f>
        <v>2159</v>
      </c>
      <c r="D35" s="49">
        <f>SUM(TotalChicken!D35,Turkey!D35)</f>
        <v>3</v>
      </c>
      <c r="E35" s="49">
        <f>SUM(TotalChicken!E35,Turkey!E35)</f>
        <v>104</v>
      </c>
      <c r="F35" s="49">
        <f>SUM(TotalChicken!F35,Turkey!F35)</f>
        <v>2266</v>
      </c>
      <c r="G35" s="49">
        <f>SUM(TotalChicken!G35,Turkey!G35)</f>
        <v>1</v>
      </c>
      <c r="H35" s="56" t="s">
        <v>12</v>
      </c>
      <c r="I35" s="49">
        <f>SUM(TotalChicken!I35,Turkey!I35)</f>
        <v>183</v>
      </c>
      <c r="J35" s="49">
        <f>SUM(TotalChicken!J35,Turkey!J35)</f>
        <v>2082</v>
      </c>
      <c r="K35" s="49">
        <f>SUM(TotalChicken!K35,Turkey!K35)</f>
        <v>1801</v>
      </c>
      <c r="L35" s="50">
        <f>SUM(TotalChicken!L35,Turkey!L35)</f>
        <v>1453.874</v>
      </c>
      <c r="M35" s="22">
        <f>SUM(TotalChicken!M35,Turkey!M35)</f>
        <v>16.24265686802256</v>
      </c>
      <c r="N35" s="22">
        <f>SUM(TotalChicken!N35,Turkey!N35)</f>
        <v>14.050444293616057</v>
      </c>
      <c r="O35" s="22">
        <f>SUM(TotalChicken!O35,Turkey!O35)</f>
        <v>11.342351830614522</v>
      </c>
      <c r="Q35"/>
    </row>
    <row r="36" spans="1:17" ht="12" customHeight="1">
      <c r="A36" s="30">
        <v>1937</v>
      </c>
      <c r="B36" s="30">
        <f>IF(+'[1]Pop'!D158=0,'[1]Pop'!H158,'[1]Pop'!D158)</f>
        <v>128.961</v>
      </c>
      <c r="C36" s="49">
        <f>SUM(TotalChicken!C36,Turkey!C36)</f>
        <v>2054</v>
      </c>
      <c r="D36" s="49">
        <f>SUM(TotalChicken!D36,Turkey!D36)</f>
        <v>5</v>
      </c>
      <c r="E36" s="49">
        <f>SUM(TotalChicken!E36,Turkey!E36)</f>
        <v>183</v>
      </c>
      <c r="F36" s="49">
        <f>SUM(TotalChicken!F36,Turkey!F36)</f>
        <v>2242</v>
      </c>
      <c r="G36" s="49">
        <f>SUM(TotalChicken!G36,Turkey!G36)</f>
        <v>2</v>
      </c>
      <c r="H36" s="56" t="s">
        <v>12</v>
      </c>
      <c r="I36" s="49">
        <f>SUM(TotalChicken!I36,Turkey!I36)</f>
        <v>118</v>
      </c>
      <c r="J36" s="49">
        <f>SUM(TotalChicken!J36,Turkey!J36)</f>
        <v>2122</v>
      </c>
      <c r="K36" s="49">
        <f>SUM(TotalChicken!K36,Turkey!K36)</f>
        <v>1828</v>
      </c>
      <c r="L36" s="50">
        <f>SUM(TotalChicken!L36,Turkey!L36)</f>
        <v>1482.612</v>
      </c>
      <c r="M36" s="22">
        <f>SUM(TotalChicken!M36,Turkey!M36)</f>
        <v>16.454587045695984</v>
      </c>
      <c r="N36" s="22">
        <f>SUM(TotalChicken!N36,Turkey!N36)</f>
        <v>14.174828048789943</v>
      </c>
      <c r="O36" s="22">
        <f>SUM(TotalChicken!O36,Turkey!O36)</f>
        <v>11.496591992928096</v>
      </c>
      <c r="Q36"/>
    </row>
    <row r="37" spans="1:17" ht="12" customHeight="1">
      <c r="A37" s="30">
        <v>1938</v>
      </c>
      <c r="B37" s="30">
        <f>IF(+'[1]Pop'!D159=0,'[1]Pop'!H159,'[1]Pop'!D159)</f>
        <v>129.969</v>
      </c>
      <c r="C37" s="49">
        <f>SUM(TotalChicken!C37,Turkey!C37)</f>
        <v>2015</v>
      </c>
      <c r="D37" s="49">
        <f>SUM(TotalChicken!D37,Turkey!D37)</f>
        <v>2</v>
      </c>
      <c r="E37" s="49">
        <f>SUM(TotalChicken!E37,Turkey!E37)</f>
        <v>118</v>
      </c>
      <c r="F37" s="49">
        <f>SUM(TotalChicken!F37,Turkey!F37)</f>
        <v>2135</v>
      </c>
      <c r="G37" s="49">
        <f>SUM(TotalChicken!G37,Turkey!G37)</f>
        <v>2</v>
      </c>
      <c r="H37" s="56" t="s">
        <v>12</v>
      </c>
      <c r="I37" s="49">
        <f>SUM(TotalChicken!I37,Turkey!I37)</f>
        <v>133</v>
      </c>
      <c r="J37" s="49">
        <f>SUM(TotalChicken!J37,Turkey!J37)</f>
        <v>2000</v>
      </c>
      <c r="K37" s="49">
        <f>SUM(TotalChicken!K37,Turkey!K37)</f>
        <v>1704</v>
      </c>
      <c r="L37" s="50">
        <f>SUM(TotalChicken!L37,Turkey!L37)</f>
        <v>1399.376</v>
      </c>
      <c r="M37" s="22">
        <f>SUM(TotalChicken!M37,Turkey!M37)</f>
        <v>15.388284898706615</v>
      </c>
      <c r="N37" s="22">
        <f>SUM(TotalChicken!N37,Turkey!N37)</f>
        <v>13.110818733698036</v>
      </c>
      <c r="O37" s="22">
        <f>SUM(TotalChicken!O37,Turkey!O37)</f>
        <v>10.766998284206235</v>
      </c>
      <c r="Q37"/>
    </row>
    <row r="38" spans="1:17" ht="12" customHeight="1">
      <c r="A38" s="30">
        <v>1939</v>
      </c>
      <c r="B38" s="30">
        <f>IF(+'[1]Pop'!D160=0,'[1]Pop'!H160,'[1]Pop'!D160)</f>
        <v>131.028</v>
      </c>
      <c r="C38" s="49">
        <f>SUM(TotalChicken!C38,Turkey!C38)</f>
        <v>2261</v>
      </c>
      <c r="D38" s="49">
        <f>SUM(TotalChicken!D38,Turkey!D38)</f>
        <v>1</v>
      </c>
      <c r="E38" s="49">
        <f>SUM(TotalChicken!E38,Turkey!E38)</f>
        <v>133</v>
      </c>
      <c r="F38" s="49">
        <f>SUM(TotalChicken!F38,Turkey!F38)</f>
        <v>2395</v>
      </c>
      <c r="G38" s="49">
        <f>SUM(TotalChicken!G38,Turkey!G38)</f>
        <v>3</v>
      </c>
      <c r="H38" s="56" t="s">
        <v>12</v>
      </c>
      <c r="I38" s="49">
        <f>SUM(TotalChicken!I38,Turkey!I38)</f>
        <v>161</v>
      </c>
      <c r="J38" s="49">
        <f>SUM(TotalChicken!J38,Turkey!J38)</f>
        <v>2231</v>
      </c>
      <c r="K38" s="49">
        <f>SUM(TotalChicken!K38,Turkey!K38)</f>
        <v>1912</v>
      </c>
      <c r="L38" s="50">
        <f>SUM(TotalChicken!L38,Turkey!L38)</f>
        <v>1559.818</v>
      </c>
      <c r="M38" s="22">
        <f>SUM(TotalChicken!M38,Turkey!M38)</f>
        <v>17.026895014805998</v>
      </c>
      <c r="N38" s="22">
        <f>SUM(TotalChicken!N38,Turkey!N38)</f>
        <v>14.592300882254175</v>
      </c>
      <c r="O38" s="22">
        <f>SUM(TotalChicken!O38,Turkey!O38)</f>
        <v>11.904463168177795</v>
      </c>
      <c r="Q38"/>
    </row>
    <row r="39" spans="1:17" ht="12" customHeight="1">
      <c r="A39" s="30">
        <v>1940</v>
      </c>
      <c r="B39" s="30">
        <f>IF(+'[1]Pop'!D161=0,'[1]Pop'!H161,'[1]Pop'!D161)</f>
        <v>132.122</v>
      </c>
      <c r="C39" s="49">
        <f>SUM(TotalChicken!C39,Turkey!C39)</f>
        <v>2348</v>
      </c>
      <c r="D39" s="49">
        <f>SUM(TotalChicken!D39,Turkey!D39)</f>
        <v>2</v>
      </c>
      <c r="E39" s="49">
        <f>SUM(TotalChicken!E39,Turkey!E39)</f>
        <v>161</v>
      </c>
      <c r="F39" s="49">
        <f>SUM(TotalChicken!F39,Turkey!F39)</f>
        <v>2511</v>
      </c>
      <c r="G39" s="49">
        <f>SUM(TotalChicken!G39,Turkey!G39)</f>
        <v>2</v>
      </c>
      <c r="H39" s="56" t="s">
        <v>12</v>
      </c>
      <c r="I39" s="49">
        <f>SUM(TotalChicken!I39,Turkey!I39)</f>
        <v>201</v>
      </c>
      <c r="J39" s="49">
        <f>SUM(TotalChicken!J39,Turkey!J39)</f>
        <v>2308</v>
      </c>
      <c r="K39" s="49">
        <f>SUM(TotalChicken!K39,Turkey!K39)</f>
        <v>1925</v>
      </c>
      <c r="L39" s="50">
        <f>SUM(TotalChicken!L39,Turkey!L39)</f>
        <v>1619.27</v>
      </c>
      <c r="M39" s="22">
        <f>SUM(TotalChicken!M39,Turkey!M39)</f>
        <v>17.468703168283856</v>
      </c>
      <c r="N39" s="22">
        <f>SUM(TotalChicken!N39,Turkey!N39)</f>
        <v>14.56986724391093</v>
      </c>
      <c r="O39" s="22">
        <f>SUM(TotalChicken!O39,Turkey!O39)</f>
        <v>12.255869575089688</v>
      </c>
      <c r="Q39"/>
    </row>
    <row r="40" spans="1:17" ht="12" customHeight="1">
      <c r="A40" s="31">
        <v>1941</v>
      </c>
      <c r="B40" s="31">
        <f>IF(+'[1]Pop'!D162=0,'[1]Pop'!H162,'[1]Pop'!D162)</f>
        <v>133.402</v>
      </c>
      <c r="C40" s="53">
        <f>SUM(TotalChicken!C40,Turkey!C40)</f>
        <v>2550</v>
      </c>
      <c r="D40" s="53">
        <f>SUM(TotalChicken!D40,Turkey!D40)</f>
        <v>3</v>
      </c>
      <c r="E40" s="53">
        <f>SUM(TotalChicken!E40,Turkey!E40)</f>
        <v>201</v>
      </c>
      <c r="F40" s="53">
        <f>SUM(TotalChicken!F40,Turkey!F40)</f>
        <v>2754</v>
      </c>
      <c r="G40" s="53">
        <f>SUM(TotalChicken!G40,Turkey!G40)</f>
        <v>3</v>
      </c>
      <c r="H40" s="57" t="s">
        <v>12</v>
      </c>
      <c r="I40" s="53">
        <f>SUM(TotalChicken!I40,Turkey!I40)</f>
        <v>211</v>
      </c>
      <c r="J40" s="53">
        <f>SUM(TotalChicken!J40,Turkey!J40)</f>
        <v>2540</v>
      </c>
      <c r="K40" s="53">
        <f>SUM(TotalChicken!K40,Turkey!K40)</f>
        <v>2148</v>
      </c>
      <c r="L40" s="54">
        <f>SUM(TotalChicken!L40,Turkey!L40)</f>
        <v>1778.9120000000003</v>
      </c>
      <c r="M40" s="27">
        <f>SUM(TotalChicken!M40,Turkey!M40)</f>
        <v>19.040194299935532</v>
      </c>
      <c r="N40" s="27">
        <f>SUM(TotalChicken!N40,Turkey!N40)</f>
        <v>16.101707620575404</v>
      </c>
      <c r="O40" s="27">
        <f>SUM(TotalChicken!O40,Turkey!O40)</f>
        <v>13.33497248916808</v>
      </c>
      <c r="Q40"/>
    </row>
    <row r="41" spans="1:17" ht="12" customHeight="1">
      <c r="A41" s="31">
        <v>1942</v>
      </c>
      <c r="B41" s="31">
        <f>IF(+'[1]Pop'!D163=0,'[1]Pop'!H163,'[1]Pop'!D163)</f>
        <v>134.86</v>
      </c>
      <c r="C41" s="53">
        <f>SUM(TotalChicken!C41,Turkey!C41)</f>
        <v>2923</v>
      </c>
      <c r="D41" s="53">
        <f>SUM(TotalChicken!D41,Turkey!D41)</f>
        <v>4</v>
      </c>
      <c r="E41" s="53">
        <f>SUM(TotalChicken!E41,Turkey!E41)</f>
        <v>211</v>
      </c>
      <c r="F41" s="53">
        <f>SUM(TotalChicken!F41,Turkey!F41)</f>
        <v>3138</v>
      </c>
      <c r="G41" s="53">
        <f>SUM(TotalChicken!G41,Turkey!G41)</f>
        <v>24</v>
      </c>
      <c r="H41" s="57" t="s">
        <v>12</v>
      </c>
      <c r="I41" s="53">
        <f>SUM(TotalChicken!I41,Turkey!I41)</f>
        <v>185</v>
      </c>
      <c r="J41" s="53">
        <f>SUM(TotalChicken!J41,Turkey!J41)</f>
        <v>2929</v>
      </c>
      <c r="K41" s="53">
        <f>SUM(TotalChicken!K41,Turkey!K41)</f>
        <v>2513</v>
      </c>
      <c r="L41" s="54">
        <f>SUM(TotalChicken!L41,Turkey!L41)</f>
        <v>2047.5320000000002</v>
      </c>
      <c r="M41" s="27">
        <f>SUM(TotalChicken!M41,Turkey!M41)</f>
        <v>21.718819516535664</v>
      </c>
      <c r="N41" s="27">
        <f>SUM(TotalChicken!N41,Turkey!N41)</f>
        <v>18.634139107222303</v>
      </c>
      <c r="O41" s="27">
        <f>SUM(TotalChicken!O41,Turkey!O41)</f>
        <v>15.18264867269761</v>
      </c>
      <c r="Q41"/>
    </row>
    <row r="42" spans="1:17" ht="12" customHeight="1">
      <c r="A42" s="31">
        <v>1943</v>
      </c>
      <c r="B42" s="31">
        <f>IF(+'[1]Pop'!D164=0,'[1]Pop'!H164,'[1]Pop'!D164)</f>
        <v>136.739</v>
      </c>
      <c r="C42" s="53">
        <f>SUM(TotalChicken!C42,Turkey!C42)</f>
        <v>3591</v>
      </c>
      <c r="D42" s="53">
        <f>SUM(TotalChicken!D42,Turkey!D42)</f>
        <v>5</v>
      </c>
      <c r="E42" s="53">
        <f>SUM(TotalChicken!E42,Turkey!E42)</f>
        <v>185</v>
      </c>
      <c r="F42" s="53">
        <f>SUM(TotalChicken!F42,Turkey!F42)</f>
        <v>3781</v>
      </c>
      <c r="G42" s="53">
        <f>SUM(TotalChicken!G42,Turkey!G42)</f>
        <v>1</v>
      </c>
      <c r="H42" s="57" t="s">
        <v>12</v>
      </c>
      <c r="I42" s="53">
        <f>SUM(TotalChicken!I42,Turkey!I42)</f>
        <v>197</v>
      </c>
      <c r="J42" s="53">
        <f>SUM(TotalChicken!J42,Turkey!J42)</f>
        <v>3583</v>
      </c>
      <c r="K42" s="53">
        <f>SUM(TotalChicken!K42,Turkey!K42)</f>
        <v>3190</v>
      </c>
      <c r="L42" s="54">
        <f>SUM(TotalChicken!L42,Turkey!L42)</f>
        <v>2492.4300000000003</v>
      </c>
      <c r="M42" s="27">
        <f>SUM(TotalChicken!M42,Turkey!M42)</f>
        <v>26.203204645346243</v>
      </c>
      <c r="N42" s="27">
        <f>SUM(TotalChicken!N42,Turkey!N42)</f>
        <v>23.32911605321086</v>
      </c>
      <c r="O42" s="27">
        <f>SUM(TotalChicken!O42,Turkey!O42)</f>
        <v>18.22764536818318</v>
      </c>
      <c r="Q42"/>
    </row>
    <row r="43" spans="1:17" ht="12" customHeight="1">
      <c r="A43" s="31">
        <v>1944</v>
      </c>
      <c r="B43" s="31">
        <f>IF(+'[1]Pop'!D165=0,'[1]Pop'!H165,'[1]Pop'!D165)</f>
        <v>138.397</v>
      </c>
      <c r="C43" s="53">
        <f>SUM(TotalChicken!C43,Turkey!C43)</f>
        <v>3478</v>
      </c>
      <c r="D43" s="53">
        <f>SUM(TotalChicken!D43,Turkey!D43)</f>
        <v>27</v>
      </c>
      <c r="E43" s="53">
        <f>SUM(TotalChicken!E43,Turkey!E43)</f>
        <v>197</v>
      </c>
      <c r="F43" s="53">
        <f>SUM(TotalChicken!F43,Turkey!F43)</f>
        <v>3702</v>
      </c>
      <c r="G43" s="53">
        <f>SUM(TotalChicken!G43,Turkey!G43)</f>
        <v>8</v>
      </c>
      <c r="H43" s="57" t="s">
        <v>12</v>
      </c>
      <c r="I43" s="53">
        <f>SUM(TotalChicken!I43,Turkey!I43)</f>
        <v>171</v>
      </c>
      <c r="J43" s="53">
        <f>SUM(TotalChicken!J43,Turkey!J43)</f>
        <v>3523</v>
      </c>
      <c r="K43" s="53">
        <f>SUM(TotalChicken!K43,Turkey!K43)</f>
        <v>3095</v>
      </c>
      <c r="L43" s="54">
        <f>SUM(TotalChicken!L43,Turkey!L43)</f>
        <v>2455.1</v>
      </c>
      <c r="M43" s="27">
        <f>SUM(TotalChicken!M43,Turkey!M43)</f>
        <v>25.455754098716014</v>
      </c>
      <c r="N43" s="27">
        <f>SUM(TotalChicken!N43,Turkey!N43)</f>
        <v>22.3632015144837</v>
      </c>
      <c r="O43" s="27">
        <f>SUM(TotalChicken!O43,Turkey!O43)</f>
        <v>17.73954637745038</v>
      </c>
      <c r="Q43"/>
    </row>
    <row r="44" spans="1:17" ht="12" customHeight="1">
      <c r="A44" s="31">
        <v>1945</v>
      </c>
      <c r="B44" s="31">
        <f>IF(+'[1]Pop'!D166=0,'[1]Pop'!H166,'[1]Pop'!D166)</f>
        <v>139.928</v>
      </c>
      <c r="C44" s="53">
        <f>SUM(TotalChicken!C44,Turkey!C44)</f>
        <v>3779</v>
      </c>
      <c r="D44" s="53">
        <f>SUM(TotalChicken!D44,Turkey!D44)</f>
        <v>26</v>
      </c>
      <c r="E44" s="53">
        <f>SUM(TotalChicken!E44,Turkey!E44)</f>
        <v>171</v>
      </c>
      <c r="F44" s="53">
        <f>SUM(TotalChicken!F44,Turkey!F44)</f>
        <v>3976</v>
      </c>
      <c r="G44" s="53">
        <f>SUM(TotalChicken!G44,Turkey!G44)</f>
        <v>16</v>
      </c>
      <c r="H44" s="57" t="s">
        <v>12</v>
      </c>
      <c r="I44" s="53">
        <f>SUM(TotalChicken!I44,Turkey!I44)</f>
        <v>393</v>
      </c>
      <c r="J44" s="53">
        <f>SUM(TotalChicken!J44,Turkey!J44)</f>
        <v>3567</v>
      </c>
      <c r="K44" s="53">
        <f>SUM(TotalChicken!K44,Turkey!K44)</f>
        <v>3083</v>
      </c>
      <c r="L44" s="54">
        <f>SUM(TotalChicken!L44,Turkey!L44)</f>
        <v>2491.132</v>
      </c>
      <c r="M44" s="27">
        <f>SUM(TotalChicken!M44,Turkey!M44)</f>
        <v>25.491681436167173</v>
      </c>
      <c r="N44" s="27">
        <f>SUM(TotalChicken!N44,Turkey!N44)</f>
        <v>22.03275970499114</v>
      </c>
      <c r="O44" s="27">
        <f>SUM(TotalChicken!O44,Turkey!O44)</f>
        <v>17.802955805843006</v>
      </c>
      <c r="Q44"/>
    </row>
    <row r="45" spans="1:17" ht="12" customHeight="1">
      <c r="A45" s="30">
        <v>1946</v>
      </c>
      <c r="B45" s="30">
        <f>IF(+'[1]Pop'!D167=0,'[1]Pop'!H167,'[1]Pop'!D167)</f>
        <v>141.389</v>
      </c>
      <c r="C45" s="49">
        <f>SUM(TotalChicken!C45,Turkey!C45)</f>
        <v>3396</v>
      </c>
      <c r="D45" s="48" t="s">
        <v>14</v>
      </c>
      <c r="E45" s="49">
        <f>SUM(TotalChicken!E45,Turkey!E45)</f>
        <v>393</v>
      </c>
      <c r="F45" s="49">
        <f>SUM(TotalChicken!F45,Turkey!F45)</f>
        <v>3789</v>
      </c>
      <c r="G45" s="49">
        <f>SUM(TotalChicken!G45,Turkey!G45)</f>
        <v>81</v>
      </c>
      <c r="H45" s="56" t="s">
        <v>12</v>
      </c>
      <c r="I45" s="49">
        <f>SUM(TotalChicken!I45,Turkey!I45)</f>
        <v>294</v>
      </c>
      <c r="J45" s="49">
        <f>SUM(TotalChicken!J45,Turkey!J45)</f>
        <v>3414</v>
      </c>
      <c r="K45" s="49">
        <f>SUM(TotalChicken!K45,Turkey!K45)</f>
        <v>2875</v>
      </c>
      <c r="L45" s="50">
        <f>SUM(TotalChicken!L45,Turkey!L45)</f>
        <v>2392.3100000000004</v>
      </c>
      <c r="M45" s="22">
        <f>SUM(TotalChicken!M45,Turkey!M45)</f>
        <v>24.146149983379185</v>
      </c>
      <c r="N45" s="22">
        <f>SUM(TotalChicken!N45,Turkey!N45)</f>
        <v>20.333972232634785</v>
      </c>
      <c r="O45" s="22">
        <f>SUM(TotalChicken!O45,Turkey!O45)</f>
        <v>16.92005743021027</v>
      </c>
      <c r="Q45"/>
    </row>
    <row r="46" spans="1:17" ht="12" customHeight="1">
      <c r="A46" s="30">
        <v>1947</v>
      </c>
      <c r="B46" s="30">
        <f>IF(+'[1]Pop'!D168=0,'[1]Pop'!H168,'[1]Pop'!D168)</f>
        <v>144.126</v>
      </c>
      <c r="C46" s="49">
        <f>SUM(TotalChicken!C46,Turkey!C46)</f>
        <v>3192</v>
      </c>
      <c r="D46" s="49">
        <f>SUM(TotalChicken!D46,Turkey!D46)</f>
        <v>14</v>
      </c>
      <c r="E46" s="49">
        <f>SUM(TotalChicken!E46,Turkey!E46)</f>
        <v>294</v>
      </c>
      <c r="F46" s="49">
        <f>SUM(TotalChicken!F46,Turkey!F46)</f>
        <v>3500</v>
      </c>
      <c r="G46" s="49">
        <f>SUM(TotalChicken!G46,Turkey!G46)</f>
        <v>23</v>
      </c>
      <c r="H46" s="56" t="s">
        <v>12</v>
      </c>
      <c r="I46" s="49">
        <f>SUM(TotalChicken!I46,Turkey!I46)</f>
        <v>303</v>
      </c>
      <c r="J46" s="49">
        <f>SUM(TotalChicken!J46,Turkey!J46)</f>
        <v>3174</v>
      </c>
      <c r="K46" s="49">
        <f>SUM(TotalChicken!K46,Turkey!K46)</f>
        <v>2642</v>
      </c>
      <c r="L46" s="50">
        <f>SUM(TotalChicken!L46,Turkey!L46)</f>
        <v>2227.4080000000004</v>
      </c>
      <c r="M46" s="22">
        <f>SUM(TotalChicken!M46,Turkey!M46)</f>
        <v>22.02239706923109</v>
      </c>
      <c r="N46" s="22">
        <f>SUM(TotalChicken!N46,Turkey!N46)</f>
        <v>18.33118243758933</v>
      </c>
      <c r="O46" s="22">
        <f>SUM(TotalChicken!O46,Turkey!O46)</f>
        <v>15.454588346308093</v>
      </c>
      <c r="Q46"/>
    </row>
    <row r="47" spans="1:17" ht="12" customHeight="1">
      <c r="A47" s="30">
        <v>1948</v>
      </c>
      <c r="B47" s="30">
        <f>IF(+'[1]Pop'!D169=0,'[1]Pop'!H169,'[1]Pop'!D169)</f>
        <v>146.631</v>
      </c>
      <c r="C47" s="49">
        <f>SUM(TotalChicken!C47,Turkey!C47)</f>
        <v>2983</v>
      </c>
      <c r="D47" s="49">
        <f>SUM(TotalChicken!D47,Turkey!D47)</f>
        <v>43</v>
      </c>
      <c r="E47" s="49">
        <f>SUM(TotalChicken!E47,Turkey!E47)</f>
        <v>303</v>
      </c>
      <c r="F47" s="49">
        <f>SUM(TotalChicken!F47,Turkey!F47)</f>
        <v>3329</v>
      </c>
      <c r="G47" s="49">
        <f>SUM(TotalChicken!G47,Turkey!G47)</f>
        <v>12</v>
      </c>
      <c r="H47" s="56" t="s">
        <v>12</v>
      </c>
      <c r="I47" s="49">
        <f>SUM(TotalChicken!I47,Turkey!I47)</f>
        <v>158</v>
      </c>
      <c r="J47" s="49">
        <f>SUM(TotalChicken!J47,Turkey!J47)</f>
        <v>3159</v>
      </c>
      <c r="K47" s="49">
        <f>SUM(TotalChicken!K47,Turkey!K47)</f>
        <v>2700</v>
      </c>
      <c r="L47" s="50">
        <f>SUM(TotalChicken!L47,Turkey!L47)</f>
        <v>2209.4100000000003</v>
      </c>
      <c r="M47" s="22">
        <f>SUM(TotalChicken!M47,Turkey!M47)</f>
        <v>21.54387544243714</v>
      </c>
      <c r="N47" s="22">
        <f>SUM(TotalChicken!N47,Turkey!N47)</f>
        <v>18.413568754219778</v>
      </c>
      <c r="O47" s="22">
        <f>SUM(TotalChicken!O47,Turkey!O47)</f>
        <v>15.067823311578046</v>
      </c>
      <c r="Q47"/>
    </row>
    <row r="48" spans="1:17" ht="12" customHeight="1">
      <c r="A48" s="30">
        <v>1949</v>
      </c>
      <c r="B48" s="30">
        <f>IF(+'[1]Pop'!D170=0,'[1]Pop'!H170,'[1]Pop'!D170)</f>
        <v>149.188</v>
      </c>
      <c r="C48" s="49">
        <f>SUM(TotalChicken!C48,Turkey!C48)</f>
        <v>3560</v>
      </c>
      <c r="D48" s="49">
        <f>SUM(TotalChicken!D48,Turkey!D48)</f>
        <v>18</v>
      </c>
      <c r="E48" s="49">
        <f>SUM(TotalChicken!E48,Turkey!E48)</f>
        <v>158</v>
      </c>
      <c r="F48" s="49">
        <f>SUM(TotalChicken!F48,Turkey!F48)</f>
        <v>3736</v>
      </c>
      <c r="G48" s="49">
        <f>SUM(TotalChicken!G48,Turkey!G48)</f>
        <v>13</v>
      </c>
      <c r="H48" s="56" t="s">
        <v>12</v>
      </c>
      <c r="I48" s="49">
        <f>SUM(TotalChicken!I48,Turkey!I48)</f>
        <v>288</v>
      </c>
      <c r="J48" s="49">
        <f>SUM(TotalChicken!J48,Turkey!J48)</f>
        <v>3435</v>
      </c>
      <c r="K48" s="49">
        <f>SUM(TotalChicken!K48,Turkey!K48)</f>
        <v>2939</v>
      </c>
      <c r="L48" s="50">
        <f>SUM(TotalChicken!L48,Turkey!L48)</f>
        <v>2402.116</v>
      </c>
      <c r="M48" s="22">
        <f>SUM(TotalChicken!M48,Turkey!M48)</f>
        <v>23.024640051478674</v>
      </c>
      <c r="N48" s="22">
        <f>SUM(TotalChicken!N48,Turkey!N48)</f>
        <v>19.699975869372874</v>
      </c>
      <c r="O48" s="22">
        <f>SUM(TotalChicken!O48,Turkey!O48)</f>
        <v>16.101268198514628</v>
      </c>
      <c r="Q48"/>
    </row>
    <row r="49" spans="1:17" ht="12" customHeight="1">
      <c r="A49" s="30">
        <v>1950</v>
      </c>
      <c r="B49" s="30">
        <f>IF(+'[1]Pop'!D171=0,'[1]Pop'!H171,'[1]Pop'!D171)</f>
        <v>151.684</v>
      </c>
      <c r="C49" s="49">
        <f>SUM(TotalChicken!C49,Turkey!C49)</f>
        <v>3789</v>
      </c>
      <c r="D49" s="49">
        <f>SUM(TotalChicken!D49,Turkey!D49)</f>
        <v>5</v>
      </c>
      <c r="E49" s="49">
        <f>SUM(TotalChicken!E49,Turkey!E49)</f>
        <v>288</v>
      </c>
      <c r="F49" s="49">
        <f>SUM(TotalChicken!F49,Turkey!F49)</f>
        <v>4082</v>
      </c>
      <c r="G49" s="49">
        <f>SUM(TotalChicken!G49,Turkey!G49)</f>
        <v>15</v>
      </c>
      <c r="H49" s="56" t="s">
        <v>12</v>
      </c>
      <c r="I49" s="49">
        <f>SUM(TotalChicken!I49,Turkey!I49)</f>
        <v>273</v>
      </c>
      <c r="J49" s="49">
        <f>SUM(TotalChicken!J49,Turkey!J49)</f>
        <v>3794</v>
      </c>
      <c r="K49" s="49">
        <f>SUM(TotalChicken!K49,Turkey!K49)</f>
        <v>3162</v>
      </c>
      <c r="L49" s="50">
        <f>SUM(TotalChicken!L49,Turkey!L49)</f>
        <v>2662.088</v>
      </c>
      <c r="M49" s="22">
        <f>SUM(TotalChicken!M49,Turkey!M49)</f>
        <v>25.01252604097993</v>
      </c>
      <c r="N49" s="22">
        <f>SUM(TotalChicken!N49,Turkey!N49)</f>
        <v>20.84596925186572</v>
      </c>
      <c r="O49" s="22">
        <f>SUM(TotalChicken!O49,Turkey!O49)</f>
        <v>17.55022283167638</v>
      </c>
      <c r="Q49"/>
    </row>
    <row r="50" spans="1:17" ht="12" customHeight="1">
      <c r="A50" s="31">
        <v>1951</v>
      </c>
      <c r="B50" s="31">
        <f>IF(+'[1]Pop'!D172=0,'[1]Pop'!H172,'[1]Pop'!D172)</f>
        <v>154.287</v>
      </c>
      <c r="C50" s="53">
        <f>SUM(TotalChicken!C50,Turkey!C50)</f>
        <v>4136</v>
      </c>
      <c r="D50" s="53">
        <f>SUM(TotalChicken!D50,Turkey!D50)</f>
        <v>1</v>
      </c>
      <c r="E50" s="53">
        <f>SUM(TotalChicken!E50,Turkey!E50)</f>
        <v>273</v>
      </c>
      <c r="F50" s="53">
        <f>SUM(TotalChicken!F50,Turkey!F50)</f>
        <v>4410</v>
      </c>
      <c r="G50" s="53">
        <f>SUM(TotalChicken!G50,Turkey!G50)</f>
        <v>29</v>
      </c>
      <c r="H50" s="57" t="s">
        <v>12</v>
      </c>
      <c r="I50" s="53">
        <f>SUM(TotalChicken!I50,Turkey!I50)</f>
        <v>294</v>
      </c>
      <c r="J50" s="53">
        <f>SUM(TotalChicken!J50,Turkey!J50)</f>
        <v>4087</v>
      </c>
      <c r="K50" s="53">
        <f>SUM(TotalChicken!K50,Turkey!K50)</f>
        <v>3381</v>
      </c>
      <c r="L50" s="54">
        <f>SUM(TotalChicken!L50,Turkey!L50)</f>
        <v>2870.344</v>
      </c>
      <c r="M50" s="27">
        <f>SUM(TotalChicken!M50,Turkey!M50)</f>
        <v>26.489594068197576</v>
      </c>
      <c r="N50" s="27">
        <f>SUM(TotalChicken!N50,Turkey!N50)</f>
        <v>21.91370627466993</v>
      </c>
      <c r="O50" s="27">
        <f>SUM(TotalChicken!O50,Turkey!O50)</f>
        <v>18.603926448761076</v>
      </c>
      <c r="Q50"/>
    </row>
    <row r="51" spans="1:17" ht="12" customHeight="1">
      <c r="A51" s="31">
        <v>1952</v>
      </c>
      <c r="B51" s="31">
        <f>IF(+'[1]Pop'!D173=0,'[1]Pop'!H173,'[1]Pop'!D173)</f>
        <v>156.954</v>
      </c>
      <c r="C51" s="53">
        <f>SUM(TotalChicken!C51,Turkey!C51)</f>
        <v>4238</v>
      </c>
      <c r="D51" s="53">
        <f>SUM(TotalChicken!D51,Turkey!D51)</f>
        <v>3</v>
      </c>
      <c r="E51" s="53">
        <f>SUM(TotalChicken!E51,Turkey!E51)</f>
        <v>294</v>
      </c>
      <c r="F51" s="53">
        <f>SUM(TotalChicken!F51,Turkey!F51)</f>
        <v>4535</v>
      </c>
      <c r="G51" s="53">
        <f>SUM(TotalChicken!G51,Turkey!G51)</f>
        <v>21</v>
      </c>
      <c r="H51" s="57" t="s">
        <v>12</v>
      </c>
      <c r="I51" s="53">
        <f>SUM(TotalChicken!I51,Turkey!I51)</f>
        <v>270</v>
      </c>
      <c r="J51" s="53">
        <f>SUM(TotalChicken!J51,Turkey!J51)</f>
        <v>4244</v>
      </c>
      <c r="K51" s="53">
        <f>SUM(TotalChicken!K51,Turkey!K51)</f>
        <v>3489</v>
      </c>
      <c r="L51" s="54">
        <f>SUM(TotalChicken!L51,Turkey!L51)</f>
        <v>2982.9260000000004</v>
      </c>
      <c r="M51" s="27">
        <f>SUM(TotalChicken!M51,Turkey!M51)</f>
        <v>27.03976961402704</v>
      </c>
      <c r="N51" s="27">
        <f>SUM(TotalChicken!N51,Turkey!N51)</f>
        <v>22.22944302152223</v>
      </c>
      <c r="O51" s="27">
        <f>SUM(TotalChicken!O51,Turkey!O51)</f>
        <v>19.005097034800006</v>
      </c>
      <c r="Q51"/>
    </row>
    <row r="52" spans="1:17" ht="12" customHeight="1">
      <c r="A52" s="31">
        <v>1953</v>
      </c>
      <c r="B52" s="31">
        <f>IF(+'[1]Pop'!D174=0,'[1]Pop'!H174,'[1]Pop'!D174)</f>
        <v>159.565</v>
      </c>
      <c r="C52" s="53">
        <f>SUM(TotalChicken!C52,Turkey!C52)</f>
        <v>4325</v>
      </c>
      <c r="D52" s="52" t="s">
        <v>14</v>
      </c>
      <c r="E52" s="53">
        <f>SUM(TotalChicken!E52,Turkey!E52)</f>
        <v>270</v>
      </c>
      <c r="F52" s="53">
        <f>SUM(TotalChicken!F52,Turkey!F52)</f>
        <v>4595</v>
      </c>
      <c r="G52" s="53">
        <f>SUM(TotalChicken!G52,Turkey!G52)</f>
        <v>32</v>
      </c>
      <c r="H52" s="57" t="s">
        <v>12</v>
      </c>
      <c r="I52" s="53">
        <f>SUM(TotalChicken!I52,Turkey!I52)</f>
        <v>267</v>
      </c>
      <c r="J52" s="53">
        <f>SUM(TotalChicken!J52,Turkey!J52)</f>
        <v>4296</v>
      </c>
      <c r="K52" s="53">
        <f>SUM(TotalChicken!K52,Turkey!K52)</f>
        <v>3513</v>
      </c>
      <c r="L52" s="54">
        <f>SUM(TotalChicken!L52,Turkey!L52)</f>
        <v>3021.4620000000004</v>
      </c>
      <c r="M52" s="27">
        <f>SUM(TotalChicken!M52,Turkey!M52)</f>
        <v>26.923197443048288</v>
      </c>
      <c r="N52" s="27">
        <f>SUM(TotalChicken!N52,Turkey!N52)</f>
        <v>22.016106288973145</v>
      </c>
      <c r="O52" s="27">
        <f>SUM(TotalChicken!O52,Turkey!O52)</f>
        <v>18.935618713376996</v>
      </c>
      <c r="Q52"/>
    </row>
    <row r="53" spans="1:17" ht="12" customHeight="1">
      <c r="A53" s="31">
        <v>1954</v>
      </c>
      <c r="B53" s="31">
        <f>IF(+'[1]Pop'!D175=0,'[1]Pop'!H175,'[1]Pop'!D175)</f>
        <v>162.391</v>
      </c>
      <c r="C53" s="53">
        <f>SUM(TotalChicken!C53,Turkey!C53)</f>
        <v>4613</v>
      </c>
      <c r="D53" s="52" t="s">
        <v>14</v>
      </c>
      <c r="E53" s="53">
        <f>SUM(TotalChicken!E53,Turkey!E53)</f>
        <v>267</v>
      </c>
      <c r="F53" s="53">
        <f>SUM(TotalChicken!F53,Turkey!F53)</f>
        <v>4880</v>
      </c>
      <c r="G53" s="53">
        <f>SUM(TotalChicken!G53,Turkey!G53)</f>
        <v>34</v>
      </c>
      <c r="H53" s="57" t="s">
        <v>12</v>
      </c>
      <c r="I53" s="53">
        <f>SUM(TotalChicken!I53,Turkey!I53)</f>
        <v>260</v>
      </c>
      <c r="J53" s="53">
        <f>SUM(TotalChicken!J53,Turkey!J53)</f>
        <v>4586</v>
      </c>
      <c r="K53" s="53">
        <f>SUM(TotalChicken!K53,Turkey!K53)</f>
        <v>3715</v>
      </c>
      <c r="L53" s="54">
        <f>SUM(TotalChicken!L53,Turkey!L53)</f>
        <v>3229.1500000000005</v>
      </c>
      <c r="M53" s="27">
        <f>SUM(TotalChicken!M53,Turkey!M53)</f>
        <v>28.24048130746162</v>
      </c>
      <c r="N53" s="27">
        <f>SUM(TotalChicken!N53,Turkey!N53)</f>
        <v>22.87688357113387</v>
      </c>
      <c r="O53" s="27">
        <f>SUM(TotalChicken!O53,Turkey!O53)</f>
        <v>19.885030574354495</v>
      </c>
      <c r="Q53"/>
    </row>
    <row r="54" spans="1:17" ht="12" customHeight="1">
      <c r="A54" s="31">
        <v>1955</v>
      </c>
      <c r="B54" s="31">
        <f>IF(+'[1]Pop'!D176=0,'[1]Pop'!H176,'[1]Pop'!D176)</f>
        <v>165.275</v>
      </c>
      <c r="C54" s="53">
        <f>SUM(TotalChicken!C54,Turkey!C54)</f>
        <v>4390</v>
      </c>
      <c r="D54" s="53">
        <f>SUM(TotalChicken!D54,Turkey!D54)</f>
        <v>1</v>
      </c>
      <c r="E54" s="53">
        <f>SUM(TotalChicken!E54,Turkey!E54)</f>
        <v>260</v>
      </c>
      <c r="F54" s="53">
        <f>SUM(TotalChicken!F54,Turkey!F54)</f>
        <v>4651</v>
      </c>
      <c r="G54" s="53">
        <f>SUM(TotalChicken!G54,Turkey!G54)</f>
        <v>46</v>
      </c>
      <c r="H54" s="57" t="s">
        <v>12</v>
      </c>
      <c r="I54" s="53">
        <f>SUM(TotalChicken!I54,Turkey!I54)</f>
        <v>220</v>
      </c>
      <c r="J54" s="53">
        <f>SUM(TotalChicken!J54,Turkey!J54)</f>
        <v>4385</v>
      </c>
      <c r="K54" s="53">
        <f>SUM(TotalChicken!K54,Turkey!K54)</f>
        <v>3541</v>
      </c>
      <c r="L54" s="54">
        <f>SUM(TotalChicken!L54,Turkey!L54)</f>
        <v>3088.804</v>
      </c>
      <c r="M54" s="27">
        <f>SUM(TotalChicken!M54,Turkey!M54)</f>
        <v>26.53153834518227</v>
      </c>
      <c r="N54" s="27">
        <f>SUM(TotalChicken!N54,Turkey!N54)</f>
        <v>21.424897897443653</v>
      </c>
      <c r="O54" s="27">
        <f>SUM(TotalChicken!O54,Turkey!O54)</f>
        <v>18.68887611556497</v>
      </c>
      <c r="Q54"/>
    </row>
    <row r="55" spans="1:17" ht="12" customHeight="1">
      <c r="A55" s="30">
        <v>1956</v>
      </c>
      <c r="B55" s="30">
        <f>IF(+'[1]Pop'!D177=0,'[1]Pop'!H177,'[1]Pop'!D177)</f>
        <v>168.221</v>
      </c>
      <c r="C55" s="49">
        <f>SUM(TotalChicken!C55,Turkey!C55)</f>
        <v>5174</v>
      </c>
      <c r="D55" s="48" t="s">
        <v>14</v>
      </c>
      <c r="E55" s="49">
        <f>SUM(TotalChicken!E55,Turkey!E55)</f>
        <v>220</v>
      </c>
      <c r="F55" s="49">
        <f>SUM(TotalChicken!F55,Turkey!F55)</f>
        <v>5394</v>
      </c>
      <c r="G55" s="49">
        <f>SUM(TotalChicken!G55,Turkey!G55)</f>
        <v>58</v>
      </c>
      <c r="H55" s="56" t="s">
        <v>12</v>
      </c>
      <c r="I55" s="49">
        <f>SUM(TotalChicken!I55,Turkey!I55)</f>
        <v>326</v>
      </c>
      <c r="J55" s="49">
        <f>SUM(TotalChicken!J55,Turkey!J55)</f>
        <v>5010</v>
      </c>
      <c r="K55" s="49">
        <f>SUM(TotalChicken!K55,Turkey!K55)</f>
        <v>4120</v>
      </c>
      <c r="L55" s="50">
        <f>SUM(TotalChicken!L55,Turkey!L55)</f>
        <v>3521.1800000000003</v>
      </c>
      <c r="M55" s="22">
        <f>SUM(TotalChicken!M55,Turkey!M55)</f>
        <v>29.782250729694866</v>
      </c>
      <c r="N55" s="22">
        <f>SUM(TotalChicken!N55,Turkey!N55)</f>
        <v>24.491591418431707</v>
      </c>
      <c r="O55" s="22">
        <f>SUM(TotalChicken!O55,Turkey!O55)</f>
        <v>20.931869386105184</v>
      </c>
      <c r="Q55"/>
    </row>
    <row r="56" spans="1:17" ht="12" customHeight="1">
      <c r="A56" s="30">
        <v>1957</v>
      </c>
      <c r="B56" s="30">
        <f>IF(+'[1]Pop'!D178=0,'[1]Pop'!H178,'[1]Pop'!D178)</f>
        <v>171.274</v>
      </c>
      <c r="C56" s="49">
        <f>SUM(TotalChicken!C56,Turkey!C56)</f>
        <v>5438</v>
      </c>
      <c r="D56" s="48" t="s">
        <v>14</v>
      </c>
      <c r="E56" s="49">
        <f>SUM(TotalChicken!E56,Turkey!E56)</f>
        <v>326</v>
      </c>
      <c r="F56" s="49">
        <f>SUM(TotalChicken!F56,Turkey!F56)</f>
        <v>5764</v>
      </c>
      <c r="G56" s="49">
        <f>SUM(TotalChicken!G56,Turkey!G56)</f>
        <v>58</v>
      </c>
      <c r="H56" s="56" t="s">
        <v>12</v>
      </c>
      <c r="I56" s="49">
        <f>SUM(TotalChicken!I56,Turkey!I56)</f>
        <v>311</v>
      </c>
      <c r="J56" s="49">
        <f>SUM(TotalChicken!J56,Turkey!J56)</f>
        <v>5395</v>
      </c>
      <c r="K56" s="49">
        <f>SUM(TotalChicken!K56,Turkey!K56)</f>
        <v>4376</v>
      </c>
      <c r="L56" s="50">
        <f>SUM(TotalChicken!L56,Turkey!L56)</f>
        <v>3798.1940000000004</v>
      </c>
      <c r="M56" s="22">
        <f>SUM(TotalChicken!M56,Turkey!M56)</f>
        <v>31.49923514368789</v>
      </c>
      <c r="N56" s="22">
        <f>SUM(TotalChicken!N56,Turkey!N56)</f>
        <v>25.54970398309142</v>
      </c>
      <c r="O56" s="22">
        <f>SUM(TotalChicken!O56,Turkey!O56)</f>
        <v>22.176127141305745</v>
      </c>
      <c r="Q56"/>
    </row>
    <row r="57" spans="1:17" ht="12" customHeight="1">
      <c r="A57" s="30">
        <v>1958</v>
      </c>
      <c r="B57" s="30">
        <f>IF(+'[1]Pop'!D179=0,'[1]Pop'!H179,'[1]Pop'!D179)</f>
        <v>174.141</v>
      </c>
      <c r="C57" s="49">
        <f>SUM(TotalChicken!C57,Turkey!C57)</f>
        <v>6043</v>
      </c>
      <c r="D57" s="49">
        <f>SUM(TotalChicken!D57,Turkey!D57)</f>
        <v>1</v>
      </c>
      <c r="E57" s="49">
        <f>SUM(TotalChicken!E57,Turkey!E57)</f>
        <v>311</v>
      </c>
      <c r="F57" s="49">
        <f>SUM(TotalChicken!F57,Turkey!F57)</f>
        <v>6355</v>
      </c>
      <c r="G57" s="49">
        <f>SUM(TotalChicken!G57,Turkey!G57)</f>
        <v>67</v>
      </c>
      <c r="H57" s="56" t="s">
        <v>12</v>
      </c>
      <c r="I57" s="49">
        <f>SUM(TotalChicken!I57,Turkey!I57)</f>
        <v>341</v>
      </c>
      <c r="J57" s="49">
        <f>SUM(TotalChicken!J57,Turkey!J57)</f>
        <v>5947</v>
      </c>
      <c r="K57" s="49">
        <f>SUM(TotalChicken!K57,Turkey!K57)</f>
        <v>4900</v>
      </c>
      <c r="L57" s="50">
        <f>SUM(TotalChicken!L57,Turkey!L57)</f>
        <v>4178.7300000000005</v>
      </c>
      <c r="M57" s="22">
        <f>SUM(TotalChicken!M57,Turkey!M57)</f>
        <v>34.15048724883859</v>
      </c>
      <c r="N57" s="22">
        <f>SUM(TotalChicken!N57,Turkey!N57)</f>
        <v>28.138117961881466</v>
      </c>
      <c r="O57" s="22">
        <f>SUM(TotalChicken!O57,Turkey!O57)</f>
        <v>23.99624442262305</v>
      </c>
      <c r="Q57"/>
    </row>
    <row r="58" spans="1:17" ht="12" customHeight="1">
      <c r="A58" s="30">
        <v>1959</v>
      </c>
      <c r="B58" s="30">
        <f>IF(+'[1]Pop'!D180=0,'[1]Pop'!H180,'[1]Pop'!D180)</f>
        <v>177.073</v>
      </c>
      <c r="C58" s="49">
        <f>SUM(TotalChicken!C58,Turkey!C58)</f>
        <v>6353</v>
      </c>
      <c r="D58" s="49">
        <f>SUM(TotalChicken!D58,Turkey!D58)</f>
        <v>1</v>
      </c>
      <c r="E58" s="49">
        <f>SUM(TotalChicken!E58,Turkey!E58)</f>
        <v>341</v>
      </c>
      <c r="F58" s="49">
        <f>SUM(TotalChicken!F58,Turkey!F58)</f>
        <v>6695</v>
      </c>
      <c r="G58" s="49">
        <f>SUM(TotalChicken!G58,Turkey!G58)</f>
        <v>154</v>
      </c>
      <c r="H58" s="56" t="s">
        <v>12</v>
      </c>
      <c r="I58" s="49">
        <f>SUM(TotalChicken!I58,Turkey!I58)</f>
        <v>310</v>
      </c>
      <c r="J58" s="49">
        <f>SUM(TotalChicken!J58,Turkey!J58)</f>
        <v>6231</v>
      </c>
      <c r="K58" s="49">
        <f>SUM(TotalChicken!K58,Turkey!K58)</f>
        <v>5107</v>
      </c>
      <c r="L58" s="50">
        <f>SUM(TotalChicken!L58,Turkey!L58)</f>
        <v>4381.148</v>
      </c>
      <c r="M58" s="22">
        <f>SUM(TotalChicken!M58,Turkey!M58)</f>
        <v>35.1888769038758</v>
      </c>
      <c r="N58" s="22">
        <f>SUM(TotalChicken!N58,Turkey!N58)</f>
        <v>28.841212381334252</v>
      </c>
      <c r="O58" s="22">
        <f>SUM(TotalChicken!O58,Turkey!O58)</f>
        <v>24.742044241640453</v>
      </c>
      <c r="Q58"/>
    </row>
    <row r="59" spans="1:17" ht="12" customHeight="1">
      <c r="A59" s="30">
        <v>1960</v>
      </c>
      <c r="B59" s="30">
        <f>IF(+'[1]Pop'!D181=0,'[1]Pop'!H181,'[1]Pop'!D181)</f>
        <v>180.671</v>
      </c>
      <c r="C59" s="49">
        <f>SUM(TotalChicken!C59,Turkey!C59)</f>
        <v>6364</v>
      </c>
      <c r="D59" s="48" t="s">
        <v>14</v>
      </c>
      <c r="E59" s="49">
        <f>SUM(TotalChicken!E59,Turkey!E59)</f>
        <v>310</v>
      </c>
      <c r="F59" s="49">
        <f>SUM(TotalChicken!F59,Turkey!F59)</f>
        <v>6674</v>
      </c>
      <c r="G59" s="49">
        <f>SUM(TotalChicken!G59,Turkey!G59)</f>
        <v>206</v>
      </c>
      <c r="H59" s="56" t="s">
        <v>12</v>
      </c>
      <c r="I59" s="49">
        <f>SUM(TotalChicken!I59,Turkey!I59)</f>
        <v>290</v>
      </c>
      <c r="J59" s="49">
        <f>SUM(TotalChicken!J59,Turkey!J59)</f>
        <v>6178</v>
      </c>
      <c r="K59" s="49">
        <f>SUM(TotalChicken!K59,Turkey!K59)</f>
        <v>5057</v>
      </c>
      <c r="L59" s="50">
        <f>SUM(TotalChicken!L59,Turkey!L59)</f>
        <v>4344.578</v>
      </c>
      <c r="M59" s="22">
        <f>SUM(TotalChicken!M59,Turkey!M59)</f>
        <v>34.19475178639627</v>
      </c>
      <c r="N59" s="22">
        <f>SUM(TotalChicken!N59,Turkey!N59)</f>
        <v>27.99010355840174</v>
      </c>
      <c r="O59" s="22">
        <f>SUM(TotalChicken!O59,Turkey!O59)</f>
        <v>24.046902934062473</v>
      </c>
      <c r="Q59"/>
    </row>
    <row r="60" spans="1:17" ht="12" customHeight="1">
      <c r="A60" s="31">
        <v>1961</v>
      </c>
      <c r="B60" s="31">
        <f>IF(+'[1]Pop'!D182=0,'[1]Pop'!H182,'[1]Pop'!D182)</f>
        <v>183.691</v>
      </c>
      <c r="C60" s="53">
        <f>SUM(TotalChicken!C60,Turkey!C60)</f>
        <v>7293</v>
      </c>
      <c r="D60" s="52" t="s">
        <v>14</v>
      </c>
      <c r="E60" s="53">
        <f>SUM(TotalChicken!E60,Turkey!E60)</f>
        <v>290</v>
      </c>
      <c r="F60" s="53">
        <f>SUM(TotalChicken!F60,Turkey!F60)</f>
        <v>7583</v>
      </c>
      <c r="G60" s="53">
        <f>SUM(TotalChicken!G60,Turkey!G60)</f>
        <v>275</v>
      </c>
      <c r="H60" s="57" t="s">
        <v>12</v>
      </c>
      <c r="I60" s="53">
        <f>SUM(TotalChicken!I60,Turkey!I60)</f>
        <v>423</v>
      </c>
      <c r="J60" s="53">
        <f>SUM(TotalChicken!J60,Turkey!J60)</f>
        <v>6885</v>
      </c>
      <c r="K60" s="53">
        <f>SUM(TotalChicken!K60,Turkey!K60)</f>
        <v>5510</v>
      </c>
      <c r="L60" s="54">
        <f>SUM(TotalChicken!L60,Turkey!L60)</f>
        <v>4855.09</v>
      </c>
      <c r="M60" s="27">
        <f>SUM(TotalChicken!M60,Turkey!M60)</f>
        <v>37.48142260644234</v>
      </c>
      <c r="N60" s="27">
        <f>SUM(TotalChicken!N60,Turkey!N60)</f>
        <v>29.996025934857993</v>
      </c>
      <c r="O60" s="27">
        <f>SUM(TotalChicken!O60,Turkey!O60)</f>
        <v>26.4307451099945</v>
      </c>
      <c r="Q60"/>
    </row>
    <row r="61" spans="1:17" ht="12" customHeight="1">
      <c r="A61" s="31">
        <v>1962</v>
      </c>
      <c r="B61" s="31">
        <f>IF(+'[1]Pop'!D183=0,'[1]Pop'!H183,'[1]Pop'!D183)</f>
        <v>186.538</v>
      </c>
      <c r="C61" s="53">
        <f>SUM(TotalChicken!C61,Turkey!C61)</f>
        <v>7127</v>
      </c>
      <c r="D61" s="52" t="s">
        <v>14</v>
      </c>
      <c r="E61" s="53">
        <f>SUM(TotalChicken!E61,Turkey!E61)</f>
        <v>423</v>
      </c>
      <c r="F61" s="53">
        <f>SUM(TotalChicken!F61,Turkey!F61)</f>
        <v>7550</v>
      </c>
      <c r="G61" s="53">
        <f>SUM(TotalChicken!G61,Turkey!G61)</f>
        <v>299</v>
      </c>
      <c r="H61" s="57" t="s">
        <v>12</v>
      </c>
      <c r="I61" s="53">
        <f>SUM(TotalChicken!I61,Turkey!I61)</f>
        <v>327</v>
      </c>
      <c r="J61" s="53">
        <f>SUM(TotalChicken!J61,Turkey!J61)</f>
        <v>6924</v>
      </c>
      <c r="K61" s="53">
        <f>SUM(TotalChicken!K61,Turkey!K61)</f>
        <v>5599</v>
      </c>
      <c r="L61" s="54">
        <f>SUM(TotalChicken!L61,Turkey!L61)</f>
        <v>4876.466</v>
      </c>
      <c r="M61" s="27">
        <f>SUM(TotalChicken!M61,Turkey!M61)</f>
        <v>37.118442354908915</v>
      </c>
      <c r="N61" s="27">
        <f>SUM(TotalChicken!N61,Turkey!N61)</f>
        <v>30.01533199669772</v>
      </c>
      <c r="O61" s="27">
        <f>SUM(TotalChicken!O61,Turkey!O61)</f>
        <v>26.141944268728086</v>
      </c>
      <c r="Q61"/>
    </row>
    <row r="62" spans="1:17" ht="12" customHeight="1">
      <c r="A62" s="31">
        <v>1963</v>
      </c>
      <c r="B62" s="31">
        <f>IF(+'[1]Pop'!D184=0,'[1]Pop'!H184,'[1]Pop'!D184)</f>
        <v>189.242</v>
      </c>
      <c r="C62" s="53">
        <f>SUM(TotalChicken!C62,Turkey!C62)</f>
        <v>7403</v>
      </c>
      <c r="D62" s="52" t="s">
        <v>14</v>
      </c>
      <c r="E62" s="53">
        <f>SUM(TotalChicken!E62,Turkey!E62)</f>
        <v>327</v>
      </c>
      <c r="F62" s="53">
        <f>SUM(TotalChicken!F62,Turkey!F62)</f>
        <v>7730</v>
      </c>
      <c r="G62" s="53">
        <f>SUM(TotalChicken!G62,Turkey!G62)</f>
        <v>257</v>
      </c>
      <c r="H62" s="57" t="s">
        <v>12</v>
      </c>
      <c r="I62" s="53">
        <f>SUM(TotalChicken!I62,Turkey!I62)</f>
        <v>352</v>
      </c>
      <c r="J62" s="53">
        <f>SUM(TotalChicken!J62,Turkey!J62)</f>
        <v>7121</v>
      </c>
      <c r="K62" s="53">
        <f>SUM(TotalChicken!K62,Turkey!K62)</f>
        <v>5811</v>
      </c>
      <c r="L62" s="54">
        <f>SUM(TotalChicken!L62,Turkey!L62)</f>
        <v>5009.624</v>
      </c>
      <c r="M62" s="27">
        <f>SUM(TotalChicken!M62,Turkey!M62)</f>
        <v>37.629067543145815</v>
      </c>
      <c r="N62" s="27">
        <f>SUM(TotalChicken!N62,Turkey!N62)</f>
        <v>30.706714154363198</v>
      </c>
      <c r="O62" s="27">
        <f>SUM(TotalChicken!O62,Turkey!O62)</f>
        <v>26.472051658722695</v>
      </c>
      <c r="Q62"/>
    </row>
    <row r="63" spans="1:17" ht="12" customHeight="1">
      <c r="A63" s="31">
        <v>1964</v>
      </c>
      <c r="B63" s="31">
        <f>IF(+'[1]Pop'!D185=0,'[1]Pop'!H185,'[1]Pop'!D185)</f>
        <v>191.889</v>
      </c>
      <c r="C63" s="53">
        <f>SUM(TotalChicken!C63,Turkey!C63)</f>
        <v>7678</v>
      </c>
      <c r="D63" s="52" t="s">
        <v>14</v>
      </c>
      <c r="E63" s="53">
        <f>SUM(TotalChicken!E63,Turkey!E63)</f>
        <v>352</v>
      </c>
      <c r="F63" s="53">
        <f>SUM(TotalChicken!F63,Turkey!F63)</f>
        <v>8030</v>
      </c>
      <c r="G63" s="53">
        <f>SUM(TotalChicken!G63,Turkey!G63)</f>
        <v>293</v>
      </c>
      <c r="H63" s="57" t="s">
        <v>12</v>
      </c>
      <c r="I63" s="53">
        <f>SUM(TotalChicken!I63,Turkey!I63)</f>
        <v>345</v>
      </c>
      <c r="J63" s="53">
        <f>SUM(TotalChicken!J63,Turkey!J63)</f>
        <v>7392</v>
      </c>
      <c r="K63" s="53">
        <f>SUM(TotalChicken!K63,Turkey!K63)</f>
        <v>5966</v>
      </c>
      <c r="L63" s="54">
        <f>SUM(TotalChicken!L63,Turkey!L63)</f>
        <v>5207.284</v>
      </c>
      <c r="M63" s="27">
        <f>SUM(TotalChicken!M63,Turkey!M63)</f>
        <v>38.52227068774135</v>
      </c>
      <c r="N63" s="27">
        <f>SUM(TotalChicken!N63,Turkey!N63)</f>
        <v>31.09089108807696</v>
      </c>
      <c r="O63" s="27">
        <f>SUM(TotalChicken!O63,Turkey!O63)</f>
        <v>27.13695938797951</v>
      </c>
      <c r="Q63"/>
    </row>
    <row r="64" spans="1:17" ht="12" customHeight="1">
      <c r="A64" s="31">
        <v>1965</v>
      </c>
      <c r="B64" s="31">
        <f>IF(+'[1]Pop'!D186=0,'[1]Pop'!H186,'[1]Pop'!D186)</f>
        <v>194.303</v>
      </c>
      <c r="C64" s="53">
        <f>SUM(TotalChicken!C64,Turkey!C64)</f>
        <v>8170</v>
      </c>
      <c r="D64" s="52" t="s">
        <v>14</v>
      </c>
      <c r="E64" s="53">
        <f>SUM(TotalChicken!E64,Turkey!E64)</f>
        <v>345</v>
      </c>
      <c r="F64" s="53">
        <f>SUM(TotalChicken!F64,Turkey!F64)</f>
        <v>8515</v>
      </c>
      <c r="G64" s="53">
        <f>SUM(TotalChicken!G64,Turkey!G64)</f>
        <v>249</v>
      </c>
      <c r="H64" s="57" t="s">
        <v>12</v>
      </c>
      <c r="I64" s="53">
        <f>SUM(TotalChicken!I64,Turkey!I64)</f>
        <v>308</v>
      </c>
      <c r="J64" s="53">
        <f>SUM(TotalChicken!J64,Turkey!J64)</f>
        <v>7958</v>
      </c>
      <c r="K64" s="53">
        <f>SUM(TotalChicken!K64,Turkey!K64)</f>
        <v>6488</v>
      </c>
      <c r="L64" s="54">
        <f>SUM(TotalChicken!L64,Turkey!L64)</f>
        <v>5599.092000000001</v>
      </c>
      <c r="M64" s="27">
        <f>SUM(TotalChicken!M64,Turkey!M64)</f>
        <v>40.956650180388365</v>
      </c>
      <c r="N64" s="27">
        <f>SUM(TotalChicken!N64,Turkey!N64)</f>
        <v>33.39114681708466</v>
      </c>
      <c r="O64" s="27">
        <f>SUM(TotalChicken!O64,Turkey!O64)</f>
        <v>28.816292079895835</v>
      </c>
      <c r="Q64"/>
    </row>
    <row r="65" spans="1:17" ht="12" customHeight="1">
      <c r="A65" s="30">
        <v>1966</v>
      </c>
      <c r="B65" s="30">
        <f>IF(+'[1]Pop'!D187=0,'[1]Pop'!H187,'[1]Pop'!D187)</f>
        <v>196.56</v>
      </c>
      <c r="C65" s="50">
        <f>SUM(TotalChicken!C65,Turkey!C65)</f>
        <v>8871.575768084</v>
      </c>
      <c r="D65" s="48" t="s">
        <v>14</v>
      </c>
      <c r="E65" s="50">
        <f>SUM(TotalChicken!E65,Turkey!E65)</f>
        <v>307.775</v>
      </c>
      <c r="F65" s="50">
        <f>SUM(TotalChicken!F65,Turkey!F65)</f>
        <v>9179.350768084001</v>
      </c>
      <c r="G65" s="50">
        <f>SUM(TotalChicken!G65,Turkey!G65)</f>
        <v>154.911</v>
      </c>
      <c r="H65" s="50" t="str">
        <f>IF(ISTEXT(Broilers!H8),"NA",IF(ISTEXT(OtherChicken!H8),"NA",Broilers!H8+OtherChicken!H8))</f>
        <v>NA</v>
      </c>
      <c r="I65" s="50">
        <f>SUM(TotalChicken!I65,Turkey!I65)</f>
        <v>430.34299999999996</v>
      </c>
      <c r="J65" s="50">
        <f>SUM(TotalChicken!J65,Turkey!J65)</f>
        <v>8594.096768084</v>
      </c>
      <c r="K65" s="50">
        <f>SUM(TotalChicken!K65,Turkey!K65)</f>
        <v>7034.096768084</v>
      </c>
      <c r="L65" s="50">
        <f>SUM(TotalChicken!L65,Turkey!L65)</f>
        <v>6043.722189369457</v>
      </c>
      <c r="M65" s="32">
        <f>SUM(TotalChicken!M65,Turkey!M65)</f>
        <v>43.72251103013838</v>
      </c>
      <c r="N65" s="32">
        <f>SUM(TotalChicken!N65,Turkey!N65)</f>
        <v>35.78600309363044</v>
      </c>
      <c r="O65" s="32">
        <f>SUM(TotalChicken!O65,Turkey!O65)</f>
        <v>30.747467385884498</v>
      </c>
      <c r="Q65"/>
    </row>
    <row r="66" spans="1:17" ht="12" customHeight="1">
      <c r="A66" s="30">
        <v>1967</v>
      </c>
      <c r="B66" s="30">
        <f>IF(+'[1]Pop'!D188=0,'[1]Pop'!H188,'[1]Pop'!D188)</f>
        <v>198.712</v>
      </c>
      <c r="C66" s="50">
        <f>SUM(TotalChicken!C66,Turkey!C66)</f>
        <v>9248.967475051999</v>
      </c>
      <c r="D66" s="48" t="s">
        <v>14</v>
      </c>
      <c r="E66" s="50">
        <f>SUM(TotalChicken!E66,Turkey!E66)</f>
        <v>430.34299999999996</v>
      </c>
      <c r="F66" s="50">
        <f>SUM(TotalChicken!F66,Turkey!F66)</f>
        <v>9679.310475052</v>
      </c>
      <c r="G66" s="50">
        <f>SUM(TotalChicken!G66,Turkey!G66)</f>
        <v>137.128</v>
      </c>
      <c r="H66" s="50" t="str">
        <f>IF(ISTEXT(Broilers!H9),"NA",IF(ISTEXT(OtherChicken!H9),"NA",Broilers!H9+OtherChicken!H9))</f>
        <v>NA</v>
      </c>
      <c r="I66" s="50">
        <f>SUM(TotalChicken!I66,Turkey!I66)</f>
        <v>536.448</v>
      </c>
      <c r="J66" s="50">
        <f>SUM(TotalChicken!J66,Turkey!J66)</f>
        <v>9005.734475051999</v>
      </c>
      <c r="K66" s="50">
        <f>SUM(TotalChicken!K66,Turkey!K66)</f>
        <v>7284.734475052</v>
      </c>
      <c r="L66" s="50">
        <f>SUM(TotalChicken!L66,Turkey!L66)</f>
        <v>6342.348380935568</v>
      </c>
      <c r="M66" s="32">
        <f>SUM(TotalChicken!M66,Turkey!M66)</f>
        <v>45.3205366311647</v>
      </c>
      <c r="N66" s="32">
        <f>SUM(TotalChicken!N66,Turkey!N66)</f>
        <v>36.659761237630335</v>
      </c>
      <c r="O66" s="32">
        <f>SUM(TotalChicken!O66,Turkey!O66)</f>
        <v>31.9172892474313</v>
      </c>
      <c r="Q66"/>
    </row>
    <row r="67" spans="1:17" ht="12" customHeight="1">
      <c r="A67" s="30">
        <v>1968</v>
      </c>
      <c r="B67" s="30">
        <f>IF(+'[1]Pop'!D189=0,'[1]Pop'!H189,'[1]Pop'!D189)</f>
        <v>200.706</v>
      </c>
      <c r="C67" s="50">
        <f>SUM(TotalChicken!C67,Turkey!C67)</f>
        <v>9033.250223106</v>
      </c>
      <c r="D67" s="48" t="s">
        <v>14</v>
      </c>
      <c r="E67" s="50">
        <f>SUM(TotalChicken!E67,Turkey!E67)</f>
        <v>536.448</v>
      </c>
      <c r="F67" s="50">
        <f>SUM(TotalChicken!F67,Turkey!F67)</f>
        <v>9569.698223106001</v>
      </c>
      <c r="G67" s="50">
        <f>SUM(TotalChicken!G67,Turkey!G67)</f>
        <v>136.437</v>
      </c>
      <c r="H67" s="50" t="str">
        <f>IF(ISTEXT(Broilers!H10),"NA",IF(ISTEXT(OtherChicken!H10),"NA",Broilers!H10+OtherChicken!H10))</f>
        <v>NA</v>
      </c>
      <c r="I67" s="50">
        <f>SUM(TotalChicken!I67,Turkey!I67)</f>
        <v>414.23900000000003</v>
      </c>
      <c r="J67" s="50">
        <f>SUM(TotalChicken!J67,Turkey!J67)</f>
        <v>9019.022223106</v>
      </c>
      <c r="K67" s="50">
        <f>SUM(TotalChicken!K67,Turkey!K67)</f>
        <v>7399.022223106001</v>
      </c>
      <c r="L67" s="50">
        <f>SUM(TotalChicken!L67,Turkey!L67)</f>
        <v>6340.731200604504</v>
      </c>
      <c r="M67" s="32">
        <f>SUM(TotalChicken!M67,Turkey!M67)</f>
        <v>44.936485322342136</v>
      </c>
      <c r="N67" s="32">
        <f>SUM(TotalChicken!N67,Turkey!N67)</f>
        <v>36.86497774409335</v>
      </c>
      <c r="O67" s="32">
        <f>SUM(TotalChicken!O67,Turkey!O67)</f>
        <v>31.592135763776394</v>
      </c>
      <c r="Q67"/>
    </row>
    <row r="68" spans="1:17" ht="12" customHeight="1">
      <c r="A68" s="30">
        <v>1969</v>
      </c>
      <c r="B68" s="30">
        <f>IF(+'[1]Pop'!D190=0,'[1]Pop'!H190,'[1]Pop'!D190)</f>
        <v>202.677</v>
      </c>
      <c r="C68" s="50">
        <f>SUM(TotalChicken!C68,Turkey!C68)</f>
        <v>9513.241234072</v>
      </c>
      <c r="D68" s="48" t="s">
        <v>14</v>
      </c>
      <c r="E68" s="50">
        <f>SUM(TotalChicken!E68,Turkey!E68)</f>
        <v>414.23900000000003</v>
      </c>
      <c r="F68" s="50">
        <f>SUM(TotalChicken!F68,Turkey!F68)</f>
        <v>9927.480234072002</v>
      </c>
      <c r="G68" s="50">
        <f>SUM(TotalChicken!G68,Turkey!G68)</f>
        <v>126.513</v>
      </c>
      <c r="H68" s="50">
        <f>SUM(TotalChicken!H68,Turkey!H68)</f>
        <v>4</v>
      </c>
      <c r="I68" s="50">
        <f>SUM(TotalChicken!I68,Turkey!I68)</f>
        <v>301.748</v>
      </c>
      <c r="J68" s="50">
        <f>SUM(TotalChicken!J68,Turkey!J68)</f>
        <v>9495.219234072001</v>
      </c>
      <c r="K68" s="50">
        <f>SUM(TotalChicken!K68,Turkey!K68)</f>
        <v>7805.219234072001</v>
      </c>
      <c r="L68" s="50">
        <f>SUM(TotalChicken!L68,Turkey!L68)</f>
        <v>6666.064736871177</v>
      </c>
      <c r="M68" s="32">
        <f>SUM(TotalChicken!M68,Turkey!M68)</f>
        <v>46.84902201074617</v>
      </c>
      <c r="N68" s="32">
        <f>SUM(TotalChicken!N68,Turkey!N68)</f>
        <v>38.51063136947952</v>
      </c>
      <c r="O68" s="32">
        <f>SUM(TotalChicken!O68,Turkey!O68)</f>
        <v>32.890089831955166</v>
      </c>
      <c r="Q68"/>
    </row>
    <row r="69" spans="1:17" ht="12" customHeight="1">
      <c r="A69" s="30">
        <v>1970</v>
      </c>
      <c r="B69" s="30">
        <f>IF(+'[1]Pop'!D191=0,'[1]Pop'!H191,'[1]Pop'!D191)</f>
        <v>205.052</v>
      </c>
      <c r="C69" s="50">
        <f>SUM(TotalChicken!C69,Turkey!C69)</f>
        <v>10192.99394647</v>
      </c>
      <c r="D69" s="48" t="s">
        <v>14</v>
      </c>
      <c r="E69" s="50">
        <f>SUM(TotalChicken!E69,Turkey!E69)</f>
        <v>301.649</v>
      </c>
      <c r="F69" s="50">
        <f>SUM(TotalChicken!F69,Turkey!F69)</f>
        <v>10494.642946470001</v>
      </c>
      <c r="G69" s="50">
        <f>SUM(TotalChicken!G69,Turkey!G69)</f>
        <v>131.677</v>
      </c>
      <c r="H69" s="50">
        <f>SUM(TotalChicken!H69,Turkey!H69)</f>
        <v>94</v>
      </c>
      <c r="I69" s="50">
        <f>SUM(TotalChicken!I69,Turkey!I69)</f>
        <v>382.70799999999997</v>
      </c>
      <c r="J69" s="50">
        <f>SUM(TotalChicken!J69,Turkey!J69)</f>
        <v>9886.25794647</v>
      </c>
      <c r="K69" s="50">
        <f>SUM(TotalChicken!K69,Turkey!K69)</f>
        <v>8227.711220666</v>
      </c>
      <c r="L69" s="50">
        <f>SUM(TotalChicken!L69,Turkey!L69)</f>
        <v>6929.778677100038</v>
      </c>
      <c r="M69" s="32">
        <f>SUM(TotalChicken!M69,Turkey!M69)</f>
        <v>48.21341877411583</v>
      </c>
      <c r="N69" s="32">
        <f>SUM(TotalChicken!N69,Turkey!N69)</f>
        <v>40.12499863774067</v>
      </c>
      <c r="O69" s="32">
        <f>SUM(TotalChicken!O69,Turkey!O69)</f>
        <v>33.79522597731326</v>
      </c>
      <c r="Q69"/>
    </row>
    <row r="70" spans="1:17" ht="12" customHeight="1">
      <c r="A70" s="31">
        <v>1971</v>
      </c>
      <c r="B70" s="31">
        <f>IF(+'[1]Pop'!D192=0,'[1]Pop'!H192,'[1]Pop'!D192)</f>
        <v>207.661</v>
      </c>
      <c r="C70" s="54">
        <f>SUM(TotalChicken!C70,Turkey!C70)</f>
        <v>10288.237687021</v>
      </c>
      <c r="D70" s="52" t="s">
        <v>14</v>
      </c>
      <c r="E70" s="54">
        <f>SUM(TotalChicken!E70,Turkey!E70)</f>
        <v>382.70799999999997</v>
      </c>
      <c r="F70" s="54">
        <f>SUM(TotalChicken!F70,Turkey!F70)</f>
        <v>10670.945687021002</v>
      </c>
      <c r="G70" s="54">
        <f>SUM(TotalChicken!G70,Turkey!G70)</f>
        <v>126.292</v>
      </c>
      <c r="H70" s="54">
        <f>SUM(TotalChicken!H70,Turkey!H70)</f>
        <v>102</v>
      </c>
      <c r="I70" s="54">
        <f>SUM(TotalChicken!I70,Turkey!I70)</f>
        <v>371.323</v>
      </c>
      <c r="J70" s="54">
        <f>SUM(TotalChicken!J70,Turkey!J70)</f>
        <v>10071.330687021</v>
      </c>
      <c r="K70" s="54">
        <f>SUM(TotalChicken!K70,Turkey!K70)</f>
        <v>8330.200879161</v>
      </c>
      <c r="L70" s="54">
        <f>SUM(TotalChicken!L70,Turkey!L70)</f>
        <v>7056.689547797201</v>
      </c>
      <c r="M70" s="36">
        <f>SUM(TotalChicken!M70,Turkey!M70)</f>
        <v>48.49890295732468</v>
      </c>
      <c r="N70" s="36">
        <f>SUM(TotalChicken!N70,Turkey!N70)</f>
        <v>40.11442148097621</v>
      </c>
      <c r="O70" s="36">
        <f>SUM(TotalChicken!O70,Turkey!O70)</f>
        <v>33.98177581634107</v>
      </c>
      <c r="Q70"/>
    </row>
    <row r="71" spans="1:17" ht="12" customHeight="1">
      <c r="A71" s="31">
        <v>1972</v>
      </c>
      <c r="B71" s="31">
        <f>IF(+'[1]Pop'!D193=0,'[1]Pop'!H193,'[1]Pop'!D193)</f>
        <v>209.896</v>
      </c>
      <c r="C71" s="54">
        <f>SUM(TotalChicken!C71,Turkey!C71)</f>
        <v>10796.269683077</v>
      </c>
      <c r="D71" s="52" t="s">
        <v>14</v>
      </c>
      <c r="E71" s="54">
        <f>SUM(TotalChicken!E71,Turkey!E71)</f>
        <v>371.323</v>
      </c>
      <c r="F71" s="54">
        <f>SUM(TotalChicken!F71,Turkey!F71)</f>
        <v>11167.592683077</v>
      </c>
      <c r="G71" s="54">
        <f>SUM(TotalChicken!G71,Turkey!G71)</f>
        <v>136.649</v>
      </c>
      <c r="H71" s="54">
        <f>SUM(TotalChicken!H71,Turkey!H71)</f>
        <v>111</v>
      </c>
      <c r="I71" s="54">
        <f>SUM(TotalChicken!I71,Turkey!I71)</f>
        <v>318.904</v>
      </c>
      <c r="J71" s="54">
        <f>SUM(TotalChicken!J71,Turkey!J71)</f>
        <v>10601.039683077</v>
      </c>
      <c r="K71" s="54">
        <f>SUM(TotalChicken!K71,Turkey!K71)</f>
        <v>8718.234796532</v>
      </c>
      <c r="L71" s="54">
        <f>SUM(TotalChicken!L71,Turkey!L71)</f>
        <v>7433.251991605373</v>
      </c>
      <c r="M71" s="36">
        <f>SUM(TotalChicken!M71,Turkey!M71)</f>
        <v>50.50615391945059</v>
      </c>
      <c r="N71" s="36">
        <f>SUM(TotalChicken!N71,Turkey!N71)</f>
        <v>41.53597398965202</v>
      </c>
      <c r="O71" s="36">
        <f>SUM(TotalChicken!O71,Turkey!O71)</f>
        <v>35.41397640548354</v>
      </c>
      <c r="Q71"/>
    </row>
    <row r="72" spans="1:17" ht="12" customHeight="1">
      <c r="A72" s="31">
        <v>1973</v>
      </c>
      <c r="B72" s="31">
        <f>IF(+'[1]Pop'!D194=0,'[1]Pop'!H194,'[1]Pop'!D194)</f>
        <v>211.909</v>
      </c>
      <c r="C72" s="54">
        <f>SUM(TotalChicken!C72,Turkey!C72)</f>
        <v>10569.652</v>
      </c>
      <c r="D72" s="52" t="s">
        <v>14</v>
      </c>
      <c r="E72" s="54">
        <f>SUM(TotalChicken!E72,Turkey!E72)</f>
        <v>318.904</v>
      </c>
      <c r="F72" s="54">
        <f>SUM(TotalChicken!F72,Turkey!F72)</f>
        <v>10888.556</v>
      </c>
      <c r="G72" s="54">
        <f>SUM(TotalChicken!G72,Turkey!G72)</f>
        <v>150.561</v>
      </c>
      <c r="H72" s="54">
        <f>SUM(TotalChicken!H72,Turkey!H72)</f>
        <v>106</v>
      </c>
      <c r="I72" s="54">
        <f>SUM(TotalChicken!I72,Turkey!I72)</f>
        <v>428.19</v>
      </c>
      <c r="J72" s="54">
        <f>SUM(TotalChicken!J72,Turkey!J72)</f>
        <v>10203.804999999998</v>
      </c>
      <c r="K72" s="54">
        <f>SUM(TotalChicken!K72,Turkey!K72)</f>
        <v>8422.637999999999</v>
      </c>
      <c r="L72" s="54">
        <f>SUM(TotalChicken!L72,Turkey!L72)</f>
        <v>7142.938408</v>
      </c>
      <c r="M72" s="36">
        <f>SUM(TotalChicken!M72,Turkey!M72)</f>
        <v>48.151824603957365</v>
      </c>
      <c r="N72" s="36">
        <f>SUM(TotalChicken!N72,Turkey!N72)</f>
        <v>39.74648551972781</v>
      </c>
      <c r="O72" s="36">
        <f>SUM(TotalChicken!O72,Turkey!O72)</f>
        <v>33.70757451547599</v>
      </c>
      <c r="Q72"/>
    </row>
    <row r="73" spans="1:17" ht="12" customHeight="1">
      <c r="A73" s="31">
        <v>1974</v>
      </c>
      <c r="B73" s="31">
        <f>IF(+'[1]Pop'!D195=0,'[1]Pop'!H195,'[1]Pop'!D195)</f>
        <v>213.854</v>
      </c>
      <c r="C73" s="54">
        <f>SUM(TotalChicken!C73,Turkey!C73)</f>
        <v>10626.766039999999</v>
      </c>
      <c r="D73" s="52" t="s">
        <v>14</v>
      </c>
      <c r="E73" s="54">
        <f>SUM(TotalChicken!E73,Turkey!E73)</f>
        <v>428.19</v>
      </c>
      <c r="F73" s="54">
        <f>SUM(TotalChicken!F73,Turkey!F73)</f>
        <v>11054.95604</v>
      </c>
      <c r="G73" s="54">
        <f>SUM(TotalChicken!G73,Turkey!G73)</f>
        <v>164.34199999999998</v>
      </c>
      <c r="H73" s="54">
        <f>SUM(TotalChicken!H73,Turkey!H73)</f>
        <v>113</v>
      </c>
      <c r="I73" s="54">
        <f>SUM(TotalChicken!I73,Turkey!I73)</f>
        <v>450.053</v>
      </c>
      <c r="J73" s="54">
        <f>SUM(TotalChicken!J73,Turkey!J73)</f>
        <v>10327.56104</v>
      </c>
      <c r="K73" s="54">
        <f>SUM(TotalChicken!K73,Turkey!K73)</f>
        <v>8473.81208</v>
      </c>
      <c r="L73" s="54">
        <f>SUM(TotalChicken!L73,Turkey!L73)</f>
        <v>7235.12770488</v>
      </c>
      <c r="M73" s="36">
        <f>SUM(TotalChicken!M73,Turkey!M73)</f>
        <v>48.292578301083914</v>
      </c>
      <c r="N73" s="36">
        <f>SUM(TotalChicken!N73,Turkey!N73)</f>
        <v>39.624286101732956</v>
      </c>
      <c r="O73" s="36">
        <f>SUM(TotalChicken!O73,Turkey!O73)</f>
        <v>33.832089672767395</v>
      </c>
      <c r="Q73"/>
    </row>
    <row r="74" spans="1:17" ht="12" customHeight="1">
      <c r="A74" s="31">
        <v>1975</v>
      </c>
      <c r="B74" s="31">
        <f>IF(+'[1]Pop'!D196=0,'[1]Pop'!H196,'[1]Pop'!D196)</f>
        <v>215.973</v>
      </c>
      <c r="C74" s="54">
        <f>SUM(TotalChicken!C74,Turkey!C74)</f>
        <v>10353.05188</v>
      </c>
      <c r="D74" s="52" t="s">
        <v>14</v>
      </c>
      <c r="E74" s="54">
        <f>SUM(TotalChicken!E74,Turkey!E74)</f>
        <v>450.053</v>
      </c>
      <c r="F74" s="54">
        <f>SUM(TotalChicken!F74,Turkey!F74)</f>
        <v>10803.10488</v>
      </c>
      <c r="G74" s="54">
        <f>SUM(TotalChicken!G74,Turkey!G74)</f>
        <v>202.041</v>
      </c>
      <c r="H74" s="54">
        <f>SUM(TotalChicken!H74,Turkey!H74)</f>
        <v>123</v>
      </c>
      <c r="I74" s="54">
        <f>SUM(TotalChicken!I74,Turkey!I74)</f>
        <v>309.397</v>
      </c>
      <c r="J74" s="54">
        <f>SUM(TotalChicken!J74,Turkey!J74)</f>
        <v>10168.66688</v>
      </c>
      <c r="K74" s="54">
        <f>SUM(TotalChicken!K74,Turkey!K74)</f>
        <v>8386.09892</v>
      </c>
      <c r="L74" s="54">
        <f>SUM(TotalChicken!L74,Turkey!L74)</f>
        <v>7110.775954000001</v>
      </c>
      <c r="M74" s="36">
        <f>SUM(TotalChicken!M74,Turkey!M74)</f>
        <v>47.08304686233927</v>
      </c>
      <c r="N74" s="36">
        <f>SUM(TotalChicken!N74,Turkey!N74)</f>
        <v>38.82938571025082</v>
      </c>
      <c r="O74" s="36">
        <f>SUM(TotalChicken!O74,Turkey!O74)</f>
        <v>32.92437459312043</v>
      </c>
      <c r="Q74"/>
    </row>
    <row r="75" spans="1:17" ht="12" customHeight="1">
      <c r="A75" s="30">
        <v>1976</v>
      </c>
      <c r="B75" s="30">
        <f>IF(+'[1]Pop'!D197=0,'[1]Pop'!H197,'[1]Pop'!D197)</f>
        <v>218.035</v>
      </c>
      <c r="C75" s="50">
        <f>SUM(TotalChicken!C75,Turkey!C75)</f>
        <v>11643.36596</v>
      </c>
      <c r="D75" s="48" t="s">
        <v>14</v>
      </c>
      <c r="E75" s="50">
        <f>SUM(TotalChicken!E75,Turkey!E75)</f>
        <v>309.397</v>
      </c>
      <c r="F75" s="50">
        <f>SUM(TotalChicken!F75,Turkey!F75)</f>
        <v>11952.76296</v>
      </c>
      <c r="G75" s="50">
        <f>SUM(TotalChicken!G75,Turkey!G75)</f>
        <v>387.65400000000005</v>
      </c>
      <c r="H75" s="50">
        <f>SUM(TotalChicken!H75,Turkey!H75)</f>
        <v>135</v>
      </c>
      <c r="I75" s="50">
        <f>SUM(TotalChicken!I75,Turkey!I75)</f>
        <v>357.467</v>
      </c>
      <c r="J75" s="50">
        <f>SUM(TotalChicken!J75,Turkey!J75)</f>
        <v>11072.64196</v>
      </c>
      <c r="K75" s="50">
        <f>SUM(TotalChicken!K75,Turkey!K75)</f>
        <v>9136.32596</v>
      </c>
      <c r="L75" s="50">
        <f>SUM(TotalChicken!L75,Turkey!L75)</f>
        <v>7742.3912928</v>
      </c>
      <c r="M75" s="32">
        <f>SUM(TotalChicken!M75,Turkey!M75)</f>
        <v>50.78378223679684</v>
      </c>
      <c r="N75" s="32">
        <f>SUM(TotalChicken!N75,Turkey!N75)</f>
        <v>41.90302456027702</v>
      </c>
      <c r="O75" s="32">
        <f>SUM(TotalChicken!O75,Turkey!O75)</f>
        <v>35.509855265439036</v>
      </c>
      <c r="Q75"/>
    </row>
    <row r="76" spans="1:17" ht="12" customHeight="1">
      <c r="A76" s="30">
        <v>1977</v>
      </c>
      <c r="B76" s="30">
        <f>IF(+'[1]Pop'!D198=0,'[1]Pop'!H198,'[1]Pop'!D198)</f>
        <v>220.23899999999998</v>
      </c>
      <c r="C76" s="50">
        <f>SUM(TotalChicken!C76,Turkey!C76)</f>
        <v>11817.543044</v>
      </c>
      <c r="D76" s="48" t="s">
        <v>14</v>
      </c>
      <c r="E76" s="50">
        <f>SUM(TotalChicken!E76,Turkey!E76)</f>
        <v>357.467</v>
      </c>
      <c r="F76" s="50">
        <f>SUM(TotalChicken!F76,Turkey!F76)</f>
        <v>12175.010043999999</v>
      </c>
      <c r="G76" s="50">
        <f>SUM(TotalChicken!G76,Turkey!G76)</f>
        <v>402.808</v>
      </c>
      <c r="H76" s="50">
        <f>SUM(TotalChicken!H76,Turkey!H76)</f>
        <v>134</v>
      </c>
      <c r="I76" s="50">
        <f>SUM(TotalChicken!I76,Turkey!I76)</f>
        <v>306.595</v>
      </c>
      <c r="J76" s="50">
        <f>SUM(TotalChicken!J76,Turkey!J76)</f>
        <v>11331.607044</v>
      </c>
      <c r="K76" s="50">
        <f>SUM(TotalChicken!K76,Turkey!K76)</f>
        <v>9406.47904</v>
      </c>
      <c r="L76" s="50">
        <f>SUM(TotalChicken!L76,Turkey!L76)</f>
        <v>7907.85039132</v>
      </c>
      <c r="M76" s="32">
        <f>SUM(TotalChicken!M76,Turkey!M76)</f>
        <v>51.451409804802964</v>
      </c>
      <c r="N76" s="32">
        <f>SUM(TotalChicken!N76,Turkey!N76)</f>
        <v>42.71032396623668</v>
      </c>
      <c r="O76" s="32">
        <f>SUM(TotalChicken!O76,Turkey!O76)</f>
        <v>35.905767785542075</v>
      </c>
      <c r="Q76"/>
    </row>
    <row r="77" spans="1:17" ht="12" customHeight="1">
      <c r="A77" s="30">
        <v>1978</v>
      </c>
      <c r="B77" s="30">
        <f>IF(+'[1]Pop'!D199=0,'[1]Pop'!H199,'[1]Pop'!D199)</f>
        <v>222.585</v>
      </c>
      <c r="C77" s="50">
        <f>SUM(TotalChicken!C77,Turkey!C77)</f>
        <v>12445.234040399999</v>
      </c>
      <c r="D77" s="48" t="s">
        <v>14</v>
      </c>
      <c r="E77" s="50">
        <f>SUM(TotalChicken!E77,Turkey!E77)</f>
        <v>306.595</v>
      </c>
      <c r="F77" s="50">
        <f>SUM(TotalChicken!F77,Turkey!F77)</f>
        <v>12751.829040399998</v>
      </c>
      <c r="G77" s="50">
        <f>SUM(TotalChicken!G77,Turkey!G77)</f>
        <v>411.873</v>
      </c>
      <c r="H77" s="50">
        <f>SUM(TotalChicken!H77,Turkey!H77)</f>
        <v>150</v>
      </c>
      <c r="I77" s="50">
        <f>SUM(TotalChicken!I77,Turkey!I77)</f>
        <v>276.569</v>
      </c>
      <c r="J77" s="50">
        <f>SUM(TotalChicken!J77,Turkey!J77)</f>
        <v>11913.387040399999</v>
      </c>
      <c r="K77" s="50">
        <f>SUM(TotalChicken!K77,Turkey!K77)</f>
        <v>9974.640039999998</v>
      </c>
      <c r="L77" s="50">
        <f>SUM(TotalChicken!L77,Turkey!L77)</f>
        <v>8294.416077435999</v>
      </c>
      <c r="M77" s="32">
        <f>SUM(TotalChicken!M77,Turkey!M77)</f>
        <v>53.522865603701945</v>
      </c>
      <c r="N77" s="32">
        <f>SUM(TotalChicken!N77,Turkey!N77)</f>
        <v>44.81272340903474</v>
      </c>
      <c r="O77" s="32">
        <f>SUM(TotalChicken!O77,Turkey!O77)</f>
        <v>37.26403880511265</v>
      </c>
      <c r="Q77"/>
    </row>
    <row r="78" spans="1:17" ht="12" customHeight="1">
      <c r="A78" s="30">
        <v>1979</v>
      </c>
      <c r="B78" s="30">
        <f>IF(+'[1]Pop'!D200=0,'[1]Pop'!H200,'[1]Pop'!D200)</f>
        <v>225.055</v>
      </c>
      <c r="C78" s="50">
        <f>SUM(TotalChicken!C78,Turkey!C78)</f>
        <v>13704.60236</v>
      </c>
      <c r="D78" s="48" t="s">
        <v>14</v>
      </c>
      <c r="E78" s="50">
        <f>SUM(TotalChicken!E78,Turkey!E78)</f>
        <v>276.569</v>
      </c>
      <c r="F78" s="50">
        <f>SUM(TotalChicken!F78,Turkey!F78)</f>
        <v>13981.17136</v>
      </c>
      <c r="G78" s="50">
        <f>SUM(TotalChicken!G78,Turkey!G78)</f>
        <v>488.195</v>
      </c>
      <c r="H78" s="50">
        <f>SUM(TotalChicken!H78,Turkey!H78)</f>
        <v>166</v>
      </c>
      <c r="I78" s="50">
        <f>SUM(TotalChicken!I78,Turkey!I78)</f>
        <v>382.323</v>
      </c>
      <c r="J78" s="50">
        <f>SUM(TotalChicken!J78,Turkey!J78)</f>
        <v>12944.65336</v>
      </c>
      <c r="K78" s="50">
        <f>SUM(TotalChicken!K78,Turkey!K78)</f>
        <v>10721.91055856</v>
      </c>
      <c r="L78" s="50">
        <f>SUM(TotalChicken!L78,Turkey!L78)</f>
        <v>9030.9203048</v>
      </c>
      <c r="M78" s="32">
        <f>SUM(TotalChicken!M78,Turkey!M78)</f>
        <v>57.51773282086601</v>
      </c>
      <c r="N78" s="32">
        <f>SUM(TotalChicken!N78,Turkey!N78)</f>
        <v>47.641290167114704</v>
      </c>
      <c r="O78" s="32">
        <f>SUM(TotalChicken!O78,Turkey!O78)</f>
        <v>40.12761460443003</v>
      </c>
      <c r="Q78"/>
    </row>
    <row r="79" spans="1:17" ht="12" customHeight="1">
      <c r="A79" s="30">
        <v>1980</v>
      </c>
      <c r="B79" s="30">
        <f>IF(+'[1]Pop'!D201=0,'[1]Pop'!H201,'[1]Pop'!D201)</f>
        <v>227.726</v>
      </c>
      <c r="C79" s="50">
        <f>SUM(TotalChicken!C79,Turkey!C79)</f>
        <v>14172.591679999998</v>
      </c>
      <c r="D79" s="48" t="s">
        <v>14</v>
      </c>
      <c r="E79" s="50">
        <f>SUM(TotalChicken!E79,Turkey!E79)</f>
        <v>382.323</v>
      </c>
      <c r="F79" s="50">
        <f>SUM(TotalChicken!F79,Turkey!F79)</f>
        <v>14554.91468</v>
      </c>
      <c r="G79" s="50">
        <f>SUM(TotalChicken!G79,Turkey!G79)</f>
        <v>695.383</v>
      </c>
      <c r="H79" s="50">
        <f>SUM(TotalChicken!H79,Turkey!H79)</f>
        <v>167</v>
      </c>
      <c r="I79" s="50">
        <f>SUM(TotalChicken!I79,Turkey!I79)</f>
        <v>334.325</v>
      </c>
      <c r="J79" s="50">
        <f>SUM(TotalChicken!J79,Turkey!J79)</f>
        <v>13358.20668</v>
      </c>
      <c r="K79" s="50">
        <f>SUM(TotalChicken!K79,Turkey!K79)</f>
        <v>10785.55159408</v>
      </c>
      <c r="L79" s="50">
        <f>SUM(TotalChicken!L79,Turkey!L79)</f>
        <v>9284.801153600001</v>
      </c>
      <c r="M79" s="32">
        <f>SUM(TotalChicken!M79,Turkey!M79)</f>
        <v>58.65911964378245</v>
      </c>
      <c r="N79" s="32">
        <f>SUM(TotalChicken!N79,Turkey!N79)</f>
        <v>47.361968304365774</v>
      </c>
      <c r="O79" s="32">
        <f>SUM(TotalChicken!O79,Turkey!O79)</f>
        <v>40.771809778417925</v>
      </c>
      <c r="Q79"/>
    </row>
    <row r="80" spans="1:17" ht="12" customHeight="1">
      <c r="A80" s="31">
        <v>1981</v>
      </c>
      <c r="B80" s="31">
        <f>IF(+'[1]Pop'!D202=0,'[1]Pop'!H202,'[1]Pop'!D202)</f>
        <v>229.966</v>
      </c>
      <c r="C80" s="54">
        <f>SUM(TotalChicken!C80,Turkey!C80)</f>
        <v>15057.25084</v>
      </c>
      <c r="D80" s="52" t="s">
        <v>14</v>
      </c>
      <c r="E80" s="54">
        <f>SUM(TotalChicken!E80,Turkey!E80)</f>
        <v>334.325</v>
      </c>
      <c r="F80" s="54">
        <f>SUM(TotalChicken!F80,Turkey!F80)</f>
        <v>15391.575840000001</v>
      </c>
      <c r="G80" s="54">
        <f>SUM(TotalChicken!G80,Turkey!G80)</f>
        <v>825.707</v>
      </c>
      <c r="H80" s="54">
        <f>SUM(TotalChicken!H80,Turkey!H80)</f>
        <v>162</v>
      </c>
      <c r="I80" s="54">
        <f>SUM(TotalChicken!I80,Turkey!I80)</f>
        <v>387.125</v>
      </c>
      <c r="J80" s="54">
        <f>SUM(TotalChicken!J80,Turkey!J80)</f>
        <v>14016.74384</v>
      </c>
      <c r="K80" s="54">
        <f>SUM(TotalChicken!K80,Turkey!K80)</f>
        <v>11226.063746799999</v>
      </c>
      <c r="L80" s="54">
        <f>SUM(TotalChicken!L80,Turkey!L80)</f>
        <v>9670.99100836</v>
      </c>
      <c r="M80" s="36">
        <f>SUM(TotalChicken!M80,Turkey!M80)</f>
        <v>60.951374724959344</v>
      </c>
      <c r="N80" s="36">
        <f>SUM(TotalChicken!N80,Turkey!N80)</f>
        <v>48.81618911839141</v>
      </c>
      <c r="O80" s="36">
        <f>SUM(TotalChicken!O80,Turkey!O80)</f>
        <v>42.0540036716732</v>
      </c>
      <c r="Q80"/>
    </row>
    <row r="81" spans="1:17" ht="12" customHeight="1">
      <c r="A81" s="31">
        <v>1982</v>
      </c>
      <c r="B81" s="31">
        <f>IF(+'[1]Pop'!D203=0,'[1]Pop'!H203,'[1]Pop'!D203)</f>
        <v>232.188</v>
      </c>
      <c r="C81" s="54">
        <f>SUM(TotalChicken!C81,Turkey!C81)</f>
        <v>15088.934084</v>
      </c>
      <c r="D81" s="52" t="s">
        <v>14</v>
      </c>
      <c r="E81" s="54">
        <f>SUM(TotalChicken!E81,Turkey!E81)</f>
        <v>387.125</v>
      </c>
      <c r="F81" s="54">
        <f>SUM(TotalChicken!F81,Turkey!F81)</f>
        <v>15476.059084</v>
      </c>
      <c r="G81" s="54">
        <f>SUM(TotalChicken!G81,Turkey!G81)</f>
        <v>575.486</v>
      </c>
      <c r="H81" s="54">
        <f>SUM(TotalChicken!H81,Turkey!H81)</f>
        <v>155</v>
      </c>
      <c r="I81" s="54">
        <f>SUM(TotalChicken!I81,Turkey!I81)</f>
        <v>338.906</v>
      </c>
      <c r="J81" s="54">
        <f>SUM(TotalChicken!J81,Turkey!J81)</f>
        <v>14406.667083999999</v>
      </c>
      <c r="K81" s="54">
        <f>SUM(TotalChicken!K81,Turkey!K81)</f>
        <v>11388.231877999999</v>
      </c>
      <c r="L81" s="54">
        <f>SUM(TotalChicken!L81,Turkey!L81)</f>
        <v>9803.105873800001</v>
      </c>
      <c r="M81" s="36">
        <f>SUM(TotalChicken!M81,Turkey!M81)</f>
        <v>62.047423139869416</v>
      </c>
      <c r="N81" s="36">
        <f>SUM(TotalChicken!N81,Turkey!N81)</f>
        <v>49.047461014350446</v>
      </c>
      <c r="O81" s="36">
        <f>SUM(TotalChicken!O81,Turkey!O81)</f>
        <v>42.22055349027512</v>
      </c>
      <c r="Q81"/>
    </row>
    <row r="82" spans="1:17" ht="12" customHeight="1">
      <c r="A82" s="31">
        <v>1983</v>
      </c>
      <c r="B82" s="31">
        <f>IF(+'[1]Pop'!D204=0,'[1]Pop'!H204,'[1]Pop'!D204)</f>
        <v>234.307</v>
      </c>
      <c r="C82" s="54">
        <f>SUM(TotalChicken!C82,Turkey!C82)</f>
        <v>15492.722</v>
      </c>
      <c r="D82" s="52" t="s">
        <v>14</v>
      </c>
      <c r="E82" s="54">
        <f>SUM(TotalChicken!E82,Turkey!E82)</f>
        <v>338.906</v>
      </c>
      <c r="F82" s="54">
        <f>SUM(TotalChicken!F82,Turkey!F82)</f>
        <v>15831.628</v>
      </c>
      <c r="G82" s="54">
        <f>SUM(TotalChicken!G82,Turkey!G82)</f>
        <v>496.805</v>
      </c>
      <c r="H82" s="54">
        <f>SUM(TotalChicken!H82,Turkey!H82)</f>
        <v>149</v>
      </c>
      <c r="I82" s="54">
        <f>SUM(TotalChicken!I82,Turkey!I82)</f>
        <v>280.692</v>
      </c>
      <c r="J82" s="54">
        <f>SUM(TotalChicken!J82,Turkey!J82)</f>
        <v>14905.131000000001</v>
      </c>
      <c r="K82" s="54">
        <f>SUM(TotalChicken!K82,Turkey!K82)</f>
        <v>11537.932013000001</v>
      </c>
      <c r="L82" s="54">
        <f>SUM(TotalChicken!L82,Turkey!L82)</f>
        <v>10012.286484</v>
      </c>
      <c r="M82" s="36">
        <f>SUM(TotalChicken!M82,Turkey!M82)</f>
        <v>63.61368204961866</v>
      </c>
      <c r="N82" s="36">
        <f>SUM(TotalChicken!N82,Turkey!N82)</f>
        <v>49.242796898940284</v>
      </c>
      <c r="O82" s="36">
        <f>SUM(TotalChicken!O82,Turkey!O82)</f>
        <v>42.73148682711144</v>
      </c>
      <c r="Q82"/>
    </row>
    <row r="83" spans="1:17" ht="12" customHeight="1">
      <c r="A83" s="31">
        <v>1984</v>
      </c>
      <c r="B83" s="31">
        <f>IF(+'[1]Pop'!D205=0,'[1]Pop'!H205,'[1]Pop'!D205)</f>
        <v>236.348</v>
      </c>
      <c r="C83" s="54">
        <f>SUM(TotalChicken!C83,Turkey!C83)</f>
        <v>16081.005000399999</v>
      </c>
      <c r="D83" s="52" t="s">
        <v>14</v>
      </c>
      <c r="E83" s="54">
        <f>SUM(TotalChicken!E83,Turkey!E83)</f>
        <v>280.692</v>
      </c>
      <c r="F83" s="54">
        <f>SUM(TotalChicken!F83,Turkey!F83)</f>
        <v>16361.6970004</v>
      </c>
      <c r="G83" s="54">
        <f>SUM(TotalChicken!G83,Turkey!G83)</f>
        <v>459.633</v>
      </c>
      <c r="H83" s="54">
        <f>SUM(TotalChicken!H83,Turkey!H83)</f>
        <v>154</v>
      </c>
      <c r="I83" s="54">
        <f>SUM(TotalChicken!I83,Turkey!I83)</f>
        <v>264.565</v>
      </c>
      <c r="J83" s="54">
        <f>SUM(TotalChicken!J83,Turkey!J83)</f>
        <v>15483.499000400001</v>
      </c>
      <c r="K83" s="54">
        <f>SUM(TotalChicken!K83,Turkey!K83)</f>
        <v>12040.129784</v>
      </c>
      <c r="L83" s="54">
        <f>SUM(TotalChicken!L83,Turkey!L83)</f>
        <v>10390.201716316</v>
      </c>
      <c r="M83" s="36">
        <f>SUM(TotalChicken!M83,Turkey!M83)</f>
        <v>65.51144498959161</v>
      </c>
      <c r="N83" s="36">
        <f>SUM(TotalChicken!N83,Turkey!N83)</f>
        <v>50.94238065902821</v>
      </c>
      <c r="O83" s="36">
        <f>SUM(TotalChicken!O83,Turkey!O83)</f>
        <v>43.96145394213617</v>
      </c>
      <c r="Q83"/>
    </row>
    <row r="84" spans="1:17" ht="12" customHeight="1">
      <c r="A84" s="31">
        <v>1985</v>
      </c>
      <c r="B84" s="31">
        <f>IF(+'[1]Pop'!D206=0,'[1]Pop'!H206,'[1]Pop'!D206)</f>
        <v>238.466</v>
      </c>
      <c r="C84" s="54">
        <f>SUM(TotalChicken!C84,Turkey!C84)</f>
        <v>16861.69196</v>
      </c>
      <c r="D84" s="52" t="s">
        <v>14</v>
      </c>
      <c r="E84" s="54">
        <f>SUM(TotalChicken!E84,Turkey!E84)</f>
        <v>264.565</v>
      </c>
      <c r="F84" s="54">
        <f>SUM(TotalChicken!F84,Turkey!F84)</f>
        <v>17126.25696</v>
      </c>
      <c r="G84" s="54">
        <f>SUM(TotalChicken!G84,Turkey!G84)</f>
        <v>464.68300000000005</v>
      </c>
      <c r="H84" s="54">
        <f>SUM(TotalChicken!H84,Turkey!H84)</f>
        <v>151</v>
      </c>
      <c r="I84" s="54">
        <f>SUM(TotalChicken!I84,Turkey!I84)</f>
        <v>321.303</v>
      </c>
      <c r="J84" s="54">
        <f>SUM(TotalChicken!J84,Turkey!J84)</f>
        <v>16189.270960000002</v>
      </c>
      <c r="K84" s="54">
        <f>SUM(TotalChicken!K84,Turkey!K84)</f>
        <v>12525.864080000001</v>
      </c>
      <c r="L84" s="54">
        <f>SUM(TotalChicken!L84,Turkey!L84)</f>
        <v>10855.478496160002</v>
      </c>
      <c r="M84" s="36">
        <f>SUM(TotalChicken!M84,Turkey!M84)</f>
        <v>67.88922093715667</v>
      </c>
      <c r="N84" s="36">
        <f>SUM(TotalChicken!N84,Turkey!N84)</f>
        <v>52.52683434955088</v>
      </c>
      <c r="O84" s="36">
        <f>SUM(TotalChicken!O84,Turkey!O84)</f>
        <v>45.52212263450556</v>
      </c>
      <c r="Q84"/>
    </row>
    <row r="85" spans="1:17" ht="12" customHeight="1">
      <c r="A85" s="30">
        <v>1986</v>
      </c>
      <c r="B85" s="30">
        <f>IF(+'[1]Pop'!D207=0,'[1]Pop'!H207,'[1]Pop'!D207)</f>
        <v>240.651</v>
      </c>
      <c r="C85" s="50">
        <f>SUM(TotalChicken!C85,Turkey!C85)</f>
        <v>17891.123639999998</v>
      </c>
      <c r="D85" s="48" t="s">
        <v>14</v>
      </c>
      <c r="E85" s="50">
        <f>SUM(TotalChicken!E85,Turkey!E85)</f>
        <v>321.303</v>
      </c>
      <c r="F85" s="50">
        <f>SUM(TotalChicken!F85,Turkey!F85)</f>
        <v>18212.426639999998</v>
      </c>
      <c r="G85" s="50">
        <f>SUM(TotalChicken!G85,Turkey!G85)</f>
        <v>609.1179999999999</v>
      </c>
      <c r="H85" s="50">
        <f>SUM(TotalChicken!H85,Turkey!H85)</f>
        <v>156</v>
      </c>
      <c r="I85" s="50">
        <f>SUM(TotalChicken!I85,Turkey!I85)</f>
        <v>365.221</v>
      </c>
      <c r="J85" s="50">
        <f>SUM(TotalChicken!J85,Turkey!J85)</f>
        <v>17082.087639999998</v>
      </c>
      <c r="K85" s="50">
        <f>SUM(TotalChicken!K85,Turkey!K85)</f>
        <v>12923.432622839999</v>
      </c>
      <c r="L85" s="50">
        <f>SUM(TotalChicken!L85,Turkey!L85)</f>
        <v>11397.024529600001</v>
      </c>
      <c r="M85" s="32">
        <f>SUM(TotalChicken!M85,Turkey!M85)</f>
        <v>70.9828242558726</v>
      </c>
      <c r="N85" s="32">
        <f>SUM(TotalChicken!N85,Turkey!N85)</f>
        <v>53.70196933667426</v>
      </c>
      <c r="O85" s="32">
        <f>SUM(TotalChicken!O85,Turkey!O85)</f>
        <v>47.35914053795746</v>
      </c>
      <c r="Q85"/>
    </row>
    <row r="86" spans="1:17" ht="12" customHeight="1">
      <c r="A86" s="30">
        <v>1987</v>
      </c>
      <c r="B86" s="30">
        <f>IF(+'[1]Pop'!D208=0,'[1]Pop'!H208,'[1]Pop'!D208)</f>
        <v>242.804</v>
      </c>
      <c r="C86" s="50">
        <f>SUM(TotalChicken!C86,Turkey!C86)</f>
        <v>19685.425040000002</v>
      </c>
      <c r="D86" s="48" t="s">
        <v>14</v>
      </c>
      <c r="E86" s="50">
        <f>SUM(TotalChicken!E86,Turkey!E86)</f>
        <v>365.221</v>
      </c>
      <c r="F86" s="50">
        <f>SUM(TotalChicken!F86,Turkey!F86)</f>
        <v>20050.64604</v>
      </c>
      <c r="G86" s="50">
        <f>SUM(TotalChicken!G86,Turkey!G86)</f>
        <v>800.147</v>
      </c>
      <c r="H86" s="50">
        <f>SUM(TotalChicken!H86,Turkey!H86)</f>
        <v>157</v>
      </c>
      <c r="I86" s="50">
        <f>SUM(TotalChicken!I86,Turkey!I86)</f>
        <v>479.16</v>
      </c>
      <c r="J86" s="50">
        <f>SUM(TotalChicken!J86,Turkey!J86)</f>
        <v>18614.33904</v>
      </c>
      <c r="K86" s="50">
        <f>SUM(TotalChicken!K86,Turkey!K86)</f>
        <v>13792.18039456</v>
      </c>
      <c r="L86" s="50">
        <f>SUM(TotalChicken!L86,Turkey!L86)</f>
        <v>12389.45766344</v>
      </c>
      <c r="M86" s="32">
        <f>SUM(TotalChicken!M86,Turkey!M86)</f>
        <v>76.66405429894071</v>
      </c>
      <c r="N86" s="32">
        <f>SUM(TotalChicken!N86,Turkey!N86)</f>
        <v>56.803761035897274</v>
      </c>
      <c r="O86" s="32">
        <f>SUM(TotalChicken!O86,Turkey!O86)</f>
        <v>51.02657972455149</v>
      </c>
      <c r="Q86"/>
    </row>
    <row r="87" spans="1:17" ht="12" customHeight="1">
      <c r="A87" s="30">
        <v>1988</v>
      </c>
      <c r="B87" s="30">
        <f>IF(+'[1]Pop'!D209=0,'[1]Pop'!H209,'[1]Pop'!D209)</f>
        <v>245.021</v>
      </c>
      <c r="C87" s="50">
        <f>SUM(TotalChicken!C87,Turkey!C87)</f>
        <v>20441.9148440055</v>
      </c>
      <c r="D87" s="48" t="s">
        <v>14</v>
      </c>
      <c r="E87" s="50">
        <f>SUM(TotalChicken!E87,Turkey!E87)</f>
        <v>479.16</v>
      </c>
      <c r="F87" s="50">
        <f>SUM(TotalChicken!F87,Turkey!F87)</f>
        <v>20921.0748440055</v>
      </c>
      <c r="G87" s="50">
        <f>SUM(TotalChicken!G87,Turkey!G87)</f>
        <v>842.0010730000001</v>
      </c>
      <c r="H87" s="50">
        <f>SUM(TotalChicken!H87,Turkey!H87)</f>
        <v>164</v>
      </c>
      <c r="I87" s="50">
        <f>SUM(TotalChicken!I87,Turkey!I87)</f>
        <v>442.15700000000004</v>
      </c>
      <c r="J87" s="50">
        <f>SUM(TotalChicken!J87,Turkey!J87)</f>
        <v>19472.916771005497</v>
      </c>
      <c r="K87" s="50">
        <f>SUM(TotalChicken!K87,Turkey!K87)</f>
        <v>13941.338929834314</v>
      </c>
      <c r="L87" s="50">
        <f>SUM(TotalChicken!L87,Turkey!L87)</f>
        <v>12725.903034831095</v>
      </c>
      <c r="M87" s="32">
        <f>SUM(TotalChicken!M87,Turkey!M87)</f>
        <v>79.4744808445215</v>
      </c>
      <c r="N87" s="32">
        <f>SUM(TotalChicken!N87,Turkey!N87)</f>
        <v>56.898547185075216</v>
      </c>
      <c r="O87" s="32">
        <f>SUM(TotalChicken!O87,Turkey!O87)</f>
        <v>51.938009537268634</v>
      </c>
      <c r="Q87"/>
    </row>
    <row r="88" spans="1:17" ht="12" customHeight="1">
      <c r="A88" s="30">
        <v>1989</v>
      </c>
      <c r="B88" s="30">
        <f>IF(+'[1]Pop'!D210=0,'[1]Pop'!H210,'[1]Pop'!D210)</f>
        <v>247.342</v>
      </c>
      <c r="C88" s="50">
        <f>SUM(TotalChicken!C88,Turkey!C88)</f>
        <v>21894.073952000002</v>
      </c>
      <c r="D88" s="48" t="s">
        <v>14</v>
      </c>
      <c r="E88" s="50">
        <f>SUM(TotalChicken!E88,Turkey!E88)</f>
        <v>442.15700000000004</v>
      </c>
      <c r="F88" s="50">
        <f>SUM(TotalChicken!F88,Turkey!F88)</f>
        <v>22336.230952</v>
      </c>
      <c r="G88" s="50">
        <f>SUM(TotalChicken!G88,Turkey!G88)</f>
        <v>1039.2888839653</v>
      </c>
      <c r="H88" s="50">
        <f>SUM(TotalChicken!H88,Turkey!H88)</f>
        <v>192</v>
      </c>
      <c r="I88" s="50">
        <f>SUM(TotalChicken!I88,Turkey!I88)</f>
        <v>463.44100000000003</v>
      </c>
      <c r="J88" s="50">
        <f>SUM(TotalChicken!J88,Turkey!J88)</f>
        <v>20641.5010680347</v>
      </c>
      <c r="K88" s="50">
        <f>SUM(TotalChicken!K88,Turkey!K88)</f>
        <v>14360.272017693984</v>
      </c>
      <c r="L88" s="50">
        <f>SUM(TotalChicken!L88,Turkey!L88)</f>
        <v>13246.392621160996</v>
      </c>
      <c r="M88" s="32">
        <f>SUM(TotalChicken!M88,Turkey!M88)</f>
        <v>83.45327954021032</v>
      </c>
      <c r="N88" s="32">
        <f>SUM(TotalChicken!N88,Turkey!N88)</f>
        <v>58.05836460323755</v>
      </c>
      <c r="O88" s="32">
        <f>SUM(TotalChicken!O88,Turkey!O88)</f>
        <v>53.5549668926466</v>
      </c>
      <c r="Q88"/>
    </row>
    <row r="89" spans="1:17" ht="12" customHeight="1">
      <c r="A89" s="30">
        <v>1990</v>
      </c>
      <c r="B89" s="30">
        <f>IF(+'[1]Pop'!D211=0,'[1]Pop'!H211,'[1]Pop'!D211)</f>
        <v>250.132</v>
      </c>
      <c r="C89" s="50">
        <f>SUM(TotalChicken!C89,Turkey!C89)</f>
        <v>23467.625999119697</v>
      </c>
      <c r="D89" s="48" t="s">
        <v>14</v>
      </c>
      <c r="E89" s="50">
        <f>SUM(TotalChicken!E89,Turkey!E89)</f>
        <v>463.44100000000003</v>
      </c>
      <c r="F89" s="50">
        <f>SUM(TotalChicken!F89,Turkey!F89)</f>
        <v>23931.0669991197</v>
      </c>
      <c r="G89" s="50">
        <f>SUM(TotalChicken!G89,Turkey!G89)</f>
        <v>53.939</v>
      </c>
      <c r="H89" s="50">
        <f>SUM(TotalChicken!H89,Turkey!H89)</f>
        <v>180</v>
      </c>
      <c r="I89" s="50">
        <f>SUM(TotalChicken!I89,Turkey!I89)</f>
        <v>556.665</v>
      </c>
      <c r="J89" s="50">
        <f>SUM(TotalChicken!J89,Turkey!J89)</f>
        <v>21997.0738373677</v>
      </c>
      <c r="K89" s="50">
        <f>SUM(TotalChicken!K89,Turkey!K89)</f>
        <v>15257.900855330956</v>
      </c>
      <c r="L89" s="50">
        <f>SUM(TotalChicken!L89,Turkey!L89)</f>
        <v>14082.89479789272</v>
      </c>
      <c r="M89" s="32">
        <f>SUM(TotalChicken!M89,Turkey!M89)</f>
        <v>87.94186204631035</v>
      </c>
      <c r="N89" s="32">
        <f>SUM(TotalChicken!N89,Turkey!N89)</f>
        <v>60.99939574037291</v>
      </c>
      <c r="O89" s="32">
        <f>SUM(TotalChicken!O89,Turkey!O89)</f>
        <v>56.30185181381319</v>
      </c>
      <c r="Q89"/>
    </row>
    <row r="90" spans="1:15" ht="12" customHeight="1">
      <c r="A90" s="31">
        <v>1991</v>
      </c>
      <c r="B90" s="31">
        <f>IF(+'[1]Pop'!D212=0,'[1]Pop'!H212,'[1]Pop'!D212)</f>
        <v>253.493</v>
      </c>
      <c r="C90" s="54">
        <f>SUM(TotalChicken!C90,Turkey!C90)</f>
        <v>24701.173000000003</v>
      </c>
      <c r="D90" s="54">
        <f>SUM(TotalChicken!D90,Turkey!D90)</f>
        <v>2.2</v>
      </c>
      <c r="E90" s="54">
        <f>SUM(TotalChicken!E90,Turkey!E90)</f>
        <v>556.665</v>
      </c>
      <c r="F90" s="54">
        <f>SUM(TotalChicken!F90,Turkey!F90)</f>
        <v>25260.038</v>
      </c>
      <c r="G90" s="54">
        <f>SUM(TotalChicken!G90,Turkey!G90)</f>
        <v>122.042</v>
      </c>
      <c r="H90" s="54">
        <f>SUM(TotalChicken!H90,Turkey!H90)</f>
        <v>199</v>
      </c>
      <c r="I90" s="54">
        <f>SUM(TotalChicken!I90,Turkey!I90)</f>
        <v>574.701</v>
      </c>
      <c r="J90" s="54">
        <f>SUM(TotalChicken!J90,Turkey!J90)</f>
        <v>23103.5083961794</v>
      </c>
      <c r="K90" s="54">
        <f>SUM(TotalChicken!K90,Turkey!K90)</f>
        <v>16045.975614318106</v>
      </c>
      <c r="L90" s="54">
        <f>SUM(TotalChicken!L90,Turkey!L90)</f>
        <v>14755.0236345</v>
      </c>
      <c r="M90" s="36">
        <f>SUM(TotalChicken!M90,Turkey!M90)</f>
        <v>91.1406168855921</v>
      </c>
      <c r="N90" s="36">
        <f>SUM(TotalChicken!N90,Turkey!N90)</f>
        <v>63.299482093462565</v>
      </c>
      <c r="O90" s="36">
        <f>SUM(TotalChicken!O90,Turkey!O90)</f>
        <v>58.20682872702599</v>
      </c>
    </row>
    <row r="91" spans="1:15" ht="12" customHeight="1">
      <c r="A91" s="31">
        <v>1992</v>
      </c>
      <c r="B91" s="31">
        <f>IF(+'[1]Pop'!D213=0,'[1]Pop'!H213,'[1]Pop'!D213)</f>
        <v>256.894</v>
      </c>
      <c r="C91" s="54">
        <f>SUM(TotalChicken!C91,Turkey!C91)</f>
        <v>26200.5119992022</v>
      </c>
      <c r="D91" s="54">
        <f>SUM(TotalChicken!D91,Turkey!D91)</f>
        <v>1</v>
      </c>
      <c r="E91" s="54">
        <f>SUM(TotalChicken!E91,Turkey!E91)</f>
        <v>574.569</v>
      </c>
      <c r="F91" s="54">
        <f>SUM(TotalChicken!F91,Turkey!F91)</f>
        <v>26776.0809992022</v>
      </c>
      <c r="G91" s="54">
        <f>SUM(TotalChicken!G91,Turkey!G91)</f>
        <v>201.83</v>
      </c>
      <c r="H91" s="54">
        <f>SUM(TotalChicken!H91,Turkey!H91)</f>
        <v>217</v>
      </c>
      <c r="I91" s="54">
        <f>SUM(TotalChicken!I91,Turkey!I91)</f>
        <v>649.5640000000001</v>
      </c>
      <c r="J91" s="54">
        <f>SUM(TotalChicken!J91,Turkey!J91)</f>
        <v>24218.3958445567</v>
      </c>
      <c r="K91" s="54">
        <f>SUM(TotalChicken!K91,Turkey!K91)</f>
        <v>17175.30962476433</v>
      </c>
      <c r="L91" s="54">
        <f>SUM(TotalChicken!L91,Turkey!L91)</f>
        <v>15553.330391490472</v>
      </c>
      <c r="M91" s="36">
        <f>SUM(TotalChicken!M91,Turkey!M91)</f>
        <v>94.27388667916223</v>
      </c>
      <c r="N91" s="36">
        <f>SUM(TotalChicken!N91,Turkey!N91)</f>
        <v>66.85757403740192</v>
      </c>
      <c r="O91" s="36">
        <f>SUM(TotalChicken!O91,Turkey!O91)</f>
        <v>60.543766656638425</v>
      </c>
    </row>
    <row r="92" spans="1:15" ht="12" customHeight="1">
      <c r="A92" s="31">
        <v>1993</v>
      </c>
      <c r="B92" s="31">
        <f>IF(+'[1]Pop'!D214=0,'[1]Pop'!H214,'[1]Pop'!D214)</f>
        <v>260.255</v>
      </c>
      <c r="C92" s="54">
        <f>SUM(TotalChicken!C92,Turkey!C92)</f>
        <v>27327.92598648</v>
      </c>
      <c r="D92" s="54">
        <f>SUM(TotalChicken!D92,Turkey!D92)</f>
        <v>1</v>
      </c>
      <c r="E92" s="54">
        <f>SUM(TotalChicken!E92,Turkey!E92)</f>
        <v>649.5640000000001</v>
      </c>
      <c r="F92" s="54">
        <f>SUM(TotalChicken!F92,Turkey!F92)</f>
        <v>27978.489986480003</v>
      </c>
      <c r="G92" s="54">
        <f>SUM(TotalChicken!G92,Turkey!G92)</f>
        <v>2262.4272219094</v>
      </c>
      <c r="H92" s="54">
        <f>SUM(TotalChicken!H92,Turkey!H92)</f>
        <v>164</v>
      </c>
      <c r="I92" s="54">
        <f>SUM(TotalChicken!I92,Turkey!I92)</f>
        <v>614.678</v>
      </c>
      <c r="J92" s="54">
        <f>SUM(TotalChicken!J92,Turkey!J92)</f>
        <v>24937.3847645706</v>
      </c>
      <c r="K92" s="54">
        <f>SUM(TotalChicken!K92,Turkey!K92)</f>
        <v>18002.2033003939</v>
      </c>
      <c r="L92" s="54">
        <f>SUM(TotalChicken!L92,Turkey!L92)</f>
        <v>16135.312194436483</v>
      </c>
      <c r="M92" s="36">
        <f>SUM(TotalChicken!M92,Turkey!M92)</f>
        <v>95.81904195719812</v>
      </c>
      <c r="N92" s="36">
        <f>SUM(TotalChicken!N92,Turkey!N92)</f>
        <v>69.17140228004801</v>
      </c>
      <c r="O92" s="36">
        <f>SUM(TotalChicken!O92,Turkey!O92)</f>
        <v>61.99808723919419</v>
      </c>
    </row>
    <row r="93" spans="1:15" ht="12" customHeight="1">
      <c r="A93" s="31">
        <v>1994</v>
      </c>
      <c r="B93" s="31">
        <f>IF(+'[1]Pop'!D215=0,'[1]Pop'!H215,'[1]Pop'!D215)</f>
        <v>263.436</v>
      </c>
      <c r="C93" s="54">
        <f>SUM(TotalChicken!C93,Turkey!C93)</f>
        <v>29112.597013084</v>
      </c>
      <c r="D93" s="54">
        <f>SUM(TotalChicken!D93,Turkey!D93)</f>
        <v>1</v>
      </c>
      <c r="E93" s="54">
        <f>SUM(TotalChicken!E93,Turkey!E93)</f>
        <v>614.678</v>
      </c>
      <c r="F93" s="54">
        <f>SUM(TotalChicken!F93,Turkey!F93)</f>
        <v>29728.275013084</v>
      </c>
      <c r="G93" s="54">
        <f>SUM(TotalChicken!G93,Turkey!G93)</f>
        <v>3244.1454381925</v>
      </c>
      <c r="H93" s="54">
        <f>SUM(TotalChicken!H93,Turkey!H93)</f>
        <v>137</v>
      </c>
      <c r="I93" s="54">
        <f>SUM(TotalChicken!I93,Turkey!I93)</f>
        <v>726.52</v>
      </c>
      <c r="J93" s="54">
        <f>SUM(TotalChicken!J93,Turkey!J93)</f>
        <v>25620.609574891503</v>
      </c>
      <c r="K93" s="54">
        <f>SUM(TotalChicken!K93,Turkey!K93)</f>
        <v>18411.330274887965</v>
      </c>
      <c r="L93" s="54">
        <f>SUM(TotalChicken!L93,Turkey!L93)</f>
        <v>16505.13606587671</v>
      </c>
      <c r="M93" s="36">
        <f>SUM(TotalChicken!M93,Turkey!M93)</f>
        <v>97.25553673336789</v>
      </c>
      <c r="N93" s="36">
        <f>SUM(TotalChicken!N93,Turkey!N93)</f>
        <v>69.88919614209131</v>
      </c>
      <c r="O93" s="36">
        <f>SUM(TotalChicken!O93,Turkey!O93)</f>
        <v>62.6533050375678</v>
      </c>
    </row>
    <row r="94" spans="1:15" ht="12" customHeight="1">
      <c r="A94" s="31">
        <v>1995</v>
      </c>
      <c r="B94" s="31">
        <f>IF(+'[1]Pop'!D216=0,'[1]Pop'!H216,'[1]Pop'!D216)</f>
        <v>266.557</v>
      </c>
      <c r="C94" s="54">
        <f>SUM(TotalChicken!C94,Turkey!C94)</f>
        <v>30392.531893500003</v>
      </c>
      <c r="D94" s="54">
        <f>SUM(TotalChicken!D94,Turkey!D94)</f>
        <v>6</v>
      </c>
      <c r="E94" s="54">
        <f>SUM(TotalChicken!E94,Turkey!E94)</f>
        <v>726.52</v>
      </c>
      <c r="F94" s="54">
        <f>SUM(TotalChicken!F94,Turkey!F94)</f>
        <v>31125.0518935</v>
      </c>
      <c r="G94" s="54">
        <f>SUM(TotalChicken!G94,Turkey!G94)</f>
        <v>4339.6254345626</v>
      </c>
      <c r="H94" s="54">
        <f>SUM(TotalChicken!H94,Turkey!H94)</f>
        <v>126</v>
      </c>
      <c r="I94" s="54">
        <f>SUM(TotalChicken!I94,Turkey!I94)</f>
        <v>838.659</v>
      </c>
      <c r="J94" s="54">
        <f>SUM(TotalChicken!J94,Turkey!J94)</f>
        <v>25820.7674589374</v>
      </c>
      <c r="K94" s="54">
        <f>SUM(TotalChicken!K94,Turkey!K94)</f>
        <v>18415.9567729094</v>
      </c>
      <c r="L94" s="54">
        <f>SUM(TotalChicken!L94,Turkey!L94)</f>
        <v>16552.519724932277</v>
      </c>
      <c r="M94" s="36">
        <f>SUM(TotalChicken!M94,Turkey!M94)</f>
        <v>96.86771481873446</v>
      </c>
      <c r="N94" s="36">
        <f>SUM(TotalChicken!N94,Turkey!N94)</f>
        <v>69.08825044140428</v>
      </c>
      <c r="O94" s="36">
        <f>SUM(TotalChicken!O94,Turkey!O94)</f>
        <v>62.09748655984377</v>
      </c>
    </row>
    <row r="95" spans="1:15" ht="12" customHeight="1">
      <c r="A95" s="30">
        <v>1996</v>
      </c>
      <c r="B95" s="30">
        <f>IF(+'[1]Pop'!D217=0,'[1]Pop'!H217,'[1]Pop'!D217)</f>
        <v>269.667</v>
      </c>
      <c r="C95" s="50">
        <f>SUM(TotalChicken!C95,Turkey!C95)</f>
        <v>32015.487814630003</v>
      </c>
      <c r="D95" s="50">
        <f>SUM(TotalChicken!D95,Turkey!D95)</f>
        <v>5</v>
      </c>
      <c r="E95" s="50">
        <f>SUM(TotalChicken!E95,Turkey!E95)</f>
        <v>838.659</v>
      </c>
      <c r="F95" s="50">
        <f>SUM(TotalChicken!F95,Turkey!F95)</f>
        <v>32859.14681463</v>
      </c>
      <c r="G95" s="50">
        <f>SUM(TotalChicken!G95,Turkey!G95)</f>
        <v>5183.0840647979</v>
      </c>
      <c r="H95" s="50">
        <f>SUM(TotalChicken!H95,Turkey!H95)</f>
        <v>130</v>
      </c>
      <c r="I95" s="50">
        <f>SUM(TotalChicken!I95,Turkey!I95)</f>
        <v>974.9620000000001</v>
      </c>
      <c r="J95" s="50">
        <f>SUM(TotalChicken!J95,Turkey!J95)</f>
        <v>26571.1007498321</v>
      </c>
      <c r="K95" s="50">
        <f>SUM(TotalChicken!K95,Turkey!K95)</f>
        <v>18779.939132497602</v>
      </c>
      <c r="L95" s="50">
        <f>SUM(TotalChicken!L95,Turkey!L95)</f>
        <v>16980.93636713503</v>
      </c>
      <c r="M95" s="32">
        <f>SUM(TotalChicken!M95,Turkey!M95)</f>
        <v>98.53300830221015</v>
      </c>
      <c r="N95" s="32">
        <f>SUM(TotalChicken!N95,Turkey!N95)</f>
        <v>69.64122095954494</v>
      </c>
      <c r="O95" s="32">
        <f>SUM(TotalChicken!O95,Turkey!O95)</f>
        <v>62.97001993990748</v>
      </c>
    </row>
    <row r="96" spans="1:15" ht="12" customHeight="1">
      <c r="A96" s="30">
        <v>1997</v>
      </c>
      <c r="B96" s="30">
        <f>IF(+'[1]Pop'!D218=0,'[1]Pop'!H218,'[1]Pop'!D218)</f>
        <v>272.912</v>
      </c>
      <c r="C96" s="50">
        <f>SUM(TotalChicken!C96,Turkey!C96)</f>
        <v>32963.507293976</v>
      </c>
      <c r="D96" s="50">
        <f>SUM(TotalChicken!D96,Turkey!D96)</f>
        <v>5.544</v>
      </c>
      <c r="E96" s="50">
        <f>SUM(TotalChicken!E96,Turkey!E96)</f>
        <v>974.9620000000001</v>
      </c>
      <c r="F96" s="50">
        <f>SUM(TotalChicken!F96,Turkey!F96)</f>
        <v>33944.013293976</v>
      </c>
      <c r="G96" s="50">
        <f>SUM(TotalChicken!G96,Turkey!G96)</f>
        <v>5389.553661241201</v>
      </c>
      <c r="H96" s="50">
        <f>SUM(TotalChicken!H96,Turkey!H96)</f>
        <v>140</v>
      </c>
      <c r="I96" s="50">
        <f>SUM(TotalChicken!I96,Turkey!I96)</f>
        <v>1029.305</v>
      </c>
      <c r="J96" s="50">
        <f>SUM(TotalChicken!J96,Turkey!J96)</f>
        <v>27385.154632734797</v>
      </c>
      <c r="K96" s="50">
        <f>SUM(TotalChicken!K96,Turkey!K96)</f>
        <v>19496.459786155407</v>
      </c>
      <c r="L96" s="50">
        <f>SUM(TotalChicken!L96,Turkey!L96)</f>
        <v>17370.367300595743</v>
      </c>
      <c r="M96" s="32">
        <f>SUM(TotalChicken!M96,Turkey!M96)</f>
        <v>100.34426713642053</v>
      </c>
      <c r="N96" s="32">
        <f>SUM(TotalChicken!N96,Turkey!N96)</f>
        <v>71.43863144953468</v>
      </c>
      <c r="O96" s="32">
        <f>SUM(TotalChicken!O96,Turkey!O96)</f>
        <v>63.648235697205486</v>
      </c>
    </row>
    <row r="97" spans="1:15" ht="12" customHeight="1">
      <c r="A97" s="30">
        <v>1998</v>
      </c>
      <c r="B97" s="30">
        <f>IF(+'[1]Pop'!D219=0,'[1]Pop'!H219,'[1]Pop'!D219)</f>
        <v>276.115</v>
      </c>
      <c r="C97" s="50">
        <f>SUM(TotalChicken!C97,Turkey!C97)</f>
        <v>33352.232457399</v>
      </c>
      <c r="D97" s="50">
        <f>SUM(TotalChicken!D97,Turkey!D97)</f>
        <v>6.013719</v>
      </c>
      <c r="E97" s="50">
        <f>SUM(TotalChicken!E97,Turkey!E97)</f>
        <v>1029.305</v>
      </c>
      <c r="F97" s="50">
        <f>SUM(TotalChicken!F97,Turkey!F97)</f>
        <v>34387.55117639901</v>
      </c>
      <c r="G97" s="50">
        <f>SUM(TotalChicken!G97,Turkey!G97)</f>
        <v>5229.8681322069</v>
      </c>
      <c r="H97" s="50">
        <f>SUM(TotalChicken!H97,Turkey!H97)</f>
        <v>140</v>
      </c>
      <c r="I97" s="50">
        <f>SUM(TotalChicken!I97,Turkey!I97)</f>
        <v>1021.6579999999999</v>
      </c>
      <c r="J97" s="50">
        <f>SUM(TotalChicken!J97,Turkey!J97)</f>
        <v>27996.0250441921</v>
      </c>
      <c r="K97" s="50">
        <f>SUM(TotalChicken!K97,Turkey!K97)</f>
        <v>19881.524611909786</v>
      </c>
      <c r="L97" s="50">
        <f>SUM(TotalChicken!L97,Turkey!L97)</f>
        <v>17768.36259243224</v>
      </c>
      <c r="M97" s="32">
        <f>SUM(TotalChicken!M97,Turkey!M97)</f>
        <v>101.39262642084677</v>
      </c>
      <c r="N97" s="32">
        <f>SUM(TotalChicken!N97,Turkey!N97)</f>
        <v>72.00450758528072</v>
      </c>
      <c r="O97" s="32">
        <f>SUM(TotalChicken!O97,Turkey!O97)</f>
        <v>64.35131228811271</v>
      </c>
    </row>
    <row r="98" spans="1:15" ht="12" customHeight="1">
      <c r="A98" s="30">
        <v>1999</v>
      </c>
      <c r="B98" s="30">
        <f>IF(+'[1]Pop'!D220=0,'[1]Pop'!H220,'[1]Pop'!D220)</f>
        <v>279.295</v>
      </c>
      <c r="C98" s="50">
        <f>SUM(TotalChicken!C98,Turkey!C98)</f>
        <v>35252.181778235004</v>
      </c>
      <c r="D98" s="50">
        <f>SUM(TotalChicken!D98,Turkey!D98)</f>
        <v>7.1339999999999995</v>
      </c>
      <c r="E98" s="50">
        <f>SUM(TotalChicken!E98,Turkey!E98)</f>
        <v>1021.6579999999999</v>
      </c>
      <c r="F98" s="50">
        <f>SUM(TotalChicken!F98,Turkey!F98)</f>
        <v>36280.973778235</v>
      </c>
      <c r="G98" s="50">
        <f>SUM(TotalChicken!G98,Turkey!G98)</f>
        <v>5354.5939494472</v>
      </c>
      <c r="H98" s="50">
        <f>SUM(TotalChicken!H98,Turkey!H98)</f>
        <v>125</v>
      </c>
      <c r="I98" s="50">
        <f>SUM(TotalChicken!I98,Turkey!I98)</f>
        <v>1057.6100000000001</v>
      </c>
      <c r="J98" s="50">
        <f>SUM(TotalChicken!J98,Turkey!J98)</f>
        <v>29743.7698287878</v>
      </c>
      <c r="K98" s="50">
        <f>SUM(TotalChicken!K98,Turkey!K98)</f>
        <v>21371.718991170404</v>
      </c>
      <c r="L98" s="50">
        <f>SUM(TotalChicken!L98,Turkey!L98)</f>
        <v>18824.778886782886</v>
      </c>
      <c r="M98" s="32">
        <f>SUM(TotalChicken!M98,Turkey!M98)</f>
        <v>106.49589082793392</v>
      </c>
      <c r="N98" s="32">
        <f>SUM(TotalChicken!N98,Turkey!N98)</f>
        <v>76.52023484548741</v>
      </c>
      <c r="O98" s="32">
        <f>SUM(TotalChicken!O98,Turkey!O98)</f>
        <v>67.40105940594312</v>
      </c>
    </row>
    <row r="99" spans="1:15" ht="12" customHeight="1">
      <c r="A99" s="30">
        <v>2000</v>
      </c>
      <c r="B99" s="30">
        <f>IF(+'[1]Pop'!D221=0,'[1]Pop'!H221,'[1]Pop'!D221)</f>
        <v>282.385</v>
      </c>
      <c r="C99" s="50">
        <f>SUM(TotalChicken!C99,Turkey!C99)</f>
        <v>36073.2773</v>
      </c>
      <c r="D99" s="50">
        <f>SUM(TotalChicken!D99,Turkey!D99)</f>
        <v>16.42450003866</v>
      </c>
      <c r="E99" s="50">
        <f>SUM(TotalChicken!E99,Turkey!E99)</f>
        <v>1057.6100000000001</v>
      </c>
      <c r="F99" s="50">
        <f>SUM(TotalChicken!F99,Turkey!F99)</f>
        <v>37147.31180003866</v>
      </c>
      <c r="G99" s="50">
        <f>SUM(TotalChicken!G99,Turkey!G99)</f>
        <v>5583.245288414096</v>
      </c>
      <c r="H99" s="50">
        <f>SUM(TotalChicken!H99,Turkey!H99)</f>
        <v>190</v>
      </c>
      <c r="I99" s="50">
        <f>SUM(TotalChicken!I99,Turkey!I99)</f>
        <v>1047.844</v>
      </c>
      <c r="J99" s="50">
        <f>SUM(TotalChicken!J99,Turkey!J99)</f>
        <v>30326.222511624568</v>
      </c>
      <c r="K99" s="50">
        <f>SUM(TotalChicken!K99,Turkey!K99)</f>
        <v>21893.90456902157</v>
      </c>
      <c r="L99" s="50">
        <f>SUM(TotalChicken!L99,Turkey!L99)</f>
        <v>19174.255504727094</v>
      </c>
      <c r="M99" s="32">
        <f>SUM(TotalChicken!M99,Turkey!M99)</f>
        <v>107.39317779494155</v>
      </c>
      <c r="N99" s="32">
        <f>SUM(TotalChicken!N99,Turkey!N99)</f>
        <v>77.53210889042114</v>
      </c>
      <c r="O99" s="32">
        <f>SUM(TotalChicken!O99,Turkey!O99)</f>
        <v>67.90111197381977</v>
      </c>
    </row>
    <row r="100" spans="1:15" ht="12" customHeight="1">
      <c r="A100" s="31">
        <v>2001</v>
      </c>
      <c r="B100" s="43">
        <f>IF(+'[1]Pop'!D222=0,'[1]Pop'!H222,'[1]Pop'!D222)</f>
        <v>285.309019</v>
      </c>
      <c r="C100" s="54">
        <f>SUM(TotalChicken!C100,Turkey!C100)</f>
        <v>36942.2446</v>
      </c>
      <c r="D100" s="54">
        <f>SUM(TotalChicken!D100,Turkey!D100)</f>
        <v>25.38714606661801</v>
      </c>
      <c r="E100" s="54">
        <f>SUM(TotalChicken!E100,Turkey!E100)</f>
        <v>1047.844</v>
      </c>
      <c r="F100" s="54">
        <f>SUM(TotalChicken!F100,Turkey!F100)</f>
        <v>38015.47574606662</v>
      </c>
      <c r="G100" s="54">
        <f>SUM(TotalChicken!G100,Turkey!G100)</f>
        <v>6223.571392388869</v>
      </c>
      <c r="H100" s="54">
        <f>SUM(TotalChicken!H100,Turkey!H100)</f>
        <v>243</v>
      </c>
      <c r="I100" s="54">
        <f>SUM(TotalChicken!I100,Turkey!I100)</f>
        <v>960.213</v>
      </c>
      <c r="J100" s="54">
        <f>SUM(TotalChicken!J100,Turkey!J100)</f>
        <v>30588.69135367775</v>
      </c>
      <c r="K100" s="54">
        <f>SUM(TotalChicken!K100,Turkey!K100)</f>
        <v>22026.73634920493</v>
      </c>
      <c r="L100" s="54">
        <f>SUM(TotalChicken!L100,Turkey!L100)</f>
        <v>19352.527876621076</v>
      </c>
      <c r="M100" s="36">
        <f>SUM(TotalChicken!M100,Turkey!M100)</f>
        <v>107.21249353031406</v>
      </c>
      <c r="N100" s="36">
        <f>SUM(TotalChicken!N100,Turkey!N100)</f>
        <v>77.20308466380774</v>
      </c>
      <c r="O100" s="36">
        <f>SUM(TotalChicken!O100,Turkey!O100)</f>
        <v>67.83005999758136</v>
      </c>
    </row>
    <row r="101" spans="1:15" ht="12" customHeight="1">
      <c r="A101" s="31">
        <v>2002</v>
      </c>
      <c r="B101" s="43">
        <f>IF(+'[1]Pop'!D223=0,'[1]Pop'!H223,'[1]Pop'!D223)</f>
        <v>288.104818</v>
      </c>
      <c r="C101" s="54">
        <f>SUM(TotalChicken!C101,Turkey!C101)</f>
        <v>38079.3064854</v>
      </c>
      <c r="D101" s="54">
        <f>SUM(TotalChicken!D101,Turkey!D101)</f>
        <v>28.25325828385201</v>
      </c>
      <c r="E101" s="54">
        <f>SUM(TotalChicken!E101,Turkey!E101)</f>
        <v>960.213</v>
      </c>
      <c r="F101" s="54">
        <f>SUM(TotalChicken!F101,Turkey!F101)</f>
        <v>39067.772743683854</v>
      </c>
      <c r="G101" s="54">
        <f>SUM(TotalChicken!G101,Turkey!G101)</f>
        <v>5378.601498181757</v>
      </c>
      <c r="H101" s="54">
        <f>SUM(TotalChicken!H101,Turkey!H101)</f>
        <v>303</v>
      </c>
      <c r="I101" s="54">
        <f>SUM(TotalChicken!I101,Turkey!I101)</f>
        <v>1101.1309970703123</v>
      </c>
      <c r="J101" s="54">
        <f>SUM(TotalChicken!J101,Turkey!J101)</f>
        <v>32285.040248431782</v>
      </c>
      <c r="K101" s="54">
        <f>SUM(TotalChicken!K101,Turkey!K101)</f>
        <v>23401.76796571263</v>
      </c>
      <c r="L101" s="54">
        <f>SUM(TotalChicken!L101,Turkey!L101)</f>
        <v>20393.06401822702</v>
      </c>
      <c r="M101" s="36">
        <f>SUM(TotalChicken!M101,Turkey!M101)</f>
        <v>112.06004978518541</v>
      </c>
      <c r="N101" s="36">
        <f>SUM(TotalChicken!N101,Turkey!N101)</f>
        <v>81.22657624459661</v>
      </c>
      <c r="O101" s="36">
        <f>SUM(TotalChicken!O101,Turkey!O101)</f>
        <v>70.78348831440583</v>
      </c>
    </row>
    <row r="102" spans="1:15" ht="12" customHeight="1">
      <c r="A102" s="31">
        <v>2003</v>
      </c>
      <c r="B102" s="43">
        <f>IF(+'[1]Pop'!D224=0,'[1]Pop'!H224,'[1]Pop'!D224)</f>
        <v>290.819634</v>
      </c>
      <c r="C102" s="54">
        <f>SUM(TotalChicken!C102,Turkey!C102)</f>
        <v>38477.1494661</v>
      </c>
      <c r="D102" s="54">
        <f>SUM(TotalChicken!D102,Turkey!D102)</f>
        <v>28.24145032842</v>
      </c>
      <c r="E102" s="54">
        <f>SUM(TotalChicken!E102,Turkey!E102)</f>
        <v>1101.1309970703123</v>
      </c>
      <c r="F102" s="54">
        <f>SUM(TotalChicken!F102,Turkey!F102)</f>
        <v>39606.521913498735</v>
      </c>
      <c r="G102" s="54">
        <f>SUM(TotalChicken!G102,Turkey!G102)</f>
        <v>5497.690350499577</v>
      </c>
      <c r="H102" s="54">
        <f>SUM(TotalChicken!H102,Turkey!H102)</f>
        <v>270</v>
      </c>
      <c r="I102" s="54">
        <f>SUM(TotalChicken!I102,Turkey!I102)</f>
        <v>954.0690014648437</v>
      </c>
      <c r="J102" s="54">
        <f>SUM(TotalChicken!J102,Turkey!J102)</f>
        <v>32884.76256153431</v>
      </c>
      <c r="K102" s="54">
        <f>SUM(TotalChicken!K102,Turkey!K102)</f>
        <v>23946.117139164973</v>
      </c>
      <c r="L102" s="54">
        <f>SUM(TotalChicken!L102,Turkey!L102)</f>
        <v>20748.247321796887</v>
      </c>
      <c r="M102" s="36">
        <f>SUM(TotalChicken!M102,Turkey!M102)</f>
        <v>113.0761431380328</v>
      </c>
      <c r="N102" s="36">
        <f>SUM(TotalChicken!N102,Turkey!N102)</f>
        <v>82.34009791500175</v>
      </c>
      <c r="O102" s="36">
        <f>SUM(TotalChicken!O102,Turkey!O102)</f>
        <v>71.34403904035202</v>
      </c>
    </row>
    <row r="103" spans="1:15" ht="12" customHeight="1">
      <c r="A103" s="31">
        <v>2004</v>
      </c>
      <c r="B103" s="43">
        <f>IF(+'[1]Pop'!D225=0,'[1]Pop'!H225,'[1]Pop'!D225)</f>
        <v>293.463185</v>
      </c>
      <c r="C103" s="54">
        <f>SUM(TotalChicken!C103,Turkey!C103)</f>
        <v>39585.290664399996</v>
      </c>
      <c r="D103" s="54">
        <f>SUM(TotalChicken!D103,Turkey!D103)</f>
        <v>41.16154055605198</v>
      </c>
      <c r="E103" s="54">
        <f>SUM(TotalChicken!E103,Turkey!E103)</f>
        <v>954.0690043945312</v>
      </c>
      <c r="F103" s="54">
        <f>SUM(TotalChicken!F103,Turkey!F103)</f>
        <v>40580.52120935058</v>
      </c>
      <c r="G103" s="54">
        <f>SUM(TotalChicken!G103,Turkey!G103)</f>
        <v>5439.368252757725</v>
      </c>
      <c r="H103" s="54">
        <f>SUM(TotalChicken!H103,Turkey!H103)</f>
        <v>230</v>
      </c>
      <c r="I103" s="54">
        <f>SUM(TotalChicken!I103,Turkey!I103)</f>
        <v>993.0729946289063</v>
      </c>
      <c r="J103" s="54">
        <f>SUM(TotalChicken!J103,Turkey!J103)</f>
        <v>33918.07996196396</v>
      </c>
      <c r="K103" s="54">
        <f>SUM(TotalChicken!K103,Turkey!K103)</f>
        <v>24877.52258300184</v>
      </c>
      <c r="L103" s="54">
        <f>SUM(TotalChicken!L103,Turkey!L103)</f>
        <v>21358.055828495424</v>
      </c>
      <c r="M103" s="36">
        <f>SUM(TotalChicken!M103,Turkey!M103)</f>
        <v>115.57865414008899</v>
      </c>
      <c r="N103" s="36">
        <f>SUM(TotalChicken!N103,Turkey!N103)</f>
        <v>84.77220944426756</v>
      </c>
      <c r="O103" s="36">
        <f>SUM(TotalChicken!O103,Turkey!O103)</f>
        <v>72.77933628538592</v>
      </c>
    </row>
    <row r="104" spans="1:15" ht="12" customHeight="1">
      <c r="A104" s="31">
        <v>2005</v>
      </c>
      <c r="B104" s="43">
        <f>IF(+'[1]Pop'!D226=0,'[1]Pop'!H226,'[1]Pop'!D226)</f>
        <v>296.186216</v>
      </c>
      <c r="C104" s="54">
        <f>SUM(TotalChicken!C104,Turkey!C104)</f>
        <v>40934.6003759</v>
      </c>
      <c r="D104" s="54">
        <f>SUM(TotalChicken!D104,Turkey!D104)</f>
        <v>52.82421360287401</v>
      </c>
      <c r="E104" s="54">
        <f>SUM(TotalChicken!E104,Turkey!E104)</f>
        <v>993.0729868164062</v>
      </c>
      <c r="F104" s="54">
        <f>SUM(TotalChicken!F104,Turkey!F104)</f>
        <v>41980.497576319285</v>
      </c>
      <c r="G104" s="54">
        <f>SUM(TotalChicken!G104,Turkey!G104)</f>
        <v>5901.441183748655</v>
      </c>
      <c r="H104" s="54">
        <f>SUM(TotalChicken!H104,Turkey!H104)</f>
        <v>237</v>
      </c>
      <c r="I104" s="54">
        <f>SUM(TotalChicken!I104,Turkey!I104)</f>
        <v>1118.7619842529298</v>
      </c>
      <c r="J104" s="54">
        <f>SUM(TotalChicken!J104,Turkey!J104)</f>
        <v>34723.2944083177</v>
      </c>
      <c r="K104" s="54">
        <f>SUM(TotalChicken!K104,Turkey!K104)</f>
        <v>25636.097218412957</v>
      </c>
      <c r="L104" s="54">
        <f>SUM(TotalChicken!L104,Turkey!L104)</f>
        <v>21831.402635486065</v>
      </c>
      <c r="M104" s="36">
        <f>SUM(TotalChicken!M104,Turkey!M104)</f>
        <v>117.23467377130643</v>
      </c>
      <c r="N104" s="36">
        <f>SUM(TotalChicken!N104,Turkey!N104)</f>
        <v>86.55398473510651</v>
      </c>
      <c r="O104" s="36">
        <f>SUM(TotalChicken!O104,Turkey!O104)</f>
        <v>73.70836810139087</v>
      </c>
    </row>
    <row r="105" spans="1:15" ht="12" customHeight="1">
      <c r="A105" s="30">
        <v>2006</v>
      </c>
      <c r="B105" s="42">
        <f>IF(+'[1]Pop'!D227=0,'[1]Pop'!H227,'[1]Pop'!D227)</f>
        <v>298.995825</v>
      </c>
      <c r="C105" s="50">
        <f>SUM(TotalChicken!C105,Turkey!C105)</f>
        <v>41231.372296300004</v>
      </c>
      <c r="D105" s="50">
        <f>SUM(TotalChicken!D105,Turkey!D105)</f>
        <v>78.668417493288</v>
      </c>
      <c r="E105" s="50">
        <f>SUM(TotalChicken!E105,Turkey!E105)</f>
        <v>1118.7619842529298</v>
      </c>
      <c r="F105" s="50">
        <f>SUM(TotalChicken!F105,Turkey!F105)</f>
        <v>42428.802698046224</v>
      </c>
      <c r="G105" s="50">
        <f>SUM(TotalChicken!G105,Turkey!G105)</f>
        <v>5910.715759538773</v>
      </c>
      <c r="H105" s="50">
        <f>SUM(TotalChicken!H105,Turkey!H105)</f>
        <v>267</v>
      </c>
      <c r="I105" s="50">
        <f>SUM(TotalChicken!I105,Turkey!I105)</f>
        <v>955.9579862060547</v>
      </c>
      <c r="J105" s="50">
        <f>SUM(TotalChicken!J105,Turkey!J105)</f>
        <v>35295.1289523014</v>
      </c>
      <c r="K105" s="50">
        <f>SUM(TotalChicken!K105,Turkey!K105)</f>
        <v>26026.568495614156</v>
      </c>
      <c r="L105" s="50">
        <f>SUM(TotalChicken!L105,Turkey!L105)</f>
        <v>22196.36862835985</v>
      </c>
      <c r="M105" s="32">
        <f>SUM(TotalChicken!M105,Turkey!M105)</f>
        <v>118.04555783446607</v>
      </c>
      <c r="N105" s="32">
        <f>SUM(TotalChicken!N105,Turkey!N105)</f>
        <v>87.0465950339412</v>
      </c>
      <c r="O105" s="32">
        <f>SUM(TotalChicken!O105,Turkey!O105)</f>
        <v>74.23638316140318</v>
      </c>
    </row>
    <row r="106" spans="1:15" ht="12" customHeight="1">
      <c r="A106" s="30">
        <v>2007</v>
      </c>
      <c r="B106" s="42">
        <f>IF(+'[1]Pop'!D228=0,'[1]Pop'!H228,'[1]Pop'!D228)</f>
        <v>302.003917</v>
      </c>
      <c r="C106" s="50">
        <f>SUM(TotalChicken!C106,Turkey!C106)</f>
        <v>42142.7530079</v>
      </c>
      <c r="D106" s="50">
        <f>SUM(TotalChicken!D106,Turkey!D106)</f>
        <v>100.95757801920003</v>
      </c>
      <c r="E106" s="50">
        <f>SUM(TotalChicken!E106,Turkey!E106)</f>
        <v>955.9579862060547</v>
      </c>
      <c r="F106" s="50">
        <f>SUM(TotalChicken!F106,Turkey!F106)</f>
        <v>43199.66857212525</v>
      </c>
      <c r="G106" s="50">
        <f>SUM(TotalChicken!G106,Turkey!G106)</f>
        <v>6617.719443361444</v>
      </c>
      <c r="H106" s="50">
        <f>SUM(TotalChicken!H106,Turkey!H106)</f>
        <v>271.1981972016813</v>
      </c>
      <c r="I106" s="50">
        <f>SUM(TotalChicken!I106,Turkey!I106)</f>
        <v>981.6409819335937</v>
      </c>
      <c r="J106" s="50">
        <f>SUM(TotalChicken!J106,Turkey!J106)</f>
        <v>35329.10994962853</v>
      </c>
      <c r="K106" s="50">
        <f>SUM(TotalChicken!K106,Turkey!K106)</f>
        <v>25854.587803308772</v>
      </c>
      <c r="L106" s="50">
        <f>SUM(TotalChicken!L106,Turkey!L106)</f>
        <v>22259.907404622856</v>
      </c>
      <c r="M106" s="32">
        <f>SUM(TotalChicken!M106,Turkey!M106)</f>
        <v>116.98229049667766</v>
      </c>
      <c r="N106" s="32">
        <f>SUM(TotalChicken!N106,Turkey!N106)</f>
        <v>85.61010751164784</v>
      </c>
      <c r="O106" s="32">
        <f>SUM(TotalChicken!O106,Turkey!O106)</f>
        <v>73.707346665384</v>
      </c>
    </row>
    <row r="107" spans="1:15" ht="12" customHeight="1">
      <c r="A107" s="30">
        <v>2008</v>
      </c>
      <c r="B107" s="42">
        <f>IF(+'[1]Pop'!D229=0,'[1]Pop'!H229,'[1]Pop'!D229)</f>
        <v>304.797761</v>
      </c>
      <c r="C107" s="50">
        <f>SUM(TotalChicken!C107,Turkey!C107)</f>
        <v>43235.463941599985</v>
      </c>
      <c r="D107" s="50">
        <f>SUM(TotalChicken!D107,Turkey!D107)</f>
        <v>116.28966581064002</v>
      </c>
      <c r="E107" s="50">
        <f>SUM(TotalChicken!E107,Turkey!E107)</f>
        <v>981.6409819335937</v>
      </c>
      <c r="F107" s="50">
        <f>SUM(TotalChicken!F107,Turkey!F107)</f>
        <v>44333.39458934422</v>
      </c>
      <c r="G107" s="50">
        <f>SUM(TotalChicken!G107,Turkey!G107)</f>
        <v>7783.461141908004</v>
      </c>
      <c r="H107" s="50">
        <f>SUM(TotalChicken!H107,Turkey!H107)</f>
        <v>309.580842397398</v>
      </c>
      <c r="I107" s="50">
        <f>SUM(TotalChicken!I107,Turkey!I107)</f>
        <v>1144.3270402832031</v>
      </c>
      <c r="J107" s="50">
        <f>SUM(TotalChicken!J107,Turkey!J107)</f>
        <v>35096.02556475562</v>
      </c>
      <c r="K107" s="50">
        <f>SUM(TotalChicken!K107,Turkey!K107)</f>
        <v>25596.485727461157</v>
      </c>
      <c r="L107" s="50">
        <f>SUM(TotalChicken!L107,Turkey!L107)</f>
        <v>22134.164659573275</v>
      </c>
      <c r="M107" s="32">
        <f>SUM(TotalChicken!M107,Turkey!M107)</f>
        <v>115.14528666355794</v>
      </c>
      <c r="N107" s="32">
        <f>SUM(TotalChicken!N107,Turkey!N107)</f>
        <v>83.97858843674761</v>
      </c>
      <c r="O107" s="32">
        <f>SUM(TotalChicken!O107,Turkey!O107)</f>
        <v>72.61918390395681</v>
      </c>
    </row>
    <row r="108" spans="1:15" ht="12" customHeight="1">
      <c r="A108" s="30">
        <v>2009</v>
      </c>
      <c r="B108" s="42">
        <f>IF(+'[1]Pop'!D230=0,'[1]Pop'!H230,'[1]Pop'!D230)</f>
        <v>307.439406</v>
      </c>
      <c r="C108" s="50">
        <f>SUM(TotalChicken!C108,Turkey!C108)</f>
        <v>41219.2429579</v>
      </c>
      <c r="D108" s="50">
        <f>SUM(TotalChicken!D108,Turkey!D108)</f>
        <v>126.81144035859602</v>
      </c>
      <c r="E108" s="50">
        <f>SUM(TotalChicken!E108,Turkey!E108)</f>
        <v>1144.3270402832031</v>
      </c>
      <c r="F108" s="50">
        <f>SUM(TotalChicken!F108,Turkey!F108)</f>
        <v>42490.38143854179</v>
      </c>
      <c r="G108" s="50">
        <f>SUM(TotalChicken!G108,Turkey!G108)</f>
        <v>7451.246668160357</v>
      </c>
      <c r="H108" s="50">
        <f>SUM(TotalChicken!H108,Turkey!H108)</f>
        <v>334.17417936372567</v>
      </c>
      <c r="I108" s="50">
        <f>SUM(TotalChicken!I108,Turkey!I108)</f>
        <v>879.9690283203125</v>
      </c>
      <c r="J108" s="50">
        <f>SUM(TotalChicken!J108,Turkey!J108)</f>
        <v>33824.99156269741</v>
      </c>
      <c r="K108" s="50">
        <f>SUM(TotalChicken!K108,Turkey!K108)</f>
        <v>24641.545334255934</v>
      </c>
      <c r="L108" s="50">
        <f>SUM(TotalChicken!L108,Turkey!L108)</f>
        <v>21337.995738222908</v>
      </c>
      <c r="M108" s="32">
        <f>SUM(TotalChicken!M108,Turkey!M108)</f>
        <v>110.02165273080642</v>
      </c>
      <c r="N108" s="32">
        <f>SUM(TotalChicken!N108,Turkey!N108)</f>
        <v>80.15090080630696</v>
      </c>
      <c r="O108" s="32">
        <f>SUM(TotalChicken!O108,Turkey!O108)</f>
        <v>69.40553267339746</v>
      </c>
    </row>
    <row r="109" spans="1:15" ht="12" customHeight="1">
      <c r="A109" s="30">
        <v>2010</v>
      </c>
      <c r="B109" s="42">
        <f>IF(+'[1]Pop'!D231=0,'[1]Pop'!H231,'[1]Pop'!D231)</f>
        <v>309.741279</v>
      </c>
      <c r="C109" s="50">
        <f>SUM(TotalChicken!C109,Turkey!C109)</f>
        <v>42588.71783757999</v>
      </c>
      <c r="D109" s="50">
        <f>SUM(TotalChicken!D109,Turkey!D109)</f>
        <v>136.01521691780403</v>
      </c>
      <c r="E109" s="50">
        <f>SUM(TotalChicken!E109,Turkey!E109)</f>
        <v>879.9690282344818</v>
      </c>
      <c r="F109" s="50">
        <f>SUM(TotalChicken!F109,Turkey!F109)</f>
        <v>43604.702082732285</v>
      </c>
      <c r="G109" s="50">
        <f>SUM(TotalChicken!G109,Turkey!G109)</f>
        <v>7421.687625493639</v>
      </c>
      <c r="H109" s="50">
        <f>SUM(TotalChicken!H109,Turkey!H109)</f>
        <v>293.1729716025023</v>
      </c>
      <c r="I109" s="50">
        <f>SUM(TotalChicken!I109,Turkey!I109)</f>
        <v>968.3060150146484</v>
      </c>
      <c r="J109" s="50">
        <f>SUM(TotalChicken!J109,Turkey!J109)</f>
        <v>34921.53547062149</v>
      </c>
      <c r="K109" s="50">
        <f>SUM(TotalChicken!K109,Turkey!K109)</f>
        <v>25697.15507504175</v>
      </c>
      <c r="L109" s="50">
        <f>SUM(TotalChicken!L109,Turkey!L109)</f>
        <v>21975.31274838248</v>
      </c>
      <c r="M109" s="32">
        <f>SUM(TotalChicken!M109,Turkey!M109)</f>
        <v>112.74420891966902</v>
      </c>
      <c r="N109" s="32">
        <f>SUM(TotalChicken!N109,Turkey!N109)</f>
        <v>82.96328845159107</v>
      </c>
      <c r="O109" s="32">
        <f>SUM(TotalChicken!O109,Turkey!O109)</f>
        <v>70.9473171265057</v>
      </c>
    </row>
    <row r="110" spans="1:15" ht="12" customHeight="1">
      <c r="A110" s="77">
        <v>2011</v>
      </c>
      <c r="B110" s="79">
        <f>IF(+'[1]Pop'!D232=0,'[1]Pop'!H232,'[1]Pop'!D232)</f>
        <v>311.973914</v>
      </c>
      <c r="C110" s="80">
        <f>SUM(TotalChicken!C110,Turkey!C110)</f>
        <v>43039.805062299994</v>
      </c>
      <c r="D110" s="80">
        <f>SUM(TotalChicken!D110,Turkey!D110)</f>
        <v>129.21520145461201</v>
      </c>
      <c r="E110" s="80">
        <f>SUM(TotalChicken!E110,Turkey!E110)</f>
        <v>968.3060150146484</v>
      </c>
      <c r="F110" s="80">
        <f>SUM(TotalChicken!F110,Turkey!F110)</f>
        <v>44137.32627876926</v>
      </c>
      <c r="G110" s="80">
        <f>SUM(TotalChicken!G110,Turkey!G110)</f>
        <v>7772.086985537701</v>
      </c>
      <c r="H110" s="80">
        <f>SUM(TotalChicken!H110,Turkey!H110)</f>
        <v>313.3106824741084</v>
      </c>
      <c r="I110" s="80">
        <f>SUM(TotalChicken!I110,Turkey!I110)</f>
        <v>802.8029952049255</v>
      </c>
      <c r="J110" s="80">
        <f>SUM(TotalChicken!J110,Turkey!J110)</f>
        <v>35249.125615552526</v>
      </c>
      <c r="K110" s="80">
        <f>SUM(TotalChicken!K110,Turkey!K110)</f>
        <v>26040.978996465263</v>
      </c>
      <c r="L110" s="80">
        <f>SUM(TotalChicken!L110,Turkey!L110)</f>
        <v>22158.819064889583</v>
      </c>
      <c r="M110" s="78">
        <f>SUM(TotalChicken!M110,Turkey!M110)</f>
        <v>112.9874134782709</v>
      </c>
      <c r="N110" s="78">
        <f>SUM(TotalChicken!N110,Turkey!N110)</f>
        <v>83.47165525020552</v>
      </c>
      <c r="O110" s="78">
        <f>SUM(TotalChicken!O110,Turkey!O110)</f>
        <v>71.02779453826253</v>
      </c>
    </row>
    <row r="111" spans="1:15" ht="12" customHeight="1">
      <c r="A111" s="77">
        <v>2012</v>
      </c>
      <c r="B111" s="79">
        <f>IF(+'[1]Pop'!D233=0,'[1]Pop'!H233,'[1]Pop'!D233)</f>
        <v>314.167558</v>
      </c>
      <c r="C111" s="80">
        <f>SUM(TotalChicken!C111,Turkey!C111)</f>
        <v>43048.14503619</v>
      </c>
      <c r="D111" s="80">
        <f>SUM(TotalChicken!D111,Turkey!D111)</f>
        <v>135.62535376794597</v>
      </c>
      <c r="E111" s="80">
        <f>SUM(TotalChicken!E111,Turkey!E111)</f>
        <v>802.8029952049255</v>
      </c>
      <c r="F111" s="80">
        <f>SUM(TotalChicken!F111,Turkey!F111)</f>
        <v>43986.57338516287</v>
      </c>
      <c r="G111" s="80">
        <f>SUM(TotalChicken!G111,Turkey!G111)</f>
        <v>8159.879477251533</v>
      </c>
      <c r="H111" s="80">
        <f>SUM(TotalChicken!H111,Turkey!H111)</f>
        <v>296.28232505149606</v>
      </c>
      <c r="I111" s="80">
        <f>SUM(TotalChicken!I111,Turkey!I111)</f>
        <v>948.6440341472626</v>
      </c>
      <c r="J111" s="80">
        <f>SUM(TotalChicken!J111,Turkey!J111)</f>
        <v>34581.76754871258</v>
      </c>
      <c r="K111" s="80">
        <f>SUM(TotalChicken!K111,Turkey!K111)</f>
        <v>25453.373743546308</v>
      </c>
      <c r="L111" s="80">
        <f>SUM(TotalChicken!L111,Turkey!L111)</f>
        <v>21760.1000362426</v>
      </c>
      <c r="M111" s="78">
        <f>SUM(TotalChicken!M111,Turkey!M111)</f>
        <v>110.0742793713684</v>
      </c>
      <c r="N111" s="78">
        <f>SUM(TotalChicken!N111,Turkey!N111)</f>
        <v>81.01846640558065</v>
      </c>
      <c r="O111" s="78">
        <f>SUM(TotalChicken!O111,Turkey!O111)</f>
        <v>69.26272137953404</v>
      </c>
    </row>
    <row r="112" spans="1:15" ht="12" customHeight="1">
      <c r="A112" s="77">
        <v>2013</v>
      </c>
      <c r="B112" s="79">
        <f>IF(+'[1]Pop'!D234=0,'[1]Pop'!H234,'[1]Pop'!D234)</f>
        <v>316.294766</v>
      </c>
      <c r="C112" s="80">
        <f>SUM(TotalChicken!C112,Turkey!C112)</f>
        <v>43677.51803515999</v>
      </c>
      <c r="D112" s="80">
        <f>SUM(TotalChicken!D112,Turkey!D112)</f>
        <v>144.05005439092798</v>
      </c>
      <c r="E112" s="80">
        <f>SUM(TotalChicken!E112,Turkey!E112)</f>
        <v>948.6440341472626</v>
      </c>
      <c r="F112" s="80">
        <f>SUM(TotalChicken!F112,Turkey!F112)</f>
        <v>44770.212123698184</v>
      </c>
      <c r="G112" s="80">
        <f>SUM(TotalChicken!G112,Turkey!G112)</f>
        <v>8193.173341388363</v>
      </c>
      <c r="H112" s="80">
        <f>SUM(TotalChicken!H112,Turkey!H112)</f>
        <v>299.55841410939166</v>
      </c>
      <c r="I112" s="80">
        <f>SUM(TotalChicken!I112,Turkey!I112)</f>
        <v>912.0349712371826</v>
      </c>
      <c r="J112" s="80">
        <f>SUM(TotalChicken!J112,Turkey!J112)</f>
        <v>35365.445396963245</v>
      </c>
      <c r="K112" s="80">
        <f>SUM(TotalChicken!K112,Turkey!K112)</f>
        <v>26090.530547553248</v>
      </c>
      <c r="L112" s="80">
        <f>SUM(TotalChicken!L112,Turkey!L112)</f>
        <v>22238.99105643797</v>
      </c>
      <c r="M112" s="78">
        <f>SUM(TotalChicken!M112,Turkey!M112)</f>
        <v>111.81166809748363</v>
      </c>
      <c r="N112" s="78">
        <f>SUM(TotalChicken!N112,Turkey!N112)</f>
        <v>82.48802494428013</v>
      </c>
      <c r="O112" s="78">
        <f>SUM(TotalChicken!O112,Turkey!O112)</f>
        <v>70.31096763845271</v>
      </c>
    </row>
    <row r="113" spans="1:15" ht="12" customHeight="1">
      <c r="A113" s="68">
        <v>2014</v>
      </c>
      <c r="B113" s="61">
        <f>IF(+'[1]Pop'!D235=0,'[1]Pop'!H235,'[1]Pop'!D235)</f>
        <v>318.576955</v>
      </c>
      <c r="C113" s="63">
        <f>SUM(TotalChicken!C113,Turkey!C113)</f>
        <v>44428.79378728</v>
      </c>
      <c r="D113" s="63">
        <f>SUM(TotalChicken!D113,Turkey!D113)</f>
        <v>146.38897755392404</v>
      </c>
      <c r="E113" s="63">
        <f>SUM(TotalChicken!E113,Turkey!E113)</f>
        <v>912.0349712371826</v>
      </c>
      <c r="F113" s="63">
        <f>SUM(TotalChicken!F113,Turkey!F113)</f>
        <v>45487.21773607111</v>
      </c>
      <c r="G113" s="63">
        <f>SUM(TotalChicken!G113,Turkey!G113)</f>
        <v>8180.608664887218</v>
      </c>
      <c r="H113" s="63">
        <f>SUM(TotalChicken!H113,Turkey!H113)</f>
        <v>283.05210691442363</v>
      </c>
      <c r="I113" s="63">
        <f>SUM(TotalChicken!I113,Turkey!I113)</f>
        <v>876.5890057086945</v>
      </c>
      <c r="J113" s="63">
        <f>SUM(TotalChicken!J113,Turkey!J113)</f>
        <v>36146.96795856077</v>
      </c>
      <c r="K113" s="63">
        <f>SUM(TotalChicken!K113,Turkey!K113)</f>
        <v>26777.678169588093</v>
      </c>
      <c r="L113" s="63">
        <f>SUM(TotalChicken!L113,Turkey!L113)</f>
        <v>22706.265422151977</v>
      </c>
      <c r="M113" s="70">
        <f>SUM(TotalChicken!M113,Turkey!M113)</f>
        <v>113.4638503860418</v>
      </c>
      <c r="N113" s="70">
        <f>SUM(TotalChicken!N113,Turkey!N113)</f>
        <v>84.05403388198025</v>
      </c>
      <c r="O113" s="70">
        <f>SUM(TotalChicken!O113,Turkey!O113)</f>
        <v>71.27403619684914</v>
      </c>
    </row>
    <row r="114" spans="1:15" ht="12" customHeight="1">
      <c r="A114" s="68">
        <v>2015</v>
      </c>
      <c r="B114" s="61">
        <f>IF(+'[1]Pop'!D236=0,'[1]Pop'!H236,'[1]Pop'!D236)</f>
        <v>320.870703</v>
      </c>
      <c r="C114" s="63">
        <f>SUM(TotalChicken!C114,Turkey!C114)</f>
        <v>45768.28144349001</v>
      </c>
      <c r="D114" s="63">
        <f>SUM(TotalChicken!D114,Turkey!D114)</f>
        <v>177.20831443316402</v>
      </c>
      <c r="E114" s="63">
        <f>SUM(TotalChicken!E114,Turkey!E114)</f>
        <v>876.5890057086945</v>
      </c>
      <c r="F114" s="63">
        <f>SUM(TotalChicken!F114,Turkey!F114)</f>
        <v>46822.07876363186</v>
      </c>
      <c r="G114" s="63">
        <f>SUM(TotalChicken!G114,Turkey!G114)</f>
        <v>6993.769626672572</v>
      </c>
      <c r="H114" s="63">
        <f>SUM(TotalChicken!H114,Turkey!H114)</f>
        <v>297.6272021711042</v>
      </c>
      <c r="I114" s="63">
        <f>SUM(TotalChicken!I114,Turkey!I114)</f>
        <v>1040.9999718666077</v>
      </c>
      <c r="J114" s="63">
        <f>SUM(TotalChicken!J114,Turkey!J114)</f>
        <v>38489.681962921575</v>
      </c>
      <c r="K114" s="63">
        <f>SUM(TotalChicken!K114,Turkey!K114)</f>
        <v>28714.6529579262</v>
      </c>
      <c r="L114" s="63">
        <f>SUM(TotalChicken!L114,Turkey!L114)</f>
        <v>24132.432349264855</v>
      </c>
      <c r="M114" s="70">
        <f>SUM(TotalChicken!M114,Turkey!M114)</f>
        <v>119.95386803176473</v>
      </c>
      <c r="N114" s="70">
        <f>SUM(TotalChicken!N114,Turkey!N114)</f>
        <v>89.48979351949811</v>
      </c>
      <c r="O114" s="70">
        <f>SUM(TotalChicken!O114,Turkey!O114)</f>
        <v>75.2092108242891</v>
      </c>
    </row>
    <row r="115" spans="1:15" ht="12" customHeight="1">
      <c r="A115" s="91">
        <v>2016</v>
      </c>
      <c r="B115" s="84">
        <f>IF(+'[1]Pop'!D237=0,'[1]Pop'!H237,'[1]Pop'!D237)</f>
        <v>323.161011</v>
      </c>
      <c r="C115" s="93">
        <f>SUM(TotalChicken!C115,Turkey!C115)</f>
        <v>46789.746613510004</v>
      </c>
      <c r="D115" s="93">
        <f>SUM(TotalChicken!D115,Turkey!D115)</f>
        <v>183.66953681512803</v>
      </c>
      <c r="E115" s="93">
        <f>SUM(TotalChicken!E115,Turkey!E115)</f>
        <v>1040.9999718666077</v>
      </c>
      <c r="F115" s="93">
        <f>SUM(TotalChicken!F115,Turkey!F115)</f>
        <v>48014.41612219174</v>
      </c>
      <c r="G115" s="93">
        <f>SUM(TotalChicken!G115,Turkey!G115)</f>
        <v>7372.083698836923</v>
      </c>
      <c r="H115" s="93">
        <f>SUM(TotalChicken!H115,Turkey!H115)</f>
        <v>290.0396472917395</v>
      </c>
      <c r="I115" s="93">
        <f>SUM(TotalChicken!I115,Turkey!I115)</f>
        <v>1064.5340223312378</v>
      </c>
      <c r="J115" s="93">
        <f>SUM(TotalChicken!J115,Turkey!J115)</f>
        <v>39287.75875373183</v>
      </c>
      <c r="K115" s="93">
        <f>SUM(TotalChicken!K115,Turkey!K115)</f>
        <v>29184.195309571824</v>
      </c>
      <c r="L115" s="93">
        <f>SUM(TotalChicken!L115,Turkey!L115)</f>
        <v>24661.1399571668</v>
      </c>
      <c r="M115" s="94">
        <f>SUM(TotalChicken!M115,Turkey!M115)</f>
        <v>121.5733254211531</v>
      </c>
      <c r="N115" s="94">
        <f>SUM(TotalChicken!N115,Turkey!N115)</f>
        <v>90.30852830687495</v>
      </c>
      <c r="O115" s="94">
        <f>SUM(TotalChicken!O115,Turkey!O115)</f>
        <v>76.31223791773199</v>
      </c>
    </row>
    <row r="116" spans="1:15" ht="12" customHeight="1">
      <c r="A116" s="91">
        <v>2017</v>
      </c>
      <c r="B116" s="84">
        <f>IF(+'[1]Pop'!D238=0,'[1]Pop'!H238,'[1]Pop'!D238)</f>
        <v>325.20603</v>
      </c>
      <c r="C116" s="93">
        <f>SUM(TotalChicken!C116,Turkey!C116)</f>
        <v>47731.90162282999</v>
      </c>
      <c r="D116" s="93">
        <f>SUM(TotalChicken!D116,Turkey!D116)</f>
        <v>153.98349248885404</v>
      </c>
      <c r="E116" s="93">
        <f>SUM(TotalChicken!E116,Turkey!E116)</f>
        <v>1064.5340223312378</v>
      </c>
      <c r="F116" s="93">
        <f>SUM(TotalChicken!F116,Turkey!F116)</f>
        <v>48950.41913765009</v>
      </c>
      <c r="G116" s="93">
        <f>SUM(TotalChicken!G116,Turkey!G116)</f>
        <v>7538.310914546916</v>
      </c>
      <c r="H116" s="93">
        <f>SUM(TotalChicken!H116,Turkey!H116)</f>
        <v>286.11153007027434</v>
      </c>
      <c r="I116" s="93">
        <f>SUM(TotalChicken!I116,Turkey!I116)</f>
        <v>1170.1819696426392</v>
      </c>
      <c r="J116" s="93">
        <f>SUM(TotalChicken!J116,Turkey!J116)</f>
        <v>39955.81472339026</v>
      </c>
      <c r="K116" s="93">
        <f>SUM(TotalChicken!K116,Turkey!K116)</f>
        <v>29787.800895526438</v>
      </c>
      <c r="L116" s="93">
        <f>SUM(TotalChicken!L116,Turkey!L116)</f>
        <v>25057.539996573934</v>
      </c>
      <c r="M116" s="94">
        <f>SUM(TotalChicken!M116,Turkey!M116)</f>
        <v>122.86308074727353</v>
      </c>
      <c r="N116" s="94">
        <f>SUM(TotalChicken!N116,Turkey!N116)</f>
        <v>91.59670531178784</v>
      </c>
      <c r="O116" s="94">
        <f>SUM(TotalChicken!O116,Turkey!O116)</f>
        <v>77.05127729819135</v>
      </c>
    </row>
    <row r="117" spans="1:15" ht="12" customHeight="1">
      <c r="A117" s="91">
        <v>2018</v>
      </c>
      <c r="B117" s="84">
        <f>IF(+'[1]Pop'!D239=0,'[1]Pop'!H239,'[1]Pop'!D239)</f>
        <v>326.923976</v>
      </c>
      <c r="C117" s="93">
        <f>SUM(TotalChicken!C117,Turkey!C117)</f>
        <v>48561.78301815999</v>
      </c>
      <c r="D117" s="93">
        <f>SUM(TotalChicken!D117,Turkey!D117)</f>
        <v>159.99162536662203</v>
      </c>
      <c r="E117" s="93">
        <f>SUM(TotalChicken!E117,Turkey!E117)</f>
        <v>1170.1819696426392</v>
      </c>
      <c r="F117" s="93">
        <f>SUM(TotalChicken!F117,Turkey!F117)</f>
        <v>49891.956613169255</v>
      </c>
      <c r="G117" s="93">
        <f>SUM(TotalChicken!G117,Turkey!G117)</f>
        <v>7763.44573399572</v>
      </c>
      <c r="H117" s="93">
        <f>SUM(TotalChicken!H117,Turkey!H117)</f>
        <v>295.1378437189825</v>
      </c>
      <c r="I117" s="93">
        <f>SUM(TotalChicken!I117,Turkey!I117)</f>
        <v>1152.9290256500244</v>
      </c>
      <c r="J117" s="93">
        <f>SUM(TotalChicken!J117,Turkey!J117)</f>
        <v>40680.44400980452</v>
      </c>
      <c r="K117" s="93">
        <f>SUM(TotalChicken!K117,Turkey!K117)</f>
        <v>30468.7496080004</v>
      </c>
      <c r="L117" s="93">
        <f>SUM(TotalChicken!L117,Turkey!L117)</f>
        <v>25482.186323800324</v>
      </c>
      <c r="M117" s="94">
        <f>SUM(TotalChicken!M117,Turkey!M117)</f>
        <v>124.4339571160866</v>
      </c>
      <c r="N117" s="94">
        <f>SUM(TotalChicken!N117,Turkey!N117)</f>
        <v>93.19827190649485</v>
      </c>
      <c r="O117" s="94">
        <f>SUM(TotalChicken!O117,Turkey!O117)</f>
        <v>77.94529674935902</v>
      </c>
    </row>
    <row r="118" spans="1:15" ht="12" customHeight="1" thickBot="1">
      <c r="A118" s="91">
        <v>2019</v>
      </c>
      <c r="B118" s="84">
        <f>IF(+'[1]Pop'!D240=0,'[1]Pop'!H240,'[1]Pop'!D240)</f>
        <v>328.475998</v>
      </c>
      <c r="C118" s="93">
        <f>SUM(TotalChicken!C118,Turkey!C118)</f>
        <v>49780.81709656998</v>
      </c>
      <c r="D118" s="93">
        <f>SUM(TotalChicken!D118,Turkey!D118)</f>
        <v>145.81567202886802</v>
      </c>
      <c r="E118" s="93">
        <f>SUM(TotalChicken!E118,Turkey!E118)</f>
        <v>1152.9290256500244</v>
      </c>
      <c r="F118" s="93">
        <f>SUM(TotalChicken!F118,Turkey!F118)</f>
        <v>51079.56179424889</v>
      </c>
      <c r="G118" s="93">
        <f>SUM(TotalChicken!G118,Turkey!G118)</f>
        <v>7823.831760681532</v>
      </c>
      <c r="H118" s="120">
        <f>SUM(TotalChicken!H118,Turkey!H118)</f>
        <v>264.14434177589567</v>
      </c>
      <c r="I118" s="93">
        <f>SUM(TotalChicken!I118,Turkey!I118)</f>
        <v>1174.7729811668396</v>
      </c>
      <c r="J118" s="93">
        <f>SUM(TotalChicken!J118,Turkey!J118)</f>
        <v>41816.81271062462</v>
      </c>
      <c r="K118" s="93">
        <f>SUM(TotalChicken!K118,Turkey!K118)</f>
        <v>31470.616824062312</v>
      </c>
      <c r="L118" s="93">
        <f>SUM(TotalChicken!L118,Turkey!L118)</f>
        <v>26160.377209628165</v>
      </c>
      <c r="M118" s="94">
        <f>SUM(TotalChicken!M118,Turkey!M118)</f>
        <v>127.30553515397072</v>
      </c>
      <c r="N118" s="94">
        <f>SUM(TotalChicken!N118,Turkey!N118)</f>
        <v>95.80796470877094</v>
      </c>
      <c r="O118" s="94">
        <f>SUM(TotalChicken!O118,Turkey!O118)</f>
        <v>79.64167052969322</v>
      </c>
    </row>
    <row r="119" spans="1:15" ht="12" customHeight="1" thickTop="1">
      <c r="A119" s="206" t="s">
        <v>40</v>
      </c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8"/>
    </row>
    <row r="120" spans="1:15" ht="12" customHeight="1">
      <c r="A120" s="222"/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4"/>
    </row>
    <row r="121" spans="1:15" ht="12" customHeight="1">
      <c r="A121" s="127" t="s">
        <v>70</v>
      </c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4"/>
    </row>
    <row r="122" spans="1:15" ht="12" customHeight="1">
      <c r="A122" s="205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4"/>
    </row>
    <row r="123" spans="1:15" ht="12" customHeight="1">
      <c r="A123" s="222"/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4"/>
    </row>
    <row r="124" spans="1:15" ht="12" customHeight="1">
      <c r="A124" s="216" t="s">
        <v>66</v>
      </c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</row>
    <row r="125" spans="1:15" ht="12" customHeight="1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</row>
    <row r="126" spans="3:10" ht="12" customHeight="1">
      <c r="C126" s="38"/>
      <c r="D126" s="39"/>
      <c r="F126" s="39"/>
      <c r="G126" s="40"/>
      <c r="H126" s="39"/>
      <c r="I126" s="41"/>
      <c r="J126" s="39"/>
    </row>
  </sheetData>
  <sheetProtection/>
  <mergeCells count="27">
    <mergeCell ref="J2:O3"/>
    <mergeCell ref="O5:O6"/>
    <mergeCell ref="L5:L6"/>
    <mergeCell ref="C3:C6"/>
    <mergeCell ref="J5:J6"/>
    <mergeCell ref="G3:G6"/>
    <mergeCell ref="J4:L4"/>
    <mergeCell ref="A119:O119"/>
    <mergeCell ref="B2:B6"/>
    <mergeCell ref="I3:I6"/>
    <mergeCell ref="A120:O120"/>
    <mergeCell ref="N1:O1"/>
    <mergeCell ref="A2:A6"/>
    <mergeCell ref="E3:E6"/>
    <mergeCell ref="N5:N6"/>
    <mergeCell ref="H3:H6"/>
    <mergeCell ref="G2:I2"/>
    <mergeCell ref="A124:O124"/>
    <mergeCell ref="A123:O123"/>
    <mergeCell ref="A121:O122"/>
    <mergeCell ref="A1:M1"/>
    <mergeCell ref="M7:O7"/>
    <mergeCell ref="C7:L7"/>
    <mergeCell ref="F3:F6"/>
    <mergeCell ref="K5:K6"/>
    <mergeCell ref="M5:M6"/>
    <mergeCell ref="D3:D6"/>
  </mergeCells>
  <printOptions horizontalCentered="1" verticalCentered="1"/>
  <pageMargins left="0.6" right="0.6" top="0.5" bottom="0.5" header="0" footer="0"/>
  <pageSetup fitToHeight="3" fitToWidth="1" horizontalDpi="300" verticalDpi="300" orientation="landscape" scale="99" r:id="rId1"/>
  <rowBreaks count="2" manualBreakCount="2">
    <brk id="39" max="14" man="1"/>
    <brk id="6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Andrzej Blazejczyk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Broilers: Supply and disappearance</dc:title>
  <dc:subject>Agricultural economics</dc:subject>
  <dc:creator>Andrzej Blazejczyk</dc:creator>
  <cp:keywords>Broilers, food consumption, food availability, per capita, poultry, chicken, turkey, U.S. Department of Agriculture, USDA, Economic Research Service, ERS</cp:keywords>
  <dc:description/>
  <cp:lastModifiedBy>Blazejczyk, Andrzej - REE-ERS, Kansas City, MO</cp:lastModifiedBy>
  <cp:lastPrinted>2012-04-24T12:59:39Z</cp:lastPrinted>
  <dcterms:created xsi:type="dcterms:W3CDTF">1999-01-20T20:47:37Z</dcterms:created>
  <dcterms:modified xsi:type="dcterms:W3CDTF">2021-01-04T16:18:24Z</dcterms:modified>
  <cp:category>Food Availability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