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864" windowHeight="5424" tabRatio="665" activeTab="0"/>
  </bookViews>
  <sheets>
    <sheet name="TableOfContents" sheetId="1" r:id="rId1"/>
    <sheet name="Pcc" sheetId="2" r:id="rId2"/>
    <sheet name="Total" sheetId="3" r:id="rId3"/>
    <sheet name="Fresh" sheetId="4" r:id="rId4"/>
    <sheet name="Canned" sheetId="5" r:id="rId5"/>
    <sheet name="Cured" sheetId="6" r:id="rId6"/>
  </sheets>
  <externalReferences>
    <externalReference r:id="rId9"/>
  </externalReferences>
  <definedNames>
    <definedName name="_xlnm.Print_Area" localSheetId="3">'Fresh'!$A$1:$K$123</definedName>
    <definedName name="_xlnm.Print_Area" localSheetId="1">'Pcc'!$A$1:$X$121</definedName>
    <definedName name="_xlnm.Print_Titles" localSheetId="4">'Canned'!$1:$6</definedName>
    <definedName name="_xlnm.Print_Titles" localSheetId="5">'Cured'!$1:$6</definedName>
    <definedName name="_xlnm.Print_Titles" localSheetId="3">'Fresh'!$1:$6</definedName>
    <definedName name="_xlnm.Print_Titles" localSheetId="1">'Pcc'!$2:$6</definedName>
    <definedName name="_xlnm.Print_Titles" localSheetId="2">'Total'!$1:$6</definedName>
  </definedNames>
  <calcPr fullCalcOnLoad="1"/>
</workbook>
</file>

<file path=xl/sharedStrings.xml><?xml version="1.0" encoding="utf-8"?>
<sst xmlns="http://schemas.openxmlformats.org/spreadsheetml/2006/main" count="1701" uniqueCount="68">
  <si>
    <t>Year</t>
  </si>
  <si>
    <t>Supply</t>
  </si>
  <si>
    <t>Imports</t>
  </si>
  <si>
    <t>Total</t>
  </si>
  <si>
    <t>Exports</t>
  </si>
  <si>
    <t>Pounds</t>
  </si>
  <si>
    <t>Production</t>
  </si>
  <si>
    <t>Millions</t>
  </si>
  <si>
    <t>NA</t>
  </si>
  <si>
    <t>Fresh and frozen</t>
  </si>
  <si>
    <t>Fish</t>
  </si>
  <si>
    <t>Shellfish</t>
  </si>
  <si>
    <t>Per cap</t>
  </si>
  <si>
    <t>Canned</t>
  </si>
  <si>
    <t>Tuna</t>
  </si>
  <si>
    <t>Other</t>
  </si>
  <si>
    <t>Cured</t>
  </si>
  <si>
    <t>--</t>
  </si>
  <si>
    <t>Beginning stocks</t>
  </si>
  <si>
    <t>Ending stocks</t>
  </si>
  <si>
    <r>
      <t>U.S. population, July 1</t>
    </r>
    <r>
      <rPr>
        <vertAlign val="superscript"/>
        <sz val="8"/>
        <rFont val="Arial"/>
        <family val="2"/>
      </rPr>
      <t>2</t>
    </r>
  </si>
  <si>
    <r>
      <t>Production</t>
    </r>
    <r>
      <rPr>
        <vertAlign val="superscript"/>
        <sz val="8"/>
        <rFont val="Arial"/>
        <family val="2"/>
      </rPr>
      <t>3</t>
    </r>
  </si>
  <si>
    <r>
      <t>Beginning stocks</t>
    </r>
    <r>
      <rPr>
        <vertAlign val="superscript"/>
        <sz val="8"/>
        <rFont val="Arial"/>
        <family val="2"/>
      </rPr>
      <t>4</t>
    </r>
  </si>
  <si>
    <r>
      <t>Ending stocks</t>
    </r>
    <r>
      <rPr>
        <vertAlign val="superscript"/>
        <sz val="8"/>
        <rFont val="Arial"/>
        <family val="2"/>
      </rPr>
      <t>4</t>
    </r>
  </si>
  <si>
    <r>
      <t>U.S. population, July 1</t>
    </r>
    <r>
      <rPr>
        <vertAlign val="superscript"/>
        <sz val="8"/>
        <rFont val="AvantGarde"/>
        <family val="2"/>
      </rPr>
      <t>2</t>
    </r>
  </si>
  <si>
    <t>Sardines (pilchards and herring)</t>
  </si>
  <si>
    <t>Total fish and shellfish</t>
  </si>
  <si>
    <t>Filename:</t>
  </si>
  <si>
    <t>mtfish.xls</t>
  </si>
  <si>
    <t>Worksheets:</t>
  </si>
  <si>
    <t>Total fish and shellfish - Supply and disappearance</t>
  </si>
  <si>
    <t>Fresh fish and shellfish - Supply and disappearance</t>
  </si>
  <si>
    <t>Canned fish and shellfish - Supply and disappearance</t>
  </si>
  <si>
    <t>Cured fish and shellfish - Supply and disappearance</t>
  </si>
  <si>
    <t>Fishery products - Total and per capita availability, edible weight</t>
  </si>
  <si>
    <r>
      <t>Total</t>
    </r>
    <r>
      <rPr>
        <vertAlign val="superscript"/>
        <sz val="8"/>
        <rFont val="Arial"/>
        <family val="2"/>
      </rPr>
      <t>3</t>
    </r>
  </si>
  <si>
    <r>
      <t>Total</t>
    </r>
    <r>
      <rPr>
        <vertAlign val="superscript"/>
        <sz val="8"/>
        <rFont val="Arial"/>
        <family val="2"/>
      </rPr>
      <t>5</t>
    </r>
  </si>
  <si>
    <t>Per capita availability</t>
  </si>
  <si>
    <t>Filename: MTFISH</t>
  </si>
  <si>
    <t xml:space="preserve">Filename: MTFISH </t>
  </si>
  <si>
    <t>---- Millions ----</t>
  </si>
  <si>
    <t>---------------------------------------------------------------------- Million pounds -----------------------------------------------------------------------</t>
  </si>
  <si>
    <t>--- Pounds ---</t>
  </si>
  <si>
    <t>Stocks</t>
  </si>
  <si>
    <t xml:space="preserve">NA = Not available.  </t>
  </si>
  <si>
    <t>- = Beginning stocks equal previous year's ending stocks.</t>
  </si>
  <si>
    <t>* = Beginning stocks do not equal previous year's ending stocks.</t>
  </si>
  <si>
    <t>---- Pounds ----</t>
  </si>
  <si>
    <t xml:space="preserve">NA = Not available. </t>
  </si>
  <si>
    <r>
      <t>Fishery products: Total and per capita availability</t>
    </r>
    <r>
      <rPr>
        <b/>
        <vertAlign val="superscript"/>
        <sz val="8"/>
        <rFont val="Arial"/>
        <family val="2"/>
      </rPr>
      <t>1</t>
    </r>
  </si>
  <si>
    <t>Nonfood use</t>
  </si>
  <si>
    <r>
      <t>Food availability</t>
    </r>
    <r>
      <rPr>
        <vertAlign val="superscript"/>
        <sz val="8"/>
        <rFont val="Arial"/>
        <family val="2"/>
      </rPr>
      <t>3</t>
    </r>
  </si>
  <si>
    <t>Food availability</t>
  </si>
  <si>
    <r>
      <t>Fresh and frozen fish and shellfish: Supply and use</t>
    </r>
    <r>
      <rPr>
        <b/>
        <vertAlign val="superscript"/>
        <sz val="8"/>
        <rFont val="Arial"/>
        <family val="2"/>
      </rPr>
      <t>1</t>
    </r>
  </si>
  <si>
    <t>Million pounds</t>
  </si>
  <si>
    <t>0</t>
  </si>
  <si>
    <r>
      <t>Salmon</t>
    </r>
    <r>
      <rPr>
        <vertAlign val="superscript"/>
        <sz val="8"/>
        <rFont val="AvantGarde"/>
        <family val="0"/>
      </rPr>
      <t>3</t>
    </r>
  </si>
  <si>
    <t>83</t>
  </si>
  <si>
    <t>33</t>
  </si>
  <si>
    <t>Source: Calculated by U.S. Department of Agriculture, Economic Research Service (ERS) based on data from the U.S. Department of Commerce, National Marine Fisheries Service. ERS computed per capita figures. Data last updated March 1, 2020.</t>
  </si>
  <si>
    <r>
      <t>Total fish and shellfish: Supply and use</t>
    </r>
    <r>
      <rPr>
        <b/>
        <vertAlign val="superscript"/>
        <sz val="8"/>
        <rFont val="Arial"/>
        <family val="2"/>
      </rPr>
      <t>1</t>
    </r>
  </si>
  <si>
    <r>
      <t>Canned fish and shellfish: Supply and use</t>
    </r>
    <r>
      <rPr>
        <b/>
        <vertAlign val="superscript"/>
        <sz val="8"/>
        <rFont val="Arial"/>
        <family val="2"/>
      </rPr>
      <t>1</t>
    </r>
  </si>
  <si>
    <r>
      <t>Cured fish and shellfish: Supply and use</t>
    </r>
    <r>
      <rPr>
        <b/>
        <vertAlign val="superscript"/>
        <sz val="8"/>
        <rFont val="Arial"/>
        <family val="2"/>
      </rPr>
      <t>1</t>
    </r>
  </si>
  <si>
    <r>
      <rPr>
        <vertAlign val="superscript"/>
        <sz val="8"/>
        <rFont val="AvantGarde"/>
        <family val="2"/>
      </rPr>
      <t>1</t>
    </r>
    <r>
      <rPr>
        <sz val="8"/>
        <rFont val="AvantGarde"/>
        <family val="2"/>
      </rPr>
      <t xml:space="preserve">The figures are calculated on the basis of raw, edible meat (boneless equivalent weight), that is, excluding such offals as bones, viscera, and shells. Excludes game fish consumption. </t>
    </r>
    <r>
      <rPr>
        <vertAlign val="superscript"/>
        <sz val="8"/>
        <rFont val="AvantGarde"/>
        <family val="2"/>
      </rPr>
      <t>2</t>
    </r>
    <r>
      <rPr>
        <sz val="8"/>
        <rFont val="AvantGarde"/>
        <family val="2"/>
      </rPr>
      <t xml:space="preserve">Prior to 1930, except for the war years, 1917-19, resident population only; starting in 1930, resident population plus Armed Forces overseas. </t>
    </r>
    <r>
      <rPr>
        <vertAlign val="superscript"/>
        <sz val="8"/>
        <rFont val="AvantGarde"/>
        <family val="0"/>
      </rPr>
      <t>3</t>
    </r>
    <r>
      <rPr>
        <sz val="8"/>
        <rFont val="AvantGarde"/>
        <family val="2"/>
      </rPr>
      <t>Due to the biennial nature of the pink salmon fishery, where large harvests typically alternate with small harvests, the total for canned salmon is zero. Because beginning and ending stocks are no longer included in the calculation, it inflates the "consumption" in strong years and depresses the consumption in weak years.</t>
    </r>
  </si>
  <si>
    <r>
      <rPr>
        <vertAlign val="superscript"/>
        <sz val="8"/>
        <rFont val="Arial"/>
        <family val="2"/>
      </rPr>
      <t>1</t>
    </r>
    <r>
      <rPr>
        <sz val="8"/>
        <rFont val="Arial"/>
        <family val="2"/>
      </rPr>
      <t xml:space="preserve">Edible meat weight (boneless equivalent weight).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Computed from unrounded data.</t>
    </r>
  </si>
  <si>
    <r>
      <rPr>
        <vertAlign val="superscript"/>
        <sz val="8"/>
        <rFont val="Arial"/>
        <family val="2"/>
      </rPr>
      <t>1</t>
    </r>
    <r>
      <rPr>
        <sz val="8"/>
        <rFont val="Arial"/>
        <family val="2"/>
      </rPr>
      <t xml:space="preserve">Edible meat weight (boneless equivalent weight). Edible-weight finfish is equal to 45 percent of liveweight. Shellfish reported on a meat-equivalent basis. Includes cultivated catfish beginning in 1973.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Computed from unrounded data.</t>
    </r>
  </si>
  <si>
    <r>
      <rPr>
        <vertAlign val="superscript"/>
        <sz val="8"/>
        <rFont val="Arial"/>
        <family val="2"/>
      </rPr>
      <t>1</t>
    </r>
    <r>
      <rPr>
        <sz val="8"/>
        <rFont val="Arial"/>
        <family val="2"/>
      </rPr>
      <t xml:space="preserve">Edible meat weight (boneless equivalent weight). Excludes the nonfish content of canned fishery products.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Includes production from Puerto Rico and American Samoa. </t>
    </r>
    <r>
      <rPr>
        <vertAlign val="superscript"/>
        <sz val="8"/>
        <rFont val="Arial"/>
        <family val="2"/>
      </rPr>
      <t>4</t>
    </r>
    <r>
      <rPr>
        <sz val="8"/>
        <rFont val="Arial"/>
        <family val="2"/>
      </rPr>
      <t xml:space="preserve">Canned fish stocks data include reported estimated stocks for salmon, tuna, sardines, and mackerel. Salmon stocks include those at wholesale. Sardine stocks excluded beginning 1975.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</si>
  <si>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Edible meat weight (boneless equivalent weight). Excludes intermediate products that may be in the final stage of processing, including milk-cured salmon and green, salted cod, haddock, hake, pollock, and cusk.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Computed from unrounded data.</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</si>
</sst>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36526]dd\-mmm\-yy;dd\-mmm\-yyyy"/>
    <numFmt numFmtId="166" formatCode="0.000"/>
    <numFmt numFmtId="167" formatCode="mmmm\ d\,\ yyyy"/>
    <numFmt numFmtId="168" formatCode="#;\-#;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0"/>
    <numFmt numFmtId="176" formatCode="0.00000"/>
    <numFmt numFmtId="177" formatCode="0.000000"/>
    <numFmt numFmtId="178" formatCode="0.0000000"/>
    <numFmt numFmtId="179" formatCode="0.00000000"/>
    <numFmt numFmtId="180" formatCode="0.000000000"/>
    <numFmt numFmtId="181" formatCode="0.0000000000"/>
    <numFmt numFmtId="182" formatCode="0.00000000000"/>
    <numFmt numFmtId="183" formatCode="0.000000000000"/>
    <numFmt numFmtId="184" formatCode="0.0000000000000"/>
    <numFmt numFmtId="185" formatCode="0.00000000000000"/>
  </numFmts>
  <fonts count="45">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sz val="8"/>
      <name val="AvantGarde"/>
      <family val="2"/>
    </font>
    <font>
      <vertAlign val="superscript"/>
      <sz val="8"/>
      <name val="AvantGarde"/>
      <family val="2"/>
    </font>
    <font>
      <b/>
      <sz val="8"/>
      <name val="Helvetica"/>
      <family val="2"/>
    </font>
    <font>
      <b/>
      <sz val="8"/>
      <name val="Arial"/>
      <family val="2"/>
    </font>
    <font>
      <b/>
      <vertAlign val="superscript"/>
      <sz val="8"/>
      <name val="Arial"/>
      <family val="2"/>
    </font>
    <font>
      <vertAlign val="superscript"/>
      <sz val="8"/>
      <name val="Arial"/>
      <family val="2"/>
    </font>
    <font>
      <sz val="8"/>
      <color indexed="8"/>
      <name val="AvantGarde"/>
      <family val="2"/>
    </font>
    <font>
      <u val="single"/>
      <sz val="10"/>
      <color indexed="12"/>
      <name val="Arial"/>
      <family val="2"/>
    </font>
    <font>
      <u val="single"/>
      <sz val="10"/>
      <color indexed="36"/>
      <name val="Arial"/>
      <family val="2"/>
    </font>
    <font>
      <i/>
      <sz val="8"/>
      <name val="AvantGarde"/>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style="thin"/>
      <bottom>
        <color indexed="63"/>
      </bottom>
    </border>
    <border>
      <left>
        <color indexed="63"/>
      </left>
      <right style="thin">
        <color theme="0" tint="-0.3499799966812134"/>
      </right>
      <top style="thin"/>
      <bottom>
        <color indexed="63"/>
      </bottom>
    </border>
    <border>
      <left>
        <color indexed="63"/>
      </left>
      <right>
        <color indexed="63"/>
      </right>
      <top>
        <color indexed="63"/>
      </top>
      <bottom style="thin">
        <color theme="0" tint="-0.3499799966812134"/>
      </bottom>
    </border>
    <border>
      <left style="thin">
        <color theme="0" tint="-0.3499799966812134"/>
      </left>
      <right style="thin">
        <color theme="0" tint="-0.3499799966812134"/>
      </right>
      <top>
        <color indexed="63"/>
      </top>
      <bottom style="double"/>
    </border>
    <border>
      <left>
        <color indexed="63"/>
      </left>
      <right style="thin">
        <color theme="0" tint="-0.3499799966812134"/>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style="thin"/>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36" fillId="0" borderId="0" applyNumberFormat="0" applyFill="0" applyBorder="0" applyAlignment="0" applyProtection="0"/>
    <xf numFmtId="2" fontId="0" fillId="0" borderId="0" applyFill="0" applyBorder="0" applyAlignment="0" applyProtection="0"/>
    <xf numFmtId="2" fontId="0" fillId="0" borderId="0" applyFill="0" applyBorder="0" applyAlignment="0" applyProtection="0"/>
    <xf numFmtId="0" fontId="15"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30" borderId="1" applyNumberFormat="0" applyAlignment="0" applyProtection="0"/>
    <xf numFmtId="0" fontId="40" fillId="0" borderId="4" applyNumberFormat="0" applyFill="0" applyAlignment="0" applyProtection="0"/>
    <xf numFmtId="0" fontId="41" fillId="31" borderId="0" applyNumberFormat="0" applyBorder="0" applyAlignment="0" applyProtection="0"/>
    <xf numFmtId="0" fontId="0"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32" borderId="5" applyNumberFormat="0" applyFont="0" applyAlignment="0" applyProtection="0"/>
    <xf numFmtId="0" fontId="42" fillId="27" borderId="6" applyNumberFormat="0" applyAlignment="0" applyProtection="0"/>
    <xf numFmtId="10" fontId="0" fillId="0" borderId="0" applyFill="0" applyBorder="0" applyAlignment="0" applyProtection="0"/>
    <xf numFmtId="0" fontId="43" fillId="0" borderId="0" applyNumberFormat="0" applyFill="0" applyBorder="0" applyAlignment="0" applyProtection="0"/>
    <xf numFmtId="0" fontId="0" fillId="0" borderId="7" applyNumberFormat="0" applyFill="0" applyAlignment="0" applyProtection="0"/>
    <xf numFmtId="0" fontId="0" fillId="0" borderId="7" applyNumberFormat="0" applyFill="0" applyAlignment="0" applyProtection="0"/>
    <xf numFmtId="0" fontId="44" fillId="0" borderId="0" applyNumberFormat="0" applyFill="0" applyBorder="0" applyAlignment="0" applyProtection="0"/>
  </cellStyleXfs>
  <cellXfs count="331">
    <xf numFmtId="0" fontId="0" fillId="0" borderId="0" xfId="0" applyAlignment="1">
      <alignment/>
    </xf>
    <xf numFmtId="0" fontId="14" fillId="0" borderId="0" xfId="61" applyFont="1" applyAlignment="1" applyProtection="1">
      <alignment/>
      <protection/>
    </xf>
    <xf numFmtId="0" fontId="14" fillId="0" borderId="0" xfId="61" applyFont="1" applyAlignment="1" applyProtection="1" quotePrefix="1">
      <alignment horizontal="left"/>
      <protection/>
    </xf>
    <xf numFmtId="0" fontId="0" fillId="0" borderId="0" xfId="0" applyFont="1" applyAlignment="1">
      <alignment/>
    </xf>
    <xf numFmtId="0" fontId="1" fillId="0" borderId="0" xfId="0" applyFont="1" applyAlignment="1">
      <alignment/>
    </xf>
    <xf numFmtId="0" fontId="0" fillId="0" borderId="0" xfId="0" applyFont="1" applyAlignment="1">
      <alignment/>
    </xf>
    <xf numFmtId="0" fontId="7" fillId="0" borderId="0" xfId="0" applyNumberFormat="1" applyFont="1" applyFill="1" applyAlignment="1">
      <alignment/>
    </xf>
    <xf numFmtId="0" fontId="7" fillId="0" borderId="0" xfId="68" applyNumberFormat="1" applyFont="1" applyFill="1" applyAlignment="1">
      <alignment/>
    </xf>
    <xf numFmtId="0" fontId="6" fillId="0" borderId="0" xfId="67" applyNumberFormat="1" applyFont="1" applyFill="1" applyBorder="1">
      <alignment/>
      <protection/>
    </xf>
    <xf numFmtId="0" fontId="7" fillId="0" borderId="0" xfId="68" applyNumberFormat="1" applyFont="1" applyFill="1" applyBorder="1" applyAlignment="1">
      <alignment/>
    </xf>
    <xf numFmtId="0" fontId="6" fillId="0" borderId="8" xfId="67" applyNumberFormat="1" applyFont="1" applyFill="1" applyBorder="1">
      <alignment/>
      <protection/>
    </xf>
    <xf numFmtId="0" fontId="7" fillId="0" borderId="0" xfId="0" applyNumberFormat="1" applyFont="1" applyFill="1" applyBorder="1" applyAlignment="1">
      <alignment/>
    </xf>
    <xf numFmtId="166" fontId="7" fillId="0" borderId="0" xfId="68" applyNumberFormat="1" applyFont="1" applyFill="1" applyAlignment="1">
      <alignment/>
    </xf>
    <xf numFmtId="166" fontId="7" fillId="0" borderId="0" xfId="0" applyNumberFormat="1" applyFont="1" applyFill="1" applyAlignment="1">
      <alignment/>
    </xf>
    <xf numFmtId="3" fontId="7" fillId="0" borderId="0" xfId="68" applyNumberFormat="1" applyFont="1" applyFill="1" applyAlignment="1">
      <alignment/>
    </xf>
    <xf numFmtId="3" fontId="7" fillId="0" borderId="0" xfId="0" applyNumberFormat="1" applyFont="1" applyFill="1" applyAlignment="1">
      <alignment/>
    </xf>
    <xf numFmtId="3" fontId="6" fillId="0" borderId="9" xfId="0" applyNumberFormat="1" applyFont="1" applyFill="1" applyBorder="1" applyAlignment="1">
      <alignment horizontal="centerContinuous"/>
    </xf>
    <xf numFmtId="170" fontId="7" fillId="0" borderId="0" xfId="68" applyNumberFormat="1" applyFont="1" applyFill="1" applyAlignment="1">
      <alignment/>
    </xf>
    <xf numFmtId="170" fontId="7" fillId="0" borderId="0" xfId="0" applyNumberFormat="1" applyFont="1" applyFill="1" applyAlignment="1">
      <alignment/>
    </xf>
    <xf numFmtId="3" fontId="7" fillId="0" borderId="10" xfId="0" applyNumberFormat="1" applyFont="1" applyFill="1" applyBorder="1" applyAlignment="1">
      <alignment horizontal="center"/>
    </xf>
    <xf numFmtId="3" fontId="6" fillId="0" borderId="0" xfId="67" applyNumberFormat="1" applyFont="1" applyFill="1">
      <alignment/>
      <protection/>
    </xf>
    <xf numFmtId="170" fontId="6" fillId="0" borderId="0" xfId="67" applyNumberFormat="1" applyFont="1" applyFill="1">
      <alignment/>
      <protection/>
    </xf>
    <xf numFmtId="170" fontId="7" fillId="0" borderId="11" xfId="0" applyNumberFormat="1" applyFont="1" applyFill="1" applyBorder="1" applyAlignment="1">
      <alignment horizontal="center"/>
    </xf>
    <xf numFmtId="3" fontId="6" fillId="0" borderId="0" xfId="0" applyNumberFormat="1" applyFont="1" applyFill="1" applyAlignment="1">
      <alignment/>
    </xf>
    <xf numFmtId="3" fontId="9" fillId="0" borderId="12" xfId="69" applyNumberFormat="1" applyFont="1" applyFill="1" applyBorder="1" applyAlignment="1">
      <alignment horizontal="right"/>
    </xf>
    <xf numFmtId="0" fontId="7" fillId="0" borderId="13" xfId="0" applyNumberFormat="1" applyFont="1" applyFill="1" applyBorder="1" applyAlignment="1">
      <alignment horizontal="center"/>
    </xf>
    <xf numFmtId="3" fontId="7" fillId="0" borderId="13" xfId="0" applyNumberFormat="1" applyFont="1" applyFill="1" applyBorder="1" applyAlignment="1">
      <alignment horizontal="right"/>
    </xf>
    <xf numFmtId="0" fontId="13" fillId="0" borderId="13" xfId="0" applyNumberFormat="1" applyFont="1" applyFill="1" applyBorder="1" applyAlignment="1">
      <alignment horizontal="center"/>
    </xf>
    <xf numFmtId="0" fontId="7" fillId="33" borderId="13" xfId="0" applyNumberFormat="1" applyFont="1" applyFill="1" applyBorder="1" applyAlignment="1">
      <alignment horizontal="center"/>
    </xf>
    <xf numFmtId="3" fontId="7" fillId="33" borderId="13" xfId="0" applyNumberFormat="1" applyFont="1" applyFill="1" applyBorder="1" applyAlignment="1">
      <alignment horizontal="right"/>
    </xf>
    <xf numFmtId="0" fontId="13" fillId="33" borderId="13" xfId="0" applyNumberFormat="1" applyFont="1" applyFill="1" applyBorder="1" applyAlignment="1">
      <alignment horizontal="center"/>
    </xf>
    <xf numFmtId="3" fontId="7" fillId="0" borderId="13" xfId="68" applyNumberFormat="1" applyFont="1" applyFill="1" applyBorder="1" applyAlignment="1" quotePrefix="1">
      <alignment horizontal="right"/>
    </xf>
    <xf numFmtId="3" fontId="7" fillId="33" borderId="13" xfId="68" applyNumberFormat="1" applyFont="1" applyFill="1" applyBorder="1" applyAlignment="1" quotePrefix="1">
      <alignment horizontal="right"/>
    </xf>
    <xf numFmtId="0" fontId="7" fillId="0" borderId="13" xfId="68" applyNumberFormat="1" applyFont="1" applyFill="1" applyBorder="1" applyAlignment="1">
      <alignment horizontal="center"/>
    </xf>
    <xf numFmtId="170" fontId="7" fillId="0" borderId="13" xfId="0" applyNumberFormat="1" applyFont="1" applyFill="1" applyBorder="1" applyAlignment="1">
      <alignment/>
    </xf>
    <xf numFmtId="170" fontId="7" fillId="0" borderId="13" xfId="0" applyNumberFormat="1" applyFont="1" applyFill="1" applyBorder="1" applyAlignment="1">
      <alignment horizontal="right"/>
    </xf>
    <xf numFmtId="3" fontId="7" fillId="0" borderId="13" xfId="0" applyNumberFormat="1" applyFont="1" applyFill="1" applyBorder="1" applyAlignment="1">
      <alignment/>
    </xf>
    <xf numFmtId="3" fontId="7" fillId="0" borderId="13" xfId="68" applyNumberFormat="1" applyFont="1" applyFill="1" applyBorder="1" applyAlignment="1">
      <alignment/>
    </xf>
    <xf numFmtId="170" fontId="7" fillId="0" borderId="13" xfId="68" applyNumberFormat="1" applyFont="1" applyFill="1" applyBorder="1" applyAlignment="1">
      <alignment/>
    </xf>
    <xf numFmtId="0" fontId="7" fillId="33" borderId="13" xfId="68" applyNumberFormat="1" applyFont="1" applyFill="1" applyBorder="1" applyAlignment="1">
      <alignment horizontal="center"/>
    </xf>
    <xf numFmtId="170" fontId="7" fillId="33" borderId="13" xfId="0" applyNumberFormat="1" applyFont="1" applyFill="1" applyBorder="1" applyAlignment="1">
      <alignment/>
    </xf>
    <xf numFmtId="170" fontId="7" fillId="33" borderId="13" xfId="0" applyNumberFormat="1" applyFont="1" applyFill="1" applyBorder="1" applyAlignment="1">
      <alignment horizontal="right"/>
    </xf>
    <xf numFmtId="3" fontId="7" fillId="33" borderId="13" xfId="0" applyNumberFormat="1" applyFont="1" applyFill="1" applyBorder="1" applyAlignment="1">
      <alignment/>
    </xf>
    <xf numFmtId="3" fontId="7" fillId="33" borderId="13" xfId="68" applyNumberFormat="1" applyFont="1" applyFill="1" applyBorder="1" applyAlignment="1">
      <alignment/>
    </xf>
    <xf numFmtId="170" fontId="7" fillId="33" borderId="13" xfId="68" applyNumberFormat="1" applyFont="1" applyFill="1" applyBorder="1" applyAlignment="1">
      <alignment/>
    </xf>
    <xf numFmtId="3" fontId="13" fillId="0" borderId="13" xfId="0" applyNumberFormat="1" applyFont="1" applyFill="1" applyBorder="1" applyAlignment="1">
      <alignment horizontal="right"/>
    </xf>
    <xf numFmtId="0" fontId="13" fillId="0" borderId="13" xfId="0" applyNumberFormat="1" applyFont="1" applyFill="1" applyBorder="1" applyAlignment="1">
      <alignment horizontal="center" wrapText="1"/>
    </xf>
    <xf numFmtId="0" fontId="13" fillId="33" borderId="13" xfId="0" applyNumberFormat="1" applyFont="1" applyFill="1" applyBorder="1" applyAlignment="1">
      <alignment horizontal="center" wrapText="1"/>
    </xf>
    <xf numFmtId="3" fontId="7" fillId="0" borderId="0" xfId="0" applyNumberFormat="1" applyFont="1" applyFill="1" applyBorder="1" applyAlignment="1">
      <alignment horizontal="centerContinuous"/>
    </xf>
    <xf numFmtId="170" fontId="7" fillId="0" borderId="0" xfId="0" applyNumberFormat="1" applyFont="1" applyFill="1" applyBorder="1" applyAlignment="1">
      <alignment horizontal="centerContinuous"/>
    </xf>
    <xf numFmtId="3" fontId="7" fillId="0" borderId="14" xfId="0" applyNumberFormat="1" applyFont="1" applyFill="1" applyBorder="1" applyAlignment="1">
      <alignment horizontal="centerContinuous"/>
    </xf>
    <xf numFmtId="3" fontId="7" fillId="0" borderId="9" xfId="0" applyNumberFormat="1" applyFont="1" applyFill="1" applyBorder="1" applyAlignment="1">
      <alignment horizontal="centerContinuous"/>
    </xf>
    <xf numFmtId="170" fontId="7" fillId="0" borderId="8" xfId="0" applyNumberFormat="1" applyFont="1" applyFill="1" applyBorder="1" applyAlignment="1">
      <alignment horizontal="centerContinuous"/>
    </xf>
    <xf numFmtId="3" fontId="7" fillId="0" borderId="8" xfId="0" applyNumberFormat="1" applyFont="1" applyFill="1" applyBorder="1" applyAlignment="1">
      <alignment horizontal="centerContinuous"/>
    </xf>
    <xf numFmtId="170" fontId="6" fillId="0" borderId="8" xfId="67" applyNumberFormat="1" applyFont="1" applyFill="1" applyBorder="1" applyAlignment="1">
      <alignment horizontal="centerContinuous"/>
      <protection/>
    </xf>
    <xf numFmtId="3" fontId="6" fillId="0" borderId="8" xfId="67" applyNumberFormat="1" applyFont="1" applyFill="1" applyBorder="1" applyAlignment="1">
      <alignment horizontal="centerContinuous"/>
      <protection/>
    </xf>
    <xf numFmtId="3" fontId="6" fillId="0" borderId="13" xfId="67" applyNumberFormat="1" applyFont="1" applyFill="1" applyBorder="1" applyAlignment="1">
      <alignment horizontal="right"/>
      <protection/>
    </xf>
    <xf numFmtId="170" fontId="6" fillId="0" borderId="13" xfId="67" applyNumberFormat="1" applyFont="1" applyFill="1" applyBorder="1" applyAlignment="1">
      <alignment horizontal="right"/>
      <protection/>
    </xf>
    <xf numFmtId="170" fontId="6" fillId="0" borderId="13" xfId="67" applyNumberFormat="1" applyFont="1" applyFill="1" applyBorder="1">
      <alignment/>
      <protection/>
    </xf>
    <xf numFmtId="170" fontId="6" fillId="0" borderId="13" xfId="67" applyNumberFormat="1" applyFont="1" applyFill="1" applyBorder="1" applyAlignment="1" quotePrefix="1">
      <alignment horizontal="right"/>
      <protection/>
    </xf>
    <xf numFmtId="3" fontId="6" fillId="0" borderId="13" xfId="67" applyNumberFormat="1" applyFont="1" applyFill="1" applyBorder="1">
      <alignment/>
      <protection/>
    </xf>
    <xf numFmtId="3" fontId="6" fillId="33" borderId="13" xfId="67" applyNumberFormat="1" applyFont="1" applyFill="1" applyBorder="1" applyAlignment="1">
      <alignment horizontal="right"/>
      <protection/>
    </xf>
    <xf numFmtId="170" fontId="6" fillId="33" borderId="13" xfId="67" applyNumberFormat="1" applyFont="1" applyFill="1" applyBorder="1" applyAlignment="1">
      <alignment horizontal="right"/>
      <protection/>
    </xf>
    <xf numFmtId="170" fontId="6" fillId="33" borderId="13" xfId="67" applyNumberFormat="1" applyFont="1" applyFill="1" applyBorder="1">
      <alignment/>
      <protection/>
    </xf>
    <xf numFmtId="170" fontId="6" fillId="33" borderId="13" xfId="67" applyNumberFormat="1" applyFont="1" applyFill="1" applyBorder="1" applyAlignment="1" quotePrefix="1">
      <alignment horizontal="right"/>
      <protection/>
    </xf>
    <xf numFmtId="3" fontId="6" fillId="33" borderId="13" xfId="67" applyNumberFormat="1" applyFont="1" applyFill="1" applyBorder="1">
      <alignment/>
      <protection/>
    </xf>
    <xf numFmtId="3" fontId="6" fillId="0" borderId="0" xfId="67" applyNumberFormat="1" applyFont="1" applyFill="1" applyBorder="1">
      <alignment/>
      <protection/>
    </xf>
    <xf numFmtId="3" fontId="6" fillId="0" borderId="8" xfId="0" applyNumberFormat="1" applyFont="1" applyFill="1" applyBorder="1" applyAlignment="1">
      <alignment horizontal="centerContinuous"/>
    </xf>
    <xf numFmtId="0" fontId="6" fillId="0" borderId="0" xfId="0" applyNumberFormat="1" applyFont="1" applyFill="1" applyAlignment="1">
      <alignment/>
    </xf>
    <xf numFmtId="0" fontId="6" fillId="0" borderId="0" xfId="0" applyNumberFormat="1" applyFont="1" applyFill="1" applyBorder="1" applyAlignment="1">
      <alignment/>
    </xf>
    <xf numFmtId="0" fontId="6" fillId="0" borderId="13" xfId="0" applyNumberFormat="1" applyFont="1" applyFill="1" applyBorder="1" applyAlignment="1">
      <alignment horizontal="center"/>
    </xf>
    <xf numFmtId="3" fontId="6" fillId="0" borderId="13" xfId="0" applyNumberFormat="1" applyFont="1" applyFill="1" applyBorder="1" applyAlignment="1">
      <alignment horizontal="right"/>
    </xf>
    <xf numFmtId="170" fontId="6" fillId="0" borderId="13" xfId="0" applyNumberFormat="1" applyFont="1" applyFill="1" applyBorder="1" applyAlignment="1">
      <alignment/>
    </xf>
    <xf numFmtId="0" fontId="6" fillId="33" borderId="13" xfId="0" applyNumberFormat="1" applyFont="1" applyFill="1" applyBorder="1" applyAlignment="1">
      <alignment horizontal="center"/>
    </xf>
    <xf numFmtId="3" fontId="6" fillId="33" borderId="13" xfId="0" applyNumberFormat="1" applyFont="1" applyFill="1" applyBorder="1" applyAlignment="1">
      <alignment horizontal="right"/>
    </xf>
    <xf numFmtId="170" fontId="6" fillId="33" borderId="13" xfId="0" applyNumberFormat="1" applyFont="1" applyFill="1" applyBorder="1" applyAlignment="1">
      <alignment/>
    </xf>
    <xf numFmtId="3" fontId="6" fillId="0" borderId="13" xfId="0" applyNumberFormat="1" applyFont="1" applyFill="1" applyBorder="1" applyAlignment="1">
      <alignment/>
    </xf>
    <xf numFmtId="3" fontId="6" fillId="33" borderId="13" xfId="0" applyNumberFormat="1" applyFont="1" applyFill="1" applyBorder="1" applyAlignment="1">
      <alignment/>
    </xf>
    <xf numFmtId="3" fontId="6" fillId="33" borderId="13" xfId="66" applyNumberFormat="1" applyFont="1" applyFill="1" applyBorder="1" applyAlignment="1">
      <alignment/>
    </xf>
    <xf numFmtId="3" fontId="6" fillId="0" borderId="13" xfId="66" applyNumberFormat="1" applyFont="1" applyFill="1" applyBorder="1" applyAlignment="1">
      <alignment/>
    </xf>
    <xf numFmtId="170" fontId="6" fillId="0" borderId="0" xfId="0" applyNumberFormat="1" applyFont="1" applyFill="1" applyAlignment="1">
      <alignment/>
    </xf>
    <xf numFmtId="166" fontId="6" fillId="0" borderId="0" xfId="0" applyNumberFormat="1" applyFont="1" applyFill="1" applyAlignment="1">
      <alignment/>
    </xf>
    <xf numFmtId="166" fontId="6" fillId="0" borderId="13" xfId="0" applyNumberFormat="1" applyFont="1" applyFill="1" applyBorder="1" applyAlignment="1">
      <alignment horizontal="center"/>
    </xf>
    <xf numFmtId="166" fontId="6" fillId="33" borderId="13" xfId="0" applyNumberFormat="1" applyFont="1" applyFill="1" applyBorder="1" applyAlignment="1">
      <alignment horizontal="center"/>
    </xf>
    <xf numFmtId="3" fontId="9" fillId="0" borderId="12" xfId="69" applyNumberFormat="1" applyFont="1" applyFill="1" applyBorder="1" applyAlignment="1">
      <alignment/>
    </xf>
    <xf numFmtId="0" fontId="10" fillId="0" borderId="0" xfId="67" applyNumberFormat="1" applyFont="1" applyFill="1" applyBorder="1">
      <alignment/>
      <protection/>
    </xf>
    <xf numFmtId="0" fontId="10" fillId="0" borderId="0" xfId="0" applyNumberFormat="1" applyFont="1" applyFill="1" applyBorder="1" applyAlignment="1">
      <alignment/>
    </xf>
    <xf numFmtId="3" fontId="7" fillId="33" borderId="13" xfId="0" applyNumberFormat="1" applyFont="1" applyFill="1" applyBorder="1" applyAlignment="1">
      <alignment horizontal="right"/>
    </xf>
    <xf numFmtId="0" fontId="13" fillId="33" borderId="13" xfId="0" applyNumberFormat="1" applyFont="1" applyFill="1" applyBorder="1" applyAlignment="1">
      <alignment horizontal="center"/>
    </xf>
    <xf numFmtId="170" fontId="7" fillId="33" borderId="13" xfId="0" applyNumberFormat="1" applyFont="1" applyFill="1" applyBorder="1" applyAlignment="1">
      <alignment/>
    </xf>
    <xf numFmtId="170" fontId="7" fillId="33" borderId="13" xfId="0" applyNumberFormat="1" applyFont="1" applyFill="1" applyBorder="1" applyAlignment="1">
      <alignment horizontal="right"/>
    </xf>
    <xf numFmtId="3" fontId="7" fillId="33" borderId="13" xfId="0" applyNumberFormat="1" applyFont="1" applyFill="1" applyBorder="1" applyAlignment="1">
      <alignment/>
    </xf>
    <xf numFmtId="0" fontId="13" fillId="33" borderId="13" xfId="0" applyNumberFormat="1" applyFont="1" applyFill="1" applyBorder="1" applyAlignment="1">
      <alignment horizontal="center" wrapText="1"/>
    </xf>
    <xf numFmtId="0" fontId="6" fillId="33" borderId="13" xfId="0" applyNumberFormat="1" applyFont="1" applyFill="1" applyBorder="1" applyAlignment="1">
      <alignment horizontal="center"/>
    </xf>
    <xf numFmtId="170" fontId="6" fillId="33" borderId="13" xfId="0" applyNumberFormat="1" applyFont="1" applyFill="1" applyBorder="1" applyAlignment="1">
      <alignment/>
    </xf>
    <xf numFmtId="3" fontId="6" fillId="33" borderId="13" xfId="0" applyNumberFormat="1" applyFont="1" applyFill="1" applyBorder="1" applyAlignment="1">
      <alignment/>
    </xf>
    <xf numFmtId="166" fontId="6" fillId="33" borderId="13" xfId="0" applyNumberFormat="1" applyFont="1" applyFill="1" applyBorder="1" applyAlignment="1">
      <alignment horizontal="center"/>
    </xf>
    <xf numFmtId="166" fontId="16" fillId="0" borderId="15" xfId="0" applyNumberFormat="1" applyFont="1" applyFill="1" applyBorder="1" applyAlignment="1" quotePrefix="1">
      <alignment horizontal="center" vertical="center"/>
    </xf>
    <xf numFmtId="0" fontId="6" fillId="33" borderId="13" xfId="0" applyNumberFormat="1" applyFont="1" applyFill="1" applyBorder="1" applyAlignment="1">
      <alignment horizontal="right"/>
    </xf>
    <xf numFmtId="0" fontId="6" fillId="0" borderId="13" xfId="0" applyNumberFormat="1" applyFont="1" applyFill="1" applyBorder="1" applyAlignment="1">
      <alignment horizontal="right"/>
    </xf>
    <xf numFmtId="0" fontId="16" fillId="0" borderId="15" xfId="0" applyNumberFormat="1" applyFont="1" applyFill="1" applyBorder="1" applyAlignment="1">
      <alignment horizontal="centerContinuous" vertical="center"/>
    </xf>
    <xf numFmtId="170" fontId="16" fillId="0" borderId="15" xfId="0" applyNumberFormat="1" applyFont="1" applyFill="1" applyBorder="1" applyAlignment="1" quotePrefix="1">
      <alignment horizontal="center" vertical="center"/>
    </xf>
    <xf numFmtId="0" fontId="7" fillId="0" borderId="13" xfId="0" applyNumberFormat="1" applyFont="1" applyFill="1" applyBorder="1" applyAlignment="1">
      <alignment horizontal="right" vertical="center"/>
    </xf>
    <xf numFmtId="0" fontId="7" fillId="33" borderId="13" xfId="0" applyNumberFormat="1" applyFont="1" applyFill="1" applyBorder="1" applyAlignment="1">
      <alignment horizontal="right" vertical="center"/>
    </xf>
    <xf numFmtId="0" fontId="0" fillId="0" borderId="0" xfId="65">
      <alignment/>
      <protection/>
    </xf>
    <xf numFmtId="166" fontId="16" fillId="0" borderId="15" xfId="65" applyNumberFormat="1" applyFont="1" applyFill="1" applyBorder="1" applyAlignment="1" quotePrefix="1">
      <alignment horizontal="center" vertical="center"/>
      <protection/>
    </xf>
    <xf numFmtId="0" fontId="16" fillId="0" borderId="15" xfId="68" applyNumberFormat="1" applyFont="1" applyFill="1" applyBorder="1" applyAlignment="1">
      <alignment horizontal="centerContinuous" vertical="center"/>
    </xf>
    <xf numFmtId="170" fontId="16" fillId="0" borderId="15" xfId="68" applyNumberFormat="1" applyFont="1" applyFill="1" applyBorder="1" applyAlignment="1" quotePrefix="1">
      <alignment horizontal="center" vertical="center"/>
    </xf>
    <xf numFmtId="3" fontId="7" fillId="33" borderId="13" xfId="68" applyNumberFormat="1" applyFont="1" applyFill="1" applyBorder="1" applyAlignment="1" quotePrefix="1">
      <alignment horizontal="right"/>
    </xf>
    <xf numFmtId="0" fontId="7" fillId="33" borderId="13" xfId="68" applyNumberFormat="1" applyFont="1" applyFill="1" applyBorder="1" applyAlignment="1">
      <alignment horizontal="center"/>
    </xf>
    <xf numFmtId="3" fontId="7" fillId="33" borderId="13" xfId="68" applyNumberFormat="1" applyFont="1" applyFill="1" applyBorder="1" applyAlignment="1">
      <alignment/>
    </xf>
    <xf numFmtId="170" fontId="7" fillId="33" borderId="13" xfId="68" applyNumberFormat="1" applyFont="1" applyFill="1" applyBorder="1" applyAlignment="1">
      <alignment/>
    </xf>
    <xf numFmtId="166" fontId="17" fillId="0" borderId="15" xfId="65" applyNumberFormat="1" applyFont="1" applyFill="1" applyBorder="1" applyAlignment="1" quotePrefix="1">
      <alignment horizontal="center" vertical="center"/>
      <protection/>
    </xf>
    <xf numFmtId="170" fontId="17" fillId="0" borderId="15" xfId="65" applyNumberFormat="1" applyFont="1" applyFill="1" applyBorder="1" applyAlignment="1" quotePrefix="1">
      <alignment horizontal="center" vertical="center"/>
      <protection/>
    </xf>
    <xf numFmtId="0" fontId="17" fillId="0" borderId="15" xfId="65" applyNumberFormat="1" applyFont="1" applyFill="1" applyBorder="1" applyAlignment="1">
      <alignment horizontal="centerContinuous" vertical="center"/>
      <protection/>
    </xf>
    <xf numFmtId="3" fontId="7" fillId="33" borderId="13" xfId="68" applyNumberFormat="1" applyFont="1" applyFill="1" applyBorder="1" applyAlignment="1" quotePrefix="1">
      <alignment horizontal="right"/>
    </xf>
    <xf numFmtId="3" fontId="6" fillId="33" borderId="13" xfId="66" applyNumberFormat="1" applyFont="1" applyFill="1" applyBorder="1" applyAlignment="1">
      <alignment/>
    </xf>
    <xf numFmtId="166" fontId="16" fillId="0" borderId="15" xfId="65" applyNumberFormat="1" applyFont="1" applyFill="1" applyBorder="1" applyAlignment="1" quotePrefix="1">
      <alignment horizontal="center" vertical="center"/>
      <protection/>
    </xf>
    <xf numFmtId="170" fontId="16" fillId="0" borderId="15" xfId="65" applyNumberFormat="1" applyFont="1" applyFill="1" applyBorder="1" applyAlignment="1" quotePrefix="1">
      <alignment horizontal="centerContinuous" vertical="center"/>
      <protection/>
    </xf>
    <xf numFmtId="3" fontId="6" fillId="33" borderId="13" xfId="67" applyNumberFormat="1" applyFont="1" applyFill="1" applyBorder="1" applyAlignment="1">
      <alignment horizontal="right"/>
      <protection/>
    </xf>
    <xf numFmtId="170" fontId="6" fillId="33" borderId="13" xfId="67" applyNumberFormat="1" applyFont="1" applyFill="1" applyBorder="1" applyAlignment="1">
      <alignment horizontal="right"/>
      <protection/>
    </xf>
    <xf numFmtId="170" fontId="6" fillId="33" borderId="13" xfId="67" applyNumberFormat="1" applyFont="1" applyFill="1" applyBorder="1">
      <alignment/>
      <protection/>
    </xf>
    <xf numFmtId="3" fontId="6" fillId="33" borderId="13" xfId="67" applyNumberFormat="1" applyFont="1" applyFill="1" applyBorder="1">
      <alignment/>
      <protection/>
    </xf>
    <xf numFmtId="0" fontId="0" fillId="0" borderId="0" xfId="65" applyNumberFormat="1" applyFont="1" applyFill="1" applyAlignment="1">
      <alignment horizontal="left" vertical="center" wrapText="1"/>
      <protection/>
    </xf>
    <xf numFmtId="0" fontId="13" fillId="33" borderId="16" xfId="0" applyNumberFormat="1" applyFont="1" applyFill="1" applyBorder="1" applyAlignment="1">
      <alignment horizontal="center" wrapText="1"/>
    </xf>
    <xf numFmtId="166" fontId="6" fillId="33" borderId="16" xfId="0" applyNumberFormat="1" applyFont="1" applyFill="1" applyBorder="1" applyAlignment="1">
      <alignment horizontal="center"/>
    </xf>
    <xf numFmtId="3" fontId="7" fillId="33" borderId="16" xfId="0" applyNumberFormat="1" applyFont="1" applyFill="1" applyBorder="1" applyAlignment="1">
      <alignment/>
    </xf>
    <xf numFmtId="3" fontId="7" fillId="33" borderId="16" xfId="0" applyNumberFormat="1" applyFont="1" applyFill="1" applyBorder="1" applyAlignment="1">
      <alignment horizontal="right"/>
    </xf>
    <xf numFmtId="170" fontId="7" fillId="33" borderId="16" xfId="0" applyNumberFormat="1" applyFont="1" applyFill="1" applyBorder="1" applyAlignment="1">
      <alignment/>
    </xf>
    <xf numFmtId="0" fontId="7" fillId="33" borderId="16" xfId="0" applyNumberFormat="1" applyFont="1" applyFill="1" applyBorder="1" applyAlignment="1">
      <alignment horizontal="right" vertical="center"/>
    </xf>
    <xf numFmtId="0" fontId="7" fillId="33" borderId="16" xfId="68" applyNumberFormat="1" applyFont="1" applyFill="1" applyBorder="1" applyAlignment="1">
      <alignment horizontal="center"/>
    </xf>
    <xf numFmtId="3" fontId="7" fillId="33" borderId="16" xfId="68" applyNumberFormat="1" applyFont="1" applyFill="1" applyBorder="1" applyAlignment="1">
      <alignment/>
    </xf>
    <xf numFmtId="3" fontId="7" fillId="33" borderId="16" xfId="68" applyNumberFormat="1" applyFont="1" applyFill="1" applyBorder="1" applyAlignment="1" quotePrefix="1">
      <alignment horizontal="right"/>
    </xf>
    <xf numFmtId="170" fontId="7" fillId="33" borderId="16" xfId="68" applyNumberFormat="1" applyFont="1" applyFill="1" applyBorder="1" applyAlignment="1">
      <alignment/>
    </xf>
    <xf numFmtId="0" fontId="6" fillId="33" borderId="16" xfId="0" applyNumberFormat="1" applyFont="1" applyFill="1" applyBorder="1" applyAlignment="1">
      <alignment horizontal="center"/>
    </xf>
    <xf numFmtId="3" fontId="6" fillId="33" borderId="16" xfId="66" applyNumberFormat="1" applyFont="1" applyFill="1" applyBorder="1" applyAlignment="1">
      <alignment/>
    </xf>
    <xf numFmtId="3" fontId="6" fillId="33" borderId="16" xfId="0" applyNumberFormat="1" applyFont="1" applyFill="1" applyBorder="1" applyAlignment="1">
      <alignment/>
    </xf>
    <xf numFmtId="170" fontId="6" fillId="33" borderId="16" xfId="0" applyNumberFormat="1" applyFont="1" applyFill="1" applyBorder="1" applyAlignment="1">
      <alignment/>
    </xf>
    <xf numFmtId="0" fontId="6" fillId="33" borderId="16" xfId="0" applyNumberFormat="1" applyFont="1" applyFill="1" applyBorder="1" applyAlignment="1">
      <alignment horizontal="right"/>
    </xf>
    <xf numFmtId="0" fontId="13" fillId="33" borderId="16" xfId="0" applyNumberFormat="1" applyFont="1" applyFill="1" applyBorder="1" applyAlignment="1">
      <alignment horizontal="center"/>
    </xf>
    <xf numFmtId="3" fontId="6" fillId="33" borderId="16" xfId="67" applyNumberFormat="1" applyFont="1" applyFill="1" applyBorder="1">
      <alignment/>
      <protection/>
    </xf>
    <xf numFmtId="170" fontId="6" fillId="33" borderId="16" xfId="67" applyNumberFormat="1" applyFont="1" applyFill="1" applyBorder="1">
      <alignment/>
      <protection/>
    </xf>
    <xf numFmtId="170" fontId="7" fillId="33" borderId="16" xfId="0" applyNumberFormat="1" applyFont="1" applyFill="1" applyBorder="1" applyAlignment="1">
      <alignment horizontal="right"/>
    </xf>
    <xf numFmtId="3" fontId="6" fillId="33" borderId="16" xfId="67" applyNumberFormat="1" applyFont="1" applyFill="1" applyBorder="1" applyAlignment="1">
      <alignment horizontal="right"/>
      <protection/>
    </xf>
    <xf numFmtId="170" fontId="6" fillId="33" borderId="16" xfId="67" applyNumberFormat="1" applyFont="1" applyFill="1" applyBorder="1" applyAlignment="1">
      <alignment horizontal="right"/>
      <protection/>
    </xf>
    <xf numFmtId="0" fontId="13" fillId="34" borderId="13" xfId="0" applyNumberFormat="1" applyFont="1" applyFill="1" applyBorder="1" applyAlignment="1">
      <alignment horizontal="center"/>
    </xf>
    <xf numFmtId="166" fontId="6" fillId="34" borderId="13" xfId="0" applyNumberFormat="1" applyFont="1" applyFill="1" applyBorder="1" applyAlignment="1">
      <alignment horizontal="center"/>
    </xf>
    <xf numFmtId="3" fontId="7" fillId="34" borderId="17" xfId="0" applyNumberFormat="1" applyFont="1" applyFill="1" applyBorder="1" applyAlignment="1">
      <alignment/>
    </xf>
    <xf numFmtId="170" fontId="7" fillId="34" borderId="17" xfId="0" applyNumberFormat="1" applyFont="1" applyFill="1" applyBorder="1" applyAlignment="1">
      <alignment/>
    </xf>
    <xf numFmtId="3" fontId="7" fillId="34" borderId="17" xfId="0" applyNumberFormat="1" applyFont="1" applyFill="1" applyBorder="1" applyAlignment="1">
      <alignment horizontal="right"/>
    </xf>
    <xf numFmtId="170" fontId="7" fillId="34" borderId="17" xfId="0" applyNumberFormat="1" applyFont="1" applyFill="1" applyBorder="1" applyAlignment="1">
      <alignment horizontal="right"/>
    </xf>
    <xf numFmtId="0" fontId="6" fillId="34" borderId="13" xfId="0" applyNumberFormat="1" applyFont="1" applyFill="1" applyBorder="1" applyAlignment="1">
      <alignment horizontal="center"/>
    </xf>
    <xf numFmtId="3" fontId="6" fillId="34" borderId="13" xfId="0" applyNumberFormat="1" applyFont="1" applyFill="1" applyBorder="1" applyAlignment="1">
      <alignment/>
    </xf>
    <xf numFmtId="0" fontId="7" fillId="34" borderId="13" xfId="68" applyNumberFormat="1" applyFont="1" applyFill="1" applyBorder="1" applyAlignment="1">
      <alignment horizontal="center"/>
    </xf>
    <xf numFmtId="3" fontId="7" fillId="34" borderId="13" xfId="68" applyNumberFormat="1" applyFont="1" applyFill="1" applyBorder="1" applyAlignment="1">
      <alignment/>
    </xf>
    <xf numFmtId="0" fontId="13" fillId="34" borderId="13" xfId="0" applyNumberFormat="1" applyFont="1" applyFill="1" applyBorder="1" applyAlignment="1">
      <alignment horizontal="center" wrapText="1"/>
    </xf>
    <xf numFmtId="0" fontId="7" fillId="34" borderId="16" xfId="0" applyNumberFormat="1" applyFont="1" applyFill="1" applyBorder="1" applyAlignment="1">
      <alignment horizontal="right" vertical="center"/>
    </xf>
    <xf numFmtId="170" fontId="16" fillId="0" borderId="18" xfId="65" applyNumberFormat="1" applyFont="1" applyFill="1" applyBorder="1" applyAlignment="1">
      <alignment horizontal="center" vertical="center"/>
      <protection/>
    </xf>
    <xf numFmtId="0" fontId="7" fillId="0" borderId="19" xfId="65" applyNumberFormat="1" applyFont="1" applyFill="1" applyBorder="1" applyAlignment="1">
      <alignment horizontal="center"/>
      <protection/>
    </xf>
    <xf numFmtId="166" fontId="16" fillId="0" borderId="18" xfId="65" applyNumberFormat="1" applyFont="1" applyFill="1" applyBorder="1" applyAlignment="1">
      <alignment horizontal="center" vertical="center"/>
      <protection/>
    </xf>
    <xf numFmtId="3" fontId="16" fillId="0" borderId="18" xfId="65" applyNumberFormat="1" applyFont="1" applyFill="1" applyBorder="1" applyAlignment="1" quotePrefix="1">
      <alignment horizontal="center" vertical="center"/>
      <protection/>
    </xf>
    <xf numFmtId="3" fontId="7" fillId="34" borderId="16" xfId="68" applyNumberFormat="1" applyFont="1" applyFill="1" applyBorder="1" applyAlignment="1" quotePrefix="1">
      <alignment horizontal="right"/>
    </xf>
    <xf numFmtId="3" fontId="6" fillId="34" borderId="16" xfId="0" applyNumberFormat="1" applyFont="1" applyFill="1" applyBorder="1" applyAlignment="1">
      <alignment/>
    </xf>
    <xf numFmtId="170" fontId="6" fillId="34" borderId="16" xfId="0" applyNumberFormat="1" applyFont="1" applyFill="1" applyBorder="1" applyAlignment="1">
      <alignment/>
    </xf>
    <xf numFmtId="0" fontId="6" fillId="34" borderId="16" xfId="0" applyNumberFormat="1" applyFont="1" applyFill="1" applyBorder="1" applyAlignment="1">
      <alignment horizontal="right"/>
    </xf>
    <xf numFmtId="3" fontId="7" fillId="34" borderId="16" xfId="68" applyNumberFormat="1" applyFont="1" applyFill="1" applyBorder="1" applyAlignment="1">
      <alignment/>
    </xf>
    <xf numFmtId="170" fontId="7" fillId="34" borderId="16" xfId="68" applyNumberFormat="1" applyFont="1" applyFill="1" applyBorder="1" applyAlignment="1">
      <alignment/>
    </xf>
    <xf numFmtId="3" fontId="7" fillId="34" borderId="16" xfId="0" applyNumberFormat="1" applyFont="1" applyFill="1" applyBorder="1" applyAlignment="1">
      <alignment horizontal="right"/>
    </xf>
    <xf numFmtId="3" fontId="7" fillId="34" borderId="16" xfId="0" applyNumberFormat="1" applyFont="1" applyFill="1" applyBorder="1" applyAlignment="1">
      <alignment/>
    </xf>
    <xf numFmtId="170" fontId="7" fillId="34" borderId="16" xfId="0" applyNumberFormat="1" applyFont="1" applyFill="1" applyBorder="1" applyAlignment="1">
      <alignment/>
    </xf>
    <xf numFmtId="49" fontId="7" fillId="34" borderId="17" xfId="0" applyNumberFormat="1" applyFont="1" applyFill="1" applyBorder="1" applyAlignment="1">
      <alignment horizontal="right"/>
    </xf>
    <xf numFmtId="0" fontId="7" fillId="0" borderId="13" xfId="68" applyNumberFormat="1" applyFont="1" applyFill="1" applyBorder="1" applyAlignment="1">
      <alignment horizontal="right"/>
    </xf>
    <xf numFmtId="0" fontId="7" fillId="33" borderId="13" xfId="68" applyNumberFormat="1" applyFont="1" applyFill="1" applyBorder="1" applyAlignment="1">
      <alignment horizontal="right"/>
    </xf>
    <xf numFmtId="0" fontId="7" fillId="33" borderId="16" xfId="68" applyNumberFormat="1" applyFont="1" applyFill="1" applyBorder="1" applyAlignment="1">
      <alignment horizontal="right"/>
    </xf>
    <xf numFmtId="0" fontId="7" fillId="34" borderId="16" xfId="68" applyNumberFormat="1" applyFont="1" applyFill="1" applyBorder="1" applyAlignment="1">
      <alignment horizontal="right"/>
    </xf>
    <xf numFmtId="3" fontId="6" fillId="34" borderId="16" xfId="66" applyNumberFormat="1" applyFont="1" applyFill="1" applyBorder="1" applyAlignment="1">
      <alignment/>
    </xf>
    <xf numFmtId="0" fontId="13" fillId="34" borderId="16" xfId="0" applyNumberFormat="1" applyFont="1" applyFill="1" applyBorder="1" applyAlignment="1">
      <alignment horizontal="center"/>
    </xf>
    <xf numFmtId="166" fontId="6" fillId="34" borderId="16" xfId="0" applyNumberFormat="1" applyFont="1" applyFill="1" applyBorder="1" applyAlignment="1">
      <alignment horizontal="center"/>
    </xf>
    <xf numFmtId="3" fontId="6" fillId="34" borderId="16" xfId="67" applyNumberFormat="1" applyFont="1" applyFill="1" applyBorder="1">
      <alignment/>
      <protection/>
    </xf>
    <xf numFmtId="170" fontId="6" fillId="34" borderId="16" xfId="67" applyNumberFormat="1" applyFont="1" applyFill="1" applyBorder="1">
      <alignment/>
      <protection/>
    </xf>
    <xf numFmtId="170" fontId="7" fillId="34" borderId="16" xfId="0" applyNumberFormat="1" applyFont="1" applyFill="1" applyBorder="1" applyAlignment="1">
      <alignment horizontal="right"/>
    </xf>
    <xf numFmtId="49" fontId="7" fillId="34" borderId="16" xfId="0" applyNumberFormat="1" applyFont="1" applyFill="1" applyBorder="1" applyAlignment="1">
      <alignment horizontal="right"/>
    </xf>
    <xf numFmtId="3" fontId="6" fillId="34" borderId="16" xfId="67" applyNumberFormat="1" applyFont="1" applyFill="1" applyBorder="1" applyAlignment="1">
      <alignment horizontal="right"/>
      <protection/>
    </xf>
    <xf numFmtId="170" fontId="6" fillId="34" borderId="16" xfId="67" applyNumberFormat="1" applyFont="1" applyFill="1" applyBorder="1" applyAlignment="1">
      <alignment horizontal="right"/>
      <protection/>
    </xf>
    <xf numFmtId="3" fontId="6" fillId="34" borderId="17" xfId="67" applyNumberFormat="1" applyFont="1" applyFill="1" applyBorder="1">
      <alignment/>
      <protection/>
    </xf>
    <xf numFmtId="3" fontId="6" fillId="34" borderId="13" xfId="66" applyNumberFormat="1" applyFont="1" applyFill="1" applyBorder="1" applyAlignment="1">
      <alignment/>
    </xf>
    <xf numFmtId="3" fontId="7" fillId="34" borderId="0" xfId="0" applyNumberFormat="1" applyFont="1" applyFill="1" applyBorder="1" applyAlignment="1">
      <alignment/>
    </xf>
    <xf numFmtId="170" fontId="7" fillId="34" borderId="0" xfId="0" applyNumberFormat="1" applyFont="1" applyFill="1" applyBorder="1" applyAlignment="1">
      <alignment/>
    </xf>
    <xf numFmtId="3" fontId="6" fillId="34" borderId="20" xfId="66" applyNumberFormat="1" applyFont="1" applyFill="1" applyBorder="1" applyAlignment="1">
      <alignment/>
    </xf>
    <xf numFmtId="3" fontId="6" fillId="34" borderId="0" xfId="0" applyNumberFormat="1" applyFont="1" applyFill="1" applyBorder="1" applyAlignment="1">
      <alignment/>
    </xf>
    <xf numFmtId="3" fontId="6" fillId="34" borderId="17" xfId="0" applyNumberFormat="1" applyFont="1" applyFill="1" applyBorder="1" applyAlignment="1">
      <alignment/>
    </xf>
    <xf numFmtId="170" fontId="6" fillId="34" borderId="13" xfId="0" applyNumberFormat="1" applyFont="1" applyFill="1" applyBorder="1" applyAlignment="1">
      <alignment/>
    </xf>
    <xf numFmtId="170" fontId="6" fillId="34" borderId="17" xfId="0" applyNumberFormat="1" applyFont="1" applyFill="1" applyBorder="1" applyAlignment="1">
      <alignment/>
    </xf>
    <xf numFmtId="3" fontId="7" fillId="34" borderId="20" xfId="68" applyNumberFormat="1" applyFont="1" applyFill="1" applyBorder="1" applyAlignment="1">
      <alignment/>
    </xf>
    <xf numFmtId="3" fontId="7" fillId="34" borderId="17" xfId="68" applyNumberFormat="1" applyFont="1" applyFill="1" applyBorder="1" applyAlignment="1">
      <alignment/>
    </xf>
    <xf numFmtId="3" fontId="7" fillId="34" borderId="13" xfId="0" applyNumberFormat="1" applyFont="1" applyFill="1" applyBorder="1" applyAlignment="1">
      <alignment/>
    </xf>
    <xf numFmtId="170" fontId="7" fillId="34" borderId="13" xfId="0" applyNumberFormat="1" applyFont="1" applyFill="1" applyBorder="1" applyAlignment="1">
      <alignment/>
    </xf>
    <xf numFmtId="0" fontId="13" fillId="34" borderId="21" xfId="0" applyNumberFormat="1" applyFont="1" applyFill="1" applyBorder="1" applyAlignment="1">
      <alignment horizontal="center"/>
    </xf>
    <xf numFmtId="166" fontId="6" fillId="34" borderId="21" xfId="0" applyNumberFormat="1" applyFont="1" applyFill="1" applyBorder="1" applyAlignment="1">
      <alignment horizontal="center"/>
    </xf>
    <xf numFmtId="170" fontId="6" fillId="34" borderId="21" xfId="67" applyNumberFormat="1" applyFont="1" applyFill="1" applyBorder="1">
      <alignment/>
      <protection/>
    </xf>
    <xf numFmtId="3" fontId="7" fillId="34" borderId="22" xfId="0" applyNumberFormat="1" applyFont="1" applyFill="1" applyBorder="1" applyAlignment="1">
      <alignment horizontal="right"/>
    </xf>
    <xf numFmtId="170" fontId="6" fillId="34" borderId="13" xfId="67" applyNumberFormat="1" applyFont="1" applyFill="1" applyBorder="1">
      <alignment/>
      <protection/>
    </xf>
    <xf numFmtId="3" fontId="7" fillId="34" borderId="13" xfId="0" applyNumberFormat="1" applyFont="1" applyFill="1" applyBorder="1" applyAlignment="1">
      <alignment horizontal="right"/>
    </xf>
    <xf numFmtId="170" fontId="7" fillId="34" borderId="13" xfId="0" applyNumberFormat="1" applyFont="1" applyFill="1" applyBorder="1" applyAlignment="1">
      <alignment horizontal="right"/>
    </xf>
    <xf numFmtId="49" fontId="7" fillId="34" borderId="13" xfId="0" applyNumberFormat="1" applyFont="1" applyFill="1" applyBorder="1" applyAlignment="1">
      <alignment horizontal="right"/>
    </xf>
    <xf numFmtId="3" fontId="6" fillId="34" borderId="22" xfId="67" applyNumberFormat="1" applyFont="1" applyFill="1" applyBorder="1">
      <alignment/>
      <protection/>
    </xf>
    <xf numFmtId="170" fontId="6" fillId="34" borderId="21" xfId="67" applyNumberFormat="1" applyFont="1" applyFill="1" applyBorder="1" applyAlignment="1">
      <alignment horizontal="right"/>
      <protection/>
    </xf>
    <xf numFmtId="3" fontId="6" fillId="34" borderId="21" xfId="67" applyNumberFormat="1" applyFont="1" applyFill="1" applyBorder="1" applyAlignment="1">
      <alignment horizontal="right"/>
      <protection/>
    </xf>
    <xf numFmtId="3" fontId="6" fillId="34" borderId="13" xfId="67" applyNumberFormat="1" applyFont="1" applyFill="1" applyBorder="1">
      <alignment/>
      <protection/>
    </xf>
    <xf numFmtId="3" fontId="6" fillId="34" borderId="13" xfId="67" applyNumberFormat="1" applyFont="1" applyFill="1" applyBorder="1" applyAlignment="1">
      <alignment horizontal="right"/>
      <protection/>
    </xf>
    <xf numFmtId="170" fontId="6" fillId="34" borderId="13" xfId="67" applyNumberFormat="1" applyFont="1" applyFill="1" applyBorder="1" applyAlignment="1">
      <alignment horizontal="right"/>
      <protection/>
    </xf>
    <xf numFmtId="3" fontId="6" fillId="34" borderId="17" xfId="67" applyNumberFormat="1" applyFont="1" applyFill="1" applyBorder="1" applyAlignment="1">
      <alignment horizontal="right"/>
      <protection/>
    </xf>
    <xf numFmtId="0" fontId="7"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7" fillId="0" borderId="26" xfId="68" applyNumberFormat="1" applyFont="1" applyFill="1" applyBorder="1" applyAlignment="1" quotePrefix="1">
      <alignment horizontal="left" vertical="center"/>
    </xf>
    <xf numFmtId="0" fontId="7" fillId="0" borderId="27" xfId="68" applyNumberFormat="1" applyFont="1" applyFill="1" applyBorder="1" applyAlignment="1" quotePrefix="1">
      <alignment horizontal="left" vertical="center"/>
    </xf>
    <xf numFmtId="0" fontId="7" fillId="0" borderId="28" xfId="68" applyNumberFormat="1" applyFont="1" applyFill="1" applyBorder="1" applyAlignment="1" quotePrefix="1">
      <alignment horizontal="left" vertical="center"/>
    </xf>
    <xf numFmtId="0" fontId="7" fillId="0" borderId="26" xfId="65" applyNumberFormat="1" applyFont="1" applyFill="1" applyBorder="1" applyAlignment="1">
      <alignment horizontal="center" vertical="center"/>
      <protection/>
    </xf>
    <xf numFmtId="0" fontId="7" fillId="0" borderId="27" xfId="65" applyNumberFormat="1" applyFont="1" applyFill="1" applyBorder="1" applyAlignment="1">
      <alignment horizontal="center" vertical="center"/>
      <protection/>
    </xf>
    <xf numFmtId="0" fontId="7" fillId="0" borderId="28" xfId="65" applyNumberFormat="1" applyFont="1" applyFill="1" applyBorder="1" applyAlignment="1">
      <alignment horizontal="center" vertical="center"/>
      <protection/>
    </xf>
    <xf numFmtId="0" fontId="7" fillId="0" borderId="26" xfId="65" applyNumberFormat="1" applyFont="1" applyFill="1" applyBorder="1" applyAlignment="1" quotePrefix="1">
      <alignment horizontal="left" vertical="center" wrapText="1"/>
      <protection/>
    </xf>
    <xf numFmtId="0" fontId="7" fillId="0" borderId="27" xfId="65" applyNumberFormat="1" applyFont="1" applyFill="1" applyBorder="1" applyAlignment="1" quotePrefix="1">
      <alignment horizontal="left" vertical="center" wrapText="1"/>
      <protection/>
    </xf>
    <xf numFmtId="0" fontId="7" fillId="0" borderId="28" xfId="65" applyNumberFormat="1" applyFont="1" applyFill="1" applyBorder="1" applyAlignment="1" quotePrefix="1">
      <alignment horizontal="left" vertical="center" wrapText="1"/>
      <protection/>
    </xf>
    <xf numFmtId="0" fontId="7" fillId="0" borderId="29" xfId="65" applyNumberFormat="1" applyFont="1" applyFill="1" applyBorder="1" applyAlignment="1" quotePrefix="1">
      <alignment horizontal="left" vertical="center"/>
      <protection/>
    </xf>
    <xf numFmtId="0" fontId="7" fillId="0" borderId="20" xfId="65" applyNumberFormat="1" applyFont="1" applyFill="1" applyBorder="1" applyAlignment="1" quotePrefix="1">
      <alignment horizontal="left" vertical="center"/>
      <protection/>
    </xf>
    <xf numFmtId="0" fontId="7" fillId="0" borderId="30" xfId="65" applyNumberFormat="1" applyFont="1" applyFill="1" applyBorder="1" applyAlignment="1" quotePrefix="1">
      <alignment horizontal="left" vertical="center"/>
      <protection/>
    </xf>
    <xf numFmtId="0" fontId="7" fillId="0" borderId="26" xfId="65" applyNumberFormat="1" applyFont="1" applyFill="1" applyBorder="1" applyAlignment="1" quotePrefix="1">
      <alignment horizontal="center" vertical="center"/>
      <protection/>
    </xf>
    <xf numFmtId="0" fontId="7" fillId="0" borderId="27" xfId="65" applyNumberFormat="1" applyFont="1" applyFill="1" applyBorder="1" applyAlignment="1" quotePrefix="1">
      <alignment horizontal="center" vertical="center"/>
      <protection/>
    </xf>
    <xf numFmtId="0" fontId="7" fillId="0" borderId="28" xfId="65" applyNumberFormat="1" applyFont="1" applyFill="1" applyBorder="1" applyAlignment="1" quotePrefix="1">
      <alignment horizontal="center" vertical="center"/>
      <protection/>
    </xf>
    <xf numFmtId="0" fontId="10" fillId="0" borderId="12" xfId="67" applyNumberFormat="1" applyFont="1" applyFill="1" applyBorder="1" applyAlignment="1" quotePrefix="1">
      <alignment horizontal="left"/>
      <protection/>
    </xf>
    <xf numFmtId="0" fontId="6" fillId="0" borderId="14" xfId="67" applyNumberFormat="1" applyFont="1" applyFill="1" applyBorder="1" applyAlignment="1">
      <alignment horizontal="center" vertical="center" wrapText="1"/>
      <protection/>
    </xf>
    <xf numFmtId="0" fontId="0" fillId="0" borderId="31"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166" fontId="7" fillId="0" borderId="32" xfId="0" applyNumberFormat="1" applyFont="1" applyFill="1" applyBorder="1" applyAlignment="1" quotePrefix="1">
      <alignment horizontal="center" vertical="center" wrapText="1"/>
    </xf>
    <xf numFmtId="166" fontId="0" fillId="0" borderId="32" xfId="0" applyNumberFormat="1" applyFont="1" applyFill="1" applyBorder="1" applyAlignment="1">
      <alignment horizontal="center" vertical="center" wrapText="1"/>
    </xf>
    <xf numFmtId="166" fontId="0" fillId="0" borderId="33" xfId="0" applyNumberFormat="1" applyFont="1" applyFill="1" applyBorder="1" applyAlignment="1">
      <alignment horizontal="center" vertical="center" wrapText="1"/>
    </xf>
    <xf numFmtId="0" fontId="7" fillId="0" borderId="26" xfId="68" applyNumberFormat="1" applyFont="1" applyFill="1" applyBorder="1" applyAlignment="1" quotePrefix="1">
      <alignment horizontal="left" vertical="center" wrapText="1"/>
    </xf>
    <xf numFmtId="0" fontId="7" fillId="0" borderId="27" xfId="68" applyNumberFormat="1" applyFont="1" applyFill="1" applyBorder="1" applyAlignment="1" quotePrefix="1">
      <alignment horizontal="left" vertical="center" wrapText="1"/>
    </xf>
    <xf numFmtId="0" fontId="7" fillId="0" borderId="28" xfId="68" applyNumberFormat="1" applyFont="1" applyFill="1" applyBorder="1" applyAlignment="1" quotePrefix="1">
      <alignment horizontal="left" vertical="center" wrapText="1"/>
    </xf>
    <xf numFmtId="0" fontId="6" fillId="0" borderId="26" xfId="65" applyNumberFormat="1" applyFont="1" applyFill="1" applyBorder="1" applyAlignment="1" quotePrefix="1">
      <alignment horizontal="left" vertical="center" wrapText="1"/>
      <protection/>
    </xf>
    <xf numFmtId="0" fontId="0" fillId="0" borderId="27" xfId="65" applyNumberFormat="1" applyFont="1" applyFill="1" applyBorder="1" applyAlignment="1">
      <alignment horizontal="left" vertical="center" wrapText="1"/>
      <protection/>
    </xf>
    <xf numFmtId="0" fontId="0" fillId="0" borderId="28" xfId="65" applyNumberFormat="1" applyFont="1" applyFill="1" applyBorder="1" applyAlignment="1">
      <alignment horizontal="left" vertical="center" wrapText="1"/>
      <protection/>
    </xf>
    <xf numFmtId="0" fontId="0" fillId="0" borderId="26" xfId="65" applyNumberFormat="1" applyFont="1" applyFill="1" applyBorder="1" applyAlignment="1">
      <alignment horizontal="left" vertical="center" wrapText="1"/>
      <protection/>
    </xf>
    <xf numFmtId="0" fontId="7" fillId="0" borderId="34" xfId="65" applyNumberFormat="1" applyFont="1" applyFill="1" applyBorder="1" applyAlignment="1" quotePrefix="1">
      <alignment horizontal="left" vertical="center"/>
      <protection/>
    </xf>
    <xf numFmtId="0" fontId="7" fillId="0" borderId="35" xfId="65" applyNumberFormat="1" applyFont="1" applyFill="1" applyBorder="1" applyAlignment="1" quotePrefix="1">
      <alignment horizontal="left" vertical="center"/>
      <protection/>
    </xf>
    <xf numFmtId="0" fontId="7" fillId="0" borderId="36" xfId="65" applyNumberFormat="1" applyFont="1" applyFill="1" applyBorder="1" applyAlignment="1" quotePrefix="1">
      <alignment horizontal="left" vertical="center"/>
      <protection/>
    </xf>
    <xf numFmtId="166" fontId="6" fillId="0" borderId="32" xfId="0" applyNumberFormat="1" applyFont="1" applyFill="1" applyBorder="1" applyAlignment="1" quotePrefix="1">
      <alignment horizontal="center" vertical="center" wrapText="1"/>
    </xf>
    <xf numFmtId="3" fontId="6" fillId="0" borderId="37" xfId="0" applyNumberFormat="1" applyFont="1" applyFill="1" applyBorder="1" applyAlignment="1">
      <alignment horizontal="center" vertical="center" wrapText="1"/>
    </xf>
    <xf numFmtId="3" fontId="0" fillId="0" borderId="32"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3" fontId="16" fillId="0" borderId="15" xfId="65" applyNumberFormat="1" applyFont="1" applyFill="1" applyBorder="1" applyAlignment="1" quotePrefix="1">
      <alignment horizontal="center" vertical="center"/>
      <protection/>
    </xf>
    <xf numFmtId="3" fontId="16" fillId="0" borderId="15" xfId="65" applyNumberFormat="1" applyFont="1" applyFill="1" applyBorder="1" applyAlignment="1">
      <alignment horizontal="center" vertical="center"/>
      <protection/>
    </xf>
    <xf numFmtId="0" fontId="6" fillId="0" borderId="38" xfId="0" applyNumberFormat="1" applyFont="1" applyFill="1" applyBorder="1" applyAlignment="1">
      <alignment horizontal="center" vertical="center" wrapText="1"/>
    </xf>
    <xf numFmtId="166" fontId="10" fillId="0" borderId="12" xfId="67" applyNumberFormat="1" applyFont="1" applyFill="1" applyBorder="1" applyAlignment="1" quotePrefix="1">
      <alignment horizontal="left"/>
      <protection/>
    </xf>
    <xf numFmtId="0" fontId="6" fillId="0" borderId="23" xfId="0" applyNumberFormat="1" applyFont="1" applyFill="1" applyBorder="1" applyAlignment="1">
      <alignment horizontal="center" vertical="center" wrapText="1"/>
    </xf>
    <xf numFmtId="3" fontId="6" fillId="0" borderId="37" xfId="0" applyNumberFormat="1" applyFont="1" applyFill="1" applyBorder="1" applyAlignment="1" quotePrefix="1">
      <alignment horizontal="center" vertical="center" wrapText="1"/>
    </xf>
    <xf numFmtId="3" fontId="6" fillId="0" borderId="32" xfId="0" applyNumberFormat="1" applyFont="1" applyFill="1" applyBorder="1" applyAlignment="1" quotePrefix="1">
      <alignment horizontal="center" vertical="center" wrapText="1"/>
    </xf>
    <xf numFmtId="3" fontId="6" fillId="0" borderId="33" xfId="0" applyNumberFormat="1" applyFont="1" applyFill="1" applyBorder="1" applyAlignment="1" quotePrefix="1">
      <alignment horizontal="center" vertical="center" wrapText="1"/>
    </xf>
    <xf numFmtId="3" fontId="6" fillId="0" borderId="23" xfId="0" applyNumberFormat="1" applyFont="1" applyFill="1" applyBorder="1" applyAlignment="1">
      <alignment horizontal="center" vertical="center" wrapText="1"/>
    </xf>
    <xf numFmtId="3" fontId="6" fillId="0" borderId="39" xfId="0" applyNumberFormat="1" applyFont="1" applyFill="1" applyBorder="1" applyAlignment="1">
      <alignment horizontal="center"/>
    </xf>
    <xf numFmtId="3" fontId="6" fillId="0" borderId="40" xfId="0" applyNumberFormat="1" applyFont="1" applyFill="1" applyBorder="1" applyAlignment="1">
      <alignment horizontal="center"/>
    </xf>
    <xf numFmtId="3" fontId="6" fillId="0" borderId="41"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10" fillId="0" borderId="12" xfId="69" applyNumberFormat="1" applyFont="1" applyFill="1" applyBorder="1" applyAlignment="1">
      <alignment horizontal="right"/>
    </xf>
    <xf numFmtId="0" fontId="6" fillId="0" borderId="31"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170" fontId="6" fillId="0" borderId="37" xfId="0" applyNumberFormat="1" applyFont="1" applyFill="1" applyBorder="1" applyAlignment="1">
      <alignment horizontal="center" vertical="center" wrapText="1"/>
    </xf>
    <xf numFmtId="170" fontId="6" fillId="0" borderId="33" xfId="0" applyNumberFormat="1" applyFont="1" applyFill="1" applyBorder="1" applyAlignment="1">
      <alignment horizontal="center" vertical="center" wrapText="1"/>
    </xf>
    <xf numFmtId="0" fontId="6" fillId="0" borderId="42" xfId="65" applyNumberFormat="1" applyFont="1" applyFill="1" applyBorder="1" applyAlignment="1" quotePrefix="1">
      <alignment horizontal="left" vertical="center" wrapText="1"/>
      <protection/>
    </xf>
    <xf numFmtId="0" fontId="6" fillId="0" borderId="43" xfId="65" applyNumberFormat="1" applyFont="1" applyFill="1" applyBorder="1" applyAlignment="1" quotePrefix="1">
      <alignment horizontal="left" vertical="center" wrapText="1"/>
      <protection/>
    </xf>
    <xf numFmtId="0" fontId="6" fillId="0" borderId="44" xfId="65" applyNumberFormat="1" applyFont="1" applyFill="1" applyBorder="1" applyAlignment="1" quotePrefix="1">
      <alignment horizontal="left" vertical="center" wrapText="1"/>
      <protection/>
    </xf>
    <xf numFmtId="0" fontId="6" fillId="0" borderId="29" xfId="65" applyNumberFormat="1" applyFont="1" applyFill="1" applyBorder="1" applyAlignment="1" quotePrefix="1">
      <alignment horizontal="left" vertical="center" wrapText="1"/>
      <protection/>
    </xf>
    <xf numFmtId="0" fontId="6" fillId="0" borderId="20" xfId="65" applyNumberFormat="1" applyFont="1" applyFill="1" applyBorder="1" applyAlignment="1" quotePrefix="1">
      <alignment horizontal="left" vertical="center" wrapText="1"/>
      <protection/>
    </xf>
    <xf numFmtId="0" fontId="6" fillId="0" borderId="30" xfId="65" applyNumberFormat="1" applyFont="1" applyFill="1" applyBorder="1" applyAlignment="1" quotePrefix="1">
      <alignment horizontal="left" vertical="center" wrapText="1"/>
      <protection/>
    </xf>
    <xf numFmtId="3" fontId="17" fillId="0" borderId="15" xfId="65" applyNumberFormat="1" applyFont="1" applyFill="1" applyBorder="1" applyAlignment="1" quotePrefix="1">
      <alignment horizontal="center" vertical="center"/>
      <protection/>
    </xf>
    <xf numFmtId="3" fontId="17" fillId="0" borderId="15" xfId="65" applyNumberFormat="1" applyFont="1" applyFill="1" applyBorder="1" applyAlignment="1">
      <alignment horizontal="center" vertical="center"/>
      <protection/>
    </xf>
    <xf numFmtId="0" fontId="6" fillId="0" borderId="23"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34" xfId="65" applyNumberFormat="1" applyFont="1" applyFill="1" applyBorder="1" applyAlignment="1" quotePrefix="1">
      <alignment horizontal="left" vertical="center"/>
      <protection/>
    </xf>
    <xf numFmtId="0" fontId="6" fillId="0" borderId="35" xfId="65" applyNumberFormat="1" applyFont="1" applyFill="1" applyBorder="1" applyAlignment="1" quotePrefix="1">
      <alignment horizontal="left" vertical="center"/>
      <protection/>
    </xf>
    <xf numFmtId="0" fontId="6" fillId="0" borderId="36" xfId="65" applyNumberFormat="1" applyFont="1" applyFill="1" applyBorder="1" applyAlignment="1" quotePrefix="1">
      <alignment horizontal="left" vertical="center"/>
      <protection/>
    </xf>
    <xf numFmtId="0" fontId="6" fillId="0" borderId="26" xfId="65" applyNumberFormat="1" applyFont="1" applyFill="1" applyBorder="1" applyAlignment="1" quotePrefix="1">
      <alignment horizontal="left" vertical="center"/>
      <protection/>
    </xf>
    <xf numFmtId="0" fontId="6" fillId="0" borderId="27" xfId="65" applyNumberFormat="1" applyFont="1" applyFill="1" applyBorder="1" applyAlignment="1" quotePrefix="1">
      <alignment horizontal="left" vertical="center"/>
      <protection/>
    </xf>
    <xf numFmtId="0" fontId="6" fillId="0" borderId="28" xfId="65" applyNumberFormat="1" applyFont="1" applyFill="1" applyBorder="1" applyAlignment="1" quotePrefix="1">
      <alignment horizontal="left" vertical="center"/>
      <protection/>
    </xf>
    <xf numFmtId="0" fontId="0" fillId="0" borderId="26" xfId="65" applyNumberFormat="1" applyFont="1" applyFill="1" applyBorder="1" applyAlignment="1">
      <alignment horizontal="center" vertical="center" wrapText="1"/>
      <protection/>
    </xf>
    <xf numFmtId="0" fontId="0" fillId="0" borderId="27" xfId="65" applyNumberFormat="1" applyFont="1" applyFill="1" applyBorder="1" applyAlignment="1">
      <alignment horizontal="center" vertical="center" wrapText="1"/>
      <protection/>
    </xf>
    <xf numFmtId="0" fontId="0" fillId="0" borderId="28" xfId="65" applyNumberFormat="1" applyFont="1" applyFill="1" applyBorder="1" applyAlignment="1">
      <alignment horizontal="center" vertical="center" wrapText="1"/>
      <protection/>
    </xf>
    <xf numFmtId="0" fontId="6" fillId="0" borderId="26" xfId="65" applyNumberFormat="1" applyFont="1" applyFill="1" applyBorder="1" applyAlignment="1" quotePrefix="1">
      <alignment horizontal="center" vertical="center"/>
      <protection/>
    </xf>
    <xf numFmtId="0" fontId="6" fillId="0" borderId="27" xfId="65" applyNumberFormat="1" applyFont="1" applyFill="1" applyBorder="1" applyAlignment="1" quotePrefix="1">
      <alignment horizontal="center" vertical="center"/>
      <protection/>
    </xf>
    <xf numFmtId="0" fontId="6" fillId="0" borderId="28" xfId="65" applyNumberFormat="1" applyFont="1" applyFill="1" applyBorder="1" applyAlignment="1" quotePrefix="1">
      <alignment horizontal="center" vertical="center"/>
      <protection/>
    </xf>
    <xf numFmtId="3" fontId="6" fillId="0" borderId="23" xfId="0" applyNumberFormat="1" applyFont="1" applyFill="1" applyBorder="1" applyAlignment="1" quotePrefix="1">
      <alignment horizontal="center" vertical="center" wrapText="1"/>
    </xf>
    <xf numFmtId="3" fontId="9" fillId="0" borderId="12" xfId="69" applyNumberFormat="1" applyFont="1" applyFill="1" applyBorder="1" applyAlignment="1">
      <alignment horizontal="right"/>
    </xf>
    <xf numFmtId="0" fontId="7" fillId="0" borderId="34" xfId="68" applyNumberFormat="1" applyFont="1" applyFill="1" applyBorder="1" applyAlignment="1" quotePrefix="1">
      <alignment horizontal="left" vertical="center"/>
    </xf>
    <xf numFmtId="0" fontId="7" fillId="0" borderId="35" xfId="68" applyNumberFormat="1" applyFont="1" applyFill="1" applyBorder="1" applyAlignment="1" quotePrefix="1">
      <alignment horizontal="left" vertical="center"/>
    </xf>
    <xf numFmtId="0" fontId="7" fillId="0" borderId="36" xfId="68" applyNumberFormat="1" applyFont="1" applyFill="1" applyBorder="1" applyAlignment="1" quotePrefix="1">
      <alignment horizontal="left" vertical="center"/>
    </xf>
    <xf numFmtId="0" fontId="7" fillId="0" borderId="26" xfId="68" applyNumberFormat="1" applyFont="1" applyFill="1" applyBorder="1" applyAlignment="1" quotePrefix="1">
      <alignment horizontal="center" vertical="center"/>
    </xf>
    <xf numFmtId="0" fontId="7" fillId="0" borderId="27" xfId="68" applyNumberFormat="1" applyFont="1" applyFill="1" applyBorder="1" applyAlignment="1" quotePrefix="1">
      <alignment horizontal="center" vertical="center"/>
    </xf>
    <xf numFmtId="0" fontId="7" fillId="0" borderId="28" xfId="68" applyNumberFormat="1" applyFont="1" applyFill="1" applyBorder="1" applyAlignment="1" quotePrefix="1">
      <alignment horizontal="center" vertical="center"/>
    </xf>
    <xf numFmtId="0" fontId="7" fillId="0" borderId="42" xfId="68" applyNumberFormat="1" applyFont="1" applyFill="1" applyBorder="1" applyAlignment="1" quotePrefix="1">
      <alignment horizontal="left" vertical="center" wrapText="1"/>
    </xf>
    <xf numFmtId="0" fontId="7" fillId="0" borderId="43" xfId="68" applyNumberFormat="1" applyFont="1" applyFill="1" applyBorder="1" applyAlignment="1" quotePrefix="1">
      <alignment horizontal="left" vertical="center" wrapText="1"/>
    </xf>
    <xf numFmtId="0" fontId="7" fillId="0" borderId="44" xfId="68" applyNumberFormat="1" applyFont="1" applyFill="1" applyBorder="1" applyAlignment="1" quotePrefix="1">
      <alignment horizontal="left" vertical="center" wrapText="1"/>
    </xf>
    <xf numFmtId="0" fontId="7" fillId="0" borderId="29" xfId="68" applyNumberFormat="1" applyFont="1" applyFill="1" applyBorder="1" applyAlignment="1" quotePrefix="1">
      <alignment horizontal="left" vertical="center" wrapText="1"/>
    </xf>
    <xf numFmtId="0" fontId="7" fillId="0" borderId="20" xfId="68" applyNumberFormat="1" applyFont="1" applyFill="1" applyBorder="1" applyAlignment="1" quotePrefix="1">
      <alignment horizontal="left" vertical="center" wrapText="1"/>
    </xf>
    <xf numFmtId="0" fontId="7" fillId="0" borderId="30" xfId="68" applyNumberFormat="1" applyFont="1" applyFill="1" applyBorder="1" applyAlignment="1" quotePrefix="1">
      <alignment horizontal="left" vertical="center" wrapText="1"/>
    </xf>
    <xf numFmtId="3" fontId="6" fillId="0" borderId="37" xfId="0" applyNumberFormat="1" applyFont="1" applyFill="1" applyBorder="1" applyAlignment="1">
      <alignment horizontal="center" vertical="center"/>
    </xf>
    <xf numFmtId="3" fontId="6" fillId="0" borderId="33" xfId="0" applyNumberFormat="1" applyFont="1" applyFill="1" applyBorder="1" applyAlignment="1">
      <alignment horizontal="center" vertical="center"/>
    </xf>
    <xf numFmtId="3" fontId="16" fillId="0" borderId="15" xfId="0" applyNumberFormat="1" applyFont="1" applyFill="1" applyBorder="1" applyAlignment="1" quotePrefix="1">
      <alignment horizontal="center" vertical="center"/>
    </xf>
    <xf numFmtId="3" fontId="16" fillId="0" borderId="15" xfId="0" applyNumberFormat="1" applyFont="1" applyFill="1" applyBorder="1" applyAlignment="1">
      <alignment horizontal="center" vertical="center"/>
    </xf>
    <xf numFmtId="0" fontId="7" fillId="0" borderId="26" xfId="65" applyNumberFormat="1" applyFont="1" applyFill="1" applyBorder="1" applyAlignment="1" quotePrefix="1">
      <alignment vertical="center"/>
      <protection/>
    </xf>
    <xf numFmtId="0" fontId="7" fillId="0" borderId="27" xfId="65" applyNumberFormat="1" applyFont="1" applyFill="1" applyBorder="1" applyAlignment="1" quotePrefix="1">
      <alignment vertical="center"/>
      <protection/>
    </xf>
    <xf numFmtId="0" fontId="7" fillId="0" borderId="28" xfId="65" applyNumberFormat="1" applyFont="1" applyFill="1" applyBorder="1" applyAlignment="1" quotePrefix="1">
      <alignment vertical="center"/>
      <protection/>
    </xf>
    <xf numFmtId="0" fontId="6" fillId="0" borderId="42" xfId="67" applyNumberFormat="1" applyFont="1" applyFill="1" applyBorder="1" applyAlignment="1">
      <alignment horizontal="left" vertical="center" wrapText="1"/>
      <protection/>
    </xf>
    <xf numFmtId="0" fontId="6" fillId="0" borderId="43" xfId="67" applyNumberFormat="1" applyFont="1" applyFill="1" applyBorder="1" applyAlignment="1">
      <alignment horizontal="left" vertical="center" wrapText="1"/>
      <protection/>
    </xf>
    <xf numFmtId="0" fontId="6" fillId="0" borderId="44" xfId="67" applyNumberFormat="1" applyFont="1" applyFill="1" applyBorder="1" applyAlignment="1">
      <alignment horizontal="left" vertical="center" wrapText="1"/>
      <protection/>
    </xf>
    <xf numFmtId="0" fontId="6" fillId="0" borderId="29" xfId="67" applyNumberFormat="1" applyFont="1" applyFill="1" applyBorder="1" applyAlignment="1">
      <alignment horizontal="left" vertical="center" wrapText="1"/>
      <protection/>
    </xf>
    <xf numFmtId="0" fontId="6" fillId="0" borderId="20" xfId="67" applyNumberFormat="1" applyFont="1" applyFill="1" applyBorder="1" applyAlignment="1">
      <alignment horizontal="left" vertical="center" wrapText="1"/>
      <protection/>
    </xf>
    <xf numFmtId="0" fontId="6" fillId="0" borderId="30" xfId="67" applyNumberFormat="1" applyFont="1" applyFill="1" applyBorder="1" applyAlignment="1">
      <alignment horizontal="left" vertical="center" wrapText="1"/>
      <protection/>
    </xf>
    <xf numFmtId="0" fontId="6" fillId="0" borderId="26" xfId="65" applyNumberFormat="1" applyFont="1" applyFill="1" applyBorder="1" applyAlignment="1" quotePrefix="1">
      <alignment vertical="center" wrapText="1"/>
      <protection/>
    </xf>
    <xf numFmtId="0" fontId="0" fillId="0" borderId="27" xfId="65" applyNumberFormat="1" applyFont="1" applyFill="1" applyBorder="1" applyAlignment="1">
      <alignment vertical="center" wrapText="1"/>
      <protection/>
    </xf>
    <xf numFmtId="0" fontId="0" fillId="0" borderId="28" xfId="65" applyNumberFormat="1" applyFont="1" applyFill="1" applyBorder="1" applyAlignment="1">
      <alignment vertical="center" wrapText="1"/>
      <protection/>
    </xf>
    <xf numFmtId="0" fontId="0" fillId="0" borderId="26" xfId="65" applyNumberFormat="1" applyFont="1" applyFill="1" applyBorder="1" applyAlignment="1">
      <alignment vertical="center" wrapText="1"/>
      <protection/>
    </xf>
    <xf numFmtId="0" fontId="7" fillId="0" borderId="34" xfId="65" applyNumberFormat="1" applyFont="1" applyFill="1" applyBorder="1" applyAlignment="1" quotePrefix="1">
      <alignment vertical="center"/>
      <protection/>
    </xf>
    <xf numFmtId="0" fontId="7" fillId="0" borderId="35" xfId="65" applyNumberFormat="1" applyFont="1" applyFill="1" applyBorder="1" applyAlignment="1" quotePrefix="1">
      <alignment vertical="center"/>
      <protection/>
    </xf>
    <xf numFmtId="0" fontId="7" fillId="0" borderId="36" xfId="65" applyNumberFormat="1" applyFont="1" applyFill="1" applyBorder="1" applyAlignment="1" quotePrefix="1">
      <alignment vertic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urrency" xfId="46"/>
    <cellStyle name="Currency [0]" xfId="47"/>
    <cellStyle name="Currency0" xfId="48"/>
    <cellStyle name="Currency0 2" xfId="49"/>
    <cellStyle name="Date" xfId="50"/>
    <cellStyle name="Date 2" xfId="51"/>
    <cellStyle name="Explanatory Text" xfId="52"/>
    <cellStyle name="Fixed" xfId="53"/>
    <cellStyle name="Fixed 2"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_Fresh" xfId="66"/>
    <cellStyle name="Normal_MTFISH" xfId="67"/>
    <cellStyle name="normal_MTFISH_1" xfId="68"/>
    <cellStyle name="normal_mtredsu" xfId="69"/>
    <cellStyle name="Note" xfId="70"/>
    <cellStyle name="Output" xfId="71"/>
    <cellStyle name="Percent" xfId="72"/>
    <cellStyle name="Title" xfId="73"/>
    <cellStyle name="Total" xfId="74"/>
    <cellStyle name="Total 2"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s>
    <sheetDataSet>
      <sheetData sheetId="0">
        <row r="130">
          <cell r="H130">
            <v>90.49</v>
          </cell>
        </row>
        <row r="131">
          <cell r="H131">
            <v>92.407</v>
          </cell>
        </row>
        <row r="132">
          <cell r="H132">
            <v>93.863</v>
          </cell>
        </row>
        <row r="133">
          <cell r="H133">
            <v>95.335</v>
          </cell>
        </row>
        <row r="134">
          <cell r="H134">
            <v>97.225</v>
          </cell>
        </row>
        <row r="135">
          <cell r="H135">
            <v>99.111</v>
          </cell>
        </row>
        <row r="136">
          <cell r="H136">
            <v>100.546</v>
          </cell>
        </row>
        <row r="137">
          <cell r="H137">
            <v>101.961</v>
          </cell>
        </row>
        <row r="138">
          <cell r="D138">
            <v>103.414</v>
          </cell>
        </row>
        <row r="139">
          <cell r="D139">
            <v>104.55</v>
          </cell>
        </row>
        <row r="140">
          <cell r="D140">
            <v>105.063</v>
          </cell>
        </row>
        <row r="141">
          <cell r="H141">
            <v>106.461</v>
          </cell>
        </row>
        <row r="142">
          <cell r="H142">
            <v>108.538</v>
          </cell>
        </row>
        <row r="143">
          <cell r="H143">
            <v>110.049</v>
          </cell>
        </row>
        <row r="144">
          <cell r="H144">
            <v>111.947</v>
          </cell>
        </row>
        <row r="145">
          <cell r="H145">
            <v>114.109</v>
          </cell>
        </row>
        <row r="146">
          <cell r="H146">
            <v>115.829</v>
          </cell>
        </row>
        <row r="147">
          <cell r="H147">
            <v>117.397</v>
          </cell>
        </row>
        <row r="148">
          <cell r="H148">
            <v>119.035</v>
          </cell>
        </row>
        <row r="149">
          <cell r="H149">
            <v>120.509</v>
          </cell>
        </row>
        <row r="150">
          <cell r="H150">
            <v>121.767</v>
          </cell>
        </row>
        <row r="151">
          <cell r="D151">
            <v>123.188</v>
          </cell>
        </row>
        <row r="152">
          <cell r="D152">
            <v>124.149</v>
          </cell>
        </row>
        <row r="153">
          <cell r="D153">
            <v>124.949</v>
          </cell>
        </row>
        <row r="154">
          <cell r="D154">
            <v>125.69</v>
          </cell>
        </row>
        <row r="155">
          <cell r="D155">
            <v>126.485</v>
          </cell>
        </row>
        <row r="156">
          <cell r="D156">
            <v>127.362</v>
          </cell>
        </row>
        <row r="157">
          <cell r="D157">
            <v>128.181</v>
          </cell>
        </row>
        <row r="158">
          <cell r="D158">
            <v>128.961</v>
          </cell>
        </row>
        <row r="159">
          <cell r="D159">
            <v>129.969</v>
          </cell>
        </row>
        <row r="160">
          <cell r="D160">
            <v>131.028</v>
          </cell>
        </row>
        <row r="161">
          <cell r="D161">
            <v>132.122</v>
          </cell>
        </row>
        <row r="162">
          <cell r="D162">
            <v>133.402</v>
          </cell>
        </row>
        <row r="163">
          <cell r="D163">
            <v>134.86</v>
          </cell>
        </row>
        <row r="164">
          <cell r="D164">
            <v>136.739</v>
          </cell>
        </row>
        <row r="165">
          <cell r="D165">
            <v>138.397</v>
          </cell>
        </row>
        <row r="166">
          <cell r="D166">
            <v>139.928</v>
          </cell>
        </row>
        <row r="167">
          <cell r="D167">
            <v>141.389</v>
          </cell>
        </row>
        <row r="168">
          <cell r="D168">
            <v>144.126</v>
          </cell>
        </row>
        <row r="169">
          <cell r="D169">
            <v>146.631</v>
          </cell>
        </row>
        <row r="170">
          <cell r="D170">
            <v>149.188</v>
          </cell>
        </row>
        <row r="171">
          <cell r="D171">
            <v>151.684</v>
          </cell>
        </row>
        <row r="172">
          <cell r="D172">
            <v>154.287</v>
          </cell>
        </row>
        <row r="173">
          <cell r="D173">
            <v>156.954</v>
          </cell>
        </row>
        <row r="174">
          <cell r="D174">
            <v>159.565</v>
          </cell>
        </row>
        <row r="175">
          <cell r="D175">
            <v>162.391</v>
          </cell>
        </row>
        <row r="176">
          <cell r="D176">
            <v>165.275</v>
          </cell>
        </row>
        <row r="177">
          <cell r="D177">
            <v>168.221</v>
          </cell>
        </row>
        <row r="178">
          <cell r="D178">
            <v>171.274</v>
          </cell>
        </row>
        <row r="179">
          <cell r="D179">
            <v>174.141</v>
          </cell>
        </row>
        <row r="180">
          <cell r="D180">
            <v>177.073</v>
          </cell>
        </row>
        <row r="181">
          <cell r="D181">
            <v>180.671</v>
          </cell>
        </row>
        <row r="182">
          <cell r="D182">
            <v>183.691</v>
          </cell>
        </row>
        <row r="183">
          <cell r="D183">
            <v>186.538</v>
          </cell>
        </row>
        <row r="184">
          <cell r="D184">
            <v>189.242</v>
          </cell>
        </row>
        <row r="185">
          <cell r="D185">
            <v>191.889</v>
          </cell>
        </row>
        <row r="186">
          <cell r="D186">
            <v>194.303</v>
          </cell>
        </row>
        <row r="187">
          <cell r="D187">
            <v>196.56</v>
          </cell>
        </row>
        <row r="188">
          <cell r="D188">
            <v>198.712</v>
          </cell>
        </row>
        <row r="189">
          <cell r="D189">
            <v>200.706</v>
          </cell>
        </row>
        <row r="190">
          <cell r="D190">
            <v>202.677</v>
          </cell>
        </row>
        <row r="191">
          <cell r="D191">
            <v>205.052</v>
          </cell>
        </row>
        <row r="192">
          <cell r="D192">
            <v>207.661</v>
          </cell>
        </row>
        <row r="193">
          <cell r="D193">
            <v>209.896</v>
          </cell>
        </row>
        <row r="194">
          <cell r="D194">
            <v>211.909</v>
          </cell>
        </row>
        <row r="195">
          <cell r="D195">
            <v>213.854</v>
          </cell>
        </row>
        <row r="196">
          <cell r="D196">
            <v>215.973</v>
          </cell>
        </row>
        <row r="197">
          <cell r="D197">
            <v>218.035</v>
          </cell>
        </row>
        <row r="198">
          <cell r="D198">
            <v>220.23899999999998</v>
          </cell>
        </row>
        <row r="199">
          <cell r="D199">
            <v>222.585</v>
          </cell>
        </row>
        <row r="200">
          <cell r="D200">
            <v>225.055</v>
          </cell>
        </row>
        <row r="201">
          <cell r="D201">
            <v>227.726</v>
          </cell>
        </row>
        <row r="202">
          <cell r="D202">
            <v>229.966</v>
          </cell>
        </row>
        <row r="203">
          <cell r="D203">
            <v>232.188</v>
          </cell>
        </row>
        <row r="204">
          <cell r="D204">
            <v>234.307</v>
          </cell>
        </row>
        <row r="205">
          <cell r="D205">
            <v>236.348</v>
          </cell>
        </row>
        <row r="206">
          <cell r="D206">
            <v>238.466</v>
          </cell>
        </row>
        <row r="207">
          <cell r="D207">
            <v>240.651</v>
          </cell>
        </row>
        <row r="208">
          <cell r="D208">
            <v>242.804</v>
          </cell>
        </row>
        <row r="209">
          <cell r="D209">
            <v>245.021</v>
          </cell>
        </row>
        <row r="210">
          <cell r="D210">
            <v>247.342</v>
          </cell>
        </row>
        <row r="211">
          <cell r="D211">
            <v>250.132</v>
          </cell>
        </row>
        <row r="212">
          <cell r="D212">
            <v>253.493</v>
          </cell>
        </row>
        <row r="213">
          <cell r="D213">
            <v>256.894</v>
          </cell>
        </row>
        <row r="214">
          <cell r="D214">
            <v>260.255</v>
          </cell>
        </row>
        <row r="215">
          <cell r="D215">
            <v>263.436</v>
          </cell>
        </row>
        <row r="216">
          <cell r="D216">
            <v>266.557</v>
          </cell>
        </row>
        <row r="217">
          <cell r="D217">
            <v>269.667</v>
          </cell>
        </row>
        <row r="218">
          <cell r="D218">
            <v>272.912</v>
          </cell>
        </row>
        <row r="219">
          <cell r="D219">
            <v>276.115</v>
          </cell>
        </row>
        <row r="220">
          <cell r="D220">
            <v>279.295</v>
          </cell>
        </row>
        <row r="221">
          <cell r="D221">
            <v>282.385</v>
          </cell>
        </row>
        <row r="222">
          <cell r="D222">
            <v>285.309019</v>
          </cell>
        </row>
        <row r="223">
          <cell r="D223">
            <v>288.104818</v>
          </cell>
        </row>
        <row r="224">
          <cell r="D224">
            <v>290.819634</v>
          </cell>
        </row>
        <row r="225">
          <cell r="D225">
            <v>293.463185</v>
          </cell>
        </row>
        <row r="226">
          <cell r="D226">
            <v>296.186216</v>
          </cell>
        </row>
        <row r="227">
          <cell r="D227">
            <v>298.995825</v>
          </cell>
        </row>
        <row r="228">
          <cell r="D228">
            <v>302.003917</v>
          </cell>
        </row>
        <row r="229">
          <cell r="D229">
            <v>304.797761</v>
          </cell>
        </row>
        <row r="230">
          <cell r="D230">
            <v>307.439406</v>
          </cell>
        </row>
        <row r="231">
          <cell r="D231">
            <v>309.741279</v>
          </cell>
        </row>
        <row r="232">
          <cell r="D232">
            <v>311.973914</v>
          </cell>
        </row>
        <row r="233">
          <cell r="D233">
            <v>314.167558</v>
          </cell>
        </row>
        <row r="234">
          <cell r="D234">
            <v>316.294766</v>
          </cell>
        </row>
        <row r="235">
          <cell r="D235">
            <v>318.576955</v>
          </cell>
        </row>
        <row r="236">
          <cell r="D236">
            <v>320.870703</v>
          </cell>
        </row>
        <row r="237">
          <cell r="D237">
            <v>323.161011</v>
          </cell>
        </row>
        <row r="238">
          <cell r="D238">
            <v>325.20603</v>
          </cell>
        </row>
        <row r="239">
          <cell r="D239">
            <v>326.923976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8"/>
  <sheetViews>
    <sheetView tabSelected="1" zoomScalePageLayoutView="0" workbookViewId="0" topLeftCell="A1">
      <selection activeCell="A1" sqref="A1"/>
    </sheetView>
  </sheetViews>
  <sheetFormatPr defaultColWidth="9.140625" defaultRowHeight="12.75"/>
  <cols>
    <col min="1" max="1" width="11.140625" style="5" customWidth="1"/>
    <col min="2" max="16384" width="9.140625" style="5" customWidth="1"/>
  </cols>
  <sheetData>
    <row r="2" spans="1:2" s="3" customFormat="1" ht="12.75">
      <c r="A2" s="3" t="s">
        <v>27</v>
      </c>
      <c r="B2" s="4" t="s">
        <v>28</v>
      </c>
    </row>
    <row r="3" s="3" customFormat="1" ht="12.75"/>
    <row r="4" spans="1:2" ht="12.75">
      <c r="A4" s="3" t="s">
        <v>29</v>
      </c>
      <c r="B4" s="2" t="s">
        <v>34</v>
      </c>
    </row>
    <row r="5" ht="12.75">
      <c r="B5" s="1" t="s">
        <v>30</v>
      </c>
    </row>
    <row r="6" ht="12.75">
      <c r="B6" s="2" t="s">
        <v>31</v>
      </c>
    </row>
    <row r="7" ht="12.75">
      <c r="B7" s="1" t="s">
        <v>32</v>
      </c>
    </row>
    <row r="8" ht="12.75">
      <c r="B8" s="2" t="s">
        <v>33</v>
      </c>
    </row>
  </sheetData>
  <sheetProtection/>
  <hyperlinks>
    <hyperlink ref="B4" location="Pcc!A1" display="Pcc!A1"/>
    <hyperlink ref="B5" location="Total!A1" display="Total!A1"/>
    <hyperlink ref="B6" location="Fresh!A1" display="Fresh!A1"/>
    <hyperlink ref="B7" location="Canned!A1" display="Canned!A1"/>
    <hyperlink ref="B8" location="Cured!A1" display="Cured!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V123"/>
  <sheetViews>
    <sheetView showZeros="0" showOutlineSymbols="0" zoomScalePageLayoutView="0" workbookViewId="0" topLeftCell="A1">
      <pane ySplit="6" topLeftCell="A7" activePane="bottomLeft" state="frozen"/>
      <selection pane="topLeft" activeCell="A1" sqref="A1"/>
      <selection pane="bottomLeft" activeCell="A1" sqref="A1:X1"/>
    </sheetView>
  </sheetViews>
  <sheetFormatPr defaultColWidth="12.7109375" defaultRowHeight="12" customHeight="1"/>
  <cols>
    <col min="1" max="1" width="12.7109375" style="6" customWidth="1"/>
    <col min="2" max="2" width="12.7109375" style="13" customWidth="1"/>
    <col min="3" max="3" width="12.7109375" style="15" customWidth="1"/>
    <col min="4" max="4" width="12.7109375" style="18" customWidth="1"/>
    <col min="5" max="5" width="12.7109375" style="15" customWidth="1"/>
    <col min="6" max="6" width="12.7109375" style="18" customWidth="1"/>
    <col min="7" max="7" width="12.7109375" style="15" customWidth="1"/>
    <col min="8" max="8" width="12.7109375" style="18" customWidth="1"/>
    <col min="9" max="9" width="12.7109375" style="15" customWidth="1"/>
    <col min="10" max="10" width="12.7109375" style="18" customWidth="1"/>
    <col min="11" max="11" width="12.7109375" style="15" customWidth="1"/>
    <col min="12" max="12" width="12.7109375" style="21" customWidth="1"/>
    <col min="13" max="13" width="12.7109375" style="20" customWidth="1"/>
    <col min="14" max="14" width="12.7109375" style="21" customWidth="1"/>
    <col min="15" max="15" width="12.7109375" style="20" customWidth="1"/>
    <col min="16" max="16" width="12.7109375" style="21" customWidth="1"/>
    <col min="17" max="17" width="12.7109375" style="20" customWidth="1"/>
    <col min="18" max="18" width="12.7109375" style="21" customWidth="1"/>
    <col min="19" max="19" width="12.7109375" style="20" customWidth="1"/>
    <col min="20" max="20" width="12.7109375" style="21" customWidth="1"/>
    <col min="21" max="21" width="12.7109375" style="20" customWidth="1"/>
    <col min="22" max="22" width="12.7109375" style="21" customWidth="1"/>
    <col min="23" max="23" width="12.7109375" style="20" customWidth="1"/>
    <col min="24" max="24" width="12.7109375" style="21" customWidth="1"/>
    <col min="25" max="16384" width="12.7109375" style="8" customWidth="1"/>
  </cols>
  <sheetData>
    <row r="1" spans="1:24" s="85" customFormat="1" ht="12" customHeight="1" thickBot="1">
      <c r="A1" s="231" t="s">
        <v>49</v>
      </c>
      <c r="B1" s="231"/>
      <c r="C1" s="231"/>
      <c r="D1" s="231"/>
      <c r="E1" s="231"/>
      <c r="F1" s="231"/>
      <c r="G1" s="231"/>
      <c r="H1" s="231"/>
      <c r="I1" s="231"/>
      <c r="J1" s="231"/>
      <c r="K1" s="231"/>
      <c r="L1" s="231"/>
      <c r="M1" s="231"/>
      <c r="N1" s="231"/>
      <c r="O1" s="231"/>
      <c r="P1" s="231"/>
      <c r="Q1" s="231"/>
      <c r="R1" s="231"/>
      <c r="S1" s="231"/>
      <c r="T1" s="231"/>
      <c r="U1" s="231"/>
      <c r="V1" s="231"/>
      <c r="W1" s="231"/>
      <c r="X1" s="231"/>
    </row>
    <row r="2" spans="1:24" ht="12" customHeight="1" thickTop="1">
      <c r="A2" s="237" t="s">
        <v>0</v>
      </c>
      <c r="B2" s="238" t="s">
        <v>24</v>
      </c>
      <c r="C2" s="48" t="s">
        <v>9</v>
      </c>
      <c r="D2" s="49"/>
      <c r="E2" s="48"/>
      <c r="F2" s="49"/>
      <c r="G2" s="50"/>
      <c r="H2" s="49"/>
      <c r="I2" s="51" t="s">
        <v>13</v>
      </c>
      <c r="J2" s="52"/>
      <c r="K2" s="53"/>
      <c r="L2" s="54"/>
      <c r="M2" s="55"/>
      <c r="N2" s="54"/>
      <c r="O2" s="55"/>
      <c r="P2" s="54"/>
      <c r="Q2" s="55"/>
      <c r="R2" s="54"/>
      <c r="S2" s="55"/>
      <c r="T2" s="54"/>
      <c r="U2" s="232" t="s">
        <v>16</v>
      </c>
      <c r="V2" s="233"/>
      <c r="W2" s="232" t="s">
        <v>26</v>
      </c>
      <c r="X2" s="235"/>
    </row>
    <row r="3" spans="1:24" ht="12" customHeight="1">
      <c r="A3" s="233"/>
      <c r="B3" s="239"/>
      <c r="C3" s="212" t="s">
        <v>10</v>
      </c>
      <c r="D3" s="213"/>
      <c r="E3" s="212" t="s">
        <v>11</v>
      </c>
      <c r="F3" s="213"/>
      <c r="G3" s="212" t="s">
        <v>3</v>
      </c>
      <c r="H3" s="213"/>
      <c r="I3" s="212" t="s">
        <v>56</v>
      </c>
      <c r="J3" s="213"/>
      <c r="K3" s="212" t="s">
        <v>25</v>
      </c>
      <c r="L3" s="213"/>
      <c r="M3" s="212" t="s">
        <v>14</v>
      </c>
      <c r="N3" s="213"/>
      <c r="O3" s="212" t="s">
        <v>11</v>
      </c>
      <c r="P3" s="213"/>
      <c r="Q3" s="212" t="s">
        <v>15</v>
      </c>
      <c r="R3" s="213"/>
      <c r="S3" s="212" t="s">
        <v>3</v>
      </c>
      <c r="T3" s="213"/>
      <c r="U3" s="234"/>
      <c r="V3" s="233"/>
      <c r="W3" s="234"/>
      <c r="X3" s="235"/>
    </row>
    <row r="4" spans="1:24" ht="12" customHeight="1">
      <c r="A4" s="233"/>
      <c r="B4" s="239"/>
      <c r="C4" s="214"/>
      <c r="D4" s="215"/>
      <c r="E4" s="214"/>
      <c r="F4" s="215"/>
      <c r="G4" s="214"/>
      <c r="H4" s="215"/>
      <c r="I4" s="214"/>
      <c r="J4" s="215"/>
      <c r="K4" s="214"/>
      <c r="L4" s="215"/>
      <c r="M4" s="214"/>
      <c r="N4" s="215"/>
      <c r="O4" s="214"/>
      <c r="P4" s="215"/>
      <c r="Q4" s="214"/>
      <c r="R4" s="215"/>
      <c r="S4" s="214"/>
      <c r="T4" s="215"/>
      <c r="U4" s="214"/>
      <c r="V4" s="215"/>
      <c r="W4" s="214"/>
      <c r="X4" s="236"/>
    </row>
    <row r="5" spans="1:24" ht="12" customHeight="1">
      <c r="A5" s="215"/>
      <c r="B5" s="240"/>
      <c r="C5" s="19" t="s">
        <v>3</v>
      </c>
      <c r="D5" s="22" t="s">
        <v>12</v>
      </c>
      <c r="E5" s="19" t="s">
        <v>3</v>
      </c>
      <c r="F5" s="22" t="s">
        <v>12</v>
      </c>
      <c r="G5" s="19" t="s">
        <v>3</v>
      </c>
      <c r="H5" s="22" t="s">
        <v>12</v>
      </c>
      <c r="I5" s="19" t="s">
        <v>3</v>
      </c>
      <c r="J5" s="22" t="s">
        <v>12</v>
      </c>
      <c r="K5" s="19" t="s">
        <v>3</v>
      </c>
      <c r="L5" s="22" t="s">
        <v>12</v>
      </c>
      <c r="M5" s="19" t="s">
        <v>3</v>
      </c>
      <c r="N5" s="22" t="s">
        <v>12</v>
      </c>
      <c r="O5" s="19" t="s">
        <v>3</v>
      </c>
      <c r="P5" s="22" t="s">
        <v>12</v>
      </c>
      <c r="Q5" s="19" t="s">
        <v>3</v>
      </c>
      <c r="R5" s="22" t="s">
        <v>12</v>
      </c>
      <c r="S5" s="19" t="s">
        <v>3</v>
      </c>
      <c r="T5" s="22" t="s">
        <v>12</v>
      </c>
      <c r="U5" s="19" t="s">
        <v>3</v>
      </c>
      <c r="V5" s="22" t="s">
        <v>12</v>
      </c>
      <c r="W5" s="19" t="s">
        <v>3</v>
      </c>
      <c r="X5" s="22" t="s">
        <v>12</v>
      </c>
    </row>
    <row r="6" spans="1:24" ht="12" customHeight="1">
      <c r="A6" s="158"/>
      <c r="B6" s="159" t="s">
        <v>7</v>
      </c>
      <c r="C6" s="160" t="s">
        <v>54</v>
      </c>
      <c r="D6" s="157" t="s">
        <v>5</v>
      </c>
      <c r="E6" s="160" t="s">
        <v>54</v>
      </c>
      <c r="F6" s="157" t="s">
        <v>5</v>
      </c>
      <c r="G6" s="160" t="s">
        <v>54</v>
      </c>
      <c r="H6" s="157" t="s">
        <v>5</v>
      </c>
      <c r="I6" s="160" t="s">
        <v>54</v>
      </c>
      <c r="J6" s="157" t="s">
        <v>5</v>
      </c>
      <c r="K6" s="160" t="s">
        <v>54</v>
      </c>
      <c r="L6" s="157" t="s">
        <v>5</v>
      </c>
      <c r="M6" s="160" t="s">
        <v>54</v>
      </c>
      <c r="N6" s="157" t="s">
        <v>5</v>
      </c>
      <c r="O6" s="160" t="s">
        <v>54</v>
      </c>
      <c r="P6" s="157" t="s">
        <v>5</v>
      </c>
      <c r="Q6" s="160" t="s">
        <v>54</v>
      </c>
      <c r="R6" s="157" t="s">
        <v>5</v>
      </c>
      <c r="S6" s="160" t="s">
        <v>54</v>
      </c>
      <c r="T6" s="157" t="s">
        <v>5</v>
      </c>
      <c r="U6" s="160" t="s">
        <v>54</v>
      </c>
      <c r="V6" s="157" t="s">
        <v>5</v>
      </c>
      <c r="W6" s="160" t="s">
        <v>54</v>
      </c>
      <c r="X6" s="157" t="s">
        <v>5</v>
      </c>
    </row>
    <row r="7" spans="1:24" ht="12" customHeight="1">
      <c r="A7" s="25">
        <v>1909</v>
      </c>
      <c r="B7" s="82">
        <f>'[1]Pop'!H130</f>
        <v>90.49</v>
      </c>
      <c r="C7" s="56" t="s">
        <v>8</v>
      </c>
      <c r="D7" s="57" t="s">
        <v>8</v>
      </c>
      <c r="E7" s="56" t="s">
        <v>8</v>
      </c>
      <c r="F7" s="57" t="s">
        <v>8</v>
      </c>
      <c r="G7" s="26" t="str">
        <f>+Fresh!I7</f>
        <v>NA</v>
      </c>
      <c r="H7" s="35">
        <f>+Fresh!J7</f>
        <v>4.3</v>
      </c>
      <c r="I7" s="26" t="s">
        <v>8</v>
      </c>
      <c r="J7" s="35" t="s">
        <v>8</v>
      </c>
      <c r="K7" s="26" t="s">
        <v>8</v>
      </c>
      <c r="L7" s="35" t="s">
        <v>8</v>
      </c>
      <c r="M7" s="26" t="s">
        <v>8</v>
      </c>
      <c r="N7" s="35" t="s">
        <v>8</v>
      </c>
      <c r="O7" s="26" t="s">
        <v>8</v>
      </c>
      <c r="P7" s="35" t="s">
        <v>8</v>
      </c>
      <c r="Q7" s="26" t="s">
        <v>8</v>
      </c>
      <c r="R7" s="35" t="s">
        <v>8</v>
      </c>
      <c r="S7" s="56" t="str">
        <f>+Canned!I7</f>
        <v>NA</v>
      </c>
      <c r="T7" s="57">
        <f>+Canned!J7</f>
        <v>2.7</v>
      </c>
      <c r="U7" s="56" t="str">
        <f>+Cured!I7</f>
        <v>NA</v>
      </c>
      <c r="V7" s="57">
        <f>+Cured!J7</f>
        <v>4</v>
      </c>
      <c r="W7" s="56" t="str">
        <f>+Total!I7</f>
        <v>NA</v>
      </c>
      <c r="X7" s="58">
        <f>+Total!J7</f>
        <v>11</v>
      </c>
    </row>
    <row r="8" spans="1:24" ht="12" customHeight="1">
      <c r="A8" s="25">
        <v>1910</v>
      </c>
      <c r="B8" s="82">
        <f>'[1]Pop'!H131</f>
        <v>92.407</v>
      </c>
      <c r="C8" s="56" t="s">
        <v>8</v>
      </c>
      <c r="D8" s="57" t="s">
        <v>8</v>
      </c>
      <c r="E8" s="56" t="s">
        <v>8</v>
      </c>
      <c r="F8" s="57" t="s">
        <v>8</v>
      </c>
      <c r="G8" s="26" t="str">
        <f>+Fresh!I8</f>
        <v>NA</v>
      </c>
      <c r="H8" s="35">
        <f>+Fresh!J8</f>
        <v>4.5</v>
      </c>
      <c r="I8" s="26" t="s">
        <v>8</v>
      </c>
      <c r="J8" s="35" t="s">
        <v>8</v>
      </c>
      <c r="K8" s="26" t="s">
        <v>8</v>
      </c>
      <c r="L8" s="35" t="s">
        <v>8</v>
      </c>
      <c r="M8" s="26" t="s">
        <v>8</v>
      </c>
      <c r="N8" s="35" t="s">
        <v>8</v>
      </c>
      <c r="O8" s="26" t="s">
        <v>8</v>
      </c>
      <c r="P8" s="35" t="s">
        <v>8</v>
      </c>
      <c r="Q8" s="26" t="s">
        <v>8</v>
      </c>
      <c r="R8" s="35" t="s">
        <v>8</v>
      </c>
      <c r="S8" s="56" t="str">
        <f>+Canned!I8</f>
        <v>NA</v>
      </c>
      <c r="T8" s="57">
        <f>+Canned!J8</f>
        <v>2.8</v>
      </c>
      <c r="U8" s="56" t="str">
        <f>+Cured!I8</f>
        <v>NA</v>
      </c>
      <c r="V8" s="57">
        <f>+Cured!J8</f>
        <v>3.9</v>
      </c>
      <c r="W8" s="56" t="str">
        <f>+Total!I8</f>
        <v>NA</v>
      </c>
      <c r="X8" s="58">
        <f>+Total!J8</f>
        <v>11.2</v>
      </c>
    </row>
    <row r="9" spans="1:24" ht="12" customHeight="1">
      <c r="A9" s="28">
        <v>1911</v>
      </c>
      <c r="B9" s="83">
        <f>'[1]Pop'!H132</f>
        <v>93.863</v>
      </c>
      <c r="C9" s="61" t="s">
        <v>8</v>
      </c>
      <c r="D9" s="62" t="s">
        <v>8</v>
      </c>
      <c r="E9" s="61" t="s">
        <v>8</v>
      </c>
      <c r="F9" s="62" t="s">
        <v>8</v>
      </c>
      <c r="G9" s="29" t="str">
        <f>+Fresh!I9</f>
        <v>NA</v>
      </c>
      <c r="H9" s="41">
        <f>+Fresh!J9</f>
        <v>4.8</v>
      </c>
      <c r="I9" s="29" t="s">
        <v>8</v>
      </c>
      <c r="J9" s="41" t="s">
        <v>8</v>
      </c>
      <c r="K9" s="29" t="s">
        <v>8</v>
      </c>
      <c r="L9" s="41" t="s">
        <v>8</v>
      </c>
      <c r="M9" s="29" t="s">
        <v>8</v>
      </c>
      <c r="N9" s="41" t="s">
        <v>8</v>
      </c>
      <c r="O9" s="29" t="s">
        <v>8</v>
      </c>
      <c r="P9" s="41" t="s">
        <v>8</v>
      </c>
      <c r="Q9" s="29" t="s">
        <v>8</v>
      </c>
      <c r="R9" s="41" t="s">
        <v>8</v>
      </c>
      <c r="S9" s="61" t="str">
        <f>+Canned!I9</f>
        <v>NA</v>
      </c>
      <c r="T9" s="62">
        <f>+Canned!J9</f>
        <v>2.8</v>
      </c>
      <c r="U9" s="61" t="str">
        <f>+Cured!I9</f>
        <v>NA</v>
      </c>
      <c r="V9" s="62">
        <f>+Cured!J9</f>
        <v>3.7</v>
      </c>
      <c r="W9" s="61" t="str">
        <f>+Total!I9</f>
        <v>NA</v>
      </c>
      <c r="X9" s="63">
        <f>+Total!J9</f>
        <v>11.3</v>
      </c>
    </row>
    <row r="10" spans="1:24" ht="12" customHeight="1">
      <c r="A10" s="28">
        <v>1912</v>
      </c>
      <c r="B10" s="83">
        <f>'[1]Pop'!H133</f>
        <v>95.335</v>
      </c>
      <c r="C10" s="61" t="s">
        <v>8</v>
      </c>
      <c r="D10" s="62" t="s">
        <v>8</v>
      </c>
      <c r="E10" s="61" t="s">
        <v>8</v>
      </c>
      <c r="F10" s="62" t="s">
        <v>8</v>
      </c>
      <c r="G10" s="29" t="str">
        <f>+Fresh!I10</f>
        <v>NA</v>
      </c>
      <c r="H10" s="41">
        <f>+Fresh!J10</f>
        <v>5</v>
      </c>
      <c r="I10" s="29" t="s">
        <v>8</v>
      </c>
      <c r="J10" s="41" t="s">
        <v>8</v>
      </c>
      <c r="K10" s="29" t="s">
        <v>8</v>
      </c>
      <c r="L10" s="41" t="s">
        <v>8</v>
      </c>
      <c r="M10" s="29" t="s">
        <v>8</v>
      </c>
      <c r="N10" s="41" t="s">
        <v>8</v>
      </c>
      <c r="O10" s="29" t="s">
        <v>8</v>
      </c>
      <c r="P10" s="41" t="s">
        <v>8</v>
      </c>
      <c r="Q10" s="29" t="s">
        <v>8</v>
      </c>
      <c r="R10" s="41" t="s">
        <v>8</v>
      </c>
      <c r="S10" s="61" t="str">
        <f>+Canned!I10</f>
        <v>NA</v>
      </c>
      <c r="T10" s="62">
        <f>+Canned!J10</f>
        <v>2.9</v>
      </c>
      <c r="U10" s="61" t="str">
        <f>+Cured!I10</f>
        <v>NA</v>
      </c>
      <c r="V10" s="62">
        <f>+Cured!J10</f>
        <v>3.4</v>
      </c>
      <c r="W10" s="61" t="str">
        <f>+Total!I10</f>
        <v>NA</v>
      </c>
      <c r="X10" s="63">
        <f>+Total!J10</f>
        <v>11.3</v>
      </c>
    </row>
    <row r="11" spans="1:24" ht="12" customHeight="1">
      <c r="A11" s="28">
        <v>1913</v>
      </c>
      <c r="B11" s="83">
        <f>'[1]Pop'!H134</f>
        <v>97.225</v>
      </c>
      <c r="C11" s="61" t="s">
        <v>8</v>
      </c>
      <c r="D11" s="62" t="s">
        <v>8</v>
      </c>
      <c r="E11" s="61" t="s">
        <v>8</v>
      </c>
      <c r="F11" s="62" t="s">
        <v>8</v>
      </c>
      <c r="G11" s="29" t="str">
        <f>+Fresh!I11</f>
        <v>NA</v>
      </c>
      <c r="H11" s="41">
        <f>+Fresh!J11</f>
        <v>5.3</v>
      </c>
      <c r="I11" s="29" t="s">
        <v>8</v>
      </c>
      <c r="J11" s="41" t="s">
        <v>8</v>
      </c>
      <c r="K11" s="29" t="s">
        <v>8</v>
      </c>
      <c r="L11" s="41" t="s">
        <v>8</v>
      </c>
      <c r="M11" s="29" t="s">
        <v>8</v>
      </c>
      <c r="N11" s="41" t="s">
        <v>8</v>
      </c>
      <c r="O11" s="29" t="s">
        <v>8</v>
      </c>
      <c r="P11" s="41" t="s">
        <v>8</v>
      </c>
      <c r="Q11" s="29" t="s">
        <v>8</v>
      </c>
      <c r="R11" s="41" t="s">
        <v>8</v>
      </c>
      <c r="S11" s="61" t="str">
        <f>+Canned!I11</f>
        <v>NA</v>
      </c>
      <c r="T11" s="62">
        <f>+Canned!J11</f>
        <v>2.9</v>
      </c>
      <c r="U11" s="61" t="str">
        <f>+Cured!I11</f>
        <v>NA</v>
      </c>
      <c r="V11" s="62">
        <f>+Cured!J11</f>
        <v>3.3</v>
      </c>
      <c r="W11" s="61" t="str">
        <f>+Total!I11</f>
        <v>NA</v>
      </c>
      <c r="X11" s="63">
        <f>+Total!J11</f>
        <v>11.5</v>
      </c>
    </row>
    <row r="12" spans="1:24" ht="12" customHeight="1">
      <c r="A12" s="28">
        <v>1914</v>
      </c>
      <c r="B12" s="83">
        <f>'[1]Pop'!H135</f>
        <v>99.111</v>
      </c>
      <c r="C12" s="61" t="s">
        <v>8</v>
      </c>
      <c r="D12" s="62" t="s">
        <v>8</v>
      </c>
      <c r="E12" s="61" t="s">
        <v>8</v>
      </c>
      <c r="F12" s="62" t="s">
        <v>8</v>
      </c>
      <c r="G12" s="29" t="str">
        <f>+Fresh!I12</f>
        <v>NA</v>
      </c>
      <c r="H12" s="41">
        <f>+Fresh!J12</f>
        <v>5.6</v>
      </c>
      <c r="I12" s="29" t="s">
        <v>8</v>
      </c>
      <c r="J12" s="41" t="s">
        <v>8</v>
      </c>
      <c r="K12" s="29" t="s">
        <v>8</v>
      </c>
      <c r="L12" s="41" t="s">
        <v>8</v>
      </c>
      <c r="M12" s="29" t="s">
        <v>8</v>
      </c>
      <c r="N12" s="41" t="s">
        <v>8</v>
      </c>
      <c r="O12" s="29" t="s">
        <v>8</v>
      </c>
      <c r="P12" s="41" t="s">
        <v>8</v>
      </c>
      <c r="Q12" s="29" t="s">
        <v>8</v>
      </c>
      <c r="R12" s="41" t="s">
        <v>8</v>
      </c>
      <c r="S12" s="61" t="str">
        <f>+Canned!I12</f>
        <v>NA</v>
      </c>
      <c r="T12" s="62">
        <f>+Canned!J12</f>
        <v>3</v>
      </c>
      <c r="U12" s="61" t="str">
        <f>+Cured!I12</f>
        <v>NA</v>
      </c>
      <c r="V12" s="62">
        <f>+Cured!J12</f>
        <v>3.1</v>
      </c>
      <c r="W12" s="61" t="str">
        <f>+Total!I12</f>
        <v>NA</v>
      </c>
      <c r="X12" s="63">
        <f>+Total!J12</f>
        <v>11.7</v>
      </c>
    </row>
    <row r="13" spans="1:24" ht="12" customHeight="1">
      <c r="A13" s="28">
        <v>1915</v>
      </c>
      <c r="B13" s="83">
        <f>'[1]Pop'!H136</f>
        <v>100.546</v>
      </c>
      <c r="C13" s="61" t="s">
        <v>8</v>
      </c>
      <c r="D13" s="62" t="s">
        <v>8</v>
      </c>
      <c r="E13" s="61" t="s">
        <v>8</v>
      </c>
      <c r="F13" s="62" t="s">
        <v>8</v>
      </c>
      <c r="G13" s="29" t="str">
        <f>+Fresh!I13</f>
        <v>NA</v>
      </c>
      <c r="H13" s="41">
        <f>+Fresh!J13</f>
        <v>5.8</v>
      </c>
      <c r="I13" s="29" t="s">
        <v>8</v>
      </c>
      <c r="J13" s="41" t="s">
        <v>8</v>
      </c>
      <c r="K13" s="29" t="s">
        <v>8</v>
      </c>
      <c r="L13" s="41" t="s">
        <v>8</v>
      </c>
      <c r="M13" s="29" t="s">
        <v>8</v>
      </c>
      <c r="N13" s="41" t="s">
        <v>8</v>
      </c>
      <c r="O13" s="29" t="s">
        <v>8</v>
      </c>
      <c r="P13" s="41" t="s">
        <v>8</v>
      </c>
      <c r="Q13" s="29" t="s">
        <v>8</v>
      </c>
      <c r="R13" s="41" t="s">
        <v>8</v>
      </c>
      <c r="S13" s="61" t="str">
        <f>+Canned!I13</f>
        <v>NA</v>
      </c>
      <c r="T13" s="62">
        <f>+Canned!J13</f>
        <v>2.4</v>
      </c>
      <c r="U13" s="61" t="str">
        <f>+Cured!I13</f>
        <v>NA</v>
      </c>
      <c r="V13" s="62">
        <f>+Cured!J13</f>
        <v>3</v>
      </c>
      <c r="W13" s="61" t="str">
        <f>+Total!I13</f>
        <v>NA</v>
      </c>
      <c r="X13" s="63">
        <f>+Total!J13</f>
        <v>11.2</v>
      </c>
    </row>
    <row r="14" spans="1:24" ht="12" customHeight="1">
      <c r="A14" s="25">
        <v>1916</v>
      </c>
      <c r="B14" s="82">
        <f>'[1]Pop'!H137</f>
        <v>101.961</v>
      </c>
      <c r="C14" s="56" t="s">
        <v>8</v>
      </c>
      <c r="D14" s="57" t="s">
        <v>8</v>
      </c>
      <c r="E14" s="56" t="s">
        <v>8</v>
      </c>
      <c r="F14" s="57" t="s">
        <v>8</v>
      </c>
      <c r="G14" s="26" t="str">
        <f>+Fresh!I14</f>
        <v>NA</v>
      </c>
      <c r="H14" s="35">
        <f>+Fresh!J14</f>
        <v>6</v>
      </c>
      <c r="I14" s="26" t="s">
        <v>8</v>
      </c>
      <c r="J14" s="35" t="s">
        <v>8</v>
      </c>
      <c r="K14" s="26" t="s">
        <v>8</v>
      </c>
      <c r="L14" s="35" t="s">
        <v>8</v>
      </c>
      <c r="M14" s="26" t="s">
        <v>8</v>
      </c>
      <c r="N14" s="35" t="s">
        <v>8</v>
      </c>
      <c r="O14" s="26" t="s">
        <v>8</v>
      </c>
      <c r="P14" s="35" t="s">
        <v>8</v>
      </c>
      <c r="Q14" s="26" t="s">
        <v>8</v>
      </c>
      <c r="R14" s="35" t="s">
        <v>8</v>
      </c>
      <c r="S14" s="56" t="str">
        <f>+Canned!I14</f>
        <v>NA</v>
      </c>
      <c r="T14" s="57">
        <f>+Canned!J14</f>
        <v>2.2</v>
      </c>
      <c r="U14" s="56" t="str">
        <f>+Cured!I14</f>
        <v>NA</v>
      </c>
      <c r="V14" s="57">
        <f>+Cured!J14</f>
        <v>2.8</v>
      </c>
      <c r="W14" s="56" t="str">
        <f>+Total!I14</f>
        <v>NA</v>
      </c>
      <c r="X14" s="58">
        <f>+Total!J14</f>
        <v>11</v>
      </c>
    </row>
    <row r="15" spans="1:24" ht="12" customHeight="1">
      <c r="A15" s="25">
        <v>1917</v>
      </c>
      <c r="B15" s="82">
        <f>+'[1]Pop'!D138</f>
        <v>103.414</v>
      </c>
      <c r="C15" s="56" t="s">
        <v>8</v>
      </c>
      <c r="D15" s="57" t="s">
        <v>8</v>
      </c>
      <c r="E15" s="56" t="s">
        <v>8</v>
      </c>
      <c r="F15" s="57" t="s">
        <v>8</v>
      </c>
      <c r="G15" s="26" t="str">
        <f>+Fresh!I15</f>
        <v>NA</v>
      </c>
      <c r="H15" s="35">
        <f>+Fresh!J15</f>
        <v>6.2</v>
      </c>
      <c r="I15" s="26" t="s">
        <v>8</v>
      </c>
      <c r="J15" s="35" t="s">
        <v>8</v>
      </c>
      <c r="K15" s="26" t="s">
        <v>8</v>
      </c>
      <c r="L15" s="35" t="s">
        <v>8</v>
      </c>
      <c r="M15" s="26" t="s">
        <v>8</v>
      </c>
      <c r="N15" s="35" t="s">
        <v>8</v>
      </c>
      <c r="O15" s="26" t="s">
        <v>8</v>
      </c>
      <c r="P15" s="35" t="s">
        <v>8</v>
      </c>
      <c r="Q15" s="26" t="s">
        <v>8</v>
      </c>
      <c r="R15" s="35" t="s">
        <v>8</v>
      </c>
      <c r="S15" s="56" t="str">
        <f>+Canned!I15</f>
        <v>NA</v>
      </c>
      <c r="T15" s="57">
        <f>+Canned!J15</f>
        <v>2</v>
      </c>
      <c r="U15" s="56" t="str">
        <f>+Cured!I15</f>
        <v>NA</v>
      </c>
      <c r="V15" s="57">
        <f>+Cured!J15</f>
        <v>2.7</v>
      </c>
      <c r="W15" s="56" t="str">
        <f>+Total!I15</f>
        <v>NA</v>
      </c>
      <c r="X15" s="58">
        <f>+Total!J15</f>
        <v>10.899999999999999</v>
      </c>
    </row>
    <row r="16" spans="1:24" ht="12" customHeight="1">
      <c r="A16" s="25">
        <v>1918</v>
      </c>
      <c r="B16" s="82">
        <f>+'[1]Pop'!D139</f>
        <v>104.55</v>
      </c>
      <c r="C16" s="56" t="s">
        <v>8</v>
      </c>
      <c r="D16" s="57" t="s">
        <v>8</v>
      </c>
      <c r="E16" s="56" t="s">
        <v>8</v>
      </c>
      <c r="F16" s="57" t="s">
        <v>8</v>
      </c>
      <c r="G16" s="26" t="str">
        <f>+Fresh!I16</f>
        <v>NA</v>
      </c>
      <c r="H16" s="35">
        <f>+Fresh!J16</f>
        <v>6.4</v>
      </c>
      <c r="I16" s="26" t="s">
        <v>8</v>
      </c>
      <c r="J16" s="35" t="s">
        <v>8</v>
      </c>
      <c r="K16" s="26" t="s">
        <v>8</v>
      </c>
      <c r="L16" s="35" t="s">
        <v>8</v>
      </c>
      <c r="M16" s="26" t="s">
        <v>8</v>
      </c>
      <c r="N16" s="35" t="s">
        <v>8</v>
      </c>
      <c r="O16" s="26" t="s">
        <v>8</v>
      </c>
      <c r="P16" s="35" t="s">
        <v>8</v>
      </c>
      <c r="Q16" s="26" t="s">
        <v>8</v>
      </c>
      <c r="R16" s="35" t="s">
        <v>8</v>
      </c>
      <c r="S16" s="56" t="str">
        <f>+Canned!I16</f>
        <v>NA</v>
      </c>
      <c r="T16" s="57">
        <f>+Canned!J16</f>
        <v>2</v>
      </c>
      <c r="U16" s="56" t="str">
        <f>+Cured!I16</f>
        <v>NA</v>
      </c>
      <c r="V16" s="57">
        <f>+Cured!J16</f>
        <v>2.5</v>
      </c>
      <c r="W16" s="56" t="str">
        <f>+Total!I16</f>
        <v>NA</v>
      </c>
      <c r="X16" s="58">
        <f>+Total!J16</f>
        <v>10.9</v>
      </c>
    </row>
    <row r="17" spans="1:24" ht="12" customHeight="1">
      <c r="A17" s="25">
        <v>1919</v>
      </c>
      <c r="B17" s="82">
        <f>+'[1]Pop'!D140</f>
        <v>105.063</v>
      </c>
      <c r="C17" s="56" t="s">
        <v>8</v>
      </c>
      <c r="D17" s="57" t="s">
        <v>8</v>
      </c>
      <c r="E17" s="56" t="s">
        <v>8</v>
      </c>
      <c r="F17" s="57" t="s">
        <v>8</v>
      </c>
      <c r="G17" s="26" t="str">
        <f>+Fresh!I17</f>
        <v>NA</v>
      </c>
      <c r="H17" s="35">
        <f>+Fresh!J17</f>
        <v>6.4</v>
      </c>
      <c r="I17" s="26" t="s">
        <v>8</v>
      </c>
      <c r="J17" s="35" t="s">
        <v>8</v>
      </c>
      <c r="K17" s="26" t="s">
        <v>8</v>
      </c>
      <c r="L17" s="35" t="s">
        <v>8</v>
      </c>
      <c r="M17" s="26" t="s">
        <v>8</v>
      </c>
      <c r="N17" s="35" t="s">
        <v>8</v>
      </c>
      <c r="O17" s="26" t="s">
        <v>8</v>
      </c>
      <c r="P17" s="35" t="s">
        <v>8</v>
      </c>
      <c r="Q17" s="26" t="s">
        <v>8</v>
      </c>
      <c r="R17" s="35" t="s">
        <v>8</v>
      </c>
      <c r="S17" s="56" t="str">
        <f>+Canned!I17</f>
        <v>NA</v>
      </c>
      <c r="T17" s="57">
        <f>+Canned!J17</f>
        <v>2.8</v>
      </c>
      <c r="U17" s="56" t="str">
        <f>+Cured!I17</f>
        <v>NA</v>
      </c>
      <c r="V17" s="57">
        <f>+Cured!J17</f>
        <v>2.4</v>
      </c>
      <c r="W17" s="56" t="str">
        <f>+Total!I17</f>
        <v>NA</v>
      </c>
      <c r="X17" s="58">
        <f>+Total!J17</f>
        <v>11.6</v>
      </c>
    </row>
    <row r="18" spans="1:24" ht="12" customHeight="1">
      <c r="A18" s="25">
        <v>1920</v>
      </c>
      <c r="B18" s="82">
        <f>+'[1]Pop'!H141</f>
        <v>106.461</v>
      </c>
      <c r="C18" s="56" t="s">
        <v>8</v>
      </c>
      <c r="D18" s="57" t="s">
        <v>8</v>
      </c>
      <c r="E18" s="56" t="s">
        <v>8</v>
      </c>
      <c r="F18" s="57" t="s">
        <v>8</v>
      </c>
      <c r="G18" s="26" t="str">
        <f>+Fresh!I18</f>
        <v>NA</v>
      </c>
      <c r="H18" s="35">
        <f>+Fresh!J18</f>
        <v>6.3</v>
      </c>
      <c r="I18" s="26" t="s">
        <v>8</v>
      </c>
      <c r="J18" s="35" t="s">
        <v>8</v>
      </c>
      <c r="K18" s="26" t="s">
        <v>8</v>
      </c>
      <c r="L18" s="35" t="s">
        <v>8</v>
      </c>
      <c r="M18" s="26" t="s">
        <v>8</v>
      </c>
      <c r="N18" s="35" t="s">
        <v>8</v>
      </c>
      <c r="O18" s="26" t="s">
        <v>8</v>
      </c>
      <c r="P18" s="35" t="s">
        <v>8</v>
      </c>
      <c r="Q18" s="26" t="s">
        <v>8</v>
      </c>
      <c r="R18" s="35" t="s">
        <v>8</v>
      </c>
      <c r="S18" s="56" t="str">
        <f>+Canned!I18</f>
        <v>NA</v>
      </c>
      <c r="T18" s="57">
        <f>+Canned!J18</f>
        <v>3.2</v>
      </c>
      <c r="U18" s="56" t="str">
        <f>+Cured!I18</f>
        <v>NA</v>
      </c>
      <c r="V18" s="57">
        <f>+Cured!J18</f>
        <v>2.3</v>
      </c>
      <c r="W18" s="56" t="str">
        <f>+Total!I18</f>
        <v>NA</v>
      </c>
      <c r="X18" s="58">
        <f>+Total!J18</f>
        <v>11.8</v>
      </c>
    </row>
    <row r="19" spans="1:24" ht="12" customHeight="1">
      <c r="A19" s="28">
        <v>1921</v>
      </c>
      <c r="B19" s="83">
        <f>+'[1]Pop'!H142</f>
        <v>108.538</v>
      </c>
      <c r="C19" s="61" t="s">
        <v>8</v>
      </c>
      <c r="D19" s="62" t="s">
        <v>8</v>
      </c>
      <c r="E19" s="61" t="s">
        <v>8</v>
      </c>
      <c r="F19" s="62" t="s">
        <v>8</v>
      </c>
      <c r="G19" s="29" t="str">
        <f>+Fresh!I19</f>
        <v>NA</v>
      </c>
      <c r="H19" s="41">
        <f>+Fresh!J19</f>
        <v>6.2</v>
      </c>
      <c r="I19" s="29" t="s">
        <v>8</v>
      </c>
      <c r="J19" s="40">
        <v>1.1</v>
      </c>
      <c r="K19" s="29" t="s">
        <v>8</v>
      </c>
      <c r="L19" s="63">
        <v>0.7</v>
      </c>
      <c r="M19" s="29" t="s">
        <v>8</v>
      </c>
      <c r="N19" s="63">
        <v>0.1</v>
      </c>
      <c r="O19" s="29" t="s">
        <v>8</v>
      </c>
      <c r="P19" s="63">
        <v>0.2</v>
      </c>
      <c r="Q19" s="29" t="s">
        <v>8</v>
      </c>
      <c r="R19" s="63">
        <v>0.1</v>
      </c>
      <c r="S19" s="61" t="str">
        <f>+Canned!I19</f>
        <v>NA</v>
      </c>
      <c r="T19" s="62">
        <f>+Canned!J19</f>
        <v>2.2</v>
      </c>
      <c r="U19" s="61" t="str">
        <f>+Cured!I19</f>
        <v>NA</v>
      </c>
      <c r="V19" s="62">
        <f>+Cured!J19</f>
        <v>2.1</v>
      </c>
      <c r="W19" s="61" t="str">
        <f>+Total!I19</f>
        <v>NA</v>
      </c>
      <c r="X19" s="63">
        <f>+Total!J19</f>
        <v>10.5</v>
      </c>
    </row>
    <row r="20" spans="1:24" ht="12" customHeight="1">
      <c r="A20" s="28">
        <v>1922</v>
      </c>
      <c r="B20" s="83">
        <f>+'[1]Pop'!H143</f>
        <v>110.049</v>
      </c>
      <c r="C20" s="61" t="s">
        <v>8</v>
      </c>
      <c r="D20" s="62" t="s">
        <v>8</v>
      </c>
      <c r="E20" s="61" t="s">
        <v>8</v>
      </c>
      <c r="F20" s="62" t="s">
        <v>8</v>
      </c>
      <c r="G20" s="29" t="str">
        <f>+Fresh!I20</f>
        <v>NA</v>
      </c>
      <c r="H20" s="41">
        <f>+Fresh!J20</f>
        <v>6.1</v>
      </c>
      <c r="I20" s="29" t="s">
        <v>8</v>
      </c>
      <c r="J20" s="40">
        <v>2.1</v>
      </c>
      <c r="K20" s="29" t="s">
        <v>8</v>
      </c>
      <c r="L20" s="63">
        <v>0.7</v>
      </c>
      <c r="M20" s="29" t="s">
        <v>8</v>
      </c>
      <c r="N20" s="63">
        <v>0.1</v>
      </c>
      <c r="O20" s="29" t="s">
        <v>8</v>
      </c>
      <c r="P20" s="63">
        <v>0.2</v>
      </c>
      <c r="Q20" s="29" t="s">
        <v>8</v>
      </c>
      <c r="R20" s="63">
        <v>0.1</v>
      </c>
      <c r="S20" s="61" t="str">
        <f>+Canned!I20</f>
        <v>NA</v>
      </c>
      <c r="T20" s="62">
        <f>+Canned!J20</f>
        <v>3.2</v>
      </c>
      <c r="U20" s="61" t="str">
        <f>+Cured!I20</f>
        <v>NA</v>
      </c>
      <c r="V20" s="62">
        <f>+Cured!J20</f>
        <v>2</v>
      </c>
      <c r="W20" s="61" t="str">
        <f>+Total!I20</f>
        <v>NA</v>
      </c>
      <c r="X20" s="63">
        <f>+Total!J20</f>
        <v>11.3</v>
      </c>
    </row>
    <row r="21" spans="1:24" ht="12" customHeight="1">
      <c r="A21" s="28">
        <v>1923</v>
      </c>
      <c r="B21" s="83">
        <f>+'[1]Pop'!H144</f>
        <v>111.947</v>
      </c>
      <c r="C21" s="61" t="s">
        <v>8</v>
      </c>
      <c r="D21" s="62" t="s">
        <v>8</v>
      </c>
      <c r="E21" s="61" t="s">
        <v>8</v>
      </c>
      <c r="F21" s="62" t="s">
        <v>8</v>
      </c>
      <c r="G21" s="29" t="str">
        <f>+Fresh!I21</f>
        <v>NA</v>
      </c>
      <c r="H21" s="41">
        <f>+Fresh!J21</f>
        <v>6</v>
      </c>
      <c r="I21" s="29" t="s">
        <v>8</v>
      </c>
      <c r="J21" s="40">
        <v>1.9</v>
      </c>
      <c r="K21" s="29" t="s">
        <v>8</v>
      </c>
      <c r="L21" s="63">
        <v>0.6</v>
      </c>
      <c r="M21" s="29" t="s">
        <v>8</v>
      </c>
      <c r="N21" s="63">
        <v>0.2</v>
      </c>
      <c r="O21" s="29" t="s">
        <v>8</v>
      </c>
      <c r="P21" s="63">
        <v>0.2</v>
      </c>
      <c r="Q21" s="29" t="s">
        <v>8</v>
      </c>
      <c r="R21" s="64" t="s">
        <v>17</v>
      </c>
      <c r="S21" s="61" t="str">
        <f>+Canned!I21</f>
        <v>NA</v>
      </c>
      <c r="T21" s="62">
        <f>+Canned!J21</f>
        <v>2.9</v>
      </c>
      <c r="U21" s="61" t="str">
        <f>+Cured!I21</f>
        <v>NA</v>
      </c>
      <c r="V21" s="62">
        <f>+Cured!J21</f>
        <v>1.8</v>
      </c>
      <c r="W21" s="61" t="str">
        <f>+Total!I21</f>
        <v>NA</v>
      </c>
      <c r="X21" s="63">
        <f>+Total!J21</f>
        <v>10.700000000000001</v>
      </c>
    </row>
    <row r="22" spans="1:24" ht="12" customHeight="1">
      <c r="A22" s="28">
        <v>1924</v>
      </c>
      <c r="B22" s="83">
        <f>+'[1]Pop'!H145</f>
        <v>114.109</v>
      </c>
      <c r="C22" s="61" t="s">
        <v>8</v>
      </c>
      <c r="D22" s="62" t="s">
        <v>8</v>
      </c>
      <c r="E22" s="61" t="s">
        <v>8</v>
      </c>
      <c r="F22" s="62" t="s">
        <v>8</v>
      </c>
      <c r="G22" s="29" t="str">
        <f>+Fresh!I22</f>
        <v>NA</v>
      </c>
      <c r="H22" s="41">
        <f>+Fresh!J22</f>
        <v>6.1</v>
      </c>
      <c r="I22" s="29" t="s">
        <v>8</v>
      </c>
      <c r="J22" s="40">
        <v>2.1</v>
      </c>
      <c r="K22" s="29" t="s">
        <v>8</v>
      </c>
      <c r="L22" s="63">
        <v>0.8</v>
      </c>
      <c r="M22" s="29" t="s">
        <v>8</v>
      </c>
      <c r="N22" s="63">
        <v>0.1</v>
      </c>
      <c r="O22" s="29" t="s">
        <v>8</v>
      </c>
      <c r="P22" s="63">
        <v>0.2</v>
      </c>
      <c r="Q22" s="29" t="s">
        <v>8</v>
      </c>
      <c r="R22" s="64" t="s">
        <v>17</v>
      </c>
      <c r="S22" s="61" t="str">
        <f>+Canned!I22</f>
        <v>NA</v>
      </c>
      <c r="T22" s="62">
        <f>+Canned!J22</f>
        <v>3.2</v>
      </c>
      <c r="U22" s="61" t="str">
        <f>+Cured!I22</f>
        <v>NA</v>
      </c>
      <c r="V22" s="62">
        <f>+Cured!J22</f>
        <v>1.7</v>
      </c>
      <c r="W22" s="61" t="str">
        <f>+Total!I22</f>
        <v>NA</v>
      </c>
      <c r="X22" s="63">
        <f>+Total!J22</f>
        <v>11</v>
      </c>
    </row>
    <row r="23" spans="1:24" ht="12" customHeight="1">
      <c r="A23" s="28">
        <v>1925</v>
      </c>
      <c r="B23" s="83">
        <f>+'[1]Pop'!H146</f>
        <v>115.829</v>
      </c>
      <c r="C23" s="61" t="s">
        <v>8</v>
      </c>
      <c r="D23" s="62" t="s">
        <v>8</v>
      </c>
      <c r="E23" s="61" t="s">
        <v>8</v>
      </c>
      <c r="F23" s="62" t="s">
        <v>8</v>
      </c>
      <c r="G23" s="29" t="str">
        <f>+Fresh!I23</f>
        <v>NA</v>
      </c>
      <c r="H23" s="41">
        <f>+Fresh!J23</f>
        <v>6.3</v>
      </c>
      <c r="I23" s="29" t="s">
        <v>8</v>
      </c>
      <c r="J23" s="40">
        <v>2</v>
      </c>
      <c r="K23" s="29" t="s">
        <v>8</v>
      </c>
      <c r="L23" s="63">
        <v>0.8</v>
      </c>
      <c r="M23" s="29" t="s">
        <v>8</v>
      </c>
      <c r="N23" s="63">
        <v>0.2</v>
      </c>
      <c r="O23" s="29" t="s">
        <v>8</v>
      </c>
      <c r="P23" s="63">
        <v>0.2</v>
      </c>
      <c r="Q23" s="29" t="s">
        <v>8</v>
      </c>
      <c r="R23" s="64" t="s">
        <v>17</v>
      </c>
      <c r="S23" s="61" t="str">
        <f>+Canned!I23</f>
        <v>NA</v>
      </c>
      <c r="T23" s="62">
        <f>+Canned!J23</f>
        <v>3.2</v>
      </c>
      <c r="U23" s="61" t="str">
        <f>+Cured!I23</f>
        <v>NA</v>
      </c>
      <c r="V23" s="62">
        <f>+Cured!J23</f>
        <v>1.6</v>
      </c>
      <c r="W23" s="61" t="str">
        <f>+Total!I23</f>
        <v>NA</v>
      </c>
      <c r="X23" s="63">
        <f>+Total!J23</f>
        <v>11.1</v>
      </c>
    </row>
    <row r="24" spans="1:24" ht="12" customHeight="1">
      <c r="A24" s="25">
        <v>1926</v>
      </c>
      <c r="B24" s="82">
        <f>+'[1]Pop'!H147</f>
        <v>117.397</v>
      </c>
      <c r="C24" s="56" t="s">
        <v>8</v>
      </c>
      <c r="D24" s="57" t="s">
        <v>8</v>
      </c>
      <c r="E24" s="56" t="s">
        <v>8</v>
      </c>
      <c r="F24" s="57" t="s">
        <v>8</v>
      </c>
      <c r="G24" s="26" t="str">
        <f>+Fresh!I24</f>
        <v>NA</v>
      </c>
      <c r="H24" s="35">
        <f>+Fresh!J24</f>
        <v>6.6</v>
      </c>
      <c r="I24" s="26" t="s">
        <v>8</v>
      </c>
      <c r="J24" s="34">
        <v>2.1</v>
      </c>
      <c r="K24" s="26" t="s">
        <v>8</v>
      </c>
      <c r="L24" s="58">
        <v>0.8</v>
      </c>
      <c r="M24" s="26" t="s">
        <v>8</v>
      </c>
      <c r="N24" s="58">
        <v>0.2</v>
      </c>
      <c r="O24" s="26" t="s">
        <v>8</v>
      </c>
      <c r="P24" s="58">
        <v>0.2</v>
      </c>
      <c r="Q24" s="26" t="s">
        <v>8</v>
      </c>
      <c r="R24" s="58">
        <v>0.1</v>
      </c>
      <c r="S24" s="56" t="str">
        <f>+Canned!I24</f>
        <v>NA</v>
      </c>
      <c r="T24" s="57">
        <f>+Canned!J24</f>
        <v>3.4</v>
      </c>
      <c r="U24" s="56" t="str">
        <f>+Cured!I24</f>
        <v>NA</v>
      </c>
      <c r="V24" s="57">
        <f>+Cured!J24</f>
        <v>1.4</v>
      </c>
      <c r="W24" s="56" t="str">
        <f>+Total!I24</f>
        <v>NA</v>
      </c>
      <c r="X24" s="58">
        <f>+Total!J24</f>
        <v>11.4</v>
      </c>
    </row>
    <row r="25" spans="1:24" ht="12" customHeight="1">
      <c r="A25" s="25">
        <v>1927</v>
      </c>
      <c r="B25" s="82">
        <f>+'[1]Pop'!H148</f>
        <v>119.035</v>
      </c>
      <c r="C25" s="56" t="s">
        <v>8</v>
      </c>
      <c r="D25" s="57" t="s">
        <v>8</v>
      </c>
      <c r="E25" s="56" t="s">
        <v>8</v>
      </c>
      <c r="F25" s="57" t="s">
        <v>8</v>
      </c>
      <c r="G25" s="26" t="str">
        <f>+Fresh!I25</f>
        <v>NA</v>
      </c>
      <c r="H25" s="35">
        <f>+Fresh!J25</f>
        <v>7</v>
      </c>
      <c r="I25" s="26" t="s">
        <v>8</v>
      </c>
      <c r="J25" s="34">
        <v>2.6</v>
      </c>
      <c r="K25" s="26" t="s">
        <v>8</v>
      </c>
      <c r="L25" s="58">
        <v>0.8</v>
      </c>
      <c r="M25" s="26" t="s">
        <v>8</v>
      </c>
      <c r="N25" s="58">
        <v>0.2</v>
      </c>
      <c r="O25" s="26" t="s">
        <v>8</v>
      </c>
      <c r="P25" s="58">
        <v>0.2</v>
      </c>
      <c r="Q25" s="26" t="s">
        <v>8</v>
      </c>
      <c r="R25" s="58">
        <v>0.1</v>
      </c>
      <c r="S25" s="56" t="str">
        <f>+Canned!I25</f>
        <v>NA</v>
      </c>
      <c r="T25" s="57">
        <f>+Canned!J25</f>
        <v>3.9</v>
      </c>
      <c r="U25" s="56" t="str">
        <f>+Cured!I25</f>
        <v>NA</v>
      </c>
      <c r="V25" s="57">
        <f>+Cured!J25</f>
        <v>1.3</v>
      </c>
      <c r="W25" s="56" t="str">
        <f>+Total!I25</f>
        <v>NA</v>
      </c>
      <c r="X25" s="58">
        <f>+Total!J25</f>
        <v>12.200000000000001</v>
      </c>
    </row>
    <row r="26" spans="1:24" ht="12" customHeight="1">
      <c r="A26" s="25">
        <v>1928</v>
      </c>
      <c r="B26" s="82">
        <f>+'[1]Pop'!H149</f>
        <v>120.509</v>
      </c>
      <c r="C26" s="56" t="s">
        <v>8</v>
      </c>
      <c r="D26" s="57" t="s">
        <v>8</v>
      </c>
      <c r="E26" s="56" t="s">
        <v>8</v>
      </c>
      <c r="F26" s="57" t="s">
        <v>8</v>
      </c>
      <c r="G26" s="26" t="str">
        <f>+Fresh!I26</f>
        <v>NA</v>
      </c>
      <c r="H26" s="35">
        <f>+Fresh!J26</f>
        <v>7.1</v>
      </c>
      <c r="I26" s="26" t="s">
        <v>8</v>
      </c>
      <c r="J26" s="34">
        <v>2.4</v>
      </c>
      <c r="K26" s="26" t="s">
        <v>8</v>
      </c>
      <c r="L26" s="58">
        <v>1.1</v>
      </c>
      <c r="M26" s="26" t="s">
        <v>8</v>
      </c>
      <c r="N26" s="58">
        <v>0.2</v>
      </c>
      <c r="O26" s="26" t="s">
        <v>8</v>
      </c>
      <c r="P26" s="58">
        <v>0.2</v>
      </c>
      <c r="Q26" s="26" t="s">
        <v>8</v>
      </c>
      <c r="R26" s="59" t="s">
        <v>17</v>
      </c>
      <c r="S26" s="56" t="str">
        <f>+Canned!I26</f>
        <v>NA</v>
      </c>
      <c r="T26" s="57">
        <f>+Canned!J26</f>
        <v>3.9</v>
      </c>
      <c r="U26" s="56" t="str">
        <f>+Cured!I26</f>
        <v>NA</v>
      </c>
      <c r="V26" s="57">
        <f>+Cured!J26</f>
        <v>1.1</v>
      </c>
      <c r="W26" s="56" t="str">
        <f>+Total!I26</f>
        <v>NA</v>
      </c>
      <c r="X26" s="58">
        <f>+Total!J26</f>
        <v>12.1</v>
      </c>
    </row>
    <row r="27" spans="1:24" ht="12" customHeight="1">
      <c r="A27" s="25">
        <v>1929</v>
      </c>
      <c r="B27" s="82">
        <f>+'[1]Pop'!H150</f>
        <v>121.767</v>
      </c>
      <c r="C27" s="56" t="s">
        <v>8</v>
      </c>
      <c r="D27" s="58">
        <v>5.5</v>
      </c>
      <c r="E27" s="56" t="s">
        <v>8</v>
      </c>
      <c r="F27" s="35">
        <v>1.4</v>
      </c>
      <c r="G27" s="26">
        <f>+Fresh!I27</f>
        <v>836</v>
      </c>
      <c r="H27" s="35">
        <f>+Fresh!J27</f>
        <v>6.865571131751624</v>
      </c>
      <c r="I27" s="26" t="s">
        <v>8</v>
      </c>
      <c r="J27" s="34">
        <v>2.1</v>
      </c>
      <c r="K27" s="26" t="s">
        <v>8</v>
      </c>
      <c r="L27" s="58">
        <v>1</v>
      </c>
      <c r="M27" s="26" t="s">
        <v>8</v>
      </c>
      <c r="N27" s="58">
        <v>0.3</v>
      </c>
      <c r="O27" s="26" t="s">
        <v>8</v>
      </c>
      <c r="P27" s="58">
        <v>0.3</v>
      </c>
      <c r="Q27" s="26" t="s">
        <v>8</v>
      </c>
      <c r="R27" s="58">
        <v>0.2</v>
      </c>
      <c r="S27" s="56" t="str">
        <f>+Canned!I27</f>
        <v>NA</v>
      </c>
      <c r="T27" s="57">
        <f>+Canned!J27</f>
        <v>3.9</v>
      </c>
      <c r="U27" s="56">
        <v>128</v>
      </c>
      <c r="V27" s="57">
        <f>+Cured!J27</f>
        <v>1.0511879244787177</v>
      </c>
      <c r="W27" s="56" t="str">
        <f>+Total!I27</f>
        <v>NA</v>
      </c>
      <c r="X27" s="58">
        <f>+Total!J27</f>
        <v>11.816759056230342</v>
      </c>
    </row>
    <row r="28" spans="1:256" ht="12" customHeight="1">
      <c r="A28" s="25">
        <v>1930</v>
      </c>
      <c r="B28" s="82">
        <f>+'[1]Pop'!D151</f>
        <v>123.188</v>
      </c>
      <c r="C28" s="56" t="s">
        <v>8</v>
      </c>
      <c r="D28" s="58">
        <v>4.6</v>
      </c>
      <c r="E28" s="56" t="s">
        <v>8</v>
      </c>
      <c r="F28" s="35">
        <v>1.2</v>
      </c>
      <c r="G28" s="26">
        <f>+Fresh!I28</f>
        <v>718</v>
      </c>
      <c r="H28" s="35">
        <f>+Fresh!J28</f>
        <v>5.82848978796636</v>
      </c>
      <c r="I28" s="26" t="s">
        <v>8</v>
      </c>
      <c r="J28" s="34">
        <v>2.1</v>
      </c>
      <c r="K28" s="26" t="s">
        <v>8</v>
      </c>
      <c r="L28" s="34">
        <v>0.6</v>
      </c>
      <c r="M28" s="26" t="s">
        <v>8</v>
      </c>
      <c r="N28" s="34">
        <v>0.3</v>
      </c>
      <c r="O28" s="26" t="s">
        <v>8</v>
      </c>
      <c r="P28" s="34">
        <v>0.2</v>
      </c>
      <c r="Q28" s="26" t="s">
        <v>8</v>
      </c>
      <c r="R28" s="34">
        <v>0.2</v>
      </c>
      <c r="S28" s="56" t="str">
        <f>+Canned!I28</f>
        <v>NA</v>
      </c>
      <c r="T28" s="57">
        <f>+Canned!J28</f>
        <v>3.4</v>
      </c>
      <c r="U28" s="56">
        <v>123</v>
      </c>
      <c r="V28" s="57">
        <f>+Cured!J28</f>
        <v>0.9984738773257136</v>
      </c>
      <c r="W28" s="56" t="str">
        <f>+Total!I28</f>
        <v>NA</v>
      </c>
      <c r="X28" s="58">
        <f>+Total!J28</f>
        <v>10.226963665292073</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12" customHeight="1">
      <c r="A29" s="28">
        <v>1931</v>
      </c>
      <c r="B29" s="83">
        <f>+'[1]Pop'!D152</f>
        <v>124.149</v>
      </c>
      <c r="C29" s="61" t="s">
        <v>8</v>
      </c>
      <c r="D29" s="63">
        <v>3.9</v>
      </c>
      <c r="E29" s="61" t="s">
        <v>8</v>
      </c>
      <c r="F29" s="41">
        <v>1</v>
      </c>
      <c r="G29" s="29">
        <f>+Fresh!I29</f>
        <v>608</v>
      </c>
      <c r="H29" s="41">
        <f>+Fresh!J29</f>
        <v>4.897341098196522</v>
      </c>
      <c r="I29" s="29" t="s">
        <v>8</v>
      </c>
      <c r="J29" s="40">
        <v>2.1</v>
      </c>
      <c r="K29" s="29" t="s">
        <v>8</v>
      </c>
      <c r="L29" s="40">
        <v>0.5</v>
      </c>
      <c r="M29" s="29" t="s">
        <v>8</v>
      </c>
      <c r="N29" s="40">
        <v>0.2</v>
      </c>
      <c r="O29" s="29" t="s">
        <v>8</v>
      </c>
      <c r="P29" s="40">
        <v>0.2</v>
      </c>
      <c r="Q29" s="29" t="s">
        <v>8</v>
      </c>
      <c r="R29" s="40">
        <v>0.2</v>
      </c>
      <c r="S29" s="61" t="str">
        <f>+Canned!I29</f>
        <v>NA</v>
      </c>
      <c r="T29" s="62">
        <f>+Canned!J29</f>
        <v>3.2</v>
      </c>
      <c r="U29" s="61">
        <v>92</v>
      </c>
      <c r="V29" s="62">
        <f>+Cured!J29</f>
        <v>0.7410450345955263</v>
      </c>
      <c r="W29" s="61" t="str">
        <f>+Total!I29</f>
        <v>NA</v>
      </c>
      <c r="X29" s="63">
        <f>+Total!J29</f>
        <v>8.83838613279205</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12" customHeight="1">
      <c r="A30" s="28">
        <v>1932</v>
      </c>
      <c r="B30" s="83">
        <f>+'[1]Pop'!D153</f>
        <v>124.949</v>
      </c>
      <c r="C30" s="61" t="s">
        <v>8</v>
      </c>
      <c r="D30" s="63">
        <v>3.4</v>
      </c>
      <c r="E30" s="61" t="s">
        <v>8</v>
      </c>
      <c r="F30" s="41">
        <v>0.9</v>
      </c>
      <c r="G30" s="29">
        <f>+Fresh!I30</f>
        <v>537</v>
      </c>
      <c r="H30" s="41">
        <f>+Fresh!J30</f>
        <v>4.297753483421236</v>
      </c>
      <c r="I30" s="29" t="s">
        <v>8</v>
      </c>
      <c r="J30" s="40">
        <v>2.3</v>
      </c>
      <c r="K30" s="29" t="s">
        <v>8</v>
      </c>
      <c r="L30" s="40">
        <v>0.5</v>
      </c>
      <c r="M30" s="29" t="s">
        <v>8</v>
      </c>
      <c r="N30" s="40">
        <v>0.3</v>
      </c>
      <c r="O30" s="29" t="s">
        <v>8</v>
      </c>
      <c r="P30" s="40">
        <v>0.2</v>
      </c>
      <c r="Q30" s="29" t="s">
        <v>8</v>
      </c>
      <c r="R30" s="40">
        <v>0.1</v>
      </c>
      <c r="S30" s="61" t="str">
        <f>+Canned!I30</f>
        <v>NA</v>
      </c>
      <c r="T30" s="62">
        <f>+Canned!J30</f>
        <v>3.4</v>
      </c>
      <c r="U30" s="61">
        <v>93</v>
      </c>
      <c r="V30" s="62">
        <f>+Cured!J30</f>
        <v>0.7443036758997671</v>
      </c>
      <c r="W30" s="61" t="str">
        <f>+Total!I30</f>
        <v>NA</v>
      </c>
      <c r="X30" s="63">
        <f>+Total!J30</f>
        <v>8.442057159321003</v>
      </c>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12" customHeight="1">
      <c r="A31" s="28">
        <v>1933</v>
      </c>
      <c r="B31" s="83">
        <f>+'[1]Pop'!D154</f>
        <v>125.69</v>
      </c>
      <c r="C31" s="61" t="s">
        <v>8</v>
      </c>
      <c r="D31" s="63">
        <v>3.4</v>
      </c>
      <c r="E31" s="61" t="s">
        <v>8</v>
      </c>
      <c r="F31" s="41">
        <v>0.8</v>
      </c>
      <c r="G31" s="29">
        <f>+Fresh!I31</f>
        <v>522</v>
      </c>
      <c r="H31" s="41">
        <f>+Fresh!J31</f>
        <v>4.153075025857268</v>
      </c>
      <c r="I31" s="29" t="s">
        <v>8</v>
      </c>
      <c r="J31" s="40">
        <v>2.3</v>
      </c>
      <c r="K31" s="29" t="s">
        <v>8</v>
      </c>
      <c r="L31" s="40">
        <v>0.7</v>
      </c>
      <c r="M31" s="29" t="s">
        <v>8</v>
      </c>
      <c r="N31" s="40">
        <v>0.3</v>
      </c>
      <c r="O31" s="29" t="s">
        <v>8</v>
      </c>
      <c r="P31" s="40">
        <v>0.2</v>
      </c>
      <c r="Q31" s="29" t="s">
        <v>8</v>
      </c>
      <c r="R31" s="40">
        <v>0.4</v>
      </c>
      <c r="S31" s="61" t="str">
        <f>+Canned!I31</f>
        <v>NA</v>
      </c>
      <c r="T31" s="62">
        <f>+Canned!J31</f>
        <v>3.9</v>
      </c>
      <c r="U31" s="61">
        <v>73</v>
      </c>
      <c r="V31" s="62">
        <f>+Cured!J31</f>
        <v>0.5807940170260164</v>
      </c>
      <c r="W31" s="61" t="str">
        <f>+Total!I31</f>
        <v>NA</v>
      </c>
      <c r="X31" s="63">
        <f>+Total!J31</f>
        <v>8.633869042883285</v>
      </c>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12" customHeight="1">
      <c r="A32" s="28">
        <v>1934</v>
      </c>
      <c r="B32" s="83">
        <f>+'[1]Pop'!D155</f>
        <v>126.485</v>
      </c>
      <c r="C32" s="61" t="s">
        <v>8</v>
      </c>
      <c r="D32" s="63">
        <v>3.3</v>
      </c>
      <c r="E32" s="61" t="s">
        <v>8</v>
      </c>
      <c r="F32" s="41">
        <v>1</v>
      </c>
      <c r="G32" s="29">
        <f>+Fresh!I32</f>
        <v>544</v>
      </c>
      <c r="H32" s="41">
        <f>+Fresh!J32</f>
        <v>4.300905245681306</v>
      </c>
      <c r="I32" s="29" t="s">
        <v>8</v>
      </c>
      <c r="J32" s="40">
        <v>2.3</v>
      </c>
      <c r="K32" s="29" t="s">
        <v>8</v>
      </c>
      <c r="L32" s="40">
        <v>0.8</v>
      </c>
      <c r="M32" s="29" t="s">
        <v>8</v>
      </c>
      <c r="N32" s="40">
        <v>0.4</v>
      </c>
      <c r="O32" s="29" t="s">
        <v>8</v>
      </c>
      <c r="P32" s="40">
        <v>0.2</v>
      </c>
      <c r="Q32" s="29" t="s">
        <v>8</v>
      </c>
      <c r="R32" s="40">
        <v>0.5</v>
      </c>
      <c r="S32" s="61" t="str">
        <f>+Canned!I32</f>
        <v>NA</v>
      </c>
      <c r="T32" s="62">
        <f>+Canned!J32</f>
        <v>4.2</v>
      </c>
      <c r="U32" s="61">
        <v>87</v>
      </c>
      <c r="V32" s="62">
        <f>+Cured!J32</f>
        <v>0.6878285962762383</v>
      </c>
      <c r="W32" s="61" t="str">
        <f>+Total!I32</f>
        <v>NA</v>
      </c>
      <c r="X32" s="63">
        <f>+Total!J32</f>
        <v>9.188733841957545</v>
      </c>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2" customHeight="1">
      <c r="A33" s="28">
        <v>1935</v>
      </c>
      <c r="B33" s="83">
        <f>+'[1]Pop'!D156</f>
        <v>127.362</v>
      </c>
      <c r="C33" s="61" t="s">
        <v>8</v>
      </c>
      <c r="D33" s="63">
        <v>4.1</v>
      </c>
      <c r="E33" s="61" t="s">
        <v>8</v>
      </c>
      <c r="F33" s="41">
        <v>1</v>
      </c>
      <c r="G33" s="29">
        <f>+Fresh!I33</f>
        <v>649</v>
      </c>
      <c r="H33" s="41">
        <f>+Fresh!J33</f>
        <v>5.095711436692263</v>
      </c>
      <c r="I33" s="29" t="s">
        <v>8</v>
      </c>
      <c r="J33" s="40">
        <v>2.2</v>
      </c>
      <c r="K33" s="29" t="s">
        <v>8</v>
      </c>
      <c r="L33" s="40">
        <v>1</v>
      </c>
      <c r="M33" s="29" t="s">
        <v>8</v>
      </c>
      <c r="N33" s="40">
        <v>0.5</v>
      </c>
      <c r="O33" s="29" t="s">
        <v>8</v>
      </c>
      <c r="P33" s="40">
        <v>0.2</v>
      </c>
      <c r="Q33" s="29" t="s">
        <v>8</v>
      </c>
      <c r="R33" s="40">
        <v>0.8</v>
      </c>
      <c r="S33" s="61" t="str">
        <f>+Canned!I33</f>
        <v>NA</v>
      </c>
      <c r="T33" s="62">
        <f>+Canned!J33</f>
        <v>4.7</v>
      </c>
      <c r="U33" s="61">
        <v>88</v>
      </c>
      <c r="V33" s="62">
        <f>+Cured!J33</f>
        <v>0.6909439236192899</v>
      </c>
      <c r="W33" s="61" t="str">
        <f>+Total!I33</f>
        <v>NA</v>
      </c>
      <c r="X33" s="63">
        <f>+Total!J33</f>
        <v>10.486655360311554</v>
      </c>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12" customHeight="1">
      <c r="A34" s="25">
        <v>1936</v>
      </c>
      <c r="B34" s="82">
        <f>+'[1]Pop'!D157</f>
        <v>128.181</v>
      </c>
      <c r="C34" s="56" t="s">
        <v>8</v>
      </c>
      <c r="D34" s="58">
        <v>4.1</v>
      </c>
      <c r="E34" s="56" t="s">
        <v>8</v>
      </c>
      <c r="F34" s="34">
        <v>1.1</v>
      </c>
      <c r="G34" s="26">
        <f>+Fresh!I34</f>
        <v>660</v>
      </c>
      <c r="H34" s="35">
        <f>+Fresh!J34</f>
        <v>5.14896903597257</v>
      </c>
      <c r="I34" s="26" t="s">
        <v>8</v>
      </c>
      <c r="J34" s="34">
        <v>3</v>
      </c>
      <c r="K34" s="26" t="s">
        <v>8</v>
      </c>
      <c r="L34" s="34">
        <v>1.3</v>
      </c>
      <c r="M34" s="26" t="s">
        <v>8</v>
      </c>
      <c r="N34" s="34">
        <v>0.4</v>
      </c>
      <c r="O34" s="26" t="s">
        <v>8</v>
      </c>
      <c r="P34" s="34">
        <v>0.4</v>
      </c>
      <c r="Q34" s="26" t="s">
        <v>8</v>
      </c>
      <c r="R34" s="34">
        <v>0.7</v>
      </c>
      <c r="S34" s="56">
        <f>+Canned!I34</f>
        <v>743</v>
      </c>
      <c r="T34" s="57">
        <f>+Canned!J34</f>
        <v>5.796490899587302</v>
      </c>
      <c r="U34" s="56">
        <v>85</v>
      </c>
      <c r="V34" s="57">
        <f>+Cured!J34</f>
        <v>0.6631248000873764</v>
      </c>
      <c r="W34" s="56" t="str">
        <f>+Total!I34</f>
        <v>NA</v>
      </c>
      <c r="X34" s="58">
        <f>+Total!J34</f>
        <v>11.608584735647247</v>
      </c>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12" customHeight="1">
      <c r="A35" s="25">
        <v>1937</v>
      </c>
      <c r="B35" s="82">
        <f>+'[1]Pop'!D158</f>
        <v>128.961</v>
      </c>
      <c r="C35" s="56" t="s">
        <v>8</v>
      </c>
      <c r="D35" s="58">
        <v>4.4</v>
      </c>
      <c r="E35" s="56" t="s">
        <v>8</v>
      </c>
      <c r="F35" s="34">
        <v>1.2</v>
      </c>
      <c r="G35" s="26">
        <f>+Fresh!I35</f>
        <v>717</v>
      </c>
      <c r="H35" s="35">
        <f>+Fresh!J35</f>
        <v>5.559820410821875</v>
      </c>
      <c r="I35" s="26" t="s">
        <v>8</v>
      </c>
      <c r="J35" s="34">
        <v>2.6</v>
      </c>
      <c r="K35" s="26" t="s">
        <v>8</v>
      </c>
      <c r="L35" s="34">
        <v>1.3</v>
      </c>
      <c r="M35" s="26" t="s">
        <v>8</v>
      </c>
      <c r="N35" s="34">
        <v>0.5</v>
      </c>
      <c r="O35" s="26" t="s">
        <v>8</v>
      </c>
      <c r="P35" s="34">
        <v>0.4</v>
      </c>
      <c r="Q35" s="26" t="s">
        <v>8</v>
      </c>
      <c r="R35" s="34">
        <v>0.5</v>
      </c>
      <c r="S35" s="56">
        <f>+Canned!I35</f>
        <v>678</v>
      </c>
      <c r="T35" s="57">
        <f>+Canned!J35</f>
        <v>5.257403401028217</v>
      </c>
      <c r="U35" s="56">
        <v>117</v>
      </c>
      <c r="V35" s="57">
        <f>+Cured!J35</f>
        <v>0.9072510293809756</v>
      </c>
      <c r="W35" s="56" t="str">
        <f>+Total!I35</f>
        <v>NA</v>
      </c>
      <c r="X35" s="58">
        <f>+Total!J35</f>
        <v>11.724474841231068</v>
      </c>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12" customHeight="1">
      <c r="A36" s="25">
        <v>1938</v>
      </c>
      <c r="B36" s="82">
        <f>+'[1]Pop'!D159</f>
        <v>129.969</v>
      </c>
      <c r="C36" s="56" t="s">
        <v>8</v>
      </c>
      <c r="D36" s="58">
        <v>4</v>
      </c>
      <c r="E36" s="56" t="s">
        <v>8</v>
      </c>
      <c r="F36" s="34">
        <v>1.2</v>
      </c>
      <c r="G36" s="26">
        <f>+Fresh!I36</f>
        <v>682</v>
      </c>
      <c r="H36" s="35">
        <f>+Fresh!J36</f>
        <v>5.247405150458956</v>
      </c>
      <c r="I36" s="26" t="s">
        <v>8</v>
      </c>
      <c r="J36" s="34">
        <v>2.4</v>
      </c>
      <c r="K36" s="26" t="s">
        <v>8</v>
      </c>
      <c r="L36" s="34">
        <v>1</v>
      </c>
      <c r="M36" s="26" t="s">
        <v>8</v>
      </c>
      <c r="N36" s="34">
        <v>0.5</v>
      </c>
      <c r="O36" s="26" t="s">
        <v>8</v>
      </c>
      <c r="P36" s="34">
        <v>0.4</v>
      </c>
      <c r="Q36" s="26" t="s">
        <v>8</v>
      </c>
      <c r="R36" s="34">
        <v>0.5</v>
      </c>
      <c r="S36" s="56">
        <f>+Canned!I36</f>
        <v>621</v>
      </c>
      <c r="T36" s="57">
        <f>+Canned!J36</f>
        <v>4.778062461048404</v>
      </c>
      <c r="U36" s="56">
        <v>106</v>
      </c>
      <c r="V36" s="57">
        <f>+Cured!J36</f>
        <v>0.8155790996314506</v>
      </c>
      <c r="W36" s="56" t="str">
        <f>+Total!I36</f>
        <v>NA</v>
      </c>
      <c r="X36" s="58">
        <f>+Total!J36</f>
        <v>10.84104671113881</v>
      </c>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2" customHeight="1">
      <c r="A37" s="25">
        <v>1939</v>
      </c>
      <c r="B37" s="82">
        <f>+'[1]Pop'!D160</f>
        <v>131.028</v>
      </c>
      <c r="C37" s="56" t="s">
        <v>8</v>
      </c>
      <c r="D37" s="58">
        <v>4.1</v>
      </c>
      <c r="E37" s="56" t="s">
        <v>8</v>
      </c>
      <c r="F37" s="34">
        <v>1.2</v>
      </c>
      <c r="G37" s="26">
        <f>+Fresh!I37</f>
        <v>699</v>
      </c>
      <c r="H37" s="35">
        <f>+Fresh!J37</f>
        <v>5.334737613334555</v>
      </c>
      <c r="I37" s="26" t="s">
        <v>8</v>
      </c>
      <c r="J37" s="34">
        <v>2.1</v>
      </c>
      <c r="K37" s="26" t="s">
        <v>8</v>
      </c>
      <c r="L37" s="34">
        <v>1.1</v>
      </c>
      <c r="M37" s="26" t="s">
        <v>8</v>
      </c>
      <c r="N37" s="34">
        <v>0.6</v>
      </c>
      <c r="O37" s="26" t="s">
        <v>8</v>
      </c>
      <c r="P37" s="34">
        <v>0.5</v>
      </c>
      <c r="Q37" s="26" t="s">
        <v>8</v>
      </c>
      <c r="R37" s="34">
        <v>0.4</v>
      </c>
      <c r="S37" s="56">
        <f>+Canned!I37</f>
        <v>620</v>
      </c>
      <c r="T37" s="57">
        <f>+Canned!J37</f>
        <v>4.7318130475928815</v>
      </c>
      <c r="U37" s="56">
        <v>91</v>
      </c>
      <c r="V37" s="57">
        <f>+Cured!J37</f>
        <v>0.6945080440821809</v>
      </c>
      <c r="W37" s="56" t="str">
        <f>+Total!I37</f>
        <v>NA</v>
      </c>
      <c r="X37" s="58">
        <f>+Total!J37</f>
        <v>10.761058705009617</v>
      </c>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2" customHeight="1">
      <c r="A38" s="25">
        <v>1940</v>
      </c>
      <c r="B38" s="82">
        <f>+'[1]Pop'!D161</f>
        <v>132.122</v>
      </c>
      <c r="C38" s="56" t="s">
        <v>8</v>
      </c>
      <c r="D38" s="58">
        <v>4.5</v>
      </c>
      <c r="E38" s="56" t="s">
        <v>8</v>
      </c>
      <c r="F38" s="34">
        <v>1.2</v>
      </c>
      <c r="G38" s="26">
        <f>+Fresh!I38</f>
        <v>750</v>
      </c>
      <c r="H38" s="35">
        <f>+Fresh!J38</f>
        <v>5.6765716534717905</v>
      </c>
      <c r="I38" s="26" t="s">
        <v>8</v>
      </c>
      <c r="J38" s="34">
        <v>2</v>
      </c>
      <c r="K38" s="26" t="s">
        <v>8</v>
      </c>
      <c r="L38" s="34">
        <v>1</v>
      </c>
      <c r="M38" s="26" t="s">
        <v>8</v>
      </c>
      <c r="N38" s="34">
        <v>0.6</v>
      </c>
      <c r="O38" s="26" t="s">
        <v>8</v>
      </c>
      <c r="P38" s="34">
        <v>0.5</v>
      </c>
      <c r="Q38" s="26" t="s">
        <v>8</v>
      </c>
      <c r="R38" s="34">
        <v>0.5</v>
      </c>
      <c r="S38" s="56">
        <f>+Canned!I38</f>
        <v>613</v>
      </c>
      <c r="T38" s="57">
        <f>+Canned!J38</f>
        <v>4.63965123143761</v>
      </c>
      <c r="U38" s="56">
        <v>88</v>
      </c>
      <c r="V38" s="57">
        <f>+Cured!J38</f>
        <v>0.6660510740073567</v>
      </c>
      <c r="W38" s="56" t="str">
        <f>+Total!I38</f>
        <v>NA</v>
      </c>
      <c r="X38" s="58">
        <f>+Total!J38</f>
        <v>10.982273958916757</v>
      </c>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ht="12" customHeight="1">
      <c r="A39" s="28">
        <v>1941</v>
      </c>
      <c r="B39" s="83">
        <f>+'[1]Pop'!D162</f>
        <v>133.402</v>
      </c>
      <c r="C39" s="61" t="s">
        <v>8</v>
      </c>
      <c r="D39" s="63">
        <v>5</v>
      </c>
      <c r="E39" s="61" t="s">
        <v>8</v>
      </c>
      <c r="F39" s="41">
        <v>1.3</v>
      </c>
      <c r="G39" s="29">
        <f>+Fresh!I39</f>
        <v>825</v>
      </c>
      <c r="H39" s="41">
        <f>+Fresh!J39</f>
        <v>6.184315077734967</v>
      </c>
      <c r="I39" s="29" t="s">
        <v>8</v>
      </c>
      <c r="J39" s="40">
        <v>2.3</v>
      </c>
      <c r="K39" s="29" t="s">
        <v>8</v>
      </c>
      <c r="L39" s="40">
        <v>0.9</v>
      </c>
      <c r="M39" s="29" t="s">
        <v>8</v>
      </c>
      <c r="N39" s="40">
        <v>0.5</v>
      </c>
      <c r="O39" s="29" t="s">
        <v>8</v>
      </c>
      <c r="P39" s="40">
        <v>0.2</v>
      </c>
      <c r="Q39" s="29" t="s">
        <v>8</v>
      </c>
      <c r="R39" s="40">
        <v>0.3</v>
      </c>
      <c r="S39" s="61" t="str">
        <f>+Canned!I39</f>
        <v>NA</v>
      </c>
      <c r="T39" s="62">
        <f>+Canned!J39</f>
        <v>4.2</v>
      </c>
      <c r="U39" s="61">
        <v>89</v>
      </c>
      <c r="V39" s="62">
        <f>+Cured!J39</f>
        <v>0.66715641444656</v>
      </c>
      <c r="W39" s="61" t="str">
        <f>+Total!I39</f>
        <v>NA</v>
      </c>
      <c r="X39" s="63">
        <f>+Total!J39</f>
        <v>11.051471492181527</v>
      </c>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ht="12" customHeight="1">
      <c r="A40" s="28">
        <v>1942</v>
      </c>
      <c r="B40" s="83">
        <f>+'[1]Pop'!D163</f>
        <v>134.86</v>
      </c>
      <c r="C40" s="61" t="s">
        <v>8</v>
      </c>
      <c r="D40" s="63">
        <v>4</v>
      </c>
      <c r="E40" s="61" t="s">
        <v>8</v>
      </c>
      <c r="F40" s="41">
        <v>1.2</v>
      </c>
      <c r="G40" s="29">
        <f>+Fresh!I40</f>
        <v>707</v>
      </c>
      <c r="H40" s="41">
        <f>+Fresh!J40</f>
        <v>5.242473676405161</v>
      </c>
      <c r="I40" s="29" t="s">
        <v>8</v>
      </c>
      <c r="J40" s="40">
        <v>1.2</v>
      </c>
      <c r="K40" s="29" t="s">
        <v>8</v>
      </c>
      <c r="L40" s="40">
        <v>0.8</v>
      </c>
      <c r="M40" s="29" t="s">
        <v>8</v>
      </c>
      <c r="N40" s="40">
        <v>0.4</v>
      </c>
      <c r="O40" s="29" t="s">
        <v>8</v>
      </c>
      <c r="P40" s="40">
        <v>0.2</v>
      </c>
      <c r="Q40" s="29" t="s">
        <v>8</v>
      </c>
      <c r="R40" s="40">
        <v>0.3</v>
      </c>
      <c r="S40" s="61" t="str">
        <f>+Canned!I40</f>
        <v>NA</v>
      </c>
      <c r="T40" s="62">
        <f>+Canned!J40</f>
        <v>2.9</v>
      </c>
      <c r="U40" s="61">
        <v>89</v>
      </c>
      <c r="V40" s="62">
        <f>+Cured!J40</f>
        <v>0.6599436452617529</v>
      </c>
      <c r="W40" s="61" t="str">
        <f>+Total!I40</f>
        <v>NA</v>
      </c>
      <c r="X40" s="63">
        <f>+Total!J40</f>
        <v>8.802417321666914</v>
      </c>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ht="12" customHeight="1">
      <c r="A41" s="28">
        <v>1943</v>
      </c>
      <c r="B41" s="83">
        <f>+'[1]Pop'!D164</f>
        <v>136.739</v>
      </c>
      <c r="C41" s="61" t="s">
        <v>8</v>
      </c>
      <c r="D41" s="63">
        <v>4.2</v>
      </c>
      <c r="E41" s="61" t="s">
        <v>8</v>
      </c>
      <c r="F41" s="41">
        <v>1.3</v>
      </c>
      <c r="G41" s="29">
        <f>+Fresh!I41</f>
        <v>764</v>
      </c>
      <c r="H41" s="41">
        <f>+Fresh!J41</f>
        <v>5.587286728731379</v>
      </c>
      <c r="I41" s="29" t="s">
        <v>8</v>
      </c>
      <c r="J41" s="40">
        <v>0.7</v>
      </c>
      <c r="K41" s="29" t="s">
        <v>8</v>
      </c>
      <c r="L41" s="40">
        <v>0.4</v>
      </c>
      <c r="M41" s="29" t="s">
        <v>8</v>
      </c>
      <c r="N41" s="40">
        <v>0.4</v>
      </c>
      <c r="O41" s="29" t="s">
        <v>8</v>
      </c>
      <c r="P41" s="40">
        <v>0.2</v>
      </c>
      <c r="Q41" s="29" t="s">
        <v>8</v>
      </c>
      <c r="R41" s="40">
        <v>0.1</v>
      </c>
      <c r="S41" s="61" t="str">
        <f>+Canned!I41</f>
        <v>NA</v>
      </c>
      <c r="T41" s="62">
        <f>+Canned!J41</f>
        <v>1.8</v>
      </c>
      <c r="U41" s="61">
        <v>80</v>
      </c>
      <c r="V41" s="62">
        <f>+Cured!J41</f>
        <v>0.5850562019614008</v>
      </c>
      <c r="W41" s="61" t="str">
        <f>+Total!I41</f>
        <v>NA</v>
      </c>
      <c r="X41" s="63">
        <f>+Total!J41</f>
        <v>7.97234293069278</v>
      </c>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ht="12" customHeight="1">
      <c r="A42" s="28">
        <v>1944</v>
      </c>
      <c r="B42" s="83">
        <f>+'[1]Pop'!D165</f>
        <v>138.397</v>
      </c>
      <c r="C42" s="61" t="s">
        <v>8</v>
      </c>
      <c r="D42" s="63">
        <v>4.1</v>
      </c>
      <c r="E42" s="61" t="s">
        <v>8</v>
      </c>
      <c r="F42" s="41">
        <v>1.4</v>
      </c>
      <c r="G42" s="29">
        <f>+Fresh!I42</f>
        <v>775</v>
      </c>
      <c r="H42" s="41">
        <f>+Fresh!J42</f>
        <v>5.599832366308519</v>
      </c>
      <c r="I42" s="29" t="s">
        <v>8</v>
      </c>
      <c r="J42" s="40">
        <v>0.8</v>
      </c>
      <c r="K42" s="29" t="s">
        <v>8</v>
      </c>
      <c r="L42" s="40">
        <v>0.9</v>
      </c>
      <c r="M42" s="29" t="s">
        <v>8</v>
      </c>
      <c r="N42" s="40">
        <v>0.5</v>
      </c>
      <c r="O42" s="29" t="s">
        <v>8</v>
      </c>
      <c r="P42" s="40">
        <v>0.1</v>
      </c>
      <c r="Q42" s="29" t="s">
        <v>8</v>
      </c>
      <c r="R42" s="40">
        <v>0.3</v>
      </c>
      <c r="S42" s="61" t="str">
        <f>+Canned!I42</f>
        <v>NA</v>
      </c>
      <c r="T42" s="62">
        <f>+Canned!J42</f>
        <v>2.6</v>
      </c>
      <c r="U42" s="61">
        <v>74</v>
      </c>
      <c r="V42" s="62">
        <f>+Cured!J42</f>
        <v>0.5346936711055876</v>
      </c>
      <c r="W42" s="61" t="str">
        <f>+Total!I42</f>
        <v>NA</v>
      </c>
      <c r="X42" s="63">
        <f>+Total!J42</f>
        <v>8.734526037414106</v>
      </c>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ht="12" customHeight="1">
      <c r="A43" s="28">
        <v>1945</v>
      </c>
      <c r="B43" s="83">
        <f>+'[1]Pop'!D166</f>
        <v>139.928</v>
      </c>
      <c r="C43" s="61" t="s">
        <v>8</v>
      </c>
      <c r="D43" s="63">
        <v>5</v>
      </c>
      <c r="E43" s="61" t="s">
        <v>8</v>
      </c>
      <c r="F43" s="41">
        <v>1.6</v>
      </c>
      <c r="G43" s="29">
        <f>+Fresh!I43</f>
        <v>905</v>
      </c>
      <c r="H43" s="41">
        <f>+Fresh!J43</f>
        <v>6.467611914698988</v>
      </c>
      <c r="I43" s="29" t="s">
        <v>8</v>
      </c>
      <c r="J43" s="40">
        <v>0.9</v>
      </c>
      <c r="K43" s="29" t="s">
        <v>8</v>
      </c>
      <c r="L43" s="40">
        <v>0.8</v>
      </c>
      <c r="M43" s="29" t="s">
        <v>8</v>
      </c>
      <c r="N43" s="40">
        <v>0.6</v>
      </c>
      <c r="O43" s="29" t="s">
        <v>8</v>
      </c>
      <c r="P43" s="40">
        <v>0.1</v>
      </c>
      <c r="Q43" s="29" t="s">
        <v>8</v>
      </c>
      <c r="R43" s="40">
        <v>0.2</v>
      </c>
      <c r="S43" s="61" t="str">
        <f>+Canned!I43</f>
        <v>NA</v>
      </c>
      <c r="T43" s="62">
        <f>+Canned!J43</f>
        <v>2.6</v>
      </c>
      <c r="U43" s="61">
        <v>97</v>
      </c>
      <c r="V43" s="62">
        <f>+Cured!J43</f>
        <v>0.6932136527356927</v>
      </c>
      <c r="W43" s="61" t="str">
        <f>+Total!I43</f>
        <v>NA</v>
      </c>
      <c r="X43" s="63">
        <f>+Total!J43</f>
        <v>9.760825567434681</v>
      </c>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ht="12" customHeight="1">
      <c r="A44" s="25">
        <v>1946</v>
      </c>
      <c r="B44" s="82">
        <f>+'[1]Pop'!D167</f>
        <v>141.389</v>
      </c>
      <c r="C44" s="56" t="s">
        <v>8</v>
      </c>
      <c r="D44" s="58">
        <v>4.3</v>
      </c>
      <c r="E44" s="56" t="s">
        <v>8</v>
      </c>
      <c r="F44" s="34">
        <v>1.6</v>
      </c>
      <c r="G44" s="26">
        <f>+Fresh!I44</f>
        <v>844</v>
      </c>
      <c r="H44" s="35">
        <f>+Fresh!J44</f>
        <v>5.969346978902177</v>
      </c>
      <c r="I44" s="26" t="s">
        <v>8</v>
      </c>
      <c r="J44" s="34">
        <v>1.4</v>
      </c>
      <c r="K44" s="26" t="s">
        <v>8</v>
      </c>
      <c r="L44" s="34">
        <v>1.1</v>
      </c>
      <c r="M44" s="26" t="s">
        <v>8</v>
      </c>
      <c r="N44" s="34">
        <v>0.7</v>
      </c>
      <c r="O44" s="26" t="s">
        <v>8</v>
      </c>
      <c r="P44" s="34">
        <v>0.4</v>
      </c>
      <c r="Q44" s="26" t="s">
        <v>8</v>
      </c>
      <c r="R44" s="34">
        <v>0.6</v>
      </c>
      <c r="S44" s="56">
        <f>+Canned!I44</f>
        <v>591</v>
      </c>
      <c r="T44" s="57">
        <f>+Canned!J44</f>
        <v>4.179957422430316</v>
      </c>
      <c r="U44" s="56">
        <v>98</v>
      </c>
      <c r="V44" s="57">
        <f>+Cured!J44</f>
        <v>0.6931232274080728</v>
      </c>
      <c r="W44" s="56">
        <f>+Total!I44</f>
        <v>1533</v>
      </c>
      <c r="X44" s="58">
        <f>+Total!J44</f>
        <v>10.842427628740566</v>
      </c>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ht="12" customHeight="1">
      <c r="A45" s="25">
        <v>1947</v>
      </c>
      <c r="B45" s="82">
        <f>+'[1]Pop'!D168</f>
        <v>144.126</v>
      </c>
      <c r="C45" s="56" t="s">
        <v>8</v>
      </c>
      <c r="D45" s="58">
        <v>4.2</v>
      </c>
      <c r="E45" s="56" t="s">
        <v>8</v>
      </c>
      <c r="F45" s="34">
        <v>1.6</v>
      </c>
      <c r="G45" s="26">
        <f>+Fresh!I45</f>
        <v>835</v>
      </c>
      <c r="H45" s="35">
        <f>+Fresh!J45</f>
        <v>5.7935417620693</v>
      </c>
      <c r="I45" s="26" t="s">
        <v>8</v>
      </c>
      <c r="J45" s="34">
        <v>1.3</v>
      </c>
      <c r="K45" s="26" t="s">
        <v>8</v>
      </c>
      <c r="L45" s="34">
        <v>0.9</v>
      </c>
      <c r="M45" s="26" t="s">
        <v>8</v>
      </c>
      <c r="N45" s="34">
        <v>0.8</v>
      </c>
      <c r="O45" s="26" t="s">
        <v>8</v>
      </c>
      <c r="P45" s="34">
        <v>0.2</v>
      </c>
      <c r="Q45" s="26" t="s">
        <v>8</v>
      </c>
      <c r="R45" s="34">
        <v>0.6</v>
      </c>
      <c r="S45" s="56">
        <f>+Canned!I45</f>
        <v>559</v>
      </c>
      <c r="T45" s="57">
        <f>+Canned!J45</f>
        <v>3.8785507125709446</v>
      </c>
      <c r="U45" s="56">
        <v>93</v>
      </c>
      <c r="V45" s="57">
        <f>+Cured!J45</f>
        <v>0.6452687232005329</v>
      </c>
      <c r="W45" s="56">
        <f>+Total!I45</f>
        <v>1487</v>
      </c>
      <c r="X45" s="58">
        <f>+Total!J45</f>
        <v>10.317361197840777</v>
      </c>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ht="12" customHeight="1">
      <c r="A46" s="25">
        <v>1948</v>
      </c>
      <c r="B46" s="82">
        <f>+'[1]Pop'!D169</f>
        <v>146.631</v>
      </c>
      <c r="C46" s="56" t="s">
        <v>8</v>
      </c>
      <c r="D46" s="58">
        <v>4.4</v>
      </c>
      <c r="E46" s="56" t="s">
        <v>8</v>
      </c>
      <c r="F46" s="34">
        <v>1.6</v>
      </c>
      <c r="G46" s="26">
        <f>+Fresh!I46</f>
        <v>884</v>
      </c>
      <c r="H46" s="35">
        <f>+Fresh!J46</f>
        <v>6.028738806937142</v>
      </c>
      <c r="I46" s="26" t="s">
        <v>8</v>
      </c>
      <c r="J46" s="34">
        <v>1.6</v>
      </c>
      <c r="K46" s="26" t="s">
        <v>8</v>
      </c>
      <c r="L46" s="34">
        <v>1.1</v>
      </c>
      <c r="M46" s="26" t="s">
        <v>8</v>
      </c>
      <c r="N46" s="34">
        <v>0.9</v>
      </c>
      <c r="O46" s="26" t="s">
        <v>8</v>
      </c>
      <c r="P46" s="34">
        <v>0.3</v>
      </c>
      <c r="Q46" s="26" t="s">
        <v>8</v>
      </c>
      <c r="R46" s="34">
        <v>0.5</v>
      </c>
      <c r="S46" s="56">
        <f>+Canned!I46</f>
        <v>659</v>
      </c>
      <c r="T46" s="57">
        <f>+Canned!J46</f>
        <v>4.4942747440854935</v>
      </c>
      <c r="U46" s="56">
        <v>99</v>
      </c>
      <c r="V46" s="57">
        <f>+Cured!J46</f>
        <v>0.6751641876547251</v>
      </c>
      <c r="W46" s="56">
        <f>+Total!I46</f>
        <v>1642</v>
      </c>
      <c r="X46" s="58">
        <f>+Total!J46</f>
        <v>11.19817773867736</v>
      </c>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ht="12" customHeight="1">
      <c r="A47" s="25">
        <v>1949</v>
      </c>
      <c r="B47" s="82">
        <f>+'[1]Pop'!D170</f>
        <v>149.188</v>
      </c>
      <c r="C47" s="56" t="s">
        <v>8</v>
      </c>
      <c r="D47" s="58">
        <v>4.3</v>
      </c>
      <c r="E47" s="56" t="s">
        <v>8</v>
      </c>
      <c r="F47" s="34">
        <v>1.5</v>
      </c>
      <c r="G47" s="26">
        <f>+Fresh!I47</f>
        <v>875</v>
      </c>
      <c r="H47" s="35">
        <f>+Fresh!J47</f>
        <v>5.8650829825455135</v>
      </c>
      <c r="I47" s="26" t="s">
        <v>8</v>
      </c>
      <c r="J47" s="34">
        <v>1.6</v>
      </c>
      <c r="K47" s="26" t="s">
        <v>8</v>
      </c>
      <c r="L47" s="34">
        <v>1.2</v>
      </c>
      <c r="M47" s="26" t="s">
        <v>8</v>
      </c>
      <c r="N47" s="34">
        <v>0.9</v>
      </c>
      <c r="O47" s="26" t="s">
        <v>8</v>
      </c>
      <c r="P47" s="34">
        <v>0.3</v>
      </c>
      <c r="Q47" s="26" t="s">
        <v>8</v>
      </c>
      <c r="R47" s="34">
        <v>0.5</v>
      </c>
      <c r="S47" s="56">
        <f>+Canned!I47</f>
        <v>667</v>
      </c>
      <c r="T47" s="57">
        <f>+Canned!J47</f>
        <v>4.470868970694695</v>
      </c>
      <c r="U47" s="56">
        <v>91</v>
      </c>
      <c r="V47" s="57">
        <f>+Cured!J47</f>
        <v>0.6099686301847334</v>
      </c>
      <c r="W47" s="56">
        <f>+Total!I47</f>
        <v>1633</v>
      </c>
      <c r="X47" s="58">
        <f>+Total!J47</f>
        <v>10.945920583424941</v>
      </c>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ht="12" customHeight="1">
      <c r="A48" s="25">
        <v>1950</v>
      </c>
      <c r="B48" s="82">
        <f>+'[1]Pop'!D171</f>
        <v>151.684</v>
      </c>
      <c r="C48" s="56" t="s">
        <v>8</v>
      </c>
      <c r="D48" s="58">
        <v>4.7</v>
      </c>
      <c r="E48" s="56" t="s">
        <v>8</v>
      </c>
      <c r="F48" s="34">
        <v>1.6</v>
      </c>
      <c r="G48" s="26">
        <f>+Fresh!I48</f>
        <v>965</v>
      </c>
      <c r="H48" s="35">
        <f>+Fresh!J48</f>
        <v>6.361910287175971</v>
      </c>
      <c r="I48" s="26" t="s">
        <v>8</v>
      </c>
      <c r="J48" s="34">
        <v>1.4</v>
      </c>
      <c r="K48" s="26" t="s">
        <v>8</v>
      </c>
      <c r="L48" s="34">
        <v>1.4</v>
      </c>
      <c r="M48" s="26" t="s">
        <v>8</v>
      </c>
      <c r="N48" s="34">
        <v>1.1</v>
      </c>
      <c r="O48" s="26" t="s">
        <v>8</v>
      </c>
      <c r="P48" s="34">
        <v>0.4</v>
      </c>
      <c r="Q48" s="26" t="s">
        <v>8</v>
      </c>
      <c r="R48" s="34">
        <v>0.6</v>
      </c>
      <c r="S48" s="56">
        <f>+Canned!I48</f>
        <v>744</v>
      </c>
      <c r="T48" s="57">
        <f>+Canned!J48</f>
        <v>4.904933941615464</v>
      </c>
      <c r="U48" s="56">
        <v>96</v>
      </c>
      <c r="V48" s="57">
        <f>+Cured!J48</f>
        <v>0.6328947021439308</v>
      </c>
      <c r="W48" s="56">
        <f>+Total!I48</f>
        <v>1805</v>
      </c>
      <c r="X48" s="58">
        <f>+Total!J48</f>
        <v>11.899738930935365</v>
      </c>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ht="12" customHeight="1">
      <c r="A49" s="28">
        <v>1951</v>
      </c>
      <c r="B49" s="83">
        <f>+'[1]Pop'!D172</f>
        <v>154.287</v>
      </c>
      <c r="C49" s="61" t="s">
        <v>8</v>
      </c>
      <c r="D49" s="63">
        <v>4.6</v>
      </c>
      <c r="E49" s="61" t="s">
        <v>8</v>
      </c>
      <c r="F49" s="40">
        <v>1.7</v>
      </c>
      <c r="G49" s="29">
        <f>+Fresh!I49</f>
        <v>982</v>
      </c>
      <c r="H49" s="41">
        <f>+Fresh!J49</f>
        <v>6.364761775133355</v>
      </c>
      <c r="I49" s="29" t="s">
        <v>8</v>
      </c>
      <c r="J49" s="40">
        <v>1.4</v>
      </c>
      <c r="K49" s="29" t="s">
        <v>8</v>
      </c>
      <c r="L49" s="40">
        <v>0.8</v>
      </c>
      <c r="M49" s="29" t="s">
        <v>8</v>
      </c>
      <c r="N49" s="40">
        <v>1.2</v>
      </c>
      <c r="O49" s="29" t="s">
        <v>8</v>
      </c>
      <c r="P49" s="40">
        <v>0.4</v>
      </c>
      <c r="Q49" s="29" t="s">
        <v>8</v>
      </c>
      <c r="R49" s="40">
        <v>0.5</v>
      </c>
      <c r="S49" s="61">
        <f>+Canned!I49</f>
        <v>670</v>
      </c>
      <c r="T49" s="62">
        <f>+Canned!J49</f>
        <v>4.342556404622554</v>
      </c>
      <c r="U49" s="61">
        <v>95</v>
      </c>
      <c r="V49" s="62">
        <f>+Cured!J49</f>
        <v>0.6157356096106607</v>
      </c>
      <c r="W49" s="61">
        <f>+Total!I49</f>
        <v>1747</v>
      </c>
      <c r="X49" s="63">
        <f>+Total!J49</f>
        <v>11.32305378936657</v>
      </c>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ht="12" customHeight="1">
      <c r="A50" s="28">
        <v>1952</v>
      </c>
      <c r="B50" s="83">
        <f>+'[1]Pop'!D173</f>
        <v>156.954</v>
      </c>
      <c r="C50" s="61" t="s">
        <v>8</v>
      </c>
      <c r="D50" s="63">
        <v>4.5</v>
      </c>
      <c r="E50" s="61" t="s">
        <v>8</v>
      </c>
      <c r="F50" s="40">
        <v>1.7</v>
      </c>
      <c r="G50" s="29">
        <f>+Fresh!I50</f>
        <v>978</v>
      </c>
      <c r="H50" s="41">
        <f>+Fresh!J50</f>
        <v>6.231125043006231</v>
      </c>
      <c r="I50" s="29" t="s">
        <v>8</v>
      </c>
      <c r="J50" s="40">
        <v>1.4</v>
      </c>
      <c r="K50" s="29" t="s">
        <v>8</v>
      </c>
      <c r="L50" s="40">
        <v>0.5</v>
      </c>
      <c r="M50" s="29" t="s">
        <v>8</v>
      </c>
      <c r="N50" s="40">
        <v>1.3</v>
      </c>
      <c r="O50" s="29" t="s">
        <v>8</v>
      </c>
      <c r="P50" s="40">
        <v>0.3</v>
      </c>
      <c r="Q50" s="29" t="s">
        <v>8</v>
      </c>
      <c r="R50" s="40">
        <v>0.8</v>
      </c>
      <c r="S50" s="61">
        <f>+Canned!I50</f>
        <v>665</v>
      </c>
      <c r="T50" s="62">
        <f>+Canned!J50</f>
        <v>4.236910177504237</v>
      </c>
      <c r="U50" s="61">
        <v>101</v>
      </c>
      <c r="V50" s="62">
        <f>+Cured!J50</f>
        <v>0.6435006435006435</v>
      </c>
      <c r="W50" s="61">
        <f>+Total!I50</f>
        <v>1744</v>
      </c>
      <c r="X50" s="63">
        <f>+Total!J50</f>
        <v>11.111535864011113</v>
      </c>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ht="12" customHeight="1">
      <c r="A51" s="28">
        <v>1953</v>
      </c>
      <c r="B51" s="83">
        <f>+'[1]Pop'!D174</f>
        <v>159.565</v>
      </c>
      <c r="C51" s="61" t="s">
        <v>8</v>
      </c>
      <c r="D51" s="63">
        <v>4.7</v>
      </c>
      <c r="E51" s="61" t="s">
        <v>8</v>
      </c>
      <c r="F51" s="40">
        <v>1.7</v>
      </c>
      <c r="G51" s="29">
        <f>+Fresh!I51</f>
        <v>1024</v>
      </c>
      <c r="H51" s="41">
        <f>+Fresh!J51</f>
        <v>6.4174474352144895</v>
      </c>
      <c r="I51" s="29" t="s">
        <v>8</v>
      </c>
      <c r="J51" s="40">
        <v>1.3</v>
      </c>
      <c r="K51" s="29" t="s">
        <v>8</v>
      </c>
      <c r="L51" s="40">
        <v>0.7</v>
      </c>
      <c r="M51" s="29" t="s">
        <v>8</v>
      </c>
      <c r="N51" s="40">
        <v>1.4</v>
      </c>
      <c r="O51" s="29" t="s">
        <v>8</v>
      </c>
      <c r="P51" s="40">
        <v>0.4</v>
      </c>
      <c r="Q51" s="29" t="s">
        <v>8</v>
      </c>
      <c r="R51" s="40">
        <v>0.5</v>
      </c>
      <c r="S51" s="61">
        <f>+Canned!I51</f>
        <v>680</v>
      </c>
      <c r="T51" s="62">
        <f>+Canned!J51</f>
        <v>4.261586187447122</v>
      </c>
      <c r="U51" s="61">
        <v>104</v>
      </c>
      <c r="V51" s="62">
        <f>+Cured!J51</f>
        <v>0.6517720051389716</v>
      </c>
      <c r="W51" s="61">
        <f>+Total!I51</f>
        <v>1808</v>
      </c>
      <c r="X51" s="63">
        <f>+Total!J51</f>
        <v>11.330805627800583</v>
      </c>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ht="12" customHeight="1">
      <c r="A52" s="28">
        <v>1954</v>
      </c>
      <c r="B52" s="83">
        <f>+'[1]Pop'!D175</f>
        <v>162.391</v>
      </c>
      <c r="C52" s="61" t="s">
        <v>8</v>
      </c>
      <c r="D52" s="63">
        <v>4.5</v>
      </c>
      <c r="E52" s="61" t="s">
        <v>8</v>
      </c>
      <c r="F52" s="40">
        <v>1.7</v>
      </c>
      <c r="G52" s="29">
        <f>+Fresh!I52</f>
        <v>1015</v>
      </c>
      <c r="H52" s="41">
        <f>+Fresh!J52</f>
        <v>6.250346386191353</v>
      </c>
      <c r="I52" s="29" t="s">
        <v>8</v>
      </c>
      <c r="J52" s="40">
        <v>1.1</v>
      </c>
      <c r="K52" s="29" t="s">
        <v>8</v>
      </c>
      <c r="L52" s="40">
        <v>0.8</v>
      </c>
      <c r="M52" s="29" t="s">
        <v>8</v>
      </c>
      <c r="N52" s="40">
        <v>1.4</v>
      </c>
      <c r="O52" s="29" t="s">
        <v>8</v>
      </c>
      <c r="P52" s="40">
        <v>0.4</v>
      </c>
      <c r="Q52" s="29" t="s">
        <v>8</v>
      </c>
      <c r="R52" s="40">
        <v>0.6</v>
      </c>
      <c r="S52" s="61">
        <f>+Canned!I52</f>
        <v>686</v>
      </c>
      <c r="T52" s="62">
        <f>+Canned!J52</f>
        <v>4.224372040322432</v>
      </c>
      <c r="U52" s="61">
        <v>107</v>
      </c>
      <c r="V52" s="62">
        <f>+Cured!J52</f>
        <v>0.6589035106625367</v>
      </c>
      <c r="W52" s="61">
        <f>+Total!I52</f>
        <v>1808</v>
      </c>
      <c r="X52" s="63">
        <f>+Total!J52</f>
        <v>11.133621937176322</v>
      </c>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ht="12" customHeight="1">
      <c r="A53" s="28">
        <v>1955</v>
      </c>
      <c r="B53" s="83">
        <f>+'[1]Pop'!D176</f>
        <v>165.275</v>
      </c>
      <c r="C53" s="61" t="s">
        <v>8</v>
      </c>
      <c r="D53" s="63">
        <v>4.2</v>
      </c>
      <c r="E53" s="61" t="s">
        <v>8</v>
      </c>
      <c r="F53" s="40">
        <v>1.7</v>
      </c>
      <c r="G53" s="29">
        <f>+Fresh!I53</f>
        <v>980</v>
      </c>
      <c r="H53" s="41">
        <f>+Fresh!J53</f>
        <v>5.929511420360006</v>
      </c>
      <c r="I53" s="29" t="s">
        <v>8</v>
      </c>
      <c r="J53" s="40">
        <v>1</v>
      </c>
      <c r="K53" s="29" t="s">
        <v>8</v>
      </c>
      <c r="L53" s="40">
        <v>0.6</v>
      </c>
      <c r="M53" s="29" t="s">
        <v>8</v>
      </c>
      <c r="N53" s="40">
        <v>1.4</v>
      </c>
      <c r="O53" s="29" t="s">
        <v>8</v>
      </c>
      <c r="P53" s="40">
        <v>0.4</v>
      </c>
      <c r="Q53" s="29" t="s">
        <v>8</v>
      </c>
      <c r="R53" s="40">
        <v>0.5</v>
      </c>
      <c r="S53" s="61">
        <f>+Canned!I53</f>
        <v>633</v>
      </c>
      <c r="T53" s="62">
        <f>+Canned!J53</f>
        <v>3.829980335803963</v>
      </c>
      <c r="U53" s="61">
        <v>109</v>
      </c>
      <c r="V53" s="62">
        <f>+Cured!J53</f>
        <v>0.6595068824686129</v>
      </c>
      <c r="W53" s="61">
        <f>+Total!I53</f>
        <v>1722</v>
      </c>
      <c r="X53" s="63">
        <f>+Total!J53</f>
        <v>10.418998638632582</v>
      </c>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ht="12" customHeight="1">
      <c r="A54" s="25">
        <v>1956</v>
      </c>
      <c r="B54" s="82">
        <f>+'[1]Pop'!D177</f>
        <v>168.221</v>
      </c>
      <c r="C54" s="56" t="s">
        <v>8</v>
      </c>
      <c r="D54" s="58">
        <v>4</v>
      </c>
      <c r="E54" s="56" t="s">
        <v>8</v>
      </c>
      <c r="F54" s="34">
        <v>1.7</v>
      </c>
      <c r="G54" s="26">
        <f>+Fresh!I54</f>
        <v>966</v>
      </c>
      <c r="H54" s="35">
        <f>+Fresh!J54</f>
        <v>5.74244594907889</v>
      </c>
      <c r="I54" s="26" t="s">
        <v>8</v>
      </c>
      <c r="J54" s="34">
        <v>1.1</v>
      </c>
      <c r="K54" s="26" t="s">
        <v>8</v>
      </c>
      <c r="L54" s="34">
        <v>0.4</v>
      </c>
      <c r="M54" s="26" t="s">
        <v>8</v>
      </c>
      <c r="N54" s="34">
        <v>1.6</v>
      </c>
      <c r="O54" s="26" t="s">
        <v>8</v>
      </c>
      <c r="P54" s="34">
        <v>0.4</v>
      </c>
      <c r="Q54" s="26" t="s">
        <v>8</v>
      </c>
      <c r="R54" s="34">
        <v>0.5</v>
      </c>
      <c r="S54" s="56">
        <f>+Canned!I54</f>
        <v>662</v>
      </c>
      <c r="T54" s="57">
        <f>+Canned!J54</f>
        <v>3.9352993978159683</v>
      </c>
      <c r="U54" s="56">
        <v>119</v>
      </c>
      <c r="V54" s="57">
        <f>+Cured!J54</f>
        <v>0.7074027618430517</v>
      </c>
      <c r="W54" s="56">
        <f>+Total!I54</f>
        <v>1747</v>
      </c>
      <c r="X54" s="58">
        <f>+Total!J54</f>
        <v>10.38514810873791</v>
      </c>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ht="12" customHeight="1">
      <c r="A55" s="25">
        <v>1957</v>
      </c>
      <c r="B55" s="82">
        <f>+'[1]Pop'!D178</f>
        <v>171.274</v>
      </c>
      <c r="C55" s="56" t="s">
        <v>8</v>
      </c>
      <c r="D55" s="58">
        <v>3.8</v>
      </c>
      <c r="E55" s="56" t="s">
        <v>8</v>
      </c>
      <c r="F55" s="34">
        <v>1.7</v>
      </c>
      <c r="G55" s="26">
        <f>+Fresh!I55</f>
        <v>956</v>
      </c>
      <c r="H55" s="35">
        <f>+Fresh!J55</f>
        <v>5.581699499048309</v>
      </c>
      <c r="I55" s="26" t="s">
        <v>8</v>
      </c>
      <c r="J55" s="34">
        <v>1</v>
      </c>
      <c r="K55" s="26" t="s">
        <v>8</v>
      </c>
      <c r="L55" s="34">
        <v>0.4</v>
      </c>
      <c r="M55" s="26" t="s">
        <v>8</v>
      </c>
      <c r="N55" s="34">
        <v>1.6</v>
      </c>
      <c r="O55" s="26" t="s">
        <v>8</v>
      </c>
      <c r="P55" s="34">
        <v>0.4</v>
      </c>
      <c r="Q55" s="26" t="s">
        <v>8</v>
      </c>
      <c r="R55" s="34">
        <v>0.6</v>
      </c>
      <c r="S55" s="56">
        <f>+Canned!I55</f>
        <v>687</v>
      </c>
      <c r="T55" s="57">
        <f>+Canned!J55</f>
        <v>4.011116690215678</v>
      </c>
      <c r="U55" s="56">
        <v>110</v>
      </c>
      <c r="V55" s="57">
        <f>+Cured!J55</f>
        <v>0.6422457582586966</v>
      </c>
      <c r="W55" s="56">
        <f>+Total!I55</f>
        <v>1753</v>
      </c>
      <c r="X55" s="58">
        <f>+Total!J55</f>
        <v>10.235061947522683</v>
      </c>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ht="12" customHeight="1">
      <c r="A56" s="25">
        <v>1958</v>
      </c>
      <c r="B56" s="82">
        <f>+'[1]Pop'!D179</f>
        <v>174.141</v>
      </c>
      <c r="C56" s="56" t="s">
        <v>8</v>
      </c>
      <c r="D56" s="58">
        <v>4.1</v>
      </c>
      <c r="E56" s="56" t="s">
        <v>8</v>
      </c>
      <c r="F56" s="34">
        <v>1.6</v>
      </c>
      <c r="G56" s="26">
        <f>+Fresh!I56</f>
        <v>996</v>
      </c>
      <c r="H56" s="35">
        <f>+Fresh!J56</f>
        <v>5.719503161231416</v>
      </c>
      <c r="I56" s="26" t="s">
        <v>8</v>
      </c>
      <c r="J56" s="34">
        <v>1.1</v>
      </c>
      <c r="K56" s="26" t="s">
        <v>8</v>
      </c>
      <c r="L56" s="34">
        <v>0.6</v>
      </c>
      <c r="M56" s="26" t="s">
        <v>8</v>
      </c>
      <c r="N56" s="34">
        <v>1.8</v>
      </c>
      <c r="O56" s="26" t="s">
        <v>8</v>
      </c>
      <c r="P56" s="34">
        <v>0.4</v>
      </c>
      <c r="Q56" s="26" t="s">
        <v>8</v>
      </c>
      <c r="R56" s="34">
        <v>0.4</v>
      </c>
      <c r="S56" s="56">
        <f>+Canned!I56</f>
        <v>745</v>
      </c>
      <c r="T56" s="57">
        <f>+Canned!J56</f>
        <v>4.2781424248166715</v>
      </c>
      <c r="U56" s="56">
        <v>104</v>
      </c>
      <c r="V56" s="57">
        <f>+Cured!J56</f>
        <v>0.5972171975583005</v>
      </c>
      <c r="W56" s="56">
        <f>+Total!I56</f>
        <v>1845</v>
      </c>
      <c r="X56" s="58">
        <f>+Total!J56</f>
        <v>10.594862783606388</v>
      </c>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ht="12" customHeight="1">
      <c r="A57" s="25">
        <v>1959</v>
      </c>
      <c r="B57" s="82">
        <f>+'[1]Pop'!D180</f>
        <v>177.073</v>
      </c>
      <c r="C57" s="56" t="s">
        <v>8</v>
      </c>
      <c r="D57" s="58">
        <v>4.1</v>
      </c>
      <c r="E57" s="56" t="s">
        <v>8</v>
      </c>
      <c r="F57" s="34">
        <v>1.8</v>
      </c>
      <c r="G57" s="26">
        <f>+Fresh!I57</f>
        <v>1053</v>
      </c>
      <c r="H57" s="35">
        <f>+Fresh!J57</f>
        <v>5.9466999486087655</v>
      </c>
      <c r="I57" s="26" t="s">
        <v>8</v>
      </c>
      <c r="J57" s="34">
        <v>0.9</v>
      </c>
      <c r="K57" s="26" t="s">
        <v>8</v>
      </c>
      <c r="L57" s="34">
        <v>0.6</v>
      </c>
      <c r="M57" s="26" t="s">
        <v>8</v>
      </c>
      <c r="N57" s="34">
        <v>1.9</v>
      </c>
      <c r="O57" s="26" t="s">
        <v>8</v>
      </c>
      <c r="P57" s="34">
        <v>0.5</v>
      </c>
      <c r="Q57" s="26" t="s">
        <v>8</v>
      </c>
      <c r="R57" s="34">
        <v>0.5</v>
      </c>
      <c r="S57" s="56">
        <f>+Canned!I57</f>
        <v>780</v>
      </c>
      <c r="T57" s="57">
        <f>+Canned!J57</f>
        <v>4.404962924895382</v>
      </c>
      <c r="U57" s="56">
        <v>102</v>
      </c>
      <c r="V57" s="57">
        <f>+Cured!J57</f>
        <v>0.5760336132555499</v>
      </c>
      <c r="W57" s="56">
        <f>+Total!I57</f>
        <v>1935</v>
      </c>
      <c r="X57" s="58">
        <f>+Total!J57</f>
        <v>10.927696486759697</v>
      </c>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ht="12" customHeight="1">
      <c r="A58" s="25">
        <v>1960</v>
      </c>
      <c r="B58" s="82">
        <f>+'[1]Pop'!D181</f>
        <v>180.671</v>
      </c>
      <c r="C58" s="56" t="s">
        <v>8</v>
      </c>
      <c r="D58" s="58">
        <v>3.8</v>
      </c>
      <c r="E58" s="56" t="s">
        <v>8</v>
      </c>
      <c r="F58" s="34">
        <v>1.9</v>
      </c>
      <c r="G58" s="26">
        <f>+Fresh!I58</f>
        <v>1033</v>
      </c>
      <c r="H58" s="35">
        <f>+Fresh!J58</f>
        <v>5.71757503971307</v>
      </c>
      <c r="I58" s="26" t="s">
        <v>8</v>
      </c>
      <c r="J58" s="34">
        <v>0.7</v>
      </c>
      <c r="K58" s="26" t="s">
        <v>8</v>
      </c>
      <c r="L58" s="34">
        <v>0.4</v>
      </c>
      <c r="M58" s="26" t="s">
        <v>8</v>
      </c>
      <c r="N58" s="34">
        <v>2</v>
      </c>
      <c r="O58" s="26" t="s">
        <v>8</v>
      </c>
      <c r="P58" s="34">
        <v>0.4</v>
      </c>
      <c r="Q58" s="26" t="s">
        <v>8</v>
      </c>
      <c r="R58" s="34">
        <v>0.5</v>
      </c>
      <c r="S58" s="56">
        <f>+Canned!I58</f>
        <v>724</v>
      </c>
      <c r="T58" s="57">
        <f>+Canned!J58</f>
        <v>4.007283958133845</v>
      </c>
      <c r="U58" s="56">
        <v>104</v>
      </c>
      <c r="V58" s="57">
        <f>+Cured!J58</f>
        <v>0.5756319497871822</v>
      </c>
      <c r="W58" s="56">
        <f>+Total!I58</f>
        <v>1861</v>
      </c>
      <c r="X58" s="58">
        <f>+Total!J58</f>
        <v>10.300490947634097</v>
      </c>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ht="12" customHeight="1">
      <c r="A59" s="28">
        <v>1961</v>
      </c>
      <c r="B59" s="83">
        <f>+'[1]Pop'!D182</f>
        <v>183.691</v>
      </c>
      <c r="C59" s="61" t="s">
        <v>8</v>
      </c>
      <c r="D59" s="63">
        <v>3.9</v>
      </c>
      <c r="E59" s="61" t="s">
        <v>8</v>
      </c>
      <c r="F59" s="40">
        <v>2</v>
      </c>
      <c r="G59" s="29">
        <f>+Fresh!I59</f>
        <v>1089</v>
      </c>
      <c r="H59" s="41">
        <f>+Fresh!J59</f>
        <v>5.928434163894802</v>
      </c>
      <c r="I59" s="29" t="s">
        <v>8</v>
      </c>
      <c r="J59" s="40">
        <v>0.8</v>
      </c>
      <c r="K59" s="29" t="s">
        <v>8</v>
      </c>
      <c r="L59" s="40">
        <v>0.5</v>
      </c>
      <c r="M59" s="29" t="s">
        <v>8</v>
      </c>
      <c r="N59" s="40">
        <v>2.1</v>
      </c>
      <c r="O59" s="29" t="s">
        <v>8</v>
      </c>
      <c r="P59" s="40">
        <v>0.4</v>
      </c>
      <c r="Q59" s="29" t="s">
        <v>8</v>
      </c>
      <c r="R59" s="40">
        <v>0.5</v>
      </c>
      <c r="S59" s="61">
        <f>+Canned!I59</f>
        <v>788</v>
      </c>
      <c r="T59" s="62">
        <f>+Canned!J59</f>
        <v>4.289812783424337</v>
      </c>
      <c r="U59" s="61">
        <v>96</v>
      </c>
      <c r="V59" s="62">
        <f>+Cured!J59</f>
        <v>0.5226167857978888</v>
      </c>
      <c r="W59" s="61">
        <f>+Total!I59</f>
        <v>1973</v>
      </c>
      <c r="X59" s="63">
        <f>+Total!J59</f>
        <v>10.740863733117028</v>
      </c>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ht="12" customHeight="1">
      <c r="A60" s="28">
        <v>1962</v>
      </c>
      <c r="B60" s="83">
        <f>+'[1]Pop'!D183</f>
        <v>186.538</v>
      </c>
      <c r="C60" s="61" t="s">
        <v>8</v>
      </c>
      <c r="D60" s="63">
        <v>3.9</v>
      </c>
      <c r="E60" s="61" t="s">
        <v>8</v>
      </c>
      <c r="F60" s="40">
        <v>1.9</v>
      </c>
      <c r="G60" s="29">
        <f>+Fresh!I60</f>
        <v>1093</v>
      </c>
      <c r="H60" s="41">
        <f>+Fresh!J60</f>
        <v>5.859395940773461</v>
      </c>
      <c r="I60" s="29" t="s">
        <v>8</v>
      </c>
      <c r="J60" s="40">
        <v>0.9</v>
      </c>
      <c r="K60" s="29" t="s">
        <v>8</v>
      </c>
      <c r="L60" s="40">
        <v>0.3</v>
      </c>
      <c r="M60" s="29" t="s">
        <v>8</v>
      </c>
      <c r="N60" s="40">
        <v>2.1</v>
      </c>
      <c r="O60" s="29" t="s">
        <v>8</v>
      </c>
      <c r="P60" s="40">
        <v>0.4</v>
      </c>
      <c r="Q60" s="29" t="s">
        <v>8</v>
      </c>
      <c r="R60" s="40">
        <v>0.6</v>
      </c>
      <c r="S60" s="61">
        <f>+Canned!I60</f>
        <v>796</v>
      </c>
      <c r="T60" s="62">
        <f>+Canned!J60</f>
        <v>4.267227052932914</v>
      </c>
      <c r="U60" s="61">
        <v>97</v>
      </c>
      <c r="V60" s="62">
        <f>+Cured!J60</f>
        <v>0.5200012866011214</v>
      </c>
      <c r="W60" s="61">
        <f>+Total!I60</f>
        <v>1986</v>
      </c>
      <c r="X60" s="63">
        <f>+Total!J60</f>
        <v>10.646624280307497</v>
      </c>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ht="12" customHeight="1">
      <c r="A61" s="28">
        <v>1963</v>
      </c>
      <c r="B61" s="83">
        <f>+'[1]Pop'!D184</f>
        <v>189.242</v>
      </c>
      <c r="C61" s="61" t="s">
        <v>8</v>
      </c>
      <c r="D61" s="63">
        <v>3.8</v>
      </c>
      <c r="E61" s="61" t="s">
        <v>8</v>
      </c>
      <c r="F61" s="40">
        <v>2</v>
      </c>
      <c r="G61" s="29">
        <f>+Fresh!I61</f>
        <v>1103</v>
      </c>
      <c r="H61" s="41">
        <f>+Fresh!J61</f>
        <v>5.828515868570403</v>
      </c>
      <c r="I61" s="29" t="s">
        <v>8</v>
      </c>
      <c r="J61" s="40">
        <v>0.9</v>
      </c>
      <c r="K61" s="29" t="s">
        <v>8</v>
      </c>
      <c r="L61" s="40">
        <v>0.4</v>
      </c>
      <c r="M61" s="29" t="s">
        <v>8</v>
      </c>
      <c r="N61" s="40">
        <v>2</v>
      </c>
      <c r="O61" s="29" t="s">
        <v>8</v>
      </c>
      <c r="P61" s="40">
        <v>0.5</v>
      </c>
      <c r="Q61" s="29" t="s">
        <v>8</v>
      </c>
      <c r="R61" s="40">
        <v>0.6</v>
      </c>
      <c r="S61" s="61">
        <f>+Canned!I61</f>
        <v>793</v>
      </c>
      <c r="T61" s="62">
        <f>+Canned!J61</f>
        <v>4.190401707866119</v>
      </c>
      <c r="U61" s="61">
        <v>98</v>
      </c>
      <c r="V61" s="62">
        <f>+Cured!J61</f>
        <v>0.5178554443516767</v>
      </c>
      <c r="W61" s="61">
        <f>+Total!I61</f>
        <v>1994</v>
      </c>
      <c r="X61" s="63">
        <f>+Total!J61</f>
        <v>10.536773020788198</v>
      </c>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ht="12" customHeight="1">
      <c r="A62" s="28">
        <v>1964</v>
      </c>
      <c r="B62" s="83">
        <f>+'[1]Pop'!D185</f>
        <v>191.889</v>
      </c>
      <c r="C62" s="61" t="s">
        <v>8</v>
      </c>
      <c r="D62" s="63">
        <v>3.8</v>
      </c>
      <c r="E62" s="61" t="s">
        <v>8</v>
      </c>
      <c r="F62" s="40">
        <v>2.1</v>
      </c>
      <c r="G62" s="29">
        <f>+Fresh!I62</f>
        <v>1140</v>
      </c>
      <c r="H62" s="41">
        <f>+Fresh!J62</f>
        <v>5.940934602817253</v>
      </c>
      <c r="I62" s="29" t="s">
        <v>8</v>
      </c>
      <c r="J62" s="40">
        <v>0.7</v>
      </c>
      <c r="K62" s="29" t="s">
        <v>8</v>
      </c>
      <c r="L62" s="40">
        <v>0.3</v>
      </c>
      <c r="M62" s="29" t="s">
        <v>8</v>
      </c>
      <c r="N62" s="40">
        <v>2</v>
      </c>
      <c r="O62" s="29" t="s">
        <v>8</v>
      </c>
      <c r="P62" s="40">
        <v>0.5</v>
      </c>
      <c r="Q62" s="29" t="s">
        <v>8</v>
      </c>
      <c r="R62" s="40">
        <v>0.6</v>
      </c>
      <c r="S62" s="61">
        <f>+Canned!I62</f>
        <v>776</v>
      </c>
      <c r="T62" s="62">
        <f>+Canned!J62</f>
        <v>4.04400460682999</v>
      </c>
      <c r="U62" s="61">
        <v>96</v>
      </c>
      <c r="V62" s="62">
        <f>+Cured!J62</f>
        <v>0.5002892297109266</v>
      </c>
      <c r="W62" s="61">
        <f>+Total!I62</f>
        <v>2012</v>
      </c>
      <c r="X62" s="63">
        <f>+Total!J62</f>
        <v>10.48522843935817</v>
      </c>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ht="12" customHeight="1">
      <c r="A63" s="28">
        <v>1965</v>
      </c>
      <c r="B63" s="83">
        <f>+'[1]Pop'!D186</f>
        <v>194.303</v>
      </c>
      <c r="C63" s="61" t="s">
        <v>8</v>
      </c>
      <c r="D63" s="63">
        <v>3.8</v>
      </c>
      <c r="E63" s="61" t="s">
        <v>8</v>
      </c>
      <c r="F63" s="40">
        <v>2.2</v>
      </c>
      <c r="G63" s="29">
        <f>+Fresh!I63</f>
        <v>1168</v>
      </c>
      <c r="H63" s="41">
        <f>+Fresh!J63</f>
        <v>6.011229883223625</v>
      </c>
      <c r="I63" s="29" t="s">
        <v>8</v>
      </c>
      <c r="J63" s="40">
        <v>0.8</v>
      </c>
      <c r="K63" s="29" t="s">
        <v>8</v>
      </c>
      <c r="L63" s="40">
        <v>0.3</v>
      </c>
      <c r="M63" s="29" t="s">
        <v>8</v>
      </c>
      <c r="N63" s="40">
        <v>2.3</v>
      </c>
      <c r="O63" s="29" t="s">
        <v>8</v>
      </c>
      <c r="P63" s="40">
        <v>0.5</v>
      </c>
      <c r="Q63" s="29" t="s">
        <v>8</v>
      </c>
      <c r="R63" s="40">
        <v>0.5</v>
      </c>
      <c r="S63" s="61">
        <f>+Canned!I63</f>
        <v>839</v>
      </c>
      <c r="T63" s="62">
        <f>+Canned!J63</f>
        <v>4.317998178103272</v>
      </c>
      <c r="U63" s="61">
        <v>104</v>
      </c>
      <c r="V63" s="62">
        <f>+Cured!J63</f>
        <v>0.5352464964514186</v>
      </c>
      <c r="W63" s="61">
        <f>+Total!I63</f>
        <v>2111</v>
      </c>
      <c r="X63" s="63">
        <f>+Total!J63</f>
        <v>10.864474557778317</v>
      </c>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ht="12" customHeight="1">
      <c r="A64" s="25">
        <v>1966</v>
      </c>
      <c r="B64" s="82">
        <f>+'[1]Pop'!D187</f>
        <v>196.56</v>
      </c>
      <c r="C64" s="56" t="s">
        <v>8</v>
      </c>
      <c r="D64" s="58">
        <v>3.9</v>
      </c>
      <c r="E64" s="56" t="s">
        <v>8</v>
      </c>
      <c r="F64" s="34">
        <v>2.2</v>
      </c>
      <c r="G64" s="26">
        <f>+Fresh!I64</f>
        <v>1202</v>
      </c>
      <c r="H64" s="35">
        <f>+Fresh!J64</f>
        <v>6.115181115181115</v>
      </c>
      <c r="I64" s="36">
        <v>158</v>
      </c>
      <c r="J64" s="34">
        <f>+I64/B64</f>
        <v>0.8038258038258038</v>
      </c>
      <c r="K64" s="36">
        <v>79</v>
      </c>
      <c r="L64" s="34">
        <f>+K64/B64</f>
        <v>0.4019129019129019</v>
      </c>
      <c r="M64" s="36">
        <v>452</v>
      </c>
      <c r="N64" s="34">
        <f>+M64/B64</f>
        <v>2.2995522995522997</v>
      </c>
      <c r="O64" s="36">
        <v>79</v>
      </c>
      <c r="P64" s="34">
        <f>O64/B64</f>
        <v>0.4019129019129019</v>
      </c>
      <c r="Q64" s="36">
        <v>77</v>
      </c>
      <c r="R64" s="34">
        <f aca="true" t="shared" si="0" ref="R64:R98">Q64/B64</f>
        <v>0.39173789173789175</v>
      </c>
      <c r="S64" s="56">
        <f>+Canned!I64</f>
        <v>845</v>
      </c>
      <c r="T64" s="57">
        <f>+Canned!J64</f>
        <v>4.298941798941799</v>
      </c>
      <c r="U64" s="56">
        <v>97</v>
      </c>
      <c r="V64" s="57">
        <f>+Cured!J64</f>
        <v>0.4934879934879935</v>
      </c>
      <c r="W64" s="56">
        <f>+Total!I64</f>
        <v>2144</v>
      </c>
      <c r="X64" s="58">
        <f>+Total!J64</f>
        <v>10.907610907610907</v>
      </c>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ht="12" customHeight="1">
      <c r="A65" s="25">
        <v>1967</v>
      </c>
      <c r="B65" s="82">
        <f>+'[1]Pop'!D188</f>
        <v>198.712</v>
      </c>
      <c r="C65" s="56" t="s">
        <v>8</v>
      </c>
      <c r="D65" s="58">
        <v>3.6</v>
      </c>
      <c r="E65" s="56" t="s">
        <v>8</v>
      </c>
      <c r="F65" s="34">
        <v>2.2</v>
      </c>
      <c r="G65" s="26">
        <f>+Fresh!I65</f>
        <v>1160</v>
      </c>
      <c r="H65" s="35">
        <f>+Fresh!J65</f>
        <v>5.837594106042917</v>
      </c>
      <c r="I65" s="36">
        <v>140</v>
      </c>
      <c r="J65" s="34">
        <f aca="true" t="shared" si="1" ref="J65:J98">+I65/B65</f>
        <v>0.7045372196948347</v>
      </c>
      <c r="K65" s="36">
        <v>80</v>
      </c>
      <c r="L65" s="34">
        <f aca="true" t="shared" si="2" ref="L65:L103">+K65/B65</f>
        <v>0.402592696968477</v>
      </c>
      <c r="M65" s="36">
        <v>479</v>
      </c>
      <c r="N65" s="34">
        <f aca="true" t="shared" si="3" ref="N65:N98">+M65/B65</f>
        <v>2.410523773098756</v>
      </c>
      <c r="O65" s="36">
        <v>100</v>
      </c>
      <c r="P65" s="34">
        <f aca="true" t="shared" si="4" ref="P65:P98">O65/B65</f>
        <v>0.5032408712105962</v>
      </c>
      <c r="Q65" s="36">
        <v>59</v>
      </c>
      <c r="R65" s="34">
        <f t="shared" si="0"/>
        <v>0.29691211401425177</v>
      </c>
      <c r="S65" s="56">
        <f>+Canned!I65</f>
        <v>858</v>
      </c>
      <c r="T65" s="57">
        <f>+Canned!J65</f>
        <v>4.317806674986916</v>
      </c>
      <c r="U65" s="56">
        <v>95</v>
      </c>
      <c r="V65" s="57">
        <f>+Cured!J65</f>
        <v>0.47807882765006643</v>
      </c>
      <c r="W65" s="56">
        <f>+Total!I65</f>
        <v>2113</v>
      </c>
      <c r="X65" s="58">
        <f>+Total!J65</f>
        <v>10.633479608679899</v>
      </c>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ht="12" customHeight="1">
      <c r="A66" s="25">
        <v>1968</v>
      </c>
      <c r="B66" s="82">
        <f>+'[1]Pop'!D189</f>
        <v>200.706</v>
      </c>
      <c r="C66" s="56" t="s">
        <v>8</v>
      </c>
      <c r="D66" s="58">
        <v>4.1</v>
      </c>
      <c r="E66" s="56" t="s">
        <v>8</v>
      </c>
      <c r="F66" s="34">
        <v>2.2</v>
      </c>
      <c r="G66" s="26">
        <f>+Fresh!I66</f>
        <v>1258</v>
      </c>
      <c r="H66" s="35">
        <f>+Fresh!J66</f>
        <v>6.267874403356153</v>
      </c>
      <c r="I66" s="36">
        <v>140</v>
      </c>
      <c r="J66" s="34">
        <f t="shared" si="1"/>
        <v>0.6975376919474257</v>
      </c>
      <c r="K66" s="36">
        <v>81</v>
      </c>
      <c r="L66" s="34">
        <f t="shared" si="2"/>
        <v>0.4035753789124391</v>
      </c>
      <c r="M66" s="36">
        <v>481</v>
      </c>
      <c r="N66" s="34">
        <f t="shared" si="3"/>
        <v>2.396540213047941</v>
      </c>
      <c r="O66" s="36">
        <v>100</v>
      </c>
      <c r="P66" s="34">
        <f t="shared" si="4"/>
        <v>0.49824120853387543</v>
      </c>
      <c r="Q66" s="36">
        <v>60</v>
      </c>
      <c r="R66" s="34">
        <f t="shared" si="0"/>
        <v>0.29894472512032527</v>
      </c>
      <c r="S66" s="56">
        <f>+Canned!I66</f>
        <v>862</v>
      </c>
      <c r="T66" s="57">
        <f>+Canned!J66</f>
        <v>4.294839217562006</v>
      </c>
      <c r="U66" s="56">
        <v>93</v>
      </c>
      <c r="V66" s="57">
        <f>+Cured!J66</f>
        <v>0.4633643239365042</v>
      </c>
      <c r="W66" s="56">
        <f>+Total!I66</f>
        <v>2213</v>
      </c>
      <c r="X66" s="58">
        <f>+Total!J66</f>
        <v>11.026077944854665</v>
      </c>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ht="12" customHeight="1">
      <c r="A67" s="25">
        <v>1969</v>
      </c>
      <c r="B67" s="82">
        <f>+'[1]Pop'!D190</f>
        <v>202.677</v>
      </c>
      <c r="C67" s="56" t="s">
        <v>8</v>
      </c>
      <c r="D67" s="58">
        <v>4.4</v>
      </c>
      <c r="E67" s="56" t="s">
        <v>8</v>
      </c>
      <c r="F67" s="34">
        <v>2.2</v>
      </c>
      <c r="G67" s="26">
        <f>+Fresh!I67</f>
        <v>1335</v>
      </c>
      <c r="H67" s="35">
        <f>+Fresh!J67</f>
        <v>6.5868352107047174</v>
      </c>
      <c r="I67" s="36">
        <v>140</v>
      </c>
      <c r="J67" s="34">
        <f t="shared" si="1"/>
        <v>0.6907542543061127</v>
      </c>
      <c r="K67" s="36">
        <v>81</v>
      </c>
      <c r="L67" s="34">
        <f t="shared" si="2"/>
        <v>0.39965067570567947</v>
      </c>
      <c r="M67" s="36">
        <v>481</v>
      </c>
      <c r="N67" s="34">
        <f t="shared" si="3"/>
        <v>2.3732342594374303</v>
      </c>
      <c r="O67" s="36">
        <v>100</v>
      </c>
      <c r="P67" s="34">
        <f t="shared" si="4"/>
        <v>0.49339589593293764</v>
      </c>
      <c r="Q67" s="36">
        <v>40</v>
      </c>
      <c r="R67" s="34">
        <f t="shared" si="0"/>
        <v>0.19735835837317506</v>
      </c>
      <c r="S67" s="56">
        <f>+Canned!I67</f>
        <v>842</v>
      </c>
      <c r="T67" s="57">
        <f>+Canned!J67</f>
        <v>4.154393443755335</v>
      </c>
      <c r="U67" s="56">
        <v>88</v>
      </c>
      <c r="V67" s="57">
        <f>+Cured!J67</f>
        <v>0.4341883884209851</v>
      </c>
      <c r="W67" s="56">
        <f>+Total!I67</f>
        <v>2265</v>
      </c>
      <c r="X67" s="58">
        <f>+Total!J67</f>
        <v>11.175417042881037</v>
      </c>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ht="12" customHeight="1">
      <c r="A68" s="25">
        <v>1970</v>
      </c>
      <c r="B68" s="82">
        <f>+'[1]Pop'!D191</f>
        <v>205.052</v>
      </c>
      <c r="C68" s="56" t="s">
        <v>8</v>
      </c>
      <c r="D68" s="58">
        <v>4.5</v>
      </c>
      <c r="E68" s="56" t="s">
        <v>8</v>
      </c>
      <c r="F68" s="34">
        <v>2.4</v>
      </c>
      <c r="G68" s="26">
        <f>+Fresh!I68</f>
        <v>1406</v>
      </c>
      <c r="H68" s="35">
        <f>+Fresh!J68</f>
        <v>6.856797300197023</v>
      </c>
      <c r="I68" s="36">
        <v>142</v>
      </c>
      <c r="J68" s="34">
        <f t="shared" si="1"/>
        <v>0.692507266449486</v>
      </c>
      <c r="K68" s="36">
        <v>81</v>
      </c>
      <c r="L68" s="34">
        <f t="shared" si="2"/>
        <v>0.3950217505803406</v>
      </c>
      <c r="M68" s="36">
        <v>506</v>
      </c>
      <c r="N68" s="34">
        <f t="shared" si="3"/>
        <v>2.467666738193239</v>
      </c>
      <c r="O68" s="36">
        <v>101</v>
      </c>
      <c r="P68" s="34">
        <f t="shared" si="4"/>
        <v>0.4925579852915358</v>
      </c>
      <c r="Q68" s="36">
        <v>81</v>
      </c>
      <c r="R68" s="34">
        <f t="shared" si="0"/>
        <v>0.3950217505803406</v>
      </c>
      <c r="S68" s="56">
        <f>+Canned!I68</f>
        <v>911</v>
      </c>
      <c r="T68" s="57">
        <f>+Canned!J68</f>
        <v>4.442775491094942</v>
      </c>
      <c r="U68" s="56">
        <v>91</v>
      </c>
      <c r="V68" s="57">
        <f>+Cured!J68</f>
        <v>0.4437898679359382</v>
      </c>
      <c r="W68" s="56">
        <f>+Total!I68</f>
        <v>2408</v>
      </c>
      <c r="X68" s="58">
        <f>+Total!J68</f>
        <v>11.743362659227904</v>
      </c>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ht="12" customHeight="1">
      <c r="A69" s="28">
        <v>1971</v>
      </c>
      <c r="B69" s="83">
        <f>+'[1]Pop'!D192</f>
        <v>207.661</v>
      </c>
      <c r="C69" s="61" t="s">
        <v>8</v>
      </c>
      <c r="D69" s="63">
        <v>4.3</v>
      </c>
      <c r="E69" s="61" t="s">
        <v>8</v>
      </c>
      <c r="F69" s="40">
        <v>2.4</v>
      </c>
      <c r="G69" s="29">
        <f>+Fresh!I69</f>
        <v>1401</v>
      </c>
      <c r="H69" s="41">
        <f>+Fresh!J69</f>
        <v>6.74657253889753</v>
      </c>
      <c r="I69" s="42">
        <v>145</v>
      </c>
      <c r="J69" s="40">
        <f t="shared" si="1"/>
        <v>0.6982534033833989</v>
      </c>
      <c r="K69" s="42">
        <v>83</v>
      </c>
      <c r="L69" s="40">
        <f t="shared" si="2"/>
        <v>0.3996898791780835</v>
      </c>
      <c r="M69" s="42">
        <v>497</v>
      </c>
      <c r="N69" s="40">
        <f t="shared" si="3"/>
        <v>2.393323734355512</v>
      </c>
      <c r="O69" s="42">
        <v>104</v>
      </c>
      <c r="P69" s="40">
        <f t="shared" si="4"/>
        <v>0.5008162341508516</v>
      </c>
      <c r="Q69" s="42">
        <v>62</v>
      </c>
      <c r="R69" s="40">
        <f t="shared" si="0"/>
        <v>0.2985635242053154</v>
      </c>
      <c r="S69" s="61">
        <f>+Canned!I69</f>
        <v>891</v>
      </c>
      <c r="T69" s="62">
        <f>+Canned!J69</f>
        <v>4.290646775273162</v>
      </c>
      <c r="U69" s="61">
        <v>94</v>
      </c>
      <c r="V69" s="62">
        <f>+Cured!J69</f>
        <v>0.45266082702096205</v>
      </c>
      <c r="W69" s="61">
        <f>+Total!I69</f>
        <v>2386</v>
      </c>
      <c r="X69" s="63">
        <f>+Total!J69</f>
        <v>11.489880141191653</v>
      </c>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ht="12" customHeight="1">
      <c r="A70" s="28">
        <v>1972</v>
      </c>
      <c r="B70" s="83">
        <f>+'[1]Pop'!D193</f>
        <v>209.896</v>
      </c>
      <c r="C70" s="61" t="s">
        <v>8</v>
      </c>
      <c r="D70" s="63">
        <v>4.7</v>
      </c>
      <c r="E70" s="61" t="s">
        <v>8</v>
      </c>
      <c r="F70" s="40">
        <v>2.4</v>
      </c>
      <c r="G70" s="29">
        <f>+Fresh!I70</f>
        <v>1494</v>
      </c>
      <c r="H70" s="41">
        <f>+Fresh!J70</f>
        <v>7.117810725311584</v>
      </c>
      <c r="I70" s="42">
        <v>148</v>
      </c>
      <c r="J70" s="40">
        <f t="shared" si="1"/>
        <v>0.7051111026413082</v>
      </c>
      <c r="K70" s="42">
        <v>85</v>
      </c>
      <c r="L70" s="40">
        <f t="shared" si="2"/>
        <v>0.4049624575980486</v>
      </c>
      <c r="M70" s="42">
        <v>613</v>
      </c>
      <c r="N70" s="40">
        <f t="shared" si="3"/>
        <v>2.9204939589129855</v>
      </c>
      <c r="O70" s="42">
        <v>106</v>
      </c>
      <c r="P70" s="40">
        <f t="shared" si="4"/>
        <v>0.5050120059458018</v>
      </c>
      <c r="Q70" s="42">
        <v>84</v>
      </c>
      <c r="R70" s="40">
        <f t="shared" si="0"/>
        <v>0.4001981933910127</v>
      </c>
      <c r="S70" s="61">
        <f>+Canned!I70</f>
        <v>1036</v>
      </c>
      <c r="T70" s="62">
        <f>+Canned!J70</f>
        <v>4.935777718489157</v>
      </c>
      <c r="U70" s="61">
        <v>92</v>
      </c>
      <c r="V70" s="62">
        <f>+Cured!J70</f>
        <v>0.4383123070472996</v>
      </c>
      <c r="W70" s="61">
        <f>+Total!I70</f>
        <v>2622</v>
      </c>
      <c r="X70" s="63">
        <f>+Total!J70</f>
        <v>12.49190075084804</v>
      </c>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ht="12" customHeight="1">
      <c r="A71" s="28">
        <v>1973</v>
      </c>
      <c r="B71" s="83">
        <f>+'[1]Pop'!D194</f>
        <v>211.909</v>
      </c>
      <c r="C71" s="61" t="s">
        <v>8</v>
      </c>
      <c r="D71" s="63">
        <v>5.2</v>
      </c>
      <c r="E71" s="61" t="s">
        <v>8</v>
      </c>
      <c r="F71" s="40">
        <v>2.2</v>
      </c>
      <c r="G71" s="29">
        <f>+Fresh!I71</f>
        <v>1563</v>
      </c>
      <c r="H71" s="41">
        <f>+Fresh!J71</f>
        <v>7.375807540028975</v>
      </c>
      <c r="I71" s="42">
        <v>84</v>
      </c>
      <c r="J71" s="40">
        <f t="shared" si="1"/>
        <v>0.3963965664506935</v>
      </c>
      <c r="K71" s="42">
        <v>105</v>
      </c>
      <c r="L71" s="40">
        <f t="shared" si="2"/>
        <v>0.49549570806336685</v>
      </c>
      <c r="M71" s="42">
        <v>652</v>
      </c>
      <c r="N71" s="40">
        <f t="shared" si="3"/>
        <v>3.076792396736335</v>
      </c>
      <c r="O71" s="42">
        <v>105</v>
      </c>
      <c r="P71" s="40">
        <f t="shared" si="4"/>
        <v>0.49549570806336685</v>
      </c>
      <c r="Q71" s="42">
        <v>105</v>
      </c>
      <c r="R71" s="40">
        <f t="shared" si="0"/>
        <v>0.49549570806336685</v>
      </c>
      <c r="S71" s="61">
        <f>+Canned!I71</f>
        <v>1051</v>
      </c>
      <c r="T71" s="62">
        <f>+Canned!J71</f>
        <v>4.959676087377129</v>
      </c>
      <c r="U71" s="61">
        <v>86</v>
      </c>
      <c r="V71" s="62">
        <f>+Cured!J71</f>
        <v>0.40583457993761474</v>
      </c>
      <c r="W71" s="61">
        <f>+Total!I71</f>
        <v>2700</v>
      </c>
      <c r="X71" s="63">
        <f>+Total!J71</f>
        <v>12.741318207343719</v>
      </c>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ht="12" customHeight="1">
      <c r="A72" s="28">
        <v>1974</v>
      </c>
      <c r="B72" s="83">
        <f>+'[1]Pop'!D195</f>
        <v>213.854</v>
      </c>
      <c r="C72" s="61" t="s">
        <v>8</v>
      </c>
      <c r="D72" s="63">
        <v>4.4</v>
      </c>
      <c r="E72" s="61" t="s">
        <v>8</v>
      </c>
      <c r="F72" s="40">
        <v>2.5</v>
      </c>
      <c r="G72" s="29">
        <f>+Fresh!I72</f>
        <v>1477</v>
      </c>
      <c r="H72" s="41">
        <f>+Fresh!J72</f>
        <v>6.906581125440721</v>
      </c>
      <c r="I72" s="42">
        <v>64</v>
      </c>
      <c r="J72" s="40">
        <f t="shared" si="1"/>
        <v>0.2992695951443508</v>
      </c>
      <c r="K72" s="42">
        <v>86</v>
      </c>
      <c r="L72" s="40">
        <f t="shared" si="2"/>
        <v>0.4021435184752214</v>
      </c>
      <c r="M72" s="42">
        <v>664</v>
      </c>
      <c r="N72" s="40">
        <f t="shared" si="3"/>
        <v>3.1049220496226395</v>
      </c>
      <c r="O72" s="42">
        <v>107</v>
      </c>
      <c r="P72" s="40">
        <f t="shared" si="4"/>
        <v>0.5003413543819615</v>
      </c>
      <c r="Q72" s="42">
        <v>86</v>
      </c>
      <c r="R72" s="40">
        <f t="shared" si="0"/>
        <v>0.4021435184752214</v>
      </c>
      <c r="S72" s="61">
        <f>+Canned!I72</f>
        <v>1007</v>
      </c>
      <c r="T72" s="62">
        <f>+Canned!J72</f>
        <v>4.708820036099395</v>
      </c>
      <c r="U72" s="61">
        <v>97</v>
      </c>
      <c r="V72" s="62">
        <f>+Cured!J72</f>
        <v>0.45358048014065666</v>
      </c>
      <c r="W72" s="61">
        <f>+Total!I72</f>
        <v>2581</v>
      </c>
      <c r="X72" s="63">
        <f>+Total!J72</f>
        <v>12.068981641680773</v>
      </c>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ht="12" customHeight="1">
      <c r="A73" s="28">
        <v>1975</v>
      </c>
      <c r="B73" s="83">
        <f>+'[1]Pop'!D196</f>
        <v>215.973</v>
      </c>
      <c r="C73" s="65">
        <v>1079</v>
      </c>
      <c r="D73" s="63">
        <f>+C73/B73</f>
        <v>4.995994869729087</v>
      </c>
      <c r="E73" s="42">
        <v>539</v>
      </c>
      <c r="F73" s="40">
        <f>+E73/B73</f>
        <v>2.495682330661703</v>
      </c>
      <c r="G73" s="29">
        <f>+Fresh!I73</f>
        <v>1618</v>
      </c>
      <c r="H73" s="41">
        <f>+Fresh!J73</f>
        <v>7.491677200390789</v>
      </c>
      <c r="I73" s="42">
        <v>64</v>
      </c>
      <c r="J73" s="40">
        <f t="shared" si="1"/>
        <v>0.2963333379635417</v>
      </c>
      <c r="K73" s="42">
        <v>42</v>
      </c>
      <c r="L73" s="40">
        <f t="shared" si="2"/>
        <v>0.19446875303857425</v>
      </c>
      <c r="M73" s="42">
        <v>615</v>
      </c>
      <c r="N73" s="40">
        <f t="shared" si="3"/>
        <v>2.8475781694934086</v>
      </c>
      <c r="O73" s="42">
        <v>106</v>
      </c>
      <c r="P73" s="40">
        <f t="shared" si="4"/>
        <v>0.49080209100211597</v>
      </c>
      <c r="Q73" s="42">
        <v>85</v>
      </c>
      <c r="R73" s="40">
        <f t="shared" si="0"/>
        <v>0.39356771448282885</v>
      </c>
      <c r="S73" s="61">
        <f>+Canned!I73</f>
        <v>912</v>
      </c>
      <c r="T73" s="62">
        <f>+Canned!J73</f>
        <v>4.2227500659804695</v>
      </c>
      <c r="U73" s="61">
        <v>91</v>
      </c>
      <c r="V73" s="62">
        <f>+Cured!J73</f>
        <v>0.4213489649169109</v>
      </c>
      <c r="W73" s="61">
        <f>+Total!I73</f>
        <v>2621</v>
      </c>
      <c r="X73" s="63">
        <f>+Total!J73</f>
        <v>12.13577623128817</v>
      </c>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6" ht="12" customHeight="1">
      <c r="A74" s="25">
        <v>1976</v>
      </c>
      <c r="B74" s="82">
        <f>+'[1]Pop'!D197</f>
        <v>218.035</v>
      </c>
      <c r="C74" s="60">
        <v>1212</v>
      </c>
      <c r="D74" s="58">
        <f aca="true" t="shared" si="5" ref="D74:D98">+C74/B74</f>
        <v>5.558740569174674</v>
      </c>
      <c r="E74" s="36">
        <v>563</v>
      </c>
      <c r="F74" s="34">
        <f>+E74/B74</f>
        <v>2.5821542412915357</v>
      </c>
      <c r="G74" s="26">
        <f>+Fresh!I74</f>
        <v>1775</v>
      </c>
      <c r="H74" s="35">
        <f>+Fresh!J74</f>
        <v>8.140894810466209</v>
      </c>
      <c r="I74" s="36">
        <v>67</v>
      </c>
      <c r="J74" s="34">
        <f t="shared" si="1"/>
        <v>0.30729011397252737</v>
      </c>
      <c r="K74" s="36">
        <v>66</v>
      </c>
      <c r="L74" s="34">
        <f t="shared" si="2"/>
        <v>0.3027036943609971</v>
      </c>
      <c r="M74" s="36">
        <v>617</v>
      </c>
      <c r="N74" s="34">
        <f t="shared" si="3"/>
        <v>2.8298209003141697</v>
      </c>
      <c r="O74" s="36">
        <v>88</v>
      </c>
      <c r="P74" s="34">
        <f t="shared" si="4"/>
        <v>0.4036049258146628</v>
      </c>
      <c r="Q74" s="36">
        <v>87</v>
      </c>
      <c r="R74" s="34">
        <f t="shared" si="0"/>
        <v>0.3990185062031325</v>
      </c>
      <c r="S74" s="56">
        <f>+Canned!I74</f>
        <v>925</v>
      </c>
      <c r="T74" s="57">
        <f>+Canned!J74</f>
        <v>4.24243814066549</v>
      </c>
      <c r="U74" s="56">
        <v>104</v>
      </c>
      <c r="V74" s="57">
        <f>+Cured!J74</f>
        <v>0.4769876395991469</v>
      </c>
      <c r="W74" s="56">
        <f>+Total!I74</f>
        <v>2804</v>
      </c>
      <c r="X74" s="58">
        <f>+Total!J74</f>
        <v>12.860320590730845</v>
      </c>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6" ht="12" customHeight="1">
      <c r="A75" s="25">
        <v>1977</v>
      </c>
      <c r="B75" s="82">
        <f>+'[1]Pop'!D198</f>
        <v>220.23899999999998</v>
      </c>
      <c r="C75" s="60">
        <v>1126</v>
      </c>
      <c r="D75" s="58">
        <f t="shared" si="5"/>
        <v>5.112627645421565</v>
      </c>
      <c r="E75" s="36">
        <v>574</v>
      </c>
      <c r="F75" s="34">
        <f aca="true" t="shared" si="6" ref="F75:F98">+E75/B75</f>
        <v>2.606259563474226</v>
      </c>
      <c r="G75" s="26">
        <f>+Fresh!I75</f>
        <v>1700</v>
      </c>
      <c r="H75" s="35">
        <f>+Fresh!J75</f>
        <v>7.718887208895791</v>
      </c>
      <c r="I75" s="36">
        <v>108</v>
      </c>
      <c r="J75" s="34">
        <f t="shared" si="1"/>
        <v>0.49037636385926203</v>
      </c>
      <c r="K75" s="36">
        <v>65</v>
      </c>
      <c r="L75" s="34">
        <f t="shared" si="2"/>
        <v>0.29513392269307437</v>
      </c>
      <c r="M75" s="36">
        <v>606</v>
      </c>
      <c r="N75" s="34">
        <f t="shared" si="3"/>
        <v>2.7515562638769704</v>
      </c>
      <c r="O75" s="36">
        <v>130</v>
      </c>
      <c r="P75" s="34">
        <f t="shared" si="4"/>
        <v>0.5902678453861487</v>
      </c>
      <c r="Q75" s="36">
        <v>87</v>
      </c>
      <c r="R75" s="34">
        <f t="shared" si="0"/>
        <v>0.3950254042199611</v>
      </c>
      <c r="S75" s="56">
        <f>+Canned!I75</f>
        <v>996</v>
      </c>
      <c r="T75" s="57">
        <f>+Canned!J75</f>
        <v>4.522359800035416</v>
      </c>
      <c r="U75" s="56">
        <v>88</v>
      </c>
      <c r="V75" s="57">
        <f>+Cured!J75</f>
        <v>0.3995659261075468</v>
      </c>
      <c r="W75" s="56">
        <f>+Total!I75</f>
        <v>2784</v>
      </c>
      <c r="X75" s="58">
        <f>+Total!J75</f>
        <v>12.640812935038754</v>
      </c>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ht="12" customHeight="1">
      <c r="A76" s="25">
        <v>1978</v>
      </c>
      <c r="B76" s="82">
        <f>+'[1]Pop'!D199</f>
        <v>222.585</v>
      </c>
      <c r="C76" s="60">
        <v>1262</v>
      </c>
      <c r="D76" s="58">
        <f t="shared" si="5"/>
        <v>5.669744142687063</v>
      </c>
      <c r="E76" s="36">
        <v>531</v>
      </c>
      <c r="F76" s="34">
        <f t="shared" si="6"/>
        <v>2.3856054990228452</v>
      </c>
      <c r="G76" s="26">
        <f>+Fresh!I76</f>
        <v>1793</v>
      </c>
      <c r="H76" s="35">
        <f>+Fresh!J76</f>
        <v>8.055349641709908</v>
      </c>
      <c r="I76" s="36">
        <v>132</v>
      </c>
      <c r="J76" s="34">
        <f t="shared" si="1"/>
        <v>0.5930318754633062</v>
      </c>
      <c r="K76" s="36">
        <v>66</v>
      </c>
      <c r="L76" s="34">
        <f t="shared" si="2"/>
        <v>0.2965159377316531</v>
      </c>
      <c r="M76" s="36">
        <v>727</v>
      </c>
      <c r="N76" s="34">
        <f t="shared" si="3"/>
        <v>3.2661679807713906</v>
      </c>
      <c r="O76" s="36">
        <v>110</v>
      </c>
      <c r="P76" s="34">
        <f t="shared" si="4"/>
        <v>0.49419322955275513</v>
      </c>
      <c r="Q76" s="36">
        <v>67</v>
      </c>
      <c r="R76" s="34">
        <f t="shared" si="0"/>
        <v>0.3010086034548599</v>
      </c>
      <c r="S76" s="56">
        <f>+Canned!I76</f>
        <v>1102</v>
      </c>
      <c r="T76" s="57">
        <f>+Canned!J76</f>
        <v>4.950917626973965</v>
      </c>
      <c r="U76" s="56">
        <v>81</v>
      </c>
      <c r="V76" s="57">
        <f>+Cured!J76</f>
        <v>0.36390592357975604</v>
      </c>
      <c r="W76" s="56">
        <f>+Total!I76</f>
        <v>2976</v>
      </c>
      <c r="X76" s="58">
        <f>+Total!J76</f>
        <v>13.370173192263628</v>
      </c>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ht="12" customHeight="1">
      <c r="A77" s="25">
        <v>1979</v>
      </c>
      <c r="B77" s="82">
        <f>+'[1]Pop'!D200</f>
        <v>225.055</v>
      </c>
      <c r="C77" s="60">
        <v>1241</v>
      </c>
      <c r="D77" s="58">
        <f t="shared" si="5"/>
        <v>5.514207638132901</v>
      </c>
      <c r="E77" s="36">
        <v>519</v>
      </c>
      <c r="F77" s="34">
        <f t="shared" si="6"/>
        <v>2.306102952611584</v>
      </c>
      <c r="G77" s="26">
        <f>+Fresh!I77</f>
        <v>1760</v>
      </c>
      <c r="H77" s="35">
        <f>+Fresh!J77</f>
        <v>7.8203105907444845</v>
      </c>
      <c r="I77" s="36">
        <v>113</v>
      </c>
      <c r="J77" s="34">
        <f t="shared" si="1"/>
        <v>0.5020994867921175</v>
      </c>
      <c r="K77" s="36">
        <v>68</v>
      </c>
      <c r="L77" s="34">
        <f t="shared" si="2"/>
        <v>0.3021483637333096</v>
      </c>
      <c r="M77" s="36">
        <v>719</v>
      </c>
      <c r="N77" s="34">
        <f t="shared" si="3"/>
        <v>3.1947746106507298</v>
      </c>
      <c r="O77" s="36">
        <v>112</v>
      </c>
      <c r="P77" s="34">
        <f t="shared" si="4"/>
        <v>0.49765612850192176</v>
      </c>
      <c r="Q77" s="36">
        <v>67</v>
      </c>
      <c r="R77" s="34">
        <f t="shared" si="0"/>
        <v>0.2977050054431139</v>
      </c>
      <c r="S77" s="56">
        <f>+Canned!I77</f>
        <v>1079</v>
      </c>
      <c r="T77" s="57">
        <f>+Canned!J77</f>
        <v>4.794383595121192</v>
      </c>
      <c r="U77" s="56">
        <v>83</v>
      </c>
      <c r="V77" s="57">
        <f>+Cured!J77</f>
        <v>0.3687987380862456</v>
      </c>
      <c r="W77" s="56">
        <f>+Total!I77</f>
        <v>2922</v>
      </c>
      <c r="X77" s="58">
        <f>+Total!J77</f>
        <v>12.983492923951923</v>
      </c>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56" ht="12" customHeight="1">
      <c r="A78" s="25">
        <v>1980</v>
      </c>
      <c r="B78" s="82">
        <f>+'[1]Pop'!D201</f>
        <v>227.726</v>
      </c>
      <c r="C78" s="60">
        <v>1219</v>
      </c>
      <c r="D78" s="58">
        <f t="shared" si="5"/>
        <v>5.35292412811888</v>
      </c>
      <c r="E78" s="36">
        <v>564</v>
      </c>
      <c r="F78" s="34">
        <f t="shared" si="6"/>
        <v>2.4766605482026645</v>
      </c>
      <c r="G78" s="26">
        <f>+Fresh!I78</f>
        <v>1783</v>
      </c>
      <c r="H78" s="35">
        <f>+Fresh!J78</f>
        <v>7.829584676321544</v>
      </c>
      <c r="I78" s="36">
        <v>113</v>
      </c>
      <c r="J78" s="34">
        <f t="shared" si="1"/>
        <v>0.4962103580618814</v>
      </c>
      <c r="K78" s="36">
        <v>68</v>
      </c>
      <c r="L78" s="34">
        <f t="shared" si="2"/>
        <v>0.2986044632584773</v>
      </c>
      <c r="M78" s="36">
        <v>677</v>
      </c>
      <c r="N78" s="34">
        <f t="shared" si="3"/>
        <v>2.972870906264546</v>
      </c>
      <c r="O78" s="36">
        <v>90</v>
      </c>
      <c r="P78" s="34">
        <f t="shared" si="4"/>
        <v>0.3952117896068082</v>
      </c>
      <c r="Q78" s="36">
        <v>23</v>
      </c>
      <c r="R78" s="34">
        <f t="shared" si="0"/>
        <v>0.1009985684550732</v>
      </c>
      <c r="S78" s="56">
        <f>+Canned!I78</f>
        <v>971</v>
      </c>
      <c r="T78" s="57">
        <f>+Canned!J78</f>
        <v>4.2638960856467865</v>
      </c>
      <c r="U78" s="56">
        <v>73</v>
      </c>
      <c r="V78" s="57">
        <f>+Cured!J78</f>
        <v>0.32056067379218883</v>
      </c>
      <c r="W78" s="56">
        <f>+Total!I78</f>
        <v>2827</v>
      </c>
      <c r="X78" s="58">
        <f>+Total!J78</f>
        <v>12.414041435760518</v>
      </c>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ht="12" customHeight="1">
      <c r="A79" s="28">
        <v>1981</v>
      </c>
      <c r="B79" s="83">
        <f>+'[1]Pop'!D202</f>
        <v>229.966</v>
      </c>
      <c r="C79" s="65">
        <v>1117</v>
      </c>
      <c r="D79" s="63">
        <f t="shared" si="5"/>
        <v>4.857239765878434</v>
      </c>
      <c r="E79" s="42">
        <v>661</v>
      </c>
      <c r="F79" s="40">
        <f t="shared" si="6"/>
        <v>2.874337945609351</v>
      </c>
      <c r="G79" s="29">
        <f>+Fresh!I79</f>
        <v>1778</v>
      </c>
      <c r="H79" s="41">
        <f>+Fresh!J79</f>
        <v>7.731577711487785</v>
      </c>
      <c r="I79" s="42">
        <v>114</v>
      </c>
      <c r="J79" s="40">
        <f t="shared" si="1"/>
        <v>0.4957254550672708</v>
      </c>
      <c r="K79" s="42">
        <v>91</v>
      </c>
      <c r="L79" s="40">
        <f t="shared" si="2"/>
        <v>0.3957106702729969</v>
      </c>
      <c r="M79" s="42">
        <v>684</v>
      </c>
      <c r="N79" s="40">
        <f t="shared" si="3"/>
        <v>2.974352730403625</v>
      </c>
      <c r="O79" s="42">
        <v>91</v>
      </c>
      <c r="P79" s="40">
        <f t="shared" si="4"/>
        <v>0.3957106702729969</v>
      </c>
      <c r="Q79" s="42">
        <v>68</v>
      </c>
      <c r="R79" s="40">
        <f t="shared" si="0"/>
        <v>0.29569588547872294</v>
      </c>
      <c r="S79" s="61">
        <f>+Canned!I79</f>
        <v>1048</v>
      </c>
      <c r="T79" s="62">
        <f>+Canned!J79</f>
        <v>4.557195411495612</v>
      </c>
      <c r="U79" s="61">
        <v>67</v>
      </c>
      <c r="V79" s="62">
        <f>+Cured!J79</f>
        <v>0.29134741657462404</v>
      </c>
      <c r="W79" s="61">
        <f>+Total!I79</f>
        <v>2893</v>
      </c>
      <c r="X79" s="63">
        <f>+Total!J79</f>
        <v>12.58012053955802</v>
      </c>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ht="12" customHeight="1">
      <c r="A80" s="28">
        <v>1982</v>
      </c>
      <c r="B80" s="83">
        <f>+'[1]Pop'!D203</f>
        <v>232.188</v>
      </c>
      <c r="C80" s="65">
        <v>1175</v>
      </c>
      <c r="D80" s="63">
        <f t="shared" si="5"/>
        <v>5.06055437834858</v>
      </c>
      <c r="E80" s="42">
        <v>644</v>
      </c>
      <c r="F80" s="40">
        <f t="shared" si="6"/>
        <v>2.77361448481403</v>
      </c>
      <c r="G80" s="29">
        <f>+Fresh!I80</f>
        <v>1819</v>
      </c>
      <c r="H80" s="41">
        <f>+Fresh!J80</f>
        <v>7.83416886316261</v>
      </c>
      <c r="I80" s="42">
        <v>115</v>
      </c>
      <c r="J80" s="40">
        <f t="shared" si="1"/>
        <v>0.49528830085964826</v>
      </c>
      <c r="K80" s="42">
        <v>69</v>
      </c>
      <c r="L80" s="40">
        <f t="shared" si="2"/>
        <v>0.29717298051578894</v>
      </c>
      <c r="M80" s="42">
        <v>645</v>
      </c>
      <c r="N80" s="40">
        <f t="shared" si="3"/>
        <v>2.7779213396041142</v>
      </c>
      <c r="O80" s="42">
        <v>92</v>
      </c>
      <c r="P80" s="40">
        <f t="shared" si="4"/>
        <v>0.39623064068771857</v>
      </c>
      <c r="Q80" s="42">
        <v>69</v>
      </c>
      <c r="R80" s="40">
        <f t="shared" si="0"/>
        <v>0.29717298051578894</v>
      </c>
      <c r="S80" s="61">
        <f>+Canned!I80</f>
        <v>990</v>
      </c>
      <c r="T80" s="62">
        <f>+Canned!J80</f>
        <v>4.263786242183059</v>
      </c>
      <c r="U80" s="61">
        <v>69</v>
      </c>
      <c r="V80" s="62">
        <f>+Cured!J80</f>
        <v>0.29717298051578894</v>
      </c>
      <c r="W80" s="61">
        <f>+Total!I80</f>
        <v>2878</v>
      </c>
      <c r="X80" s="63">
        <f>+Total!J80</f>
        <v>12.395128085861458</v>
      </c>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ht="12" customHeight="1">
      <c r="A81" s="28">
        <v>1983</v>
      </c>
      <c r="B81" s="83">
        <f>+'[1]Pop'!D204</f>
        <v>234.307</v>
      </c>
      <c r="C81" s="65">
        <v>1256</v>
      </c>
      <c r="D81" s="63">
        <f t="shared" si="5"/>
        <v>5.360488589756175</v>
      </c>
      <c r="E81" s="42">
        <v>698</v>
      </c>
      <c r="F81" s="40">
        <f t="shared" si="6"/>
        <v>2.9789976398485747</v>
      </c>
      <c r="G81" s="29">
        <f>+Fresh!I81</f>
        <v>1954</v>
      </c>
      <c r="H81" s="41">
        <f>+Fresh!J81</f>
        <v>8.33948622960475</v>
      </c>
      <c r="I81" s="42">
        <v>116</v>
      </c>
      <c r="J81" s="40">
        <f t="shared" si="1"/>
        <v>0.49507697166537923</v>
      </c>
      <c r="K81" s="42">
        <v>47</v>
      </c>
      <c r="L81" s="40">
        <f t="shared" si="2"/>
        <v>0.20059153162304158</v>
      </c>
      <c r="M81" s="42">
        <v>744</v>
      </c>
      <c r="N81" s="40">
        <f t="shared" si="3"/>
        <v>3.1753212665434667</v>
      </c>
      <c r="O81" s="42">
        <v>93</v>
      </c>
      <c r="P81" s="40">
        <f t="shared" si="4"/>
        <v>0.39691515831793334</v>
      </c>
      <c r="Q81" s="42">
        <v>93</v>
      </c>
      <c r="R81" s="40">
        <f t="shared" si="0"/>
        <v>0.39691515831793334</v>
      </c>
      <c r="S81" s="61">
        <f>+Canned!I81</f>
        <v>1093</v>
      </c>
      <c r="T81" s="62">
        <f>+Canned!J81</f>
        <v>4.6648200864677545</v>
      </c>
      <c r="U81" s="61">
        <v>70</v>
      </c>
      <c r="V81" s="62">
        <f>+Cured!J81</f>
        <v>0.29875334497048744</v>
      </c>
      <c r="W81" s="61">
        <f>+Total!I81</f>
        <v>3117</v>
      </c>
      <c r="X81" s="63">
        <f>+Total!J81</f>
        <v>13.303059661042992</v>
      </c>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ht="12" customHeight="1">
      <c r="A82" s="28">
        <v>1984</v>
      </c>
      <c r="B82" s="83">
        <f>+'[1]Pop'!D205</f>
        <v>236.348</v>
      </c>
      <c r="C82" s="65">
        <v>1315</v>
      </c>
      <c r="D82" s="63">
        <f t="shared" si="5"/>
        <v>5.5638296071893985</v>
      </c>
      <c r="E82" s="42">
        <v>798</v>
      </c>
      <c r="F82" s="40">
        <f t="shared" si="6"/>
        <v>3.376377206492122</v>
      </c>
      <c r="G82" s="29">
        <f>+Fresh!I82</f>
        <v>2113</v>
      </c>
      <c r="H82" s="41">
        <f>+Fresh!J82</f>
        <v>8.94020681368152</v>
      </c>
      <c r="I82" s="42">
        <v>142</v>
      </c>
      <c r="J82" s="40">
        <f t="shared" si="1"/>
        <v>0.6008089765938361</v>
      </c>
      <c r="K82" s="42">
        <v>47</v>
      </c>
      <c r="L82" s="40">
        <f t="shared" si="2"/>
        <v>0.1988593091542979</v>
      </c>
      <c r="M82" s="42">
        <v>751</v>
      </c>
      <c r="N82" s="40">
        <f t="shared" si="3"/>
        <v>3.1775178973378235</v>
      </c>
      <c r="O82" s="42">
        <v>94</v>
      </c>
      <c r="P82" s="40">
        <f t="shared" si="4"/>
        <v>0.3977186183085958</v>
      </c>
      <c r="Q82" s="42">
        <v>117</v>
      </c>
      <c r="R82" s="40">
        <f t="shared" si="0"/>
        <v>0.49503274832027344</v>
      </c>
      <c r="S82" s="61">
        <f>+Canned!I82</f>
        <v>1151</v>
      </c>
      <c r="T82" s="62">
        <f>+Canned!J82</f>
        <v>4.869937549714827</v>
      </c>
      <c r="U82" s="61">
        <v>70</v>
      </c>
      <c r="V82" s="62">
        <f>+Cured!J82</f>
        <v>0.2961734391659756</v>
      </c>
      <c r="W82" s="61">
        <f>+Total!I82</f>
        <v>3334</v>
      </c>
      <c r="X82" s="63">
        <f>+Total!J82</f>
        <v>14.106317802562323</v>
      </c>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ht="12" customHeight="1">
      <c r="A83" s="28">
        <v>1985</v>
      </c>
      <c r="B83" s="83">
        <f>+'[1]Pop'!D206</f>
        <v>238.466</v>
      </c>
      <c r="C83" s="65">
        <v>1469</v>
      </c>
      <c r="D83" s="63">
        <f t="shared" si="5"/>
        <v>6.160207325153271</v>
      </c>
      <c r="E83" s="42">
        <v>854</v>
      </c>
      <c r="F83" s="40">
        <f t="shared" si="6"/>
        <v>3.581223319047579</v>
      </c>
      <c r="G83" s="29">
        <f>+Fresh!I83</f>
        <v>2323</v>
      </c>
      <c r="H83" s="41">
        <f>+Fresh!J83</f>
        <v>9.74143064420085</v>
      </c>
      <c r="I83" s="42">
        <v>119</v>
      </c>
      <c r="J83" s="40">
        <f t="shared" si="1"/>
        <v>0.49902292150662986</v>
      </c>
      <c r="K83" s="42">
        <v>71</v>
      </c>
      <c r="L83" s="40">
        <f t="shared" si="2"/>
        <v>0.29773636493252703</v>
      </c>
      <c r="M83" s="42">
        <v>781</v>
      </c>
      <c r="N83" s="40">
        <f t="shared" si="3"/>
        <v>3.2751000142577977</v>
      </c>
      <c r="O83" s="42">
        <v>119</v>
      </c>
      <c r="P83" s="40">
        <f t="shared" si="4"/>
        <v>0.49902292150662986</v>
      </c>
      <c r="Q83" s="42">
        <v>95</v>
      </c>
      <c r="R83" s="40">
        <f t="shared" si="0"/>
        <v>0.39837964321957847</v>
      </c>
      <c r="S83" s="61">
        <f>+Canned!I83</f>
        <v>1185</v>
      </c>
      <c r="T83" s="62">
        <f>+Canned!J83</f>
        <v>4.969261865423163</v>
      </c>
      <c r="U83" s="61">
        <v>71</v>
      </c>
      <c r="V83" s="62">
        <f>+Cured!J83</f>
        <v>0.29773636493252703</v>
      </c>
      <c r="W83" s="61">
        <f>+Total!I83</f>
        <v>3579</v>
      </c>
      <c r="X83" s="63">
        <f>+Total!J83</f>
        <v>15.008428874556541</v>
      </c>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ht="12" customHeight="1">
      <c r="A84" s="25">
        <v>1986</v>
      </c>
      <c r="B84" s="82">
        <f>+'[1]Pop'!D207</f>
        <v>240.651</v>
      </c>
      <c r="C84" s="60">
        <v>1460</v>
      </c>
      <c r="D84" s="58">
        <f t="shared" si="5"/>
        <v>6.066876929661626</v>
      </c>
      <c r="E84" s="36">
        <v>886</v>
      </c>
      <c r="F84" s="34">
        <f t="shared" si="6"/>
        <v>3.6816801093700002</v>
      </c>
      <c r="G84" s="26">
        <f>+Fresh!I84</f>
        <v>2346</v>
      </c>
      <c r="H84" s="35">
        <f>+Fresh!J84</f>
        <v>9.748557039031626</v>
      </c>
      <c r="I84" s="36">
        <v>120</v>
      </c>
      <c r="J84" s="34">
        <f t="shared" si="1"/>
        <v>0.49864741887629804</v>
      </c>
      <c r="K84" s="36">
        <v>72</v>
      </c>
      <c r="L84" s="34">
        <f t="shared" si="2"/>
        <v>0.2991884513257788</v>
      </c>
      <c r="M84" s="36">
        <v>861</v>
      </c>
      <c r="N84" s="34">
        <f t="shared" si="3"/>
        <v>3.577795230437438</v>
      </c>
      <c r="O84" s="36">
        <v>120</v>
      </c>
      <c r="P84" s="34">
        <f t="shared" si="4"/>
        <v>0.49864741887629804</v>
      </c>
      <c r="Q84" s="36">
        <v>120</v>
      </c>
      <c r="R84" s="34">
        <f t="shared" si="0"/>
        <v>0.49864741887629804</v>
      </c>
      <c r="S84" s="56">
        <f>+Canned!I84</f>
        <v>1293</v>
      </c>
      <c r="T84" s="57">
        <f>+Canned!J84</f>
        <v>5.372925938392111</v>
      </c>
      <c r="U84" s="56">
        <v>72</v>
      </c>
      <c r="V84" s="57">
        <f>+Cured!J84</f>
        <v>0.2991884513257788</v>
      </c>
      <c r="W84" s="56">
        <f>+Total!I84</f>
        <v>3711</v>
      </c>
      <c r="X84" s="58">
        <f>+Total!J84</f>
        <v>15.420671428749516</v>
      </c>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ht="12" customHeight="1">
      <c r="A85" s="25">
        <v>1987</v>
      </c>
      <c r="B85" s="82">
        <f>+'[1]Pop'!D208</f>
        <v>242.804</v>
      </c>
      <c r="C85" s="60">
        <v>1668</v>
      </c>
      <c r="D85" s="58">
        <f t="shared" si="5"/>
        <v>6.86973855455429</v>
      </c>
      <c r="E85" s="36">
        <v>912</v>
      </c>
      <c r="F85" s="34">
        <f t="shared" si="6"/>
        <v>3.7561160442167343</v>
      </c>
      <c r="G85" s="26">
        <f>+Fresh!I85</f>
        <v>2580</v>
      </c>
      <c r="H85" s="35">
        <f>+Fresh!J85</f>
        <v>10.625854598771024</v>
      </c>
      <c r="I85" s="36">
        <v>97</v>
      </c>
      <c r="J85" s="34">
        <f t="shared" si="1"/>
        <v>0.39949918452743777</v>
      </c>
      <c r="K85" s="36">
        <v>72</v>
      </c>
      <c r="L85" s="34">
        <f t="shared" si="2"/>
        <v>0.29653547717500534</v>
      </c>
      <c r="M85" s="36">
        <v>846</v>
      </c>
      <c r="N85" s="34">
        <f t="shared" si="3"/>
        <v>3.484291856806313</v>
      </c>
      <c r="O85" s="36">
        <v>121</v>
      </c>
      <c r="P85" s="34">
        <f t="shared" si="4"/>
        <v>0.4983443435857729</v>
      </c>
      <c r="Q85" s="36">
        <v>121</v>
      </c>
      <c r="R85" s="34">
        <f t="shared" si="0"/>
        <v>0.4983443435857729</v>
      </c>
      <c r="S85" s="56">
        <f>+Canned!I85</f>
        <v>1257</v>
      </c>
      <c r="T85" s="57">
        <f>+Canned!J85</f>
        <v>5.177015205680302</v>
      </c>
      <c r="U85" s="56">
        <v>72</v>
      </c>
      <c r="V85" s="57">
        <f>+Cured!J85</f>
        <v>0.29653547717500534</v>
      </c>
      <c r="W85" s="56">
        <f>+Total!I85</f>
        <v>3909</v>
      </c>
      <c r="X85" s="58">
        <f>+Total!J85</f>
        <v>16.099405281626332</v>
      </c>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ht="12" customHeight="1">
      <c r="A86" s="25">
        <v>1988</v>
      </c>
      <c r="B86" s="82">
        <f>+'[1]Pop'!D209</f>
        <v>245.021</v>
      </c>
      <c r="C86" s="60">
        <v>1489</v>
      </c>
      <c r="D86" s="58">
        <f t="shared" si="5"/>
        <v>6.077030132111125</v>
      </c>
      <c r="E86" s="36">
        <v>952</v>
      </c>
      <c r="F86" s="34">
        <f t="shared" si="6"/>
        <v>3.885381253035454</v>
      </c>
      <c r="G86" s="26">
        <f>+Fresh!I86</f>
        <v>2441</v>
      </c>
      <c r="H86" s="35">
        <f>+Fresh!J86</f>
        <v>9.962411385146579</v>
      </c>
      <c r="I86" s="36">
        <v>73</v>
      </c>
      <c r="J86" s="34">
        <f t="shared" si="1"/>
        <v>0.2979336465037691</v>
      </c>
      <c r="K86" s="36">
        <v>73</v>
      </c>
      <c r="L86" s="34">
        <f t="shared" si="2"/>
        <v>0.2979336465037691</v>
      </c>
      <c r="M86" s="36">
        <v>879</v>
      </c>
      <c r="N86" s="34">
        <f t="shared" si="3"/>
        <v>3.5874476065316854</v>
      </c>
      <c r="O86" s="36">
        <v>98</v>
      </c>
      <c r="P86" s="34">
        <f t="shared" si="4"/>
        <v>0.39996571722423796</v>
      </c>
      <c r="Q86" s="36">
        <v>73</v>
      </c>
      <c r="R86" s="34">
        <f t="shared" si="0"/>
        <v>0.2979336465037691</v>
      </c>
      <c r="S86" s="56">
        <f>+Canned!I86</f>
        <v>1196</v>
      </c>
      <c r="T86" s="57">
        <f>+Canned!J86</f>
        <v>4.88121426326723</v>
      </c>
      <c r="U86" s="56">
        <v>73</v>
      </c>
      <c r="V86" s="57">
        <f>+Cured!J86</f>
        <v>0.2979336465037691</v>
      </c>
      <c r="W86" s="56">
        <f>+Total!I86</f>
        <v>3710</v>
      </c>
      <c r="X86" s="58">
        <f>+Total!J86</f>
        <v>15.141559294917577</v>
      </c>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ht="12" customHeight="1">
      <c r="A87" s="25">
        <v>1989</v>
      </c>
      <c r="B87" s="82">
        <f>+'[1]Pop'!D210</f>
        <v>247.342</v>
      </c>
      <c r="C87" s="60">
        <v>1628</v>
      </c>
      <c r="D87" s="58">
        <f t="shared" si="5"/>
        <v>6.581979607183575</v>
      </c>
      <c r="E87" s="36">
        <v>887</v>
      </c>
      <c r="F87" s="34">
        <f t="shared" si="6"/>
        <v>3.5861277098107074</v>
      </c>
      <c r="G87" s="26">
        <f>+Fresh!I87</f>
        <v>2515</v>
      </c>
      <c r="H87" s="35">
        <f>+Fresh!J87</f>
        <v>10.168107316994282</v>
      </c>
      <c r="I87" s="36">
        <v>74</v>
      </c>
      <c r="J87" s="34">
        <f t="shared" si="1"/>
        <v>0.2991808912356171</v>
      </c>
      <c r="K87" s="36">
        <v>74</v>
      </c>
      <c r="L87" s="34">
        <f t="shared" si="2"/>
        <v>0.2991808912356171</v>
      </c>
      <c r="M87" s="36">
        <v>962</v>
      </c>
      <c r="N87" s="34">
        <f t="shared" si="3"/>
        <v>3.8893515860630217</v>
      </c>
      <c r="O87" s="36">
        <v>99</v>
      </c>
      <c r="P87" s="34">
        <f t="shared" si="4"/>
        <v>0.40025551665305525</v>
      </c>
      <c r="Q87" s="36">
        <v>49</v>
      </c>
      <c r="R87" s="34">
        <f t="shared" si="0"/>
        <v>0.19810626581817886</v>
      </c>
      <c r="S87" s="56">
        <f>+Canned!I87</f>
        <v>1258</v>
      </c>
      <c r="T87" s="57">
        <f>+Canned!J87</f>
        <v>5.08607515100549</v>
      </c>
      <c r="U87" s="56">
        <v>74</v>
      </c>
      <c r="V87" s="57">
        <f>+Cured!J87</f>
        <v>0.2991808912356171</v>
      </c>
      <c r="W87" s="56">
        <f>+Total!I87</f>
        <v>3847</v>
      </c>
      <c r="X87" s="58">
        <f>+Total!J87</f>
        <v>15.553363359235389</v>
      </c>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ht="12" customHeight="1">
      <c r="A88" s="25">
        <v>1990</v>
      </c>
      <c r="B88" s="82">
        <f>+'[1]Pop'!D211</f>
        <v>250.132</v>
      </c>
      <c r="C88" s="60">
        <v>1495</v>
      </c>
      <c r="D88" s="58">
        <f t="shared" si="5"/>
        <v>5.976844226248541</v>
      </c>
      <c r="E88" s="36">
        <v>897</v>
      </c>
      <c r="F88" s="34">
        <f t="shared" si="6"/>
        <v>3.586106535749124</v>
      </c>
      <c r="G88" s="26">
        <f>+Fresh!I88</f>
        <v>2392</v>
      </c>
      <c r="H88" s="35">
        <f>+Fresh!J88</f>
        <v>9.562950761997666</v>
      </c>
      <c r="I88" s="36">
        <v>100</v>
      </c>
      <c r="J88" s="34">
        <f t="shared" si="1"/>
        <v>0.39978891145475187</v>
      </c>
      <c r="K88" s="36">
        <v>75</v>
      </c>
      <c r="L88" s="34">
        <f t="shared" si="2"/>
        <v>0.2998416835910639</v>
      </c>
      <c r="M88" s="36">
        <v>921</v>
      </c>
      <c r="N88" s="34">
        <f t="shared" si="3"/>
        <v>3.682055874498265</v>
      </c>
      <c r="O88" s="36">
        <v>75</v>
      </c>
      <c r="P88" s="34">
        <f t="shared" si="4"/>
        <v>0.2998416835910639</v>
      </c>
      <c r="Q88" s="36">
        <v>100</v>
      </c>
      <c r="R88" s="34">
        <f t="shared" si="0"/>
        <v>0.39978891145475187</v>
      </c>
      <c r="S88" s="56">
        <f>+Canned!I88</f>
        <v>1271</v>
      </c>
      <c r="T88" s="57">
        <f>+Canned!J88</f>
        <v>5.081317064589896</v>
      </c>
      <c r="U88" s="56">
        <v>75</v>
      </c>
      <c r="V88" s="57">
        <f>+Cured!J88</f>
        <v>0.2998416835910639</v>
      </c>
      <c r="W88" s="56">
        <f>+Total!I88</f>
        <v>3738</v>
      </c>
      <c r="X88" s="58">
        <f>+Total!J88</f>
        <v>14.944109510178626</v>
      </c>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ht="12" customHeight="1">
      <c r="A89" s="28">
        <v>1991</v>
      </c>
      <c r="B89" s="83">
        <f>+'[1]Pop'!D212</f>
        <v>253.493</v>
      </c>
      <c r="C89" s="65">
        <v>1483</v>
      </c>
      <c r="D89" s="63">
        <f t="shared" si="5"/>
        <v>5.85026016497497</v>
      </c>
      <c r="E89" s="42">
        <v>955</v>
      </c>
      <c r="F89" s="40">
        <f t="shared" si="6"/>
        <v>3.767362412374306</v>
      </c>
      <c r="G89" s="29">
        <f>+Fresh!I89</f>
        <v>2438</v>
      </c>
      <c r="H89" s="41">
        <f>+Fresh!J89</f>
        <v>9.617622577349277</v>
      </c>
      <c r="I89" s="42">
        <v>126</v>
      </c>
      <c r="J89" s="40">
        <f t="shared" si="1"/>
        <v>0.49705514550697655</v>
      </c>
      <c r="K89" s="42">
        <v>50</v>
      </c>
      <c r="L89" s="40">
        <f t="shared" si="2"/>
        <v>0.19724410535991133</v>
      </c>
      <c r="M89" s="42">
        <v>905</v>
      </c>
      <c r="N89" s="40">
        <f t="shared" si="3"/>
        <v>3.570118307014395</v>
      </c>
      <c r="O89" s="42">
        <v>100</v>
      </c>
      <c r="P89" s="40">
        <f t="shared" si="4"/>
        <v>0.39448821071982265</v>
      </c>
      <c r="Q89" s="42">
        <v>50</v>
      </c>
      <c r="R89" s="40">
        <f t="shared" si="0"/>
        <v>0.19724410535991133</v>
      </c>
      <c r="S89" s="61">
        <f>+Canned!I89</f>
        <v>1231</v>
      </c>
      <c r="T89" s="62">
        <f>+Canned!J89</f>
        <v>4.856149873961017</v>
      </c>
      <c r="U89" s="61">
        <v>75</v>
      </c>
      <c r="V89" s="62">
        <f>+Cured!J89</f>
        <v>0.295866158039867</v>
      </c>
      <c r="W89" s="61">
        <f>+Total!I89</f>
        <v>3744</v>
      </c>
      <c r="X89" s="63">
        <f>+Total!J89</f>
        <v>14.76963860935016</v>
      </c>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ht="12" customHeight="1">
      <c r="A90" s="28">
        <v>1992</v>
      </c>
      <c r="B90" s="83">
        <f>+'[1]Pop'!D213</f>
        <v>256.894</v>
      </c>
      <c r="C90" s="65">
        <v>1521</v>
      </c>
      <c r="D90" s="63">
        <f t="shared" si="5"/>
        <v>5.92072995087468</v>
      </c>
      <c r="E90" s="42">
        <v>989</v>
      </c>
      <c r="F90" s="40">
        <f t="shared" si="6"/>
        <v>3.8498368977087827</v>
      </c>
      <c r="G90" s="29">
        <f>+Fresh!I90</f>
        <v>2510</v>
      </c>
      <c r="H90" s="41">
        <f>+Fresh!J90</f>
        <v>9.770566848583462</v>
      </c>
      <c r="I90" s="42">
        <v>127</v>
      </c>
      <c r="J90" s="40">
        <f t="shared" si="1"/>
        <v>0.49436732660163335</v>
      </c>
      <c r="K90" s="42">
        <v>51</v>
      </c>
      <c r="L90" s="40">
        <f t="shared" si="2"/>
        <v>0.19852546186364803</v>
      </c>
      <c r="M90" s="42">
        <v>887</v>
      </c>
      <c r="N90" s="40">
        <f t="shared" si="3"/>
        <v>3.4527859739814866</v>
      </c>
      <c r="O90" s="42">
        <v>76</v>
      </c>
      <c r="P90" s="40">
        <f t="shared" si="4"/>
        <v>0.2958418647379853</v>
      </c>
      <c r="Q90" s="42">
        <v>25</v>
      </c>
      <c r="R90" s="40">
        <f t="shared" si="0"/>
        <v>0.09731640287433728</v>
      </c>
      <c r="S90" s="61">
        <f>+Canned!I90</f>
        <v>1166</v>
      </c>
      <c r="T90" s="62">
        <f>+Canned!J90</f>
        <v>4.53883703005909</v>
      </c>
      <c r="U90" s="61">
        <v>76</v>
      </c>
      <c r="V90" s="62">
        <f>+Cured!J90</f>
        <v>0.2958418647379853</v>
      </c>
      <c r="W90" s="61">
        <f>+Total!I90</f>
        <v>3752</v>
      </c>
      <c r="X90" s="63">
        <f>+Total!J90</f>
        <v>14.605245743380538</v>
      </c>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ht="12" customHeight="1">
      <c r="A91" s="28">
        <v>1993</v>
      </c>
      <c r="B91" s="83">
        <f>+'[1]Pop'!D214</f>
        <v>260.255</v>
      </c>
      <c r="C91" s="65">
        <v>1616</v>
      </c>
      <c r="D91" s="63">
        <f t="shared" si="5"/>
        <v>6.209294730168489</v>
      </c>
      <c r="E91" s="42">
        <v>1000</v>
      </c>
      <c r="F91" s="40">
        <f t="shared" si="6"/>
        <v>3.8423853528270353</v>
      </c>
      <c r="G91" s="29">
        <f>+Fresh!I91</f>
        <v>2616</v>
      </c>
      <c r="H91" s="41">
        <f>+Fresh!J91</f>
        <v>10.051680082995524</v>
      </c>
      <c r="I91" s="42">
        <v>103</v>
      </c>
      <c r="J91" s="40">
        <f t="shared" si="1"/>
        <v>0.3957656913411846</v>
      </c>
      <c r="K91" s="42">
        <v>51</v>
      </c>
      <c r="L91" s="40">
        <f t="shared" si="2"/>
        <v>0.19596165299417878</v>
      </c>
      <c r="M91" s="42">
        <v>898</v>
      </c>
      <c r="N91" s="40">
        <f t="shared" si="3"/>
        <v>3.4504620468386773</v>
      </c>
      <c r="O91" s="42">
        <v>77</v>
      </c>
      <c r="P91" s="40">
        <f t="shared" si="4"/>
        <v>0.2958636721676817</v>
      </c>
      <c r="Q91" s="42">
        <v>25</v>
      </c>
      <c r="R91" s="40">
        <f t="shared" si="0"/>
        <v>0.09605963382067588</v>
      </c>
      <c r="S91" s="61">
        <f>+Canned!I91</f>
        <v>1154</v>
      </c>
      <c r="T91" s="62">
        <f>+Canned!J91</f>
        <v>4.434112697162399</v>
      </c>
      <c r="U91" s="61">
        <v>77</v>
      </c>
      <c r="V91" s="62">
        <f>+Cured!J91</f>
        <v>0.2958636721676817</v>
      </c>
      <c r="W91" s="61">
        <f>+Total!I91</f>
        <v>3847</v>
      </c>
      <c r="X91" s="63">
        <f>+Total!J91</f>
        <v>14.781656452325604</v>
      </c>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ht="12" customHeight="1">
      <c r="A92" s="28">
        <v>1994</v>
      </c>
      <c r="B92" s="83">
        <f>+'[1]Pop'!D215</f>
        <v>263.436</v>
      </c>
      <c r="C92" s="65">
        <v>1659</v>
      </c>
      <c r="D92" s="63">
        <f t="shared" si="5"/>
        <v>6.29754475470323</v>
      </c>
      <c r="E92" s="42">
        <v>1037</v>
      </c>
      <c r="F92" s="40">
        <f t="shared" si="6"/>
        <v>3.9364399702394515</v>
      </c>
      <c r="G92" s="29">
        <f>+Fresh!I92</f>
        <v>2696</v>
      </c>
      <c r="H92" s="41">
        <f>+Fresh!J92</f>
        <v>10.233984724942681</v>
      </c>
      <c r="I92" s="42">
        <v>104</v>
      </c>
      <c r="J92" s="40">
        <f t="shared" si="1"/>
        <v>0.394782793543783</v>
      </c>
      <c r="K92" s="42">
        <v>52</v>
      </c>
      <c r="L92" s="40">
        <f t="shared" si="2"/>
        <v>0.1973913967718915</v>
      </c>
      <c r="M92" s="42">
        <v>856</v>
      </c>
      <c r="N92" s="40">
        <f t="shared" si="3"/>
        <v>3.2493660699372904</v>
      </c>
      <c r="O92" s="42">
        <v>78</v>
      </c>
      <c r="P92" s="40">
        <f t="shared" si="4"/>
        <v>0.2960870951578372</v>
      </c>
      <c r="Q92" s="42">
        <v>77</v>
      </c>
      <c r="R92" s="40">
        <f t="shared" si="0"/>
        <v>0.29229110675837777</v>
      </c>
      <c r="S92" s="61">
        <f>+Canned!I92</f>
        <v>1167</v>
      </c>
      <c r="T92" s="62">
        <f>+Canned!J92</f>
        <v>4.42991846216918</v>
      </c>
      <c r="U92" s="61">
        <v>78</v>
      </c>
      <c r="V92" s="62">
        <f>+Cured!J92</f>
        <v>0.2960870951578372</v>
      </c>
      <c r="W92" s="61">
        <f>+Total!I92</f>
        <v>3941</v>
      </c>
      <c r="X92" s="63">
        <f>+Total!J92</f>
        <v>14.959990282269699</v>
      </c>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ht="12" customHeight="1">
      <c r="A93" s="28">
        <v>1995</v>
      </c>
      <c r="B93" s="83">
        <f>+'[1]Pop'!D216</f>
        <v>266.557</v>
      </c>
      <c r="C93" s="65">
        <v>1647</v>
      </c>
      <c r="D93" s="63">
        <f t="shared" si="5"/>
        <v>6.1787910278101865</v>
      </c>
      <c r="E93" s="42">
        <v>967</v>
      </c>
      <c r="F93" s="40">
        <f t="shared" si="6"/>
        <v>3.6277419088600182</v>
      </c>
      <c r="G93" s="29">
        <f>+Fresh!I93</f>
        <v>2614</v>
      </c>
      <c r="H93" s="41">
        <f>+Fresh!J93</f>
        <v>9.806532936670205</v>
      </c>
      <c r="I93" s="42">
        <v>130</v>
      </c>
      <c r="J93" s="40">
        <f t="shared" si="1"/>
        <v>0.48770056685812035</v>
      </c>
      <c r="K93" s="42">
        <v>52</v>
      </c>
      <c r="L93" s="40">
        <f t="shared" si="2"/>
        <v>0.19508022674324815</v>
      </c>
      <c r="M93" s="42">
        <v>889</v>
      </c>
      <c r="N93" s="40">
        <f t="shared" si="3"/>
        <v>3.335121568745146</v>
      </c>
      <c r="O93" s="42">
        <v>78</v>
      </c>
      <c r="P93" s="40">
        <f t="shared" si="4"/>
        <v>0.2926203401148722</v>
      </c>
      <c r="Q93" s="42">
        <v>80</v>
      </c>
      <c r="R93" s="40">
        <f t="shared" si="0"/>
        <v>0.3001234257588433</v>
      </c>
      <c r="S93" s="61">
        <f>+Canned!I93</f>
        <v>1229</v>
      </c>
      <c r="T93" s="62">
        <f>+Canned!J93</f>
        <v>4.61064612822023</v>
      </c>
      <c r="U93" s="61">
        <v>89</v>
      </c>
      <c r="V93" s="62">
        <f>+Cured!J93</f>
        <v>0.33388731115671316</v>
      </c>
      <c r="W93" s="61">
        <f>+Total!I93</f>
        <v>3932</v>
      </c>
      <c r="X93" s="63">
        <f>+Total!J93</f>
        <v>14.751066376047149</v>
      </c>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24" ht="12" customHeight="1">
      <c r="A94" s="25">
        <v>1996</v>
      </c>
      <c r="B94" s="82">
        <f>+'[1]Pop'!D217</f>
        <v>269.667</v>
      </c>
      <c r="C94" s="60">
        <v>1690</v>
      </c>
      <c r="D94" s="58">
        <f t="shared" si="5"/>
        <v>6.266988545131589</v>
      </c>
      <c r="E94" s="36">
        <v>950</v>
      </c>
      <c r="F94" s="34">
        <f t="shared" si="6"/>
        <v>3.522863383357994</v>
      </c>
      <c r="G94" s="26">
        <f>+Fresh!I94</f>
        <v>2640</v>
      </c>
      <c r="H94" s="35">
        <f>+Fresh!J94</f>
        <v>9.789851928489583</v>
      </c>
      <c r="I94" s="36">
        <v>140</v>
      </c>
      <c r="J94" s="34">
        <f t="shared" si="1"/>
        <v>0.5191588143895991</v>
      </c>
      <c r="K94" s="36">
        <v>57</v>
      </c>
      <c r="L94" s="34">
        <f t="shared" si="2"/>
        <v>0.21137180300147962</v>
      </c>
      <c r="M94" s="60">
        <v>837</v>
      </c>
      <c r="N94" s="34">
        <f t="shared" si="3"/>
        <v>3.1038280546006747</v>
      </c>
      <c r="O94" s="60">
        <v>88</v>
      </c>
      <c r="P94" s="34">
        <f t="shared" si="4"/>
        <v>0.32632839761631943</v>
      </c>
      <c r="Q94" s="60">
        <v>64</v>
      </c>
      <c r="R94" s="34">
        <f t="shared" si="0"/>
        <v>0.23732974372095958</v>
      </c>
      <c r="S94" s="56">
        <f>+Canned!I94</f>
        <v>1186</v>
      </c>
      <c r="T94" s="57">
        <f>+Canned!J94</f>
        <v>4.398016813329032</v>
      </c>
      <c r="U94" s="56">
        <v>79</v>
      </c>
      <c r="V94" s="57">
        <f>+Cured!J94</f>
        <v>0.29295390240555946</v>
      </c>
      <c r="W94" s="56">
        <f>+Total!I94</f>
        <v>3905</v>
      </c>
      <c r="X94" s="58">
        <f>+Total!J94</f>
        <v>14.480822644224174</v>
      </c>
    </row>
    <row r="95" spans="1:24" ht="12" customHeight="1">
      <c r="A95" s="25">
        <v>1997</v>
      </c>
      <c r="B95" s="82">
        <f>+'[1]Pop'!D218</f>
        <v>272.912</v>
      </c>
      <c r="C95" s="60">
        <v>1625</v>
      </c>
      <c r="D95" s="58">
        <f t="shared" si="5"/>
        <v>5.954300287272088</v>
      </c>
      <c r="E95" s="36">
        <v>1012</v>
      </c>
      <c r="F95" s="34">
        <f t="shared" si="6"/>
        <v>3.7081550096734484</v>
      </c>
      <c r="G95" s="26">
        <f>+Fresh!I95</f>
        <v>2637</v>
      </c>
      <c r="H95" s="35">
        <f>+Fresh!J95</f>
        <v>9.662455296945536</v>
      </c>
      <c r="I95" s="36">
        <v>114</v>
      </c>
      <c r="J95" s="34">
        <f t="shared" si="1"/>
        <v>0.41771706630708805</v>
      </c>
      <c r="K95" s="36">
        <v>54</v>
      </c>
      <c r="L95" s="34">
        <f t="shared" si="2"/>
        <v>0.1978659787770417</v>
      </c>
      <c r="M95" s="60">
        <v>826</v>
      </c>
      <c r="N95" s="34">
        <f t="shared" si="3"/>
        <v>3.0266166383303044</v>
      </c>
      <c r="O95" s="60">
        <v>81</v>
      </c>
      <c r="P95" s="34">
        <f t="shared" si="4"/>
        <v>0.29679896816556256</v>
      </c>
      <c r="Q95" s="60">
        <v>97</v>
      </c>
      <c r="R95" s="34">
        <f t="shared" si="0"/>
        <v>0.35542592484024155</v>
      </c>
      <c r="S95" s="56">
        <f>+Canned!I95</f>
        <v>1172</v>
      </c>
      <c r="T95" s="57">
        <f>+Canned!J95</f>
        <v>4.294424576420238</v>
      </c>
      <c r="U95" s="56">
        <v>80</v>
      </c>
      <c r="V95" s="57">
        <f>+Cured!J95</f>
        <v>0.2931347833733951</v>
      </c>
      <c r="W95" s="56">
        <f>+Total!I95</f>
        <v>3889</v>
      </c>
      <c r="X95" s="58">
        <f>+Total!J95</f>
        <v>14.25001465673917</v>
      </c>
    </row>
    <row r="96" spans="1:24" ht="12" customHeight="1">
      <c r="A96" s="25">
        <v>1998</v>
      </c>
      <c r="B96" s="82">
        <f>+'[1]Pop'!D219</f>
        <v>276.115</v>
      </c>
      <c r="C96" s="60">
        <v>1561</v>
      </c>
      <c r="D96" s="58">
        <f t="shared" si="5"/>
        <v>5.653441500823932</v>
      </c>
      <c r="E96" s="36">
        <v>1184</v>
      </c>
      <c r="F96" s="34">
        <f t="shared" si="6"/>
        <v>4.288068377306557</v>
      </c>
      <c r="G96" s="26">
        <f>+Fresh!I96</f>
        <v>2737</v>
      </c>
      <c r="H96" s="35">
        <f>+Fresh!J96</f>
        <v>9.912536443148687</v>
      </c>
      <c r="I96" s="36">
        <v>81</v>
      </c>
      <c r="J96" s="34">
        <f t="shared" si="1"/>
        <v>0.2933560291907357</v>
      </c>
      <c r="K96" s="36">
        <v>54</v>
      </c>
      <c r="L96" s="34">
        <f t="shared" si="2"/>
        <v>0.19557068612715717</v>
      </c>
      <c r="M96" s="60">
        <v>915</v>
      </c>
      <c r="N96" s="34">
        <f t="shared" si="3"/>
        <v>3.3138366260434964</v>
      </c>
      <c r="O96" s="60">
        <v>81</v>
      </c>
      <c r="P96" s="34">
        <f t="shared" si="4"/>
        <v>0.2933560291907357</v>
      </c>
      <c r="Q96" s="60">
        <v>54</v>
      </c>
      <c r="R96" s="34">
        <f t="shared" si="0"/>
        <v>0.19557068612715717</v>
      </c>
      <c r="S96" s="56">
        <f>+Canned!I96</f>
        <v>1184</v>
      </c>
      <c r="T96" s="57">
        <f>+Canned!J96</f>
        <v>4.288068377306557</v>
      </c>
      <c r="U96" s="56">
        <v>81</v>
      </c>
      <c r="V96" s="57">
        <f>+Cured!J96</f>
        <v>0.2933560291907357</v>
      </c>
      <c r="W96" s="56">
        <f>+Total!I96</f>
        <v>4002</v>
      </c>
      <c r="X96" s="58">
        <f>+Total!J96</f>
        <v>14.49396084964598</v>
      </c>
    </row>
    <row r="97" spans="1:24" ht="12" customHeight="1">
      <c r="A97" s="25">
        <v>1999</v>
      </c>
      <c r="B97" s="82">
        <f>+'[1]Pop'!D220</f>
        <v>279.295</v>
      </c>
      <c r="C97" s="60">
        <v>1602</v>
      </c>
      <c r="D97" s="58">
        <f t="shared" si="5"/>
        <v>5.735870674376555</v>
      </c>
      <c r="E97" s="36">
        <v>1195</v>
      </c>
      <c r="F97" s="34">
        <f t="shared" si="6"/>
        <v>4.2786301222721494</v>
      </c>
      <c r="G97" s="26">
        <f>+Fresh!I97</f>
        <v>2818</v>
      </c>
      <c r="H97" s="35">
        <f>+Fresh!J97</f>
        <v>10.08969011260495</v>
      </c>
      <c r="I97" s="36">
        <v>81</v>
      </c>
      <c r="J97" s="34">
        <f t="shared" si="1"/>
        <v>0.29001593297409545</v>
      </c>
      <c r="K97" s="36">
        <v>54</v>
      </c>
      <c r="L97" s="34">
        <f t="shared" si="2"/>
        <v>0.19334395531606366</v>
      </c>
      <c r="M97" s="60">
        <v>923</v>
      </c>
      <c r="N97" s="34">
        <f t="shared" si="3"/>
        <v>3.304749458457903</v>
      </c>
      <c r="O97" s="60">
        <v>108</v>
      </c>
      <c r="P97" s="34">
        <f t="shared" si="4"/>
        <v>0.3866879106321273</v>
      </c>
      <c r="Q97" s="60">
        <v>81</v>
      </c>
      <c r="R97" s="34">
        <f t="shared" si="0"/>
        <v>0.29001593297409545</v>
      </c>
      <c r="S97" s="56">
        <f>+Canned!I97</f>
        <v>1248</v>
      </c>
      <c r="T97" s="57">
        <f>+Canned!J97</f>
        <v>4.468393633971249</v>
      </c>
      <c r="U97" s="56">
        <v>81</v>
      </c>
      <c r="V97" s="57">
        <f>+Cured!J97</f>
        <v>0.29001593297409545</v>
      </c>
      <c r="W97" s="56">
        <f>+Total!I97</f>
        <v>4147</v>
      </c>
      <c r="X97" s="58">
        <f>+Total!J97</f>
        <v>14.848099679550293</v>
      </c>
    </row>
    <row r="98" spans="1:24" ht="12" customHeight="1">
      <c r="A98" s="25">
        <v>2000</v>
      </c>
      <c r="B98" s="82">
        <f>+'[1]Pop'!D221</f>
        <v>282.385</v>
      </c>
      <c r="C98" s="60">
        <v>1589</v>
      </c>
      <c r="D98" s="58">
        <f t="shared" si="5"/>
        <v>5.6270694264922</v>
      </c>
      <c r="E98" s="36">
        <v>1287</v>
      </c>
      <c r="F98" s="34">
        <f t="shared" si="6"/>
        <v>4.55760752164598</v>
      </c>
      <c r="G98" s="26">
        <f>+Fresh!I98</f>
        <v>2876</v>
      </c>
      <c r="H98" s="35">
        <f>+Fresh!J98</f>
        <v>10.184676948138181</v>
      </c>
      <c r="I98" s="36">
        <v>95</v>
      </c>
      <c r="J98" s="34">
        <f t="shared" si="1"/>
        <v>0.33642013563043366</v>
      </c>
      <c r="K98" s="26" t="s">
        <v>8</v>
      </c>
      <c r="L98" s="34">
        <v>0.2</v>
      </c>
      <c r="M98" s="60">
        <v>990</v>
      </c>
      <c r="N98" s="34">
        <f t="shared" si="3"/>
        <v>3.505851939727677</v>
      </c>
      <c r="O98" s="60">
        <v>109</v>
      </c>
      <c r="P98" s="34">
        <f t="shared" si="4"/>
        <v>0.3859978398286028</v>
      </c>
      <c r="Q98" s="60">
        <v>82</v>
      </c>
      <c r="R98" s="34">
        <f t="shared" si="0"/>
        <v>0.29038369601784797</v>
      </c>
      <c r="S98" s="56">
        <f>+Canned!I98</f>
        <v>1333</v>
      </c>
      <c r="T98" s="57">
        <f>+Canned!J98</f>
        <v>4.7205056925828215</v>
      </c>
      <c r="U98" s="56">
        <v>82</v>
      </c>
      <c r="V98" s="57">
        <f>+Cured!J98</f>
        <v>0.29038369601784797</v>
      </c>
      <c r="W98" s="56">
        <f>+Total!I98</f>
        <v>4291</v>
      </c>
      <c r="X98" s="58">
        <f>+Total!J98</f>
        <v>15.19556633673885</v>
      </c>
    </row>
    <row r="99" spans="1:24" ht="12" customHeight="1">
      <c r="A99" s="28">
        <v>2001</v>
      </c>
      <c r="B99" s="83">
        <f>+'[1]Pop'!D222</f>
        <v>285.309019</v>
      </c>
      <c r="C99" s="65">
        <v>1617</v>
      </c>
      <c r="D99" s="63">
        <f aca="true" t="shared" si="7" ref="D99:D106">+C99/B99</f>
        <v>5.667539027218765</v>
      </c>
      <c r="E99" s="42">
        <v>1304</v>
      </c>
      <c r="F99" s="40">
        <f aca="true" t="shared" si="8" ref="F99:F104">+E99/B99</f>
        <v>4.57048292609355</v>
      </c>
      <c r="G99" s="29">
        <f>+Fresh!I99</f>
        <v>2921</v>
      </c>
      <c r="H99" s="41">
        <f>+Fresh!J99</f>
        <v>10.238021953312314</v>
      </c>
      <c r="I99" s="42">
        <v>113</v>
      </c>
      <c r="J99" s="40">
        <f aca="true" t="shared" si="9" ref="J99:J106">+I99/B99</f>
        <v>0.39606178730718644</v>
      </c>
      <c r="K99" s="29" t="s">
        <v>8</v>
      </c>
      <c r="L99" s="40">
        <v>0.2</v>
      </c>
      <c r="M99" s="65">
        <v>823</v>
      </c>
      <c r="N99" s="40">
        <f aca="true" t="shared" si="10" ref="N99:N106">+M99/B99</f>
        <v>2.8845916013611896</v>
      </c>
      <c r="O99" s="65">
        <v>85</v>
      </c>
      <c r="P99" s="40">
        <f aca="true" t="shared" si="11" ref="P99:P106">O99/B99</f>
        <v>0.29792258337266236</v>
      </c>
      <c r="Q99" s="65">
        <v>113</v>
      </c>
      <c r="R99" s="40">
        <f aca="true" t="shared" si="12" ref="R99:R104">Q99/B99</f>
        <v>0.39606178730718644</v>
      </c>
      <c r="S99" s="61">
        <f>+Canned!I99</f>
        <v>1191</v>
      </c>
      <c r="T99" s="62">
        <f>+Canned!J99</f>
        <v>4.1744211387863634</v>
      </c>
      <c r="U99" s="61">
        <v>85</v>
      </c>
      <c r="V99" s="62">
        <f>+Cured!J99</f>
        <v>0.29792258337266236</v>
      </c>
      <c r="W99" s="61">
        <f>+Total!I99</f>
        <v>4197</v>
      </c>
      <c r="X99" s="63">
        <f>+Total!J99</f>
        <v>14.710365675471339</v>
      </c>
    </row>
    <row r="100" spans="1:24" ht="12" customHeight="1">
      <c r="A100" s="30">
        <v>2002</v>
      </c>
      <c r="B100" s="83">
        <f>+'[1]Pop'!D223</f>
        <v>288.104818</v>
      </c>
      <c r="C100" s="65">
        <v>1725</v>
      </c>
      <c r="D100" s="63">
        <f t="shared" si="7"/>
        <v>5.987404209255535</v>
      </c>
      <c r="E100" s="42">
        <v>1438</v>
      </c>
      <c r="F100" s="40">
        <f t="shared" si="8"/>
        <v>4.991238987193889</v>
      </c>
      <c r="G100" s="29">
        <f>+Fresh!I100</f>
        <v>3165</v>
      </c>
      <c r="H100" s="41">
        <f>+Fresh!J100</f>
        <v>10.9855851143732</v>
      </c>
      <c r="I100" s="42">
        <v>143</v>
      </c>
      <c r="J100" s="40">
        <f t="shared" si="9"/>
        <v>0.49634713154987914</v>
      </c>
      <c r="K100" s="29" t="s">
        <v>8</v>
      </c>
      <c r="L100" s="40">
        <v>0.1</v>
      </c>
      <c r="M100" s="65">
        <v>890</v>
      </c>
      <c r="N100" s="40">
        <f t="shared" si="10"/>
        <v>3.0891534760796673</v>
      </c>
      <c r="O100" s="65">
        <v>86</v>
      </c>
      <c r="P100" s="40">
        <f t="shared" si="11"/>
        <v>0.29850247072230496</v>
      </c>
      <c r="Q100" s="65">
        <v>102</v>
      </c>
      <c r="R100" s="40">
        <f t="shared" si="12"/>
        <v>0.3540378141125012</v>
      </c>
      <c r="S100" s="61">
        <f>+Canned!I100</f>
        <v>1250</v>
      </c>
      <c r="T100" s="62">
        <f>+Canned!J100</f>
        <v>4.338698702359084</v>
      </c>
      <c r="U100" s="61">
        <v>85</v>
      </c>
      <c r="V100" s="62">
        <f>+Cured!J100</f>
        <v>0.2950315117604177</v>
      </c>
      <c r="W100" s="61">
        <f>+Total!I100</f>
        <v>4500</v>
      </c>
      <c r="X100" s="63">
        <f>+Total!J100</f>
        <v>15.6193153284927</v>
      </c>
    </row>
    <row r="101" spans="1:24" ht="12" customHeight="1">
      <c r="A101" s="30">
        <v>2003</v>
      </c>
      <c r="B101" s="83">
        <f>+'[1]Pop'!D224</f>
        <v>290.819634</v>
      </c>
      <c r="C101" s="65">
        <v>1650.25</v>
      </c>
      <c r="D101" s="63">
        <f t="shared" si="7"/>
        <v>5.67447932349712</v>
      </c>
      <c r="E101" s="42">
        <v>1650.5</v>
      </c>
      <c r="F101" s="40">
        <f t="shared" si="8"/>
        <v>5.675338962843203</v>
      </c>
      <c r="G101" s="29">
        <f>+Fresh!I101</f>
        <v>3301</v>
      </c>
      <c r="H101" s="41">
        <f>+Fresh!J101</f>
        <v>11.350677925686407</v>
      </c>
      <c r="I101" s="42">
        <v>110.618</v>
      </c>
      <c r="J101" s="40">
        <f t="shared" si="9"/>
        <v>0.3803663407402541</v>
      </c>
      <c r="K101" s="29" t="s">
        <v>8</v>
      </c>
      <c r="L101" s="40">
        <v>0.1</v>
      </c>
      <c r="M101" s="65">
        <v>982</v>
      </c>
      <c r="N101" s="40">
        <f t="shared" si="10"/>
        <v>3.37666335141595</v>
      </c>
      <c r="O101" s="65">
        <v>86</v>
      </c>
      <c r="P101" s="40">
        <f t="shared" si="11"/>
        <v>0.2957159350527207</v>
      </c>
      <c r="Q101" s="65">
        <v>102</v>
      </c>
      <c r="R101" s="40">
        <f t="shared" si="12"/>
        <v>0.35073285320206404</v>
      </c>
      <c r="S101" s="61">
        <f>+Canned!I101</f>
        <v>1361</v>
      </c>
      <c r="T101" s="62">
        <f>+Canned!J101</f>
        <v>4.679876600078521</v>
      </c>
      <c r="U101" s="61">
        <v>87</v>
      </c>
      <c r="V101" s="62">
        <f>+Cured!J101</f>
        <v>0.29915449243705466</v>
      </c>
      <c r="W101" s="61">
        <f>+Total!I101</f>
        <v>4749</v>
      </c>
      <c r="X101" s="63">
        <f>+Total!J101</f>
        <v>16.32970901820198</v>
      </c>
    </row>
    <row r="102" spans="1:24" ht="12" customHeight="1">
      <c r="A102" s="30">
        <v>2004</v>
      </c>
      <c r="B102" s="83">
        <f>+'[1]Pop'!D225</f>
        <v>293.463185</v>
      </c>
      <c r="C102" s="65">
        <v>1608.277</v>
      </c>
      <c r="D102" s="63">
        <f t="shared" si="7"/>
        <v>5.480336485818485</v>
      </c>
      <c r="E102" s="42">
        <v>1842.208</v>
      </c>
      <c r="F102" s="40">
        <f t="shared" si="8"/>
        <v>6.2774756567846834</v>
      </c>
      <c r="G102" s="29">
        <f>+Fresh!I102</f>
        <v>3450</v>
      </c>
      <c r="H102" s="41">
        <f>+Fresh!J102</f>
        <v>11.756159465113145</v>
      </c>
      <c r="I102" s="42">
        <v>88</v>
      </c>
      <c r="J102" s="40">
        <f t="shared" si="9"/>
        <v>0.2998672559217266</v>
      </c>
      <c r="K102" s="29" t="s">
        <v>8</v>
      </c>
      <c r="L102" s="40">
        <v>0.1</v>
      </c>
      <c r="M102" s="65">
        <v>964.966</v>
      </c>
      <c r="N102" s="40">
        <f t="shared" si="10"/>
        <v>3.2882012099746003</v>
      </c>
      <c r="O102" s="65">
        <v>116.9656</v>
      </c>
      <c r="P102" s="40">
        <f t="shared" si="11"/>
        <v>0.39856992624134435</v>
      </c>
      <c r="Q102" s="65">
        <v>116.9656</v>
      </c>
      <c r="R102" s="40">
        <f t="shared" si="12"/>
        <v>0.39856992624134435</v>
      </c>
      <c r="S102" s="61">
        <f>+Canned!I102</f>
        <v>1316</v>
      </c>
      <c r="T102" s="62">
        <f>+Canned!J102</f>
        <v>4.484378509011275</v>
      </c>
      <c r="U102" s="61">
        <v>88</v>
      </c>
      <c r="V102" s="62">
        <f>+Cured!J102</f>
        <v>0.2998672559217266</v>
      </c>
      <c r="W102" s="61">
        <f>+Total!I102</f>
        <v>4854</v>
      </c>
      <c r="X102" s="63">
        <f>+Total!J102</f>
        <v>16.540405230046147</v>
      </c>
    </row>
    <row r="103" spans="1:24" ht="12" customHeight="1">
      <c r="A103" s="30">
        <v>2005</v>
      </c>
      <c r="B103" s="83">
        <f>+'[1]Pop'!D226</f>
        <v>296.186216</v>
      </c>
      <c r="C103" s="65">
        <v>1801</v>
      </c>
      <c r="D103" s="63">
        <f t="shared" si="7"/>
        <v>6.080634083255245</v>
      </c>
      <c r="E103" s="42">
        <v>1625</v>
      </c>
      <c r="F103" s="40">
        <f t="shared" si="8"/>
        <v>5.486413317762229</v>
      </c>
      <c r="G103" s="29">
        <f>+Fresh!I103</f>
        <v>3426</v>
      </c>
      <c r="H103" s="41">
        <f>+Fresh!J103</f>
        <v>11.567047401017474</v>
      </c>
      <c r="I103" s="42">
        <v>118</v>
      </c>
      <c r="J103" s="40">
        <f t="shared" si="9"/>
        <v>0.39839801322827256</v>
      </c>
      <c r="K103" s="29">
        <v>29</v>
      </c>
      <c r="L103" s="40">
        <f t="shared" si="2"/>
        <v>0.09791137613237208</v>
      </c>
      <c r="M103" s="65">
        <v>915</v>
      </c>
      <c r="N103" s="40">
        <f t="shared" si="10"/>
        <v>3.0892727296938087</v>
      </c>
      <c r="O103" s="65">
        <v>118</v>
      </c>
      <c r="P103" s="40">
        <f t="shared" si="11"/>
        <v>0.39839801322827256</v>
      </c>
      <c r="Q103" s="65">
        <v>90</v>
      </c>
      <c r="R103" s="40">
        <f t="shared" si="12"/>
        <v>0.30386289144529266</v>
      </c>
      <c r="S103" s="61">
        <f>+Canned!I103</f>
        <v>1270</v>
      </c>
      <c r="T103" s="62">
        <f>+Canned!J103</f>
        <v>4.287843023728018</v>
      </c>
      <c r="U103" s="61">
        <v>88</v>
      </c>
      <c r="V103" s="62">
        <f>+Cured!J103</f>
        <v>0.29711038274650836</v>
      </c>
      <c r="W103" s="61">
        <f>+Total!I103</f>
        <v>4784</v>
      </c>
      <c r="X103" s="63">
        <f>+Total!J103</f>
        <v>16.152000807492</v>
      </c>
    </row>
    <row r="104" spans="1:24" ht="12" customHeight="1">
      <c r="A104" s="27">
        <v>2006</v>
      </c>
      <c r="B104" s="82">
        <f>+'[1]Pop'!D227</f>
        <v>298.995825</v>
      </c>
      <c r="C104" s="60">
        <v>1938</v>
      </c>
      <c r="D104" s="58">
        <f t="shared" si="7"/>
        <v>6.48169585645552</v>
      </c>
      <c r="E104" s="36">
        <v>1740</v>
      </c>
      <c r="F104" s="34">
        <f t="shared" si="8"/>
        <v>5.819479251926009</v>
      </c>
      <c r="G104" s="26">
        <f>+Fresh!I104</f>
        <v>3678</v>
      </c>
      <c r="H104" s="35">
        <f>+Fresh!J104</f>
        <v>12.301175108381528</v>
      </c>
      <c r="I104" s="36">
        <v>56</v>
      </c>
      <c r="J104" s="34">
        <f t="shared" si="9"/>
        <v>0.18729358511945776</v>
      </c>
      <c r="K104" s="26">
        <v>58</v>
      </c>
      <c r="L104" s="34">
        <f aca="true" t="shared" si="13" ref="L104:L116">+K104/B104</f>
        <v>0.19398264173086696</v>
      </c>
      <c r="M104" s="60">
        <v>858</v>
      </c>
      <c r="N104" s="34">
        <f t="shared" si="10"/>
        <v>2.8696052862945494</v>
      </c>
      <c r="O104" s="60">
        <v>119</v>
      </c>
      <c r="P104" s="34">
        <f t="shared" si="11"/>
        <v>0.39799886837884774</v>
      </c>
      <c r="Q104" s="60">
        <v>72</v>
      </c>
      <c r="R104" s="34">
        <f t="shared" si="12"/>
        <v>0.2408060380107314</v>
      </c>
      <c r="S104" s="56">
        <f>+Canned!I104</f>
        <v>1163</v>
      </c>
      <c r="T104" s="57">
        <f>+Canned!J104</f>
        <v>3.889686419534453</v>
      </c>
      <c r="U104" s="56">
        <v>97</v>
      </c>
      <c r="V104" s="57">
        <f>+Cured!J104</f>
        <v>0.32441924565334646</v>
      </c>
      <c r="W104" s="56">
        <f>+Total!I104</f>
        <v>4938</v>
      </c>
      <c r="X104" s="58">
        <f>+Total!J104</f>
        <v>16.515280773569327</v>
      </c>
    </row>
    <row r="105" spans="1:25" ht="12" customHeight="1">
      <c r="A105" s="27">
        <v>2007</v>
      </c>
      <c r="B105" s="82">
        <f>+'[1]Pop'!D228</f>
        <v>302.003917</v>
      </c>
      <c r="C105" s="60">
        <v>1983</v>
      </c>
      <c r="D105" s="58">
        <f t="shared" si="7"/>
        <v>6.566140001422564</v>
      </c>
      <c r="E105" s="36">
        <v>1653</v>
      </c>
      <c r="F105" s="34">
        <f aca="true" t="shared" si="14" ref="F105:F113">+E105/B105</f>
        <v>5.473438942184316</v>
      </c>
      <c r="G105" s="26">
        <f>+Fresh!I105</f>
        <v>3636</v>
      </c>
      <c r="H105" s="35">
        <f>+Fresh!J105</f>
        <v>12.03957894360688</v>
      </c>
      <c r="I105" s="36">
        <v>92</v>
      </c>
      <c r="J105" s="34">
        <f t="shared" si="9"/>
        <v>0.3046318104542995</v>
      </c>
      <c r="K105" s="26">
        <v>59</v>
      </c>
      <c r="L105" s="34">
        <f t="shared" si="13"/>
        <v>0.1953617045304747</v>
      </c>
      <c r="M105" s="60">
        <v>812</v>
      </c>
      <c r="N105" s="34">
        <f t="shared" si="10"/>
        <v>2.688706848792296</v>
      </c>
      <c r="O105" s="60">
        <v>132</v>
      </c>
      <c r="P105" s="34">
        <f t="shared" si="11"/>
        <v>0.4370804236952993</v>
      </c>
      <c r="Q105" s="60">
        <v>91</v>
      </c>
      <c r="R105" s="34">
        <f aca="true" t="shared" si="15" ref="R105:R112">Q105/B105</f>
        <v>0.3013205951232745</v>
      </c>
      <c r="S105" s="56">
        <f>+Canned!I105</f>
        <v>1186</v>
      </c>
      <c r="T105" s="57">
        <f>+Canned!J105</f>
        <v>3.9271013825956436</v>
      </c>
      <c r="U105" s="56">
        <v>90</v>
      </c>
      <c r="V105" s="57">
        <f>+Cured!J105</f>
        <v>0.2980093797922495</v>
      </c>
      <c r="W105" s="56">
        <f>+Total!I105</f>
        <v>4912</v>
      </c>
      <c r="X105" s="58">
        <f>+Total!J105</f>
        <v>16.264689705994773</v>
      </c>
      <c r="Y105" s="66"/>
    </row>
    <row r="106" spans="1:24" ht="12" customHeight="1">
      <c r="A106" s="27">
        <v>2008</v>
      </c>
      <c r="B106" s="82">
        <f>+'[1]Pop'!D229</f>
        <v>304.797761</v>
      </c>
      <c r="C106" s="60">
        <v>1880</v>
      </c>
      <c r="D106" s="58">
        <f t="shared" si="7"/>
        <v>6.168024311700899</v>
      </c>
      <c r="E106" s="36">
        <v>1696</v>
      </c>
      <c r="F106" s="34">
        <f t="shared" si="14"/>
        <v>5.564345336513152</v>
      </c>
      <c r="G106" s="26">
        <f>+Fresh!I106</f>
        <v>3576</v>
      </c>
      <c r="H106" s="35">
        <f>+Fresh!J106</f>
        <v>11.73236964821405</v>
      </c>
      <c r="I106" s="36">
        <v>27</v>
      </c>
      <c r="J106" s="34">
        <f t="shared" si="9"/>
        <v>0.08858332788081079</v>
      </c>
      <c r="K106" s="26">
        <v>62</v>
      </c>
      <c r="L106" s="34">
        <f t="shared" si="13"/>
        <v>0.20341356772630625</v>
      </c>
      <c r="M106" s="60">
        <v>848</v>
      </c>
      <c r="N106" s="34">
        <f t="shared" si="10"/>
        <v>2.782172668256576</v>
      </c>
      <c r="O106" s="60">
        <v>136</v>
      </c>
      <c r="P106" s="34">
        <f t="shared" si="11"/>
        <v>0.4461975033996395</v>
      </c>
      <c r="Q106" s="60">
        <v>119</v>
      </c>
      <c r="R106" s="34">
        <f t="shared" si="15"/>
        <v>0.39042281547468455</v>
      </c>
      <c r="S106" s="56">
        <f>+Canned!I106</f>
        <v>1192</v>
      </c>
      <c r="T106" s="57">
        <f>+Canned!J106</f>
        <v>3.9107898827380168</v>
      </c>
      <c r="U106" s="56">
        <v>93</v>
      </c>
      <c r="V106" s="57">
        <f>+Cured!J106</f>
        <v>0.3051203515894594</v>
      </c>
      <c r="W106" s="56">
        <f>+Total!I106</f>
        <v>4861</v>
      </c>
      <c r="X106" s="58">
        <f>+Total!J106</f>
        <v>15.948279882541527</v>
      </c>
    </row>
    <row r="107" spans="1:24" ht="12" customHeight="1">
      <c r="A107" s="27">
        <v>2009</v>
      </c>
      <c r="B107" s="82">
        <f>+'[1]Pop'!D230</f>
        <v>307.439406</v>
      </c>
      <c r="C107" s="60">
        <v>1909</v>
      </c>
      <c r="D107" s="58">
        <f aca="true" t="shared" si="16" ref="D107:D116">+C107/B107</f>
        <v>6.209353657156103</v>
      </c>
      <c r="E107" s="36">
        <v>1702</v>
      </c>
      <c r="F107" s="34">
        <f t="shared" si="14"/>
        <v>5.536050248548815</v>
      </c>
      <c r="G107" s="26">
        <f>+Fresh!I107</f>
        <v>3610</v>
      </c>
      <c r="H107" s="35">
        <f>+Fresh!J107</f>
        <v>11.742151232233384</v>
      </c>
      <c r="I107" s="36">
        <v>68</v>
      </c>
      <c r="J107" s="34">
        <f aca="true" t="shared" si="17" ref="J107:J116">+I107/B107</f>
        <v>0.22118179606422997</v>
      </c>
      <c r="K107" s="26">
        <v>67</v>
      </c>
      <c r="L107" s="34">
        <f t="shared" si="13"/>
        <v>0.21792912259269717</v>
      </c>
      <c r="M107" s="60">
        <v>763</v>
      </c>
      <c r="N107" s="34">
        <f aca="true" t="shared" si="18" ref="N107:N116">+M107/B107</f>
        <v>2.4817898587795213</v>
      </c>
      <c r="O107" s="60">
        <v>124</v>
      </c>
      <c r="P107" s="34">
        <f aca="true" t="shared" si="19" ref="P107:P116">O107/B107</f>
        <v>0.4033315104700664</v>
      </c>
      <c r="Q107" s="60">
        <v>109</v>
      </c>
      <c r="R107" s="34">
        <f t="shared" si="15"/>
        <v>0.3545414083970745</v>
      </c>
      <c r="S107" s="56">
        <f>+Canned!I107</f>
        <v>1131</v>
      </c>
      <c r="T107" s="57">
        <f>+Canned!J107</f>
        <v>3.6787736963035895</v>
      </c>
      <c r="U107" s="56">
        <v>107</v>
      </c>
      <c r="V107" s="57">
        <f>+Cured!J107</f>
        <v>0.3480360614540089</v>
      </c>
      <c r="W107" s="56">
        <f>+Total!I107</f>
        <v>4848</v>
      </c>
      <c r="X107" s="58">
        <f>+Total!J107</f>
        <v>15.768960989990982</v>
      </c>
    </row>
    <row r="108" spans="1:24" ht="12" customHeight="1">
      <c r="A108" s="27">
        <v>2010</v>
      </c>
      <c r="B108" s="82">
        <f>+'[1]Pop'!D231</f>
        <v>309.741279</v>
      </c>
      <c r="C108" s="60">
        <v>1953</v>
      </c>
      <c r="D108" s="58">
        <f t="shared" si="16"/>
        <v>6.305262270192924</v>
      </c>
      <c r="E108" s="36">
        <v>1610</v>
      </c>
      <c r="F108" s="34">
        <f t="shared" si="14"/>
        <v>5.197886459298826</v>
      </c>
      <c r="G108" s="26">
        <f>+Fresh!I108</f>
        <v>3564</v>
      </c>
      <c r="H108" s="35">
        <f>+Fresh!J108</f>
        <v>11.506377230398147</v>
      </c>
      <c r="I108" s="36">
        <v>73</v>
      </c>
      <c r="J108" s="34">
        <f t="shared" si="17"/>
        <v>0.23568056616696542</v>
      </c>
      <c r="K108" s="26">
        <v>61</v>
      </c>
      <c r="L108" s="34">
        <f t="shared" si="13"/>
        <v>0.196938555290204</v>
      </c>
      <c r="M108" s="60">
        <v>834</v>
      </c>
      <c r="N108" s="34">
        <f t="shared" si="18"/>
        <v>2.6925697559349198</v>
      </c>
      <c r="O108" s="60">
        <v>138</v>
      </c>
      <c r="P108" s="34">
        <f t="shared" si="19"/>
        <v>0.44553312508275655</v>
      </c>
      <c r="Q108" s="60">
        <v>117</v>
      </c>
      <c r="R108" s="34">
        <f t="shared" si="15"/>
        <v>0.377734606048424</v>
      </c>
      <c r="S108" s="56">
        <f>+Canned!I108</f>
        <v>1223</v>
      </c>
      <c r="T108" s="57">
        <f>+Canned!J108</f>
        <v>3.9484566085232697</v>
      </c>
      <c r="U108" s="56">
        <v>106</v>
      </c>
      <c r="V108" s="57">
        <f>+Cured!J108</f>
        <v>0.3422210960780594</v>
      </c>
      <c r="W108" s="56">
        <f>+Total!I108</f>
        <v>4893</v>
      </c>
      <c r="X108" s="58">
        <f>+Total!J108</f>
        <v>15.797054934999476</v>
      </c>
    </row>
    <row r="109" spans="1:24" ht="12" customHeight="1">
      <c r="A109" s="88">
        <v>2011</v>
      </c>
      <c r="B109" s="96">
        <f>+'[1]Pop'!D232</f>
        <v>311.973914</v>
      </c>
      <c r="C109" s="122">
        <v>1786</v>
      </c>
      <c r="D109" s="121">
        <f t="shared" si="16"/>
        <v>5.724837622160935</v>
      </c>
      <c r="E109" s="91">
        <v>1602</v>
      </c>
      <c r="F109" s="89">
        <f t="shared" si="14"/>
        <v>5.135044720437748</v>
      </c>
      <c r="G109" s="87">
        <f>+Fresh!I109</f>
        <v>3388</v>
      </c>
      <c r="H109" s="90">
        <f>+Fresh!J109</f>
        <v>10.859882342598684</v>
      </c>
      <c r="I109" s="91">
        <v>50</v>
      </c>
      <c r="J109" s="89">
        <f t="shared" si="17"/>
        <v>0.16026981025086606</v>
      </c>
      <c r="K109" s="87">
        <v>64</v>
      </c>
      <c r="L109" s="89">
        <f t="shared" si="13"/>
        <v>0.20514535712110854</v>
      </c>
      <c r="M109" s="122">
        <v>788</v>
      </c>
      <c r="N109" s="89">
        <f t="shared" si="18"/>
        <v>2.525852209553649</v>
      </c>
      <c r="O109" s="122">
        <v>138</v>
      </c>
      <c r="P109" s="89">
        <f t="shared" si="19"/>
        <v>0.44234467629239027</v>
      </c>
      <c r="Q109" s="122">
        <v>121</v>
      </c>
      <c r="R109" s="89">
        <f t="shared" si="15"/>
        <v>0.3878529408070958</v>
      </c>
      <c r="S109" s="119">
        <f>+Canned!I109</f>
        <v>1161</v>
      </c>
      <c r="T109" s="120">
        <f>+Canned!J109</f>
        <v>3.72146499402511</v>
      </c>
      <c r="U109" s="119">
        <v>108</v>
      </c>
      <c r="V109" s="120">
        <f>+Cured!J109</f>
        <v>0.34618279014187064</v>
      </c>
      <c r="W109" s="119">
        <f>+Total!I109</f>
        <v>4657</v>
      </c>
      <c r="X109" s="121">
        <f>+Total!J109</f>
        <v>14.927530126765665</v>
      </c>
    </row>
    <row r="110" spans="1:24" ht="12" customHeight="1">
      <c r="A110" s="139">
        <v>2012</v>
      </c>
      <c r="B110" s="125">
        <f>+'[1]Pop'!D233</f>
        <v>314.167558</v>
      </c>
      <c r="C110" s="140">
        <v>1744</v>
      </c>
      <c r="D110" s="141">
        <f t="shared" si="16"/>
        <v>5.551177884509642</v>
      </c>
      <c r="E110" s="126">
        <v>1545</v>
      </c>
      <c r="F110" s="128">
        <f t="shared" si="14"/>
        <v>4.917757930944608</v>
      </c>
      <c r="G110" s="127">
        <f>+Fresh!I110</f>
        <v>3289</v>
      </c>
      <c r="H110" s="142">
        <f>+Fresh!J110</f>
        <v>10.46893581545425</v>
      </c>
      <c r="I110" s="126">
        <v>45</v>
      </c>
      <c r="J110" s="128">
        <f t="shared" si="17"/>
        <v>0.1432356678915905</v>
      </c>
      <c r="K110" s="127">
        <v>67</v>
      </c>
      <c r="L110" s="128">
        <f t="shared" si="13"/>
        <v>0.21326199441636812</v>
      </c>
      <c r="M110" s="140">
        <v>735</v>
      </c>
      <c r="N110" s="128">
        <f t="shared" si="18"/>
        <v>2.3395159088959785</v>
      </c>
      <c r="O110" s="140">
        <v>124</v>
      </c>
      <c r="P110" s="128">
        <f t="shared" si="19"/>
        <v>0.39469384041238276</v>
      </c>
      <c r="Q110" s="140">
        <v>111</v>
      </c>
      <c r="R110" s="128">
        <f t="shared" si="15"/>
        <v>0.3533146474659233</v>
      </c>
      <c r="S110" s="143">
        <f>+Canned!I110</f>
        <v>1082</v>
      </c>
      <c r="T110" s="144">
        <f>+Canned!J110</f>
        <v>3.444022059082243</v>
      </c>
      <c r="U110" s="143">
        <v>105</v>
      </c>
      <c r="V110" s="144">
        <f>+Cured!J110</f>
        <v>0.33421655841371123</v>
      </c>
      <c r="W110" s="143">
        <f>+Total!I110</f>
        <v>4476</v>
      </c>
      <c r="X110" s="141">
        <f>+Total!J110</f>
        <v>14.247174432950205</v>
      </c>
    </row>
    <row r="111" spans="1:24" ht="12" customHeight="1">
      <c r="A111" s="139">
        <v>2013</v>
      </c>
      <c r="B111" s="125">
        <f>+'[1]Pop'!D234</f>
        <v>316.294766</v>
      </c>
      <c r="C111" s="140">
        <v>1742</v>
      </c>
      <c r="D111" s="141">
        <f t="shared" si="16"/>
        <v>5.507520791539118</v>
      </c>
      <c r="E111" s="126">
        <v>1549</v>
      </c>
      <c r="F111" s="128">
        <f t="shared" si="14"/>
        <v>4.897330485702694</v>
      </c>
      <c r="G111" s="127">
        <f>+Fresh!I111</f>
        <v>3291</v>
      </c>
      <c r="H111" s="142">
        <f>+Fresh!J111</f>
        <v>10.404851277241812</v>
      </c>
      <c r="I111" s="126">
        <v>128</v>
      </c>
      <c r="J111" s="128">
        <f t="shared" si="17"/>
        <v>0.4046857986894415</v>
      </c>
      <c r="K111" s="127">
        <v>61</v>
      </c>
      <c r="L111" s="128">
        <f t="shared" si="13"/>
        <v>0.19285807593793697</v>
      </c>
      <c r="M111" s="140">
        <v>726</v>
      </c>
      <c r="N111" s="128">
        <f t="shared" si="18"/>
        <v>2.295327264441676</v>
      </c>
      <c r="O111" s="140">
        <v>119</v>
      </c>
      <c r="P111" s="128">
        <f t="shared" si="19"/>
        <v>0.37623132846909013</v>
      </c>
      <c r="Q111" s="140">
        <v>121</v>
      </c>
      <c r="R111" s="128">
        <f t="shared" si="15"/>
        <v>0.38255454407361267</v>
      </c>
      <c r="S111" s="143">
        <f>+Canned!I111</f>
        <v>1155</v>
      </c>
      <c r="T111" s="144">
        <f>+Canned!J111</f>
        <v>3.6516570116117575</v>
      </c>
      <c r="U111" s="143">
        <v>89</v>
      </c>
      <c r="V111" s="144">
        <f>+Cured!J111</f>
        <v>0.2813830944012523</v>
      </c>
      <c r="W111" s="143">
        <f>+Total!I111</f>
        <v>4535</v>
      </c>
      <c r="X111" s="141">
        <f>+Total!J111</f>
        <v>14.337891383254822</v>
      </c>
    </row>
    <row r="112" spans="1:24" ht="12" customHeight="1">
      <c r="A112" s="139">
        <v>2014</v>
      </c>
      <c r="B112" s="125">
        <f>+'[1]Pop'!D235</f>
        <v>318.576955</v>
      </c>
      <c r="C112" s="140">
        <v>1874</v>
      </c>
      <c r="D112" s="141">
        <f t="shared" si="16"/>
        <v>5.882409165471495</v>
      </c>
      <c r="E112" s="126">
        <v>1586</v>
      </c>
      <c r="F112" s="128">
        <f t="shared" si="14"/>
        <v>4.9783889735527165</v>
      </c>
      <c r="G112" s="127">
        <f>+Fresh!I112</f>
        <v>3460</v>
      </c>
      <c r="H112" s="142">
        <f>+Fresh!J112</f>
        <v>10.860798139024212</v>
      </c>
      <c r="I112" s="126">
        <v>16</v>
      </c>
      <c r="J112" s="128">
        <f t="shared" si="17"/>
        <v>0.05022334399548768</v>
      </c>
      <c r="K112" s="127">
        <v>65</v>
      </c>
      <c r="L112" s="128">
        <f t="shared" si="13"/>
        <v>0.20403233498166873</v>
      </c>
      <c r="M112" s="140">
        <v>728</v>
      </c>
      <c r="N112" s="128">
        <f t="shared" si="18"/>
        <v>2.2851621517946894</v>
      </c>
      <c r="O112" s="140">
        <v>121</v>
      </c>
      <c r="P112" s="128">
        <f t="shared" si="19"/>
        <v>0.3798140389658756</v>
      </c>
      <c r="Q112" s="140">
        <v>134</v>
      </c>
      <c r="R112" s="128">
        <f t="shared" si="15"/>
        <v>0.42062050596220935</v>
      </c>
      <c r="S112" s="143">
        <f>+Canned!I112</f>
        <v>1064</v>
      </c>
      <c r="T112" s="144">
        <f>+Canned!J112</f>
        <v>3.3398523756999308</v>
      </c>
      <c r="U112" s="143">
        <v>104</v>
      </c>
      <c r="V112" s="144">
        <f>+Cured!J112</f>
        <v>0.32645173597066995</v>
      </c>
      <c r="W112" s="143">
        <f>+Total!I112</f>
        <v>4628</v>
      </c>
      <c r="X112" s="141">
        <f>+Total!J112</f>
        <v>14.527102250694812</v>
      </c>
    </row>
    <row r="113" spans="1:24" ht="12" customHeight="1">
      <c r="A113" s="139">
        <v>2015</v>
      </c>
      <c r="B113" s="125">
        <f>+'[1]Pop'!D236</f>
        <v>320.870703</v>
      </c>
      <c r="C113" s="140">
        <v>2073</v>
      </c>
      <c r="D113" s="141">
        <f t="shared" si="16"/>
        <v>6.46054619701444</v>
      </c>
      <c r="E113" s="126">
        <v>1603</v>
      </c>
      <c r="F113" s="128">
        <f t="shared" si="14"/>
        <v>4.995781743277448</v>
      </c>
      <c r="G113" s="127">
        <f>+Fresh!I113</f>
        <v>3676</v>
      </c>
      <c r="H113" s="142">
        <f>+Fresh!J113</f>
        <v>11.456327940291889</v>
      </c>
      <c r="I113" s="126">
        <v>101</v>
      </c>
      <c r="J113" s="128">
        <f t="shared" si="17"/>
        <v>0.3147685315477369</v>
      </c>
      <c r="K113" s="127">
        <v>63</v>
      </c>
      <c r="L113" s="128">
        <f t="shared" si="13"/>
        <v>0.19634076720304378</v>
      </c>
      <c r="M113" s="140">
        <v>704</v>
      </c>
      <c r="N113" s="128">
        <f t="shared" si="18"/>
        <v>2.194030160491156</v>
      </c>
      <c r="O113" s="140">
        <v>157</v>
      </c>
      <c r="P113" s="128">
        <f t="shared" si="19"/>
        <v>0.48929365795044244</v>
      </c>
      <c r="Q113" s="140">
        <v>159</v>
      </c>
      <c r="R113" s="128">
        <f>Q113/B113</f>
        <v>0.4955266981791105</v>
      </c>
      <c r="S113" s="143">
        <f>+Canned!I113</f>
        <v>1184</v>
      </c>
      <c r="T113" s="144">
        <f>+Canned!J113</f>
        <v>3.6899598153714894</v>
      </c>
      <c r="U113" s="143">
        <v>111</v>
      </c>
      <c r="V113" s="144">
        <f>+Cured!J113</f>
        <v>0.34593373269107713</v>
      </c>
      <c r="W113" s="143">
        <f>+Total!I113</f>
        <v>4971</v>
      </c>
      <c r="X113" s="141">
        <f>+Total!J113</f>
        <v>15.492221488354454</v>
      </c>
    </row>
    <row r="114" spans="1:24" ht="12" customHeight="1">
      <c r="A114" s="176">
        <v>2016</v>
      </c>
      <c r="B114" s="177">
        <f>+'[1]Pop'!D237</f>
        <v>323.161011</v>
      </c>
      <c r="C114" s="178">
        <v>1932</v>
      </c>
      <c r="D114" s="179">
        <f t="shared" si="16"/>
        <v>5.978443977575005</v>
      </c>
      <c r="E114" s="168">
        <v>1712</v>
      </c>
      <c r="F114" s="169">
        <f>+E114/B114</f>
        <v>5.297668783441206</v>
      </c>
      <c r="G114" s="167">
        <f>+Fresh!I114</f>
        <v>3644</v>
      </c>
      <c r="H114" s="180">
        <f>+Fresh!J114</f>
        <v>11.276112761016211</v>
      </c>
      <c r="I114" s="181" t="s">
        <v>55</v>
      </c>
      <c r="J114" s="181" t="s">
        <v>55</v>
      </c>
      <c r="K114" s="167">
        <v>70</v>
      </c>
      <c r="L114" s="169">
        <f t="shared" si="13"/>
        <v>0.21661028904257268</v>
      </c>
      <c r="M114" s="178">
        <v>671</v>
      </c>
      <c r="N114" s="169">
        <f t="shared" si="18"/>
        <v>2.0763643421080893</v>
      </c>
      <c r="O114" s="178">
        <v>154</v>
      </c>
      <c r="P114" s="169">
        <f t="shared" si="19"/>
        <v>0.47654263589365986</v>
      </c>
      <c r="Q114" s="178">
        <v>179</v>
      </c>
      <c r="R114" s="169">
        <f>Q114/B114</f>
        <v>0.5539034534088644</v>
      </c>
      <c r="S114" s="182">
        <f>+Canned!I114</f>
        <v>1074</v>
      </c>
      <c r="T114" s="183">
        <f>+Canned!J114</f>
        <v>3.3234207204531865</v>
      </c>
      <c r="U114" s="182">
        <v>105</v>
      </c>
      <c r="V114" s="183">
        <f>+Cured!J114</f>
        <v>0.324915433563859</v>
      </c>
      <c r="W114" s="182">
        <f>+Total!I114</f>
        <v>4823</v>
      </c>
      <c r="X114" s="179">
        <f>+Total!J114</f>
        <v>14.924448915033256</v>
      </c>
    </row>
    <row r="115" spans="1:24" ht="12" customHeight="1">
      <c r="A115" s="145">
        <v>2017</v>
      </c>
      <c r="B115" s="146">
        <f>+'[1]Pop'!D238</f>
        <v>325.20603</v>
      </c>
      <c r="C115" s="178">
        <v>2021</v>
      </c>
      <c r="D115" s="201">
        <f t="shared" si="16"/>
        <v>6.21452191400018</v>
      </c>
      <c r="E115" s="195">
        <v>1893</v>
      </c>
      <c r="F115" s="196">
        <f>+E115/B115</f>
        <v>5.820925276201059</v>
      </c>
      <c r="G115" s="202">
        <f>+Fresh!I115</f>
        <v>3914</v>
      </c>
      <c r="H115" s="203">
        <f>+Fresh!J115</f>
        <v>12.03544719020124</v>
      </c>
      <c r="I115" s="204" t="s">
        <v>57</v>
      </c>
      <c r="J115" s="196">
        <f t="shared" si="17"/>
        <v>0.2552228198228674</v>
      </c>
      <c r="K115" s="202">
        <v>82</v>
      </c>
      <c r="L115" s="196">
        <f t="shared" si="13"/>
        <v>0.25214784609006174</v>
      </c>
      <c r="M115" s="208">
        <v>670</v>
      </c>
      <c r="N115" s="196">
        <f t="shared" si="18"/>
        <v>2.0602324009797726</v>
      </c>
      <c r="O115" s="208">
        <v>158</v>
      </c>
      <c r="P115" s="196">
        <f t="shared" si="19"/>
        <v>0.4858458497832897</v>
      </c>
      <c r="Q115" s="208">
        <v>181</v>
      </c>
      <c r="R115" s="196">
        <f>Q115/B115</f>
        <v>0.5565702456378192</v>
      </c>
      <c r="S115" s="209">
        <f>+Canned!I115</f>
        <v>1205</v>
      </c>
      <c r="T115" s="210">
        <f>+Canned!J115</f>
        <v>3.705343348030785</v>
      </c>
      <c r="U115" s="209">
        <v>113</v>
      </c>
      <c r="V115" s="210">
        <f>+Cured!J115</f>
        <v>0.3474720318070363</v>
      </c>
      <c r="W115" s="209">
        <f>+Total!I115</f>
        <v>5232</v>
      </c>
      <c r="X115" s="201">
        <f>+Total!J115</f>
        <v>16.08826257003906</v>
      </c>
    </row>
    <row r="116" spans="1:24" ht="12" customHeight="1" thickBot="1">
      <c r="A116" s="197">
        <v>2018</v>
      </c>
      <c r="B116" s="198">
        <f>+'[1]Pop'!D239</f>
        <v>326.923976</v>
      </c>
      <c r="C116" s="184">
        <v>2048</v>
      </c>
      <c r="D116" s="199">
        <f t="shared" si="16"/>
        <v>6.264453360251559</v>
      </c>
      <c r="E116" s="147">
        <v>1965</v>
      </c>
      <c r="F116" s="148">
        <f>+E116/B116</f>
        <v>6.010571705514802</v>
      </c>
      <c r="G116" s="200">
        <v>4013</v>
      </c>
      <c r="H116" s="150">
        <f>+Fresh!J116</f>
        <v>12.27502506576636</v>
      </c>
      <c r="I116" s="170" t="s">
        <v>58</v>
      </c>
      <c r="J116" s="148">
        <f t="shared" si="17"/>
        <v>0.10094089887124094</v>
      </c>
      <c r="K116" s="149">
        <v>74</v>
      </c>
      <c r="L116" s="148">
        <f t="shared" si="13"/>
        <v>0.22635231868096453</v>
      </c>
      <c r="M116" s="205">
        <v>688</v>
      </c>
      <c r="N116" s="148">
        <f t="shared" si="18"/>
        <v>2.104464800709508</v>
      </c>
      <c r="O116" s="184">
        <v>163</v>
      </c>
      <c r="P116" s="148">
        <f t="shared" si="19"/>
        <v>0.49858686412158404</v>
      </c>
      <c r="Q116" s="184">
        <v>189</v>
      </c>
      <c r="R116" s="148">
        <f>Q116/B116</f>
        <v>0.5781160571716527</v>
      </c>
      <c r="S116" s="211">
        <f>+Canned!I116</f>
        <v>1147</v>
      </c>
      <c r="T116" s="206">
        <f>+Canned!J116</f>
        <v>3.5084609395549506</v>
      </c>
      <c r="U116" s="207">
        <v>111</v>
      </c>
      <c r="V116" s="206">
        <f>+Cured!J116</f>
        <v>0.3395284780214468</v>
      </c>
      <c r="W116" s="207">
        <f>+Total!I116</f>
        <v>5271</v>
      </c>
      <c r="X116" s="199">
        <f>+Total!J116</f>
        <v>16.123014483342757</v>
      </c>
    </row>
    <row r="117" spans="1:25" ht="12" customHeight="1" thickTop="1">
      <c r="A117" s="225" t="s">
        <v>44</v>
      </c>
      <c r="B117" s="226"/>
      <c r="C117" s="226"/>
      <c r="D117" s="226"/>
      <c r="E117" s="226"/>
      <c r="F117" s="226"/>
      <c r="G117" s="226"/>
      <c r="H117" s="226"/>
      <c r="I117" s="226"/>
      <c r="J117" s="226"/>
      <c r="K117" s="226"/>
      <c r="L117" s="226"/>
      <c r="M117" s="227"/>
      <c r="N117" s="104"/>
      <c r="O117" s="104"/>
      <c r="P117" s="104"/>
      <c r="Q117" s="104"/>
      <c r="R117" s="104"/>
      <c r="S117" s="104"/>
      <c r="T117" s="104"/>
      <c r="U117" s="104"/>
      <c r="V117" s="104"/>
      <c r="W117" s="104"/>
      <c r="X117" s="104"/>
      <c r="Y117" s="104"/>
    </row>
    <row r="118" spans="1:24" ht="12" customHeight="1">
      <c r="A118" s="228"/>
      <c r="B118" s="229"/>
      <c r="C118" s="229"/>
      <c r="D118" s="229"/>
      <c r="E118" s="229"/>
      <c r="F118" s="229"/>
      <c r="G118" s="229"/>
      <c r="H118" s="229"/>
      <c r="I118" s="229"/>
      <c r="J118" s="229"/>
      <c r="K118" s="229"/>
      <c r="L118" s="229"/>
      <c r="M118" s="230"/>
      <c r="N118" s="104"/>
      <c r="O118" s="104"/>
      <c r="P118" s="104"/>
      <c r="Q118" s="104"/>
      <c r="R118" s="104"/>
      <c r="S118" s="104"/>
      <c r="T118" s="104"/>
      <c r="U118" s="104"/>
      <c r="V118" s="104"/>
      <c r="W118" s="104"/>
      <c r="X118" s="104"/>
    </row>
    <row r="119" spans="1:24" ht="12" customHeight="1">
      <c r="A119" s="222" t="s">
        <v>63</v>
      </c>
      <c r="B119" s="223"/>
      <c r="C119" s="223"/>
      <c r="D119" s="223"/>
      <c r="E119" s="223"/>
      <c r="F119" s="223"/>
      <c r="G119" s="223"/>
      <c r="H119" s="223"/>
      <c r="I119" s="223"/>
      <c r="J119" s="223"/>
      <c r="K119" s="223"/>
      <c r="L119" s="223"/>
      <c r="M119" s="224"/>
      <c r="N119" s="123"/>
      <c r="O119" s="123"/>
      <c r="P119" s="123"/>
      <c r="Q119" s="123"/>
      <c r="R119" s="123"/>
      <c r="S119" s="123"/>
      <c r="T119" s="123"/>
      <c r="U119" s="123"/>
      <c r="V119" s="123"/>
      <c r="W119" s="123"/>
      <c r="X119" s="123"/>
    </row>
    <row r="120" spans="1:24" ht="12" customHeight="1">
      <c r="A120" s="222"/>
      <c r="B120" s="223"/>
      <c r="C120" s="223"/>
      <c r="D120" s="223"/>
      <c r="E120" s="223"/>
      <c r="F120" s="223"/>
      <c r="G120" s="223"/>
      <c r="H120" s="223"/>
      <c r="I120" s="223"/>
      <c r="J120" s="223"/>
      <c r="K120" s="223"/>
      <c r="L120" s="223"/>
      <c r="M120" s="224"/>
      <c r="N120" s="123"/>
      <c r="O120" s="123"/>
      <c r="P120" s="123"/>
      <c r="Q120" s="123"/>
      <c r="R120" s="123"/>
      <c r="S120" s="123"/>
      <c r="T120" s="123"/>
      <c r="U120" s="123"/>
      <c r="V120" s="123"/>
      <c r="W120" s="123"/>
      <c r="X120" s="123"/>
    </row>
    <row r="121" spans="1:24" ht="12" customHeight="1">
      <c r="A121" s="222"/>
      <c r="B121" s="223"/>
      <c r="C121" s="223"/>
      <c r="D121" s="223"/>
      <c r="E121" s="223"/>
      <c r="F121" s="223"/>
      <c r="G121" s="223"/>
      <c r="H121" s="223"/>
      <c r="I121" s="223"/>
      <c r="J121" s="223"/>
      <c r="K121" s="223"/>
      <c r="L121" s="223"/>
      <c r="M121" s="224"/>
      <c r="N121" s="123"/>
      <c r="O121" s="123"/>
      <c r="P121" s="123"/>
      <c r="Q121" s="123"/>
      <c r="R121" s="123"/>
      <c r="S121" s="123"/>
      <c r="T121" s="123"/>
      <c r="U121" s="123"/>
      <c r="V121" s="123"/>
      <c r="W121" s="123"/>
      <c r="X121" s="123"/>
    </row>
    <row r="122" spans="1:24" ht="12" customHeight="1">
      <c r="A122" s="219"/>
      <c r="B122" s="220"/>
      <c r="C122" s="220"/>
      <c r="D122" s="220"/>
      <c r="E122" s="220"/>
      <c r="F122" s="220"/>
      <c r="G122" s="220"/>
      <c r="H122" s="220"/>
      <c r="I122" s="220"/>
      <c r="J122" s="220"/>
      <c r="K122" s="220"/>
      <c r="L122" s="220"/>
      <c r="M122" s="221"/>
      <c r="N122" s="104"/>
      <c r="O122" s="104"/>
      <c r="P122" s="104"/>
      <c r="Q122" s="104"/>
      <c r="R122" s="104"/>
      <c r="S122" s="104"/>
      <c r="T122" s="104"/>
      <c r="U122" s="104"/>
      <c r="V122" s="104"/>
      <c r="W122" s="104"/>
      <c r="X122" s="104"/>
    </row>
    <row r="123" spans="1:24" ht="12" customHeight="1">
      <c r="A123" s="216" t="s">
        <v>59</v>
      </c>
      <c r="B123" s="217"/>
      <c r="C123" s="217"/>
      <c r="D123" s="217"/>
      <c r="E123" s="217"/>
      <c r="F123" s="217"/>
      <c r="G123" s="217"/>
      <c r="H123" s="217"/>
      <c r="I123" s="217"/>
      <c r="J123" s="217"/>
      <c r="K123" s="217"/>
      <c r="L123" s="217"/>
      <c r="M123" s="218"/>
      <c r="N123" s="104"/>
      <c r="O123" s="104"/>
      <c r="P123" s="104"/>
      <c r="Q123" s="104"/>
      <c r="R123" s="104"/>
      <c r="S123" s="104"/>
      <c r="T123" s="104"/>
      <c r="U123" s="104"/>
      <c r="V123" s="104"/>
      <c r="W123" s="104"/>
      <c r="X123" s="104"/>
    </row>
  </sheetData>
  <sheetProtection/>
  <mergeCells count="19">
    <mergeCell ref="A1:X1"/>
    <mergeCell ref="G3:H4"/>
    <mergeCell ref="I3:J4"/>
    <mergeCell ref="K3:L4"/>
    <mergeCell ref="U2:V4"/>
    <mergeCell ref="W2:X4"/>
    <mergeCell ref="A2:A5"/>
    <mergeCell ref="B2:B5"/>
    <mergeCell ref="C3:D4"/>
    <mergeCell ref="E3:F4"/>
    <mergeCell ref="M3:N4"/>
    <mergeCell ref="O3:P4"/>
    <mergeCell ref="Q3:R4"/>
    <mergeCell ref="S3:T4"/>
    <mergeCell ref="A123:M123"/>
    <mergeCell ref="A122:M122"/>
    <mergeCell ref="A119:M121"/>
    <mergeCell ref="A117:M117"/>
    <mergeCell ref="A118:M118"/>
  </mergeCells>
  <printOptions horizontalCentered="1" verticalCentered="1"/>
  <pageMargins left="0.25" right="0.25" top="0.449305556" bottom="0.449305556" header="0" footer="0"/>
  <pageSetup fitToHeight="2" fitToWidth="2" horizontalDpi="300" verticalDpi="300" orientation="landscape" scale="71" r:id="rId1"/>
  <rowBreaks count="1" manualBreakCount="1">
    <brk id="53" max="23" man="1"/>
  </rowBreaks>
  <ignoredErrors>
    <ignoredError sqref="I114:J114 I115:I116" numberStoredAsText="1"/>
  </ignoredErrors>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IU123"/>
  <sheetViews>
    <sheetView showZeros="0" showOutlineSymbols="0" zoomScalePageLayoutView="0" workbookViewId="0" topLeftCell="A1">
      <pane ySplit="6" topLeftCell="A7" activePane="bottomLeft" state="frozen"/>
      <selection pane="topLeft" activeCell="A1" sqref="A1"/>
      <selection pane="bottomLeft" activeCell="A1" sqref="A1:H1"/>
    </sheetView>
  </sheetViews>
  <sheetFormatPr defaultColWidth="12.7109375" defaultRowHeight="12" customHeight="1"/>
  <cols>
    <col min="1" max="1" width="12.7109375" style="6" customWidth="1"/>
    <col min="2" max="2" width="12.7109375" style="13" customWidth="1"/>
    <col min="3" max="9" width="12.7109375" style="15" customWidth="1"/>
    <col min="10" max="10" width="12.7109375" style="18" customWidth="1"/>
    <col min="11" max="16384" width="12.7109375" style="8" customWidth="1"/>
  </cols>
  <sheetData>
    <row r="1" spans="1:10" s="85" customFormat="1" ht="12" customHeight="1" thickBot="1">
      <c r="A1" s="258" t="s">
        <v>60</v>
      </c>
      <c r="B1" s="258"/>
      <c r="C1" s="258"/>
      <c r="D1" s="258"/>
      <c r="E1" s="258"/>
      <c r="F1" s="258"/>
      <c r="G1" s="258"/>
      <c r="H1" s="258"/>
      <c r="I1" s="84"/>
      <c r="J1" s="24" t="s">
        <v>38</v>
      </c>
    </row>
    <row r="2" spans="1:10" ht="12" customHeight="1" thickTop="1">
      <c r="A2" s="257" t="s">
        <v>0</v>
      </c>
      <c r="B2" s="251" t="s">
        <v>20</v>
      </c>
      <c r="C2" s="16" t="s">
        <v>1</v>
      </c>
      <c r="D2" s="67"/>
      <c r="E2" s="67"/>
      <c r="F2" s="67"/>
      <c r="G2" s="264" t="s">
        <v>50</v>
      </c>
      <c r="H2" s="265"/>
      <c r="I2" s="266" t="s">
        <v>52</v>
      </c>
      <c r="J2" s="267"/>
    </row>
    <row r="3" spans="1:10" ht="12" customHeight="1">
      <c r="A3" s="233"/>
      <c r="B3" s="239"/>
      <c r="C3" s="252" t="s">
        <v>6</v>
      </c>
      <c r="D3" s="252" t="s">
        <v>2</v>
      </c>
      <c r="E3" s="252" t="s">
        <v>18</v>
      </c>
      <c r="F3" s="260" t="s">
        <v>35</v>
      </c>
      <c r="G3" s="252" t="s">
        <v>4</v>
      </c>
      <c r="H3" s="263" t="s">
        <v>19</v>
      </c>
      <c r="I3" s="268"/>
      <c r="J3" s="269"/>
    </row>
    <row r="4" spans="1:10" ht="12" customHeight="1">
      <c r="A4" s="233"/>
      <c r="B4" s="239"/>
      <c r="C4" s="253"/>
      <c r="D4" s="253"/>
      <c r="E4" s="253"/>
      <c r="F4" s="261"/>
      <c r="G4" s="253"/>
      <c r="H4" s="253"/>
      <c r="I4" s="252" t="s">
        <v>35</v>
      </c>
      <c r="J4" s="259" t="s">
        <v>37</v>
      </c>
    </row>
    <row r="5" spans="1:10" ht="12" customHeight="1">
      <c r="A5" s="215"/>
      <c r="B5" s="240"/>
      <c r="C5" s="254"/>
      <c r="D5" s="254"/>
      <c r="E5" s="254"/>
      <c r="F5" s="262"/>
      <c r="G5" s="254"/>
      <c r="H5" s="254"/>
      <c r="I5" s="254"/>
      <c r="J5" s="214"/>
    </row>
    <row r="6" spans="1:10" ht="12" customHeight="1">
      <c r="A6" s="104"/>
      <c r="B6" s="117" t="s">
        <v>40</v>
      </c>
      <c r="C6" s="255" t="s">
        <v>41</v>
      </c>
      <c r="D6" s="256"/>
      <c r="E6" s="256"/>
      <c r="F6" s="256"/>
      <c r="G6" s="256"/>
      <c r="H6" s="256"/>
      <c r="I6" s="256"/>
      <c r="J6" s="118" t="s">
        <v>47</v>
      </c>
    </row>
    <row r="7" spans="1:10" ht="12" customHeight="1">
      <c r="A7" s="25">
        <v>1909</v>
      </c>
      <c r="B7" s="82">
        <f>+'[1]Pop'!H130</f>
        <v>90.49</v>
      </c>
      <c r="C7" s="26" t="s">
        <v>8</v>
      </c>
      <c r="D7" s="26" t="s">
        <v>8</v>
      </c>
      <c r="E7" s="26" t="s">
        <v>8</v>
      </c>
      <c r="F7" s="26" t="s">
        <v>8</v>
      </c>
      <c r="G7" s="26" t="s">
        <v>8</v>
      </c>
      <c r="H7" s="26" t="s">
        <v>8</v>
      </c>
      <c r="I7" s="26" t="s">
        <v>8</v>
      </c>
      <c r="J7" s="34">
        <f>+Fresh!J7+Canned!J7+Cured!J7</f>
        <v>11</v>
      </c>
    </row>
    <row r="8" spans="1:10" ht="12" customHeight="1">
      <c r="A8" s="25">
        <v>1910</v>
      </c>
      <c r="B8" s="82">
        <f>+'[1]Pop'!H131</f>
        <v>92.407</v>
      </c>
      <c r="C8" s="26" t="s">
        <v>8</v>
      </c>
      <c r="D8" s="26" t="s">
        <v>8</v>
      </c>
      <c r="E8" s="26" t="s">
        <v>8</v>
      </c>
      <c r="F8" s="26" t="s">
        <v>8</v>
      </c>
      <c r="G8" s="26" t="s">
        <v>8</v>
      </c>
      <c r="H8" s="26" t="s">
        <v>8</v>
      </c>
      <c r="I8" s="26" t="s">
        <v>8</v>
      </c>
      <c r="J8" s="34">
        <f>+Fresh!J8+Canned!J8+Cured!J8</f>
        <v>11.2</v>
      </c>
    </row>
    <row r="9" spans="1:10" ht="12" customHeight="1">
      <c r="A9" s="28">
        <v>1911</v>
      </c>
      <c r="B9" s="83">
        <f>+'[1]Pop'!H132</f>
        <v>93.863</v>
      </c>
      <c r="C9" s="29" t="s">
        <v>8</v>
      </c>
      <c r="D9" s="29" t="s">
        <v>8</v>
      </c>
      <c r="E9" s="29" t="s">
        <v>8</v>
      </c>
      <c r="F9" s="29" t="s">
        <v>8</v>
      </c>
      <c r="G9" s="29" t="s">
        <v>8</v>
      </c>
      <c r="H9" s="29" t="s">
        <v>8</v>
      </c>
      <c r="I9" s="29" t="s">
        <v>8</v>
      </c>
      <c r="J9" s="40">
        <f>+Fresh!J9+Canned!J9+Cured!J9</f>
        <v>11.3</v>
      </c>
    </row>
    <row r="10" spans="1:10" ht="12" customHeight="1">
      <c r="A10" s="28">
        <v>1912</v>
      </c>
      <c r="B10" s="83">
        <f>+'[1]Pop'!H133</f>
        <v>95.335</v>
      </c>
      <c r="C10" s="29" t="s">
        <v>8</v>
      </c>
      <c r="D10" s="29" t="s">
        <v>8</v>
      </c>
      <c r="E10" s="29" t="s">
        <v>8</v>
      </c>
      <c r="F10" s="29" t="s">
        <v>8</v>
      </c>
      <c r="G10" s="29" t="s">
        <v>8</v>
      </c>
      <c r="H10" s="29" t="s">
        <v>8</v>
      </c>
      <c r="I10" s="29" t="s">
        <v>8</v>
      </c>
      <c r="J10" s="40">
        <f>+Fresh!J10+Canned!J10+Cured!J10</f>
        <v>11.3</v>
      </c>
    </row>
    <row r="11" spans="1:10" ht="12" customHeight="1">
      <c r="A11" s="28">
        <v>1913</v>
      </c>
      <c r="B11" s="83">
        <f>+'[1]Pop'!H134</f>
        <v>97.225</v>
      </c>
      <c r="C11" s="29" t="s">
        <v>8</v>
      </c>
      <c r="D11" s="29" t="s">
        <v>8</v>
      </c>
      <c r="E11" s="29" t="s">
        <v>8</v>
      </c>
      <c r="F11" s="29" t="s">
        <v>8</v>
      </c>
      <c r="G11" s="29" t="s">
        <v>8</v>
      </c>
      <c r="H11" s="29" t="s">
        <v>8</v>
      </c>
      <c r="I11" s="29" t="s">
        <v>8</v>
      </c>
      <c r="J11" s="40">
        <f>+Fresh!J11+Canned!J11+Cured!J11</f>
        <v>11.5</v>
      </c>
    </row>
    <row r="12" spans="1:10" ht="12" customHeight="1">
      <c r="A12" s="28">
        <v>1914</v>
      </c>
      <c r="B12" s="83">
        <f>+'[1]Pop'!H135</f>
        <v>99.111</v>
      </c>
      <c r="C12" s="29" t="s">
        <v>8</v>
      </c>
      <c r="D12" s="29" t="s">
        <v>8</v>
      </c>
      <c r="E12" s="29" t="s">
        <v>8</v>
      </c>
      <c r="F12" s="29" t="s">
        <v>8</v>
      </c>
      <c r="G12" s="29" t="s">
        <v>8</v>
      </c>
      <c r="H12" s="29" t="s">
        <v>8</v>
      </c>
      <c r="I12" s="29" t="s">
        <v>8</v>
      </c>
      <c r="J12" s="40">
        <f>+Fresh!J12+Canned!J12+Cured!J12</f>
        <v>11.7</v>
      </c>
    </row>
    <row r="13" spans="1:10" ht="12" customHeight="1">
      <c r="A13" s="28">
        <v>1915</v>
      </c>
      <c r="B13" s="83">
        <f>+'[1]Pop'!H136</f>
        <v>100.546</v>
      </c>
      <c r="C13" s="29" t="s">
        <v>8</v>
      </c>
      <c r="D13" s="29" t="s">
        <v>8</v>
      </c>
      <c r="E13" s="29" t="s">
        <v>8</v>
      </c>
      <c r="F13" s="29" t="s">
        <v>8</v>
      </c>
      <c r="G13" s="29" t="s">
        <v>8</v>
      </c>
      <c r="H13" s="29" t="s">
        <v>8</v>
      </c>
      <c r="I13" s="29" t="s">
        <v>8</v>
      </c>
      <c r="J13" s="40">
        <f>+Fresh!J13+Canned!J13+Cured!J13</f>
        <v>11.2</v>
      </c>
    </row>
    <row r="14" spans="1:10" ht="12" customHeight="1">
      <c r="A14" s="25">
        <v>1916</v>
      </c>
      <c r="B14" s="82">
        <f>+'[1]Pop'!H137</f>
        <v>101.961</v>
      </c>
      <c r="C14" s="26" t="s">
        <v>8</v>
      </c>
      <c r="D14" s="26" t="s">
        <v>8</v>
      </c>
      <c r="E14" s="26" t="s">
        <v>8</v>
      </c>
      <c r="F14" s="26" t="s">
        <v>8</v>
      </c>
      <c r="G14" s="26" t="s">
        <v>8</v>
      </c>
      <c r="H14" s="26" t="s">
        <v>8</v>
      </c>
      <c r="I14" s="26" t="s">
        <v>8</v>
      </c>
      <c r="J14" s="34">
        <f>+Fresh!J14+Canned!J14+Cured!J14</f>
        <v>11</v>
      </c>
    </row>
    <row r="15" spans="1:10" ht="12" customHeight="1">
      <c r="A15" s="25">
        <v>1917</v>
      </c>
      <c r="B15" s="82">
        <f>+'[1]Pop'!D138</f>
        <v>103.414</v>
      </c>
      <c r="C15" s="26" t="s">
        <v>8</v>
      </c>
      <c r="D15" s="26" t="s">
        <v>8</v>
      </c>
      <c r="E15" s="26" t="s">
        <v>8</v>
      </c>
      <c r="F15" s="26" t="s">
        <v>8</v>
      </c>
      <c r="G15" s="26" t="s">
        <v>8</v>
      </c>
      <c r="H15" s="26" t="s">
        <v>8</v>
      </c>
      <c r="I15" s="26" t="s">
        <v>8</v>
      </c>
      <c r="J15" s="34">
        <f>+Fresh!J15+Canned!J15+Cured!J15</f>
        <v>10.899999999999999</v>
      </c>
    </row>
    <row r="16" spans="1:10" ht="12" customHeight="1">
      <c r="A16" s="25">
        <v>1918</v>
      </c>
      <c r="B16" s="82">
        <f>+'[1]Pop'!D139</f>
        <v>104.55</v>
      </c>
      <c r="C16" s="26" t="s">
        <v>8</v>
      </c>
      <c r="D16" s="26" t="s">
        <v>8</v>
      </c>
      <c r="E16" s="26" t="s">
        <v>8</v>
      </c>
      <c r="F16" s="26" t="s">
        <v>8</v>
      </c>
      <c r="G16" s="26" t="s">
        <v>8</v>
      </c>
      <c r="H16" s="26" t="s">
        <v>8</v>
      </c>
      <c r="I16" s="26" t="s">
        <v>8</v>
      </c>
      <c r="J16" s="34">
        <f>+Fresh!J16+Canned!J16+Cured!J16</f>
        <v>10.9</v>
      </c>
    </row>
    <row r="17" spans="1:10" ht="12" customHeight="1">
      <c r="A17" s="25">
        <v>1919</v>
      </c>
      <c r="B17" s="82">
        <f>+'[1]Pop'!D140</f>
        <v>105.063</v>
      </c>
      <c r="C17" s="26" t="s">
        <v>8</v>
      </c>
      <c r="D17" s="26" t="s">
        <v>8</v>
      </c>
      <c r="E17" s="26" t="s">
        <v>8</v>
      </c>
      <c r="F17" s="26" t="s">
        <v>8</v>
      </c>
      <c r="G17" s="26" t="s">
        <v>8</v>
      </c>
      <c r="H17" s="26" t="s">
        <v>8</v>
      </c>
      <c r="I17" s="26" t="s">
        <v>8</v>
      </c>
      <c r="J17" s="34">
        <f>+Fresh!J17+Canned!J17+Cured!J17</f>
        <v>11.6</v>
      </c>
    </row>
    <row r="18" spans="1:10" ht="12" customHeight="1">
      <c r="A18" s="25">
        <v>1920</v>
      </c>
      <c r="B18" s="82">
        <f>+'[1]Pop'!H141</f>
        <v>106.461</v>
      </c>
      <c r="C18" s="26" t="s">
        <v>8</v>
      </c>
      <c r="D18" s="26" t="s">
        <v>8</v>
      </c>
      <c r="E18" s="26" t="s">
        <v>8</v>
      </c>
      <c r="F18" s="26" t="s">
        <v>8</v>
      </c>
      <c r="G18" s="26" t="s">
        <v>8</v>
      </c>
      <c r="H18" s="26" t="s">
        <v>8</v>
      </c>
      <c r="I18" s="26" t="s">
        <v>8</v>
      </c>
      <c r="J18" s="34">
        <f>+Fresh!J18+Canned!J18+Cured!J18</f>
        <v>11.8</v>
      </c>
    </row>
    <row r="19" spans="1:10" ht="12" customHeight="1">
      <c r="A19" s="28">
        <v>1921</v>
      </c>
      <c r="B19" s="83">
        <f>+'[1]Pop'!H142</f>
        <v>108.538</v>
      </c>
      <c r="C19" s="29" t="s">
        <v>8</v>
      </c>
      <c r="D19" s="29" t="s">
        <v>8</v>
      </c>
      <c r="E19" s="29" t="s">
        <v>8</v>
      </c>
      <c r="F19" s="29" t="s">
        <v>8</v>
      </c>
      <c r="G19" s="29" t="s">
        <v>8</v>
      </c>
      <c r="H19" s="29" t="s">
        <v>8</v>
      </c>
      <c r="I19" s="29" t="s">
        <v>8</v>
      </c>
      <c r="J19" s="40">
        <f>+Fresh!J19+Canned!J19+Cured!J19</f>
        <v>10.5</v>
      </c>
    </row>
    <row r="20" spans="1:10" ht="12" customHeight="1">
      <c r="A20" s="28">
        <v>1922</v>
      </c>
      <c r="B20" s="83">
        <f>+'[1]Pop'!H143</f>
        <v>110.049</v>
      </c>
      <c r="C20" s="29" t="s">
        <v>8</v>
      </c>
      <c r="D20" s="29" t="s">
        <v>8</v>
      </c>
      <c r="E20" s="29" t="s">
        <v>8</v>
      </c>
      <c r="F20" s="29" t="s">
        <v>8</v>
      </c>
      <c r="G20" s="29" t="s">
        <v>8</v>
      </c>
      <c r="H20" s="29" t="s">
        <v>8</v>
      </c>
      <c r="I20" s="29" t="s">
        <v>8</v>
      </c>
      <c r="J20" s="40">
        <f>+Fresh!J20+Canned!J20+Cured!J20</f>
        <v>11.3</v>
      </c>
    </row>
    <row r="21" spans="1:10" ht="12" customHeight="1">
      <c r="A21" s="28">
        <v>1923</v>
      </c>
      <c r="B21" s="83">
        <f>+'[1]Pop'!H144</f>
        <v>111.947</v>
      </c>
      <c r="C21" s="29" t="s">
        <v>8</v>
      </c>
      <c r="D21" s="29" t="s">
        <v>8</v>
      </c>
      <c r="E21" s="29" t="s">
        <v>8</v>
      </c>
      <c r="F21" s="29" t="s">
        <v>8</v>
      </c>
      <c r="G21" s="29" t="s">
        <v>8</v>
      </c>
      <c r="H21" s="29" t="s">
        <v>8</v>
      </c>
      <c r="I21" s="29" t="s">
        <v>8</v>
      </c>
      <c r="J21" s="40">
        <f>+Fresh!J21+Canned!J21+Cured!J21</f>
        <v>10.700000000000001</v>
      </c>
    </row>
    <row r="22" spans="1:10" ht="12" customHeight="1">
      <c r="A22" s="28">
        <v>1924</v>
      </c>
      <c r="B22" s="83">
        <f>+'[1]Pop'!H145</f>
        <v>114.109</v>
      </c>
      <c r="C22" s="29" t="s">
        <v>8</v>
      </c>
      <c r="D22" s="29" t="s">
        <v>8</v>
      </c>
      <c r="E22" s="29" t="s">
        <v>8</v>
      </c>
      <c r="F22" s="29" t="s">
        <v>8</v>
      </c>
      <c r="G22" s="29" t="s">
        <v>8</v>
      </c>
      <c r="H22" s="29" t="s">
        <v>8</v>
      </c>
      <c r="I22" s="29" t="s">
        <v>8</v>
      </c>
      <c r="J22" s="40">
        <f>+Fresh!J22+Canned!J22+Cured!J22</f>
        <v>11</v>
      </c>
    </row>
    <row r="23" spans="1:10" ht="12" customHeight="1">
      <c r="A23" s="28">
        <v>1925</v>
      </c>
      <c r="B23" s="83">
        <f>+'[1]Pop'!H146</f>
        <v>115.829</v>
      </c>
      <c r="C23" s="29" t="s">
        <v>8</v>
      </c>
      <c r="D23" s="29" t="s">
        <v>8</v>
      </c>
      <c r="E23" s="29" t="s">
        <v>8</v>
      </c>
      <c r="F23" s="29" t="s">
        <v>8</v>
      </c>
      <c r="G23" s="29" t="s">
        <v>8</v>
      </c>
      <c r="H23" s="29" t="s">
        <v>8</v>
      </c>
      <c r="I23" s="29" t="s">
        <v>8</v>
      </c>
      <c r="J23" s="40">
        <f>+Fresh!J23+Canned!J23+Cured!J23</f>
        <v>11.1</v>
      </c>
    </row>
    <row r="24" spans="1:10" ht="12" customHeight="1">
      <c r="A24" s="25">
        <v>1926</v>
      </c>
      <c r="B24" s="82">
        <f>+'[1]Pop'!H147</f>
        <v>117.397</v>
      </c>
      <c r="C24" s="26" t="s">
        <v>8</v>
      </c>
      <c r="D24" s="26" t="s">
        <v>8</v>
      </c>
      <c r="E24" s="26" t="s">
        <v>8</v>
      </c>
      <c r="F24" s="26" t="s">
        <v>8</v>
      </c>
      <c r="G24" s="26" t="s">
        <v>8</v>
      </c>
      <c r="H24" s="26" t="s">
        <v>8</v>
      </c>
      <c r="I24" s="26" t="s">
        <v>8</v>
      </c>
      <c r="J24" s="34">
        <f>+Fresh!J24+Canned!J24+Cured!J24</f>
        <v>11.4</v>
      </c>
    </row>
    <row r="25" spans="1:10" ht="12" customHeight="1">
      <c r="A25" s="25">
        <v>1927</v>
      </c>
      <c r="B25" s="82">
        <f>+'[1]Pop'!H148</f>
        <v>119.035</v>
      </c>
      <c r="C25" s="26" t="s">
        <v>8</v>
      </c>
      <c r="D25" s="26" t="s">
        <v>8</v>
      </c>
      <c r="E25" s="26" t="s">
        <v>8</v>
      </c>
      <c r="F25" s="26" t="s">
        <v>8</v>
      </c>
      <c r="G25" s="26" t="s">
        <v>8</v>
      </c>
      <c r="H25" s="26" t="s">
        <v>8</v>
      </c>
      <c r="I25" s="26" t="s">
        <v>8</v>
      </c>
      <c r="J25" s="34">
        <f>+Fresh!J25+Canned!J25+Cured!J25</f>
        <v>12.200000000000001</v>
      </c>
    </row>
    <row r="26" spans="1:10" ht="12" customHeight="1">
      <c r="A26" s="25">
        <v>1928</v>
      </c>
      <c r="B26" s="82">
        <f>+'[1]Pop'!H149</f>
        <v>120.509</v>
      </c>
      <c r="C26" s="26" t="s">
        <v>8</v>
      </c>
      <c r="D26" s="26" t="s">
        <v>8</v>
      </c>
      <c r="E26" s="26" t="s">
        <v>8</v>
      </c>
      <c r="F26" s="26" t="s">
        <v>8</v>
      </c>
      <c r="G26" s="26" t="s">
        <v>8</v>
      </c>
      <c r="H26" s="26" t="s">
        <v>8</v>
      </c>
      <c r="I26" s="26" t="s">
        <v>8</v>
      </c>
      <c r="J26" s="34">
        <f>+Fresh!J26+Canned!J26+Cured!J26</f>
        <v>12.1</v>
      </c>
    </row>
    <row r="27" spans="1:10" ht="12" customHeight="1">
      <c r="A27" s="25">
        <v>1929</v>
      </c>
      <c r="B27" s="82">
        <f>+'[1]Pop'!H150</f>
        <v>121.767</v>
      </c>
      <c r="C27" s="26" t="s">
        <v>8</v>
      </c>
      <c r="D27" s="26" t="s">
        <v>8</v>
      </c>
      <c r="E27" s="26" t="s">
        <v>8</v>
      </c>
      <c r="F27" s="26" t="s">
        <v>8</v>
      </c>
      <c r="G27" s="26" t="s">
        <v>8</v>
      </c>
      <c r="H27" s="26" t="s">
        <v>8</v>
      </c>
      <c r="I27" s="26" t="s">
        <v>8</v>
      </c>
      <c r="J27" s="34">
        <f>+Fresh!J27+Canned!J27+Cured!J27</f>
        <v>11.816759056230342</v>
      </c>
    </row>
    <row r="28" spans="1:255" ht="12" customHeight="1">
      <c r="A28" s="25">
        <v>1930</v>
      </c>
      <c r="B28" s="82">
        <f>+'[1]Pop'!D151</f>
        <v>123.188</v>
      </c>
      <c r="C28" s="26" t="s">
        <v>8</v>
      </c>
      <c r="D28" s="26" t="s">
        <v>8</v>
      </c>
      <c r="E28" s="26" t="s">
        <v>8</v>
      </c>
      <c r="F28" s="26" t="s">
        <v>8</v>
      </c>
      <c r="G28" s="26" t="s">
        <v>8</v>
      </c>
      <c r="H28" s="26" t="s">
        <v>8</v>
      </c>
      <c r="I28" s="26" t="s">
        <v>8</v>
      </c>
      <c r="J28" s="34">
        <f>+Fresh!J28+Canned!J28+Cured!J28</f>
        <v>10.226963665292073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row>
    <row r="29" spans="1:255" ht="12" customHeight="1">
      <c r="A29" s="28">
        <v>1931</v>
      </c>
      <c r="B29" s="83">
        <f>+'[1]Pop'!D152</f>
        <v>124.149</v>
      </c>
      <c r="C29" s="29" t="s">
        <v>8</v>
      </c>
      <c r="D29" s="29" t="s">
        <v>8</v>
      </c>
      <c r="E29" s="29" t="s">
        <v>8</v>
      </c>
      <c r="F29" s="29" t="s">
        <v>8</v>
      </c>
      <c r="G29" s="29" t="s">
        <v>8</v>
      </c>
      <c r="H29" s="29" t="s">
        <v>8</v>
      </c>
      <c r="I29" s="29" t="s">
        <v>8</v>
      </c>
      <c r="J29" s="40">
        <f>+Fresh!J29+Canned!J29+Cured!J29</f>
        <v>8.83838613279205</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row>
    <row r="30" spans="1:255" ht="12" customHeight="1">
      <c r="A30" s="28">
        <v>1932</v>
      </c>
      <c r="B30" s="83">
        <f>+'[1]Pop'!D153</f>
        <v>124.949</v>
      </c>
      <c r="C30" s="29" t="s">
        <v>8</v>
      </c>
      <c r="D30" s="29" t="s">
        <v>8</v>
      </c>
      <c r="E30" s="29" t="s">
        <v>8</v>
      </c>
      <c r="F30" s="29" t="s">
        <v>8</v>
      </c>
      <c r="G30" s="29" t="s">
        <v>8</v>
      </c>
      <c r="H30" s="29" t="s">
        <v>8</v>
      </c>
      <c r="I30" s="29" t="s">
        <v>8</v>
      </c>
      <c r="J30" s="40">
        <f>+Fresh!J30+Canned!J30+Cured!J30</f>
        <v>8.442057159321003</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row>
    <row r="31" spans="1:255" ht="12" customHeight="1">
      <c r="A31" s="28">
        <v>1933</v>
      </c>
      <c r="B31" s="83">
        <f>+'[1]Pop'!D154</f>
        <v>125.69</v>
      </c>
      <c r="C31" s="29" t="s">
        <v>8</v>
      </c>
      <c r="D31" s="29" t="s">
        <v>8</v>
      </c>
      <c r="E31" s="29" t="s">
        <v>8</v>
      </c>
      <c r="F31" s="29" t="s">
        <v>8</v>
      </c>
      <c r="G31" s="29" t="s">
        <v>8</v>
      </c>
      <c r="H31" s="29" t="s">
        <v>8</v>
      </c>
      <c r="I31" s="29" t="s">
        <v>8</v>
      </c>
      <c r="J31" s="40">
        <f>+Fresh!J31+Canned!J31+Cured!J31</f>
        <v>8.633869042883285</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row>
    <row r="32" spans="1:255" ht="12" customHeight="1">
      <c r="A32" s="28">
        <v>1934</v>
      </c>
      <c r="B32" s="83">
        <f>+'[1]Pop'!D155</f>
        <v>126.485</v>
      </c>
      <c r="C32" s="29" t="s">
        <v>8</v>
      </c>
      <c r="D32" s="29" t="s">
        <v>8</v>
      </c>
      <c r="E32" s="29" t="s">
        <v>8</v>
      </c>
      <c r="F32" s="29" t="s">
        <v>8</v>
      </c>
      <c r="G32" s="29" t="s">
        <v>8</v>
      </c>
      <c r="H32" s="29" t="s">
        <v>8</v>
      </c>
      <c r="I32" s="29" t="s">
        <v>8</v>
      </c>
      <c r="J32" s="40">
        <f>+Fresh!J32+Canned!J32+Cured!J32</f>
        <v>9.188733841957545</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row>
    <row r="33" spans="1:255" ht="12" customHeight="1">
      <c r="A33" s="28">
        <v>1935</v>
      </c>
      <c r="B33" s="83">
        <f>+'[1]Pop'!D156</f>
        <v>127.362</v>
      </c>
      <c r="C33" s="29" t="s">
        <v>8</v>
      </c>
      <c r="D33" s="29" t="s">
        <v>8</v>
      </c>
      <c r="E33" s="29" t="s">
        <v>8</v>
      </c>
      <c r="F33" s="29" t="s">
        <v>8</v>
      </c>
      <c r="G33" s="29" t="s">
        <v>8</v>
      </c>
      <c r="H33" s="29" t="s">
        <v>8</v>
      </c>
      <c r="I33" s="29" t="s">
        <v>8</v>
      </c>
      <c r="J33" s="40">
        <f>+Fresh!J33+Canned!J33+Cured!J33</f>
        <v>10.486655360311554</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row>
    <row r="34" spans="1:255" ht="12" customHeight="1">
      <c r="A34" s="25">
        <v>1936</v>
      </c>
      <c r="B34" s="82">
        <f>+'[1]Pop'!D157</f>
        <v>128.181</v>
      </c>
      <c r="C34" s="26" t="s">
        <v>8</v>
      </c>
      <c r="D34" s="26" t="s">
        <v>8</v>
      </c>
      <c r="E34" s="26" t="s">
        <v>8</v>
      </c>
      <c r="F34" s="26" t="s">
        <v>8</v>
      </c>
      <c r="G34" s="26" t="s">
        <v>8</v>
      </c>
      <c r="H34" s="26" t="s">
        <v>8</v>
      </c>
      <c r="I34" s="26" t="s">
        <v>8</v>
      </c>
      <c r="J34" s="34">
        <f>+Fresh!J34+Canned!J34+Cured!J34</f>
        <v>11.608584735647247</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row>
    <row r="35" spans="1:255" ht="12" customHeight="1">
      <c r="A35" s="25">
        <v>1937</v>
      </c>
      <c r="B35" s="82">
        <f>+'[1]Pop'!D158</f>
        <v>128.961</v>
      </c>
      <c r="C35" s="26" t="s">
        <v>8</v>
      </c>
      <c r="D35" s="26" t="s">
        <v>8</v>
      </c>
      <c r="E35" s="26" t="s">
        <v>8</v>
      </c>
      <c r="F35" s="26" t="s">
        <v>8</v>
      </c>
      <c r="G35" s="26" t="s">
        <v>8</v>
      </c>
      <c r="H35" s="26" t="s">
        <v>8</v>
      </c>
      <c r="I35" s="26" t="s">
        <v>8</v>
      </c>
      <c r="J35" s="34">
        <f>+Fresh!J35+Canned!J35+Cured!J35</f>
        <v>11.724474841231068</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row>
    <row r="36" spans="1:255" ht="12" customHeight="1">
      <c r="A36" s="25">
        <v>1938</v>
      </c>
      <c r="B36" s="82">
        <f>+'[1]Pop'!D159</f>
        <v>129.969</v>
      </c>
      <c r="C36" s="26" t="s">
        <v>8</v>
      </c>
      <c r="D36" s="26" t="s">
        <v>8</v>
      </c>
      <c r="E36" s="26" t="s">
        <v>8</v>
      </c>
      <c r="F36" s="26" t="s">
        <v>8</v>
      </c>
      <c r="G36" s="26" t="s">
        <v>8</v>
      </c>
      <c r="H36" s="26" t="s">
        <v>8</v>
      </c>
      <c r="I36" s="26" t="s">
        <v>8</v>
      </c>
      <c r="J36" s="34">
        <f>+Fresh!J36+Canned!J36+Cured!J36</f>
        <v>10.84104671113881</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row>
    <row r="37" spans="1:255" ht="12" customHeight="1">
      <c r="A37" s="25">
        <v>1939</v>
      </c>
      <c r="B37" s="82">
        <f>+'[1]Pop'!D160</f>
        <v>131.028</v>
      </c>
      <c r="C37" s="26" t="s">
        <v>8</v>
      </c>
      <c r="D37" s="26" t="s">
        <v>8</v>
      </c>
      <c r="E37" s="26" t="s">
        <v>8</v>
      </c>
      <c r="F37" s="26" t="s">
        <v>8</v>
      </c>
      <c r="G37" s="26" t="s">
        <v>8</v>
      </c>
      <c r="H37" s="26" t="s">
        <v>8</v>
      </c>
      <c r="I37" s="26" t="s">
        <v>8</v>
      </c>
      <c r="J37" s="34">
        <f>+Fresh!J37+Canned!J37+Cured!J37</f>
        <v>10.761058705009617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row>
    <row r="38" spans="1:255" ht="12" customHeight="1">
      <c r="A38" s="25">
        <v>1940</v>
      </c>
      <c r="B38" s="82">
        <f>+'[1]Pop'!D161</f>
        <v>132.122</v>
      </c>
      <c r="C38" s="26" t="s">
        <v>8</v>
      </c>
      <c r="D38" s="26" t="s">
        <v>8</v>
      </c>
      <c r="E38" s="26" t="s">
        <v>8</v>
      </c>
      <c r="F38" s="26" t="s">
        <v>8</v>
      </c>
      <c r="G38" s="26" t="s">
        <v>8</v>
      </c>
      <c r="H38" s="26" t="s">
        <v>8</v>
      </c>
      <c r="I38" s="26" t="s">
        <v>8</v>
      </c>
      <c r="J38" s="34">
        <f>+Fresh!J38+Canned!J38+Cured!J38</f>
        <v>10.982273958916757</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row>
    <row r="39" spans="1:255" ht="12" customHeight="1">
      <c r="A39" s="28">
        <v>1941</v>
      </c>
      <c r="B39" s="83">
        <f>+'[1]Pop'!D162</f>
        <v>133.402</v>
      </c>
      <c r="C39" s="29" t="s">
        <v>8</v>
      </c>
      <c r="D39" s="29" t="s">
        <v>8</v>
      </c>
      <c r="E39" s="29" t="s">
        <v>8</v>
      </c>
      <c r="F39" s="29" t="s">
        <v>8</v>
      </c>
      <c r="G39" s="29" t="s">
        <v>8</v>
      </c>
      <c r="H39" s="29" t="s">
        <v>8</v>
      </c>
      <c r="I39" s="29" t="s">
        <v>8</v>
      </c>
      <c r="J39" s="40">
        <f>+Fresh!J39+Canned!J39+Cured!J39</f>
        <v>11.051471492181527</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row>
    <row r="40" spans="1:255" ht="12" customHeight="1">
      <c r="A40" s="28">
        <v>1942</v>
      </c>
      <c r="B40" s="83">
        <f>+'[1]Pop'!D163</f>
        <v>134.86</v>
      </c>
      <c r="C40" s="29" t="s">
        <v>8</v>
      </c>
      <c r="D40" s="29" t="s">
        <v>8</v>
      </c>
      <c r="E40" s="29" t="s">
        <v>8</v>
      </c>
      <c r="F40" s="29" t="s">
        <v>8</v>
      </c>
      <c r="G40" s="29" t="s">
        <v>8</v>
      </c>
      <c r="H40" s="29" t="s">
        <v>8</v>
      </c>
      <c r="I40" s="29" t="s">
        <v>8</v>
      </c>
      <c r="J40" s="40">
        <f>+Fresh!J40+Canned!J40+Cured!J40</f>
        <v>8.802417321666914</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row>
    <row r="41" spans="1:255" ht="12" customHeight="1">
      <c r="A41" s="28">
        <v>1943</v>
      </c>
      <c r="B41" s="83">
        <f>+'[1]Pop'!D164</f>
        <v>136.739</v>
      </c>
      <c r="C41" s="29" t="s">
        <v>8</v>
      </c>
      <c r="D41" s="29" t="s">
        <v>8</v>
      </c>
      <c r="E41" s="29" t="s">
        <v>8</v>
      </c>
      <c r="F41" s="29" t="s">
        <v>8</v>
      </c>
      <c r="G41" s="29" t="s">
        <v>8</v>
      </c>
      <c r="H41" s="29" t="s">
        <v>8</v>
      </c>
      <c r="I41" s="29" t="s">
        <v>8</v>
      </c>
      <c r="J41" s="40">
        <f>+Fresh!J41+Canned!J41+Cured!J41</f>
        <v>7.97234293069278</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row>
    <row r="42" spans="1:255" ht="12" customHeight="1">
      <c r="A42" s="28">
        <v>1944</v>
      </c>
      <c r="B42" s="83">
        <f>+'[1]Pop'!D165</f>
        <v>138.397</v>
      </c>
      <c r="C42" s="29" t="s">
        <v>8</v>
      </c>
      <c r="D42" s="29" t="s">
        <v>8</v>
      </c>
      <c r="E42" s="29" t="s">
        <v>8</v>
      </c>
      <c r="F42" s="29" t="s">
        <v>8</v>
      </c>
      <c r="G42" s="29" t="s">
        <v>8</v>
      </c>
      <c r="H42" s="29" t="s">
        <v>8</v>
      </c>
      <c r="I42" s="29" t="s">
        <v>8</v>
      </c>
      <c r="J42" s="40">
        <f>+Fresh!J42+Canned!J42+Cured!J42</f>
        <v>8.734526037414106</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row>
    <row r="43" spans="1:255" ht="12" customHeight="1">
      <c r="A43" s="28">
        <v>1945</v>
      </c>
      <c r="B43" s="83">
        <f>+'[1]Pop'!D166</f>
        <v>139.928</v>
      </c>
      <c r="C43" s="29" t="s">
        <v>8</v>
      </c>
      <c r="D43" s="29" t="s">
        <v>8</v>
      </c>
      <c r="E43" s="29" t="s">
        <v>8</v>
      </c>
      <c r="F43" s="29" t="s">
        <v>8</v>
      </c>
      <c r="G43" s="29" t="s">
        <v>8</v>
      </c>
      <c r="H43" s="29" t="s">
        <v>8</v>
      </c>
      <c r="I43" s="29" t="s">
        <v>8</v>
      </c>
      <c r="J43" s="40">
        <f>+Fresh!J43+Canned!J43+Cured!J43</f>
        <v>9.760825567434681</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row>
    <row r="44" spans="1:255" ht="12" customHeight="1">
      <c r="A44" s="25">
        <v>1946</v>
      </c>
      <c r="B44" s="82">
        <f>+'[1]Pop'!D167</f>
        <v>141.389</v>
      </c>
      <c r="C44" s="36">
        <f>SUM(Fresh:Cured!C44)</f>
        <v>1466</v>
      </c>
      <c r="D44" s="36">
        <f>SUM(Fresh:Cured!D44)</f>
        <v>240</v>
      </c>
      <c r="E44" s="36">
        <f>SUM(Fresh:Cured!E44)</f>
        <v>264</v>
      </c>
      <c r="F44" s="36">
        <f>SUM(Fresh:Cured!F44)</f>
        <v>1970</v>
      </c>
      <c r="G44" s="36">
        <f>SUM(Fresh:Cured!G44)</f>
        <v>199</v>
      </c>
      <c r="H44" s="36">
        <f>SUM(Fresh:Cured!H44)</f>
        <v>238</v>
      </c>
      <c r="I44" s="36">
        <f>SUM(Fresh:Cured!I44)</f>
        <v>1533</v>
      </c>
      <c r="J44" s="34">
        <f>+Fresh!J44+Canned!J44+Cured!J44</f>
        <v>10.842427628740566</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row>
    <row r="45" spans="1:255" ht="12" customHeight="1">
      <c r="A45" s="25">
        <v>1947</v>
      </c>
      <c r="B45" s="82">
        <f>+'[1]Pop'!D168</f>
        <v>144.126</v>
      </c>
      <c r="C45" s="36">
        <f>SUM(Fresh:Cured!C45)</f>
        <v>1442</v>
      </c>
      <c r="D45" s="36">
        <f>SUM(Fresh:Cured!D45)</f>
        <v>213</v>
      </c>
      <c r="E45" s="36">
        <f>SUM(Fresh:Cured!E45)</f>
        <v>238</v>
      </c>
      <c r="F45" s="36">
        <f>SUM(Fresh:Cured!F45)</f>
        <v>1893</v>
      </c>
      <c r="G45" s="36">
        <f>SUM(Fresh:Cured!G45)</f>
        <v>206</v>
      </c>
      <c r="H45" s="36">
        <f>SUM(Fresh:Cured!H45)</f>
        <v>200</v>
      </c>
      <c r="I45" s="36">
        <f>SUM(Fresh:Cured!I45)</f>
        <v>1487</v>
      </c>
      <c r="J45" s="34">
        <f>+Fresh!J45+Canned!J45+Cured!J45</f>
        <v>10.317361197840777</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row>
    <row r="46" spans="1:255" ht="12" customHeight="1">
      <c r="A46" s="25">
        <v>1948</v>
      </c>
      <c r="B46" s="82">
        <f>+'[1]Pop'!D169</f>
        <v>146.631</v>
      </c>
      <c r="C46" s="36">
        <f>SUM(Fresh:Cured!C46)</f>
        <v>1490</v>
      </c>
      <c r="D46" s="36">
        <f>SUM(Fresh:Cured!D46)</f>
        <v>273</v>
      </c>
      <c r="E46" s="36">
        <f>SUM(Fresh:Cured!E46)</f>
        <v>200</v>
      </c>
      <c r="F46" s="36">
        <f>SUM(Fresh:Cured!F46)</f>
        <v>1963</v>
      </c>
      <c r="G46" s="36">
        <f>SUM(Fresh:Cured!G46)</f>
        <v>96</v>
      </c>
      <c r="H46" s="36">
        <f>SUM(Fresh:Cured!H46)</f>
        <v>225</v>
      </c>
      <c r="I46" s="36">
        <f>SUM(Fresh:Cured!I46)</f>
        <v>1642</v>
      </c>
      <c r="J46" s="34">
        <f>+Fresh!J46+Canned!J46+Cured!J46</f>
        <v>11.19817773867736</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row>
    <row r="47" spans="1:255" ht="12" customHeight="1">
      <c r="A47" s="25">
        <v>1949</v>
      </c>
      <c r="B47" s="82">
        <f>+'[1]Pop'!D170</f>
        <v>149.188</v>
      </c>
      <c r="C47" s="36">
        <f>SUM(Fresh:Cured!C47)</f>
        <v>1505</v>
      </c>
      <c r="D47" s="36">
        <f>SUM(Fresh:Cured!D47)</f>
        <v>283</v>
      </c>
      <c r="E47" s="36">
        <f>SUM(Fresh:Cured!E47)</f>
        <v>225</v>
      </c>
      <c r="F47" s="36">
        <f>SUM(Fresh:Cured!F47)</f>
        <v>2013</v>
      </c>
      <c r="G47" s="36">
        <f>SUM(Fresh:Cured!G47)</f>
        <v>144</v>
      </c>
      <c r="H47" s="36">
        <f>SUM(Fresh:Cured!H47)</f>
        <v>236</v>
      </c>
      <c r="I47" s="36">
        <f>SUM(Fresh:Cured!I47)</f>
        <v>1633</v>
      </c>
      <c r="J47" s="34">
        <f>+Fresh!J47+Canned!J47+Cured!J47</f>
        <v>10.945920583424941</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row>
    <row r="48" spans="1:255" ht="12" customHeight="1">
      <c r="A48" s="25">
        <v>1950</v>
      </c>
      <c r="B48" s="82">
        <f>+'[1]Pop'!D171</f>
        <v>151.684</v>
      </c>
      <c r="C48" s="36">
        <f>SUM(Fresh:Cured!C48)</f>
        <v>1612</v>
      </c>
      <c r="D48" s="36">
        <f>SUM(Fresh:Cured!D48)</f>
        <v>392</v>
      </c>
      <c r="E48" s="36">
        <f>SUM(Fresh:Cured!E48)</f>
        <v>236</v>
      </c>
      <c r="F48" s="36">
        <f>SUM(Fresh:Cured!F48)</f>
        <v>2240</v>
      </c>
      <c r="G48" s="36">
        <f>SUM(Fresh:Cured!G48)</f>
        <v>119</v>
      </c>
      <c r="H48" s="36">
        <f>SUM(Fresh:Cured!H48)</f>
        <v>316</v>
      </c>
      <c r="I48" s="36">
        <f>SUM(Fresh:Cured!I48)</f>
        <v>1805</v>
      </c>
      <c r="J48" s="34">
        <f>+Fresh!J48+Canned!J48+Cured!J48</f>
        <v>11.899738930935365</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row>
    <row r="49" spans="1:255" ht="12" customHeight="1">
      <c r="A49" s="28">
        <v>1951</v>
      </c>
      <c r="B49" s="83">
        <f>+'[1]Pop'!D172</f>
        <v>154.287</v>
      </c>
      <c r="C49" s="91">
        <f>SUM(Fresh:Cured!C49)</f>
        <v>1457</v>
      </c>
      <c r="D49" s="42">
        <f>SUM(Fresh:Cured!D49)</f>
        <v>384</v>
      </c>
      <c r="E49" s="42">
        <f>SUM(Fresh:Cured!E49)</f>
        <v>316</v>
      </c>
      <c r="F49" s="42">
        <f>SUM(Fresh:Cured!F49)</f>
        <v>2157</v>
      </c>
      <c r="G49" s="42">
        <f>SUM(Fresh:Cured!G49)</f>
        <v>161</v>
      </c>
      <c r="H49" s="42">
        <f>SUM(Fresh:Cured!H49)</f>
        <v>249</v>
      </c>
      <c r="I49" s="42">
        <f>SUM(Fresh:Cured!I49)</f>
        <v>1747</v>
      </c>
      <c r="J49" s="40">
        <f>+Fresh!J49+Canned!J49+Cured!J49</f>
        <v>11.32305378936657</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row>
    <row r="50" spans="1:255" ht="12" customHeight="1">
      <c r="A50" s="28">
        <v>1952</v>
      </c>
      <c r="B50" s="83">
        <f>+'[1]Pop'!D173</f>
        <v>156.954</v>
      </c>
      <c r="C50" s="91">
        <f>SUM(Fresh:Cured!C50)</f>
        <v>1391</v>
      </c>
      <c r="D50" s="42">
        <f>SUM(Fresh:Cured!D50)</f>
        <v>439</v>
      </c>
      <c r="E50" s="42">
        <f>SUM(Fresh:Cured!E50)</f>
        <v>249</v>
      </c>
      <c r="F50" s="42">
        <f>SUM(Fresh:Cured!F50)</f>
        <v>2079</v>
      </c>
      <c r="G50" s="42">
        <f>SUM(Fresh:Cured!G50)</f>
        <v>59</v>
      </c>
      <c r="H50" s="42">
        <f>SUM(Fresh:Cured!H50)</f>
        <v>276</v>
      </c>
      <c r="I50" s="42">
        <f>SUM(Fresh:Cured!I50)</f>
        <v>1744</v>
      </c>
      <c r="J50" s="40">
        <f>+Fresh!J50+Canned!J50+Cured!J50</f>
        <v>11.111535864011113</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row>
    <row r="51" spans="1:255" ht="12" customHeight="1">
      <c r="A51" s="28">
        <v>1953</v>
      </c>
      <c r="B51" s="83">
        <f>+'[1]Pop'!D174</f>
        <v>159.565</v>
      </c>
      <c r="C51" s="91">
        <f>SUM(Fresh:Cured!C51)</f>
        <v>1369</v>
      </c>
      <c r="D51" s="42">
        <f>SUM(Fresh:Cured!D51)</f>
        <v>463</v>
      </c>
      <c r="E51" s="42">
        <f>SUM(Fresh:Cured!E51)</f>
        <v>276</v>
      </c>
      <c r="F51" s="42">
        <f>SUM(Fresh:Cured!F51)</f>
        <v>2108</v>
      </c>
      <c r="G51" s="42">
        <f>SUM(Fresh:Cured!G51)</f>
        <v>62</v>
      </c>
      <c r="H51" s="42">
        <f>SUM(Fresh:Cured!H51)</f>
        <v>238</v>
      </c>
      <c r="I51" s="42">
        <f>SUM(Fresh:Cured!I51)</f>
        <v>1808</v>
      </c>
      <c r="J51" s="40">
        <f>+Fresh!J51+Canned!J51+Cured!J51</f>
        <v>11.330805627800583</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row>
    <row r="52" spans="1:255" ht="12" customHeight="1">
      <c r="A52" s="28">
        <v>1954</v>
      </c>
      <c r="B52" s="83">
        <f>+'[1]Pop'!D175</f>
        <v>162.391</v>
      </c>
      <c r="C52" s="91">
        <f>SUM(Fresh:Cured!C52)</f>
        <v>1405</v>
      </c>
      <c r="D52" s="42">
        <f>SUM(Fresh:Cured!D52)</f>
        <v>544</v>
      </c>
      <c r="E52" s="42">
        <f>SUM(Fresh:Cured!E52)</f>
        <v>238</v>
      </c>
      <c r="F52" s="42">
        <f>SUM(Fresh:Cured!F52)</f>
        <v>2187</v>
      </c>
      <c r="G52" s="42">
        <f>SUM(Fresh:Cured!G52)</f>
        <v>56</v>
      </c>
      <c r="H52" s="42">
        <f>SUM(Fresh:Cured!H52)</f>
        <v>323</v>
      </c>
      <c r="I52" s="42">
        <f>SUM(Fresh:Cured!I52)</f>
        <v>1808</v>
      </c>
      <c r="J52" s="40">
        <f>+Fresh!J52+Canned!J52+Cured!J52</f>
        <v>11.133621937176322</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row>
    <row r="53" spans="1:255" ht="12" customHeight="1">
      <c r="A53" s="28">
        <v>1955</v>
      </c>
      <c r="B53" s="83">
        <f>+'[1]Pop'!D176</f>
        <v>165.275</v>
      </c>
      <c r="C53" s="91">
        <f>SUM(Fresh:Cured!C53)</f>
        <v>1329</v>
      </c>
      <c r="D53" s="42">
        <f>SUM(Fresh:Cured!D53)</f>
        <v>461</v>
      </c>
      <c r="E53" s="42">
        <f>SUM(Fresh:Cured!E53)</f>
        <v>323</v>
      </c>
      <c r="F53" s="42">
        <f>SUM(Fresh:Cured!F53)</f>
        <v>2113</v>
      </c>
      <c r="G53" s="42">
        <f>SUM(Fresh:Cured!G53)</f>
        <v>101</v>
      </c>
      <c r="H53" s="42">
        <f>SUM(Fresh:Cured!H53)</f>
        <v>290</v>
      </c>
      <c r="I53" s="42">
        <f>SUM(Fresh:Cured!I53)</f>
        <v>1722</v>
      </c>
      <c r="J53" s="40">
        <f>+Fresh!J53+Canned!J53+Cured!J53</f>
        <v>10.418998638632582</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row>
    <row r="54" spans="1:255" ht="12" customHeight="1">
      <c r="A54" s="25">
        <v>1956</v>
      </c>
      <c r="B54" s="82">
        <f>+'[1]Pop'!D177</f>
        <v>168.221</v>
      </c>
      <c r="C54" s="36">
        <f>SUM(Fresh:Cured!C54)</f>
        <v>1382</v>
      </c>
      <c r="D54" s="36">
        <f>SUM(Fresh:Cured!D54)</f>
        <v>492</v>
      </c>
      <c r="E54" s="36">
        <f>SUM(Fresh:Cured!E54)</f>
        <v>290</v>
      </c>
      <c r="F54" s="36">
        <f>SUM(Fresh:Cured!F54)</f>
        <v>2164</v>
      </c>
      <c r="G54" s="36">
        <f>SUM(Fresh:Cured!G54)</f>
        <v>93</v>
      </c>
      <c r="H54" s="36">
        <f>SUM(Fresh:Cured!H54)</f>
        <v>324</v>
      </c>
      <c r="I54" s="36">
        <f>SUM(Fresh:Cured!I54)</f>
        <v>1747</v>
      </c>
      <c r="J54" s="34">
        <f>+Fresh!J54+Canned!J54+Cured!J54</f>
        <v>10.38514810873791</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row>
    <row r="55" spans="1:255" ht="12" customHeight="1">
      <c r="A55" s="25">
        <v>1957</v>
      </c>
      <c r="B55" s="82">
        <f>+'[1]Pop'!D178</f>
        <v>171.274</v>
      </c>
      <c r="C55" s="36">
        <f>SUM(Fresh:Cured!C55)</f>
        <v>1312</v>
      </c>
      <c r="D55" s="36">
        <f>SUM(Fresh:Cured!D55)</f>
        <v>509</v>
      </c>
      <c r="E55" s="36">
        <f>SUM(Fresh:Cured!E55)</f>
        <v>324</v>
      </c>
      <c r="F55" s="36">
        <f>SUM(Fresh:Cured!F55)</f>
        <v>2145</v>
      </c>
      <c r="G55" s="36">
        <f>SUM(Fresh:Cured!G55)</f>
        <v>79</v>
      </c>
      <c r="H55" s="36">
        <f>SUM(Fresh:Cured!H55)</f>
        <v>313</v>
      </c>
      <c r="I55" s="36">
        <f>SUM(Fresh:Cured!I55)</f>
        <v>1753</v>
      </c>
      <c r="J55" s="34">
        <f>+Fresh!J55+Canned!J55+Cured!J55</f>
        <v>10.235061947522683</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row>
    <row r="56" spans="1:255" ht="12" customHeight="1">
      <c r="A56" s="25">
        <v>1958</v>
      </c>
      <c r="B56" s="82">
        <f>+'[1]Pop'!D179</f>
        <v>174.141</v>
      </c>
      <c r="C56" s="36">
        <f>SUM(Fresh:Cured!C56)</f>
        <v>1439</v>
      </c>
      <c r="D56" s="36">
        <f>SUM(Fresh:Cured!D56)</f>
        <v>556</v>
      </c>
      <c r="E56" s="36">
        <f>SUM(Fresh:Cured!E56)</f>
        <v>313</v>
      </c>
      <c r="F56" s="36">
        <f>SUM(Fresh:Cured!F56)</f>
        <v>2308</v>
      </c>
      <c r="G56" s="36">
        <f>SUM(Fresh:Cured!G56)</f>
        <v>53</v>
      </c>
      <c r="H56" s="36">
        <f>SUM(Fresh:Cured!H56)</f>
        <v>410</v>
      </c>
      <c r="I56" s="36">
        <f>SUM(Fresh:Cured!I56)</f>
        <v>1845</v>
      </c>
      <c r="J56" s="34">
        <f>+Fresh!J56+Canned!J56+Cured!J56</f>
        <v>10.594862783606388</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row>
    <row r="57" spans="1:255" ht="12" customHeight="1">
      <c r="A57" s="25">
        <v>1959</v>
      </c>
      <c r="B57" s="82">
        <f>+'[1]Pop'!D180</f>
        <v>177.073</v>
      </c>
      <c r="C57" s="36">
        <f>SUM(Fresh:Cured!C57)</f>
        <v>1278</v>
      </c>
      <c r="D57" s="36">
        <f>SUM(Fresh:Cured!D57)</f>
        <v>665</v>
      </c>
      <c r="E57" s="36">
        <f>SUM(Fresh:Cured!E57)</f>
        <v>410</v>
      </c>
      <c r="F57" s="36">
        <f>SUM(Fresh:Cured!F57)</f>
        <v>2353</v>
      </c>
      <c r="G57" s="36">
        <f>SUM(Fresh:Cured!G57)</f>
        <v>78</v>
      </c>
      <c r="H57" s="36">
        <f>SUM(Fresh:Cured!H57)</f>
        <v>340</v>
      </c>
      <c r="I57" s="36">
        <f>SUM(Fresh:Cured!I57)</f>
        <v>1935</v>
      </c>
      <c r="J57" s="34">
        <f>+Fresh!J57+Canned!J57+Cured!J57</f>
        <v>10.927696486759697</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row>
    <row r="58" spans="1:255" ht="12" customHeight="1">
      <c r="A58" s="25">
        <v>1960</v>
      </c>
      <c r="B58" s="82">
        <f>+'[1]Pop'!D181</f>
        <v>180.671</v>
      </c>
      <c r="C58" s="36">
        <f>SUM(Fresh:Cured!C58)</f>
        <v>1359</v>
      </c>
      <c r="D58" s="36">
        <f>SUM(Fresh:Cured!D58)</f>
        <v>586</v>
      </c>
      <c r="E58" s="36">
        <f>SUM(Fresh:Cured!E58)</f>
        <v>340</v>
      </c>
      <c r="F58" s="36">
        <f>SUM(Fresh:Cured!F58)</f>
        <v>2285</v>
      </c>
      <c r="G58" s="36">
        <f>SUM(Fresh:Cured!G58)</f>
        <v>59</v>
      </c>
      <c r="H58" s="36">
        <f>SUM(Fresh:Cured!H58)</f>
        <v>365</v>
      </c>
      <c r="I58" s="36">
        <f>SUM(Fresh:Cured!I58)</f>
        <v>1861</v>
      </c>
      <c r="J58" s="34">
        <f>+Fresh!J58+Canned!J58+Cured!J58</f>
        <v>10.300490947634097</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row>
    <row r="59" spans="1:255" ht="12" customHeight="1">
      <c r="A59" s="28">
        <v>1961</v>
      </c>
      <c r="B59" s="83">
        <f>+'[1]Pop'!D182</f>
        <v>183.691</v>
      </c>
      <c r="C59" s="91">
        <f>SUM(Fresh:Cured!C59)</f>
        <v>1347</v>
      </c>
      <c r="D59" s="42">
        <f>SUM(Fresh:Cured!D59)</f>
        <v>656</v>
      </c>
      <c r="E59" s="42">
        <f>SUM(Fresh:Cured!E59)</f>
        <v>365</v>
      </c>
      <c r="F59" s="42">
        <f>SUM(Fresh:Cured!F59)</f>
        <v>2368</v>
      </c>
      <c r="G59" s="42">
        <f>SUM(Fresh:Cured!G59)</f>
        <v>44</v>
      </c>
      <c r="H59" s="42">
        <f>SUM(Fresh:Cured!H59)</f>
        <v>351</v>
      </c>
      <c r="I59" s="42">
        <f>SUM(Fresh:Cured!I59)</f>
        <v>1973</v>
      </c>
      <c r="J59" s="40">
        <f>+Fresh!J59+Canned!J59+Cured!J59</f>
        <v>10.740863733117028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row>
    <row r="60" spans="1:255" ht="12" customHeight="1">
      <c r="A60" s="28">
        <v>1962</v>
      </c>
      <c r="B60" s="83">
        <f>+'[1]Pop'!D183</f>
        <v>186.538</v>
      </c>
      <c r="C60" s="91">
        <f>SUM(Fresh:Cured!C60)</f>
        <v>1402</v>
      </c>
      <c r="D60" s="42">
        <f>SUM(Fresh:Cured!D60)</f>
        <v>715</v>
      </c>
      <c r="E60" s="42">
        <f>SUM(Fresh:Cured!E60)</f>
        <v>351</v>
      </c>
      <c r="F60" s="42">
        <f>SUM(Fresh:Cured!F60)</f>
        <v>2468</v>
      </c>
      <c r="G60" s="42">
        <f>SUM(Fresh:Cured!G60)</f>
        <v>56</v>
      </c>
      <c r="H60" s="42">
        <f>SUM(Fresh:Cured!H60)</f>
        <v>426</v>
      </c>
      <c r="I60" s="42">
        <f>SUM(Fresh:Cured!I60)</f>
        <v>1986</v>
      </c>
      <c r="J60" s="40">
        <f>+Fresh!J60+Canned!J60+Cured!J60</f>
        <v>10.646624280307497</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row>
    <row r="61" spans="1:255" ht="12" customHeight="1">
      <c r="A61" s="28">
        <v>1963</v>
      </c>
      <c r="B61" s="83">
        <f>+'[1]Pop'!D184</f>
        <v>189.242</v>
      </c>
      <c r="C61" s="91">
        <f>SUM(Fresh:Cured!C61)</f>
        <v>1369</v>
      </c>
      <c r="D61" s="42">
        <f>SUM(Fresh:Cured!D61)</f>
        <v>709</v>
      </c>
      <c r="E61" s="42">
        <f>SUM(Fresh:Cured!E61)</f>
        <v>426</v>
      </c>
      <c r="F61" s="42">
        <f>SUM(Fresh:Cured!F61)</f>
        <v>2504</v>
      </c>
      <c r="G61" s="42">
        <f>SUM(Fresh:Cured!G61)</f>
        <v>62</v>
      </c>
      <c r="H61" s="42">
        <f>SUM(Fresh:Cured!H61)</f>
        <v>448</v>
      </c>
      <c r="I61" s="42">
        <f>SUM(Fresh:Cured!I61)</f>
        <v>1994</v>
      </c>
      <c r="J61" s="40">
        <f>+Fresh!J61+Canned!J61+Cured!J61</f>
        <v>10.536773020788198</v>
      </c>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row>
    <row r="62" spans="1:255" ht="12" customHeight="1">
      <c r="A62" s="28">
        <v>1964</v>
      </c>
      <c r="B62" s="83">
        <f>+'[1]Pop'!D185</f>
        <v>191.889</v>
      </c>
      <c r="C62" s="91">
        <f>SUM(Fresh:Cured!C62)</f>
        <v>1372</v>
      </c>
      <c r="D62" s="42">
        <f>SUM(Fresh:Cured!D62)</f>
        <v>717</v>
      </c>
      <c r="E62" s="42">
        <f>SUM(Fresh:Cured!E62)</f>
        <v>448</v>
      </c>
      <c r="F62" s="42">
        <f>SUM(Fresh:Cured!F62)</f>
        <v>2537</v>
      </c>
      <c r="G62" s="42">
        <f>SUM(Fresh:Cured!G62)</f>
        <v>87</v>
      </c>
      <c r="H62" s="42">
        <f>SUM(Fresh:Cured!H62)</f>
        <v>438</v>
      </c>
      <c r="I62" s="42">
        <f>SUM(Fresh:Cured!I62)</f>
        <v>2012</v>
      </c>
      <c r="J62" s="40">
        <f>+Fresh!J62+Canned!J62+Cured!J62</f>
        <v>10.48522843935817</v>
      </c>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row>
    <row r="63" spans="1:255" ht="12" customHeight="1">
      <c r="A63" s="28">
        <v>1965</v>
      </c>
      <c r="B63" s="83">
        <f>+'[1]Pop'!D186</f>
        <v>194.303</v>
      </c>
      <c r="C63" s="91">
        <f>SUM(Fresh:Cured!C63)</f>
        <v>1410</v>
      </c>
      <c r="D63" s="42">
        <f>SUM(Fresh:Cured!D63)</f>
        <v>741</v>
      </c>
      <c r="E63" s="42">
        <f>SUM(Fresh:Cured!E63)</f>
        <v>438</v>
      </c>
      <c r="F63" s="42">
        <f>SUM(Fresh:Cured!F63)</f>
        <v>2589</v>
      </c>
      <c r="G63" s="42">
        <f>SUM(Fresh:Cured!G63)</f>
        <v>95</v>
      </c>
      <c r="H63" s="42">
        <f>SUM(Fresh:Cured!H63)</f>
        <v>383</v>
      </c>
      <c r="I63" s="42">
        <f>SUM(Fresh:Cured!I63)</f>
        <v>2111</v>
      </c>
      <c r="J63" s="40">
        <f>+Fresh!J63+Canned!J63+Cured!J63</f>
        <v>10.864474557778317</v>
      </c>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row>
    <row r="64" spans="1:255" ht="12" customHeight="1">
      <c r="A64" s="25">
        <v>1966</v>
      </c>
      <c r="B64" s="82">
        <f>+'[1]Pop'!D187</f>
        <v>196.56</v>
      </c>
      <c r="C64" s="36">
        <f>SUM(Fresh:Cured!C64)</f>
        <v>1454</v>
      </c>
      <c r="D64" s="36">
        <f>SUM(Fresh:Cured!D64)</f>
        <v>886</v>
      </c>
      <c r="E64" s="36">
        <f>SUM(Fresh:Cured!E64)</f>
        <v>383</v>
      </c>
      <c r="F64" s="36">
        <f>SUM(Fresh:Cured!F64)</f>
        <v>2723</v>
      </c>
      <c r="G64" s="36">
        <f>SUM(Fresh:Cured!G64)</f>
        <v>108</v>
      </c>
      <c r="H64" s="36">
        <f>SUM(Fresh:Cured!H64)</f>
        <v>471</v>
      </c>
      <c r="I64" s="36">
        <f>SUM(Fresh:Cured!I64)</f>
        <v>2144</v>
      </c>
      <c r="J64" s="34">
        <f>+Fresh!J64+Canned!J64+Cured!J64</f>
        <v>10.907610907610907</v>
      </c>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row>
    <row r="65" spans="1:255" ht="12" customHeight="1">
      <c r="A65" s="25">
        <v>1967</v>
      </c>
      <c r="B65" s="82">
        <f>+'[1]Pop'!D188</f>
        <v>198.712</v>
      </c>
      <c r="C65" s="36">
        <f>SUM(Fresh:Cured!C65)</f>
        <v>1288</v>
      </c>
      <c r="D65" s="36">
        <f>SUM(Fresh:Cured!D65)</f>
        <v>846</v>
      </c>
      <c r="E65" s="36">
        <f>SUM(Fresh:Cured!E65)</f>
        <v>471</v>
      </c>
      <c r="F65" s="36">
        <f>SUM(Fresh:Cured!F65)</f>
        <v>2605</v>
      </c>
      <c r="G65" s="36">
        <f>SUM(Fresh:Cured!G65)</f>
        <v>112</v>
      </c>
      <c r="H65" s="36">
        <f>SUM(Fresh:Cured!H65)</f>
        <v>380</v>
      </c>
      <c r="I65" s="36">
        <f>SUM(Fresh:Cured!I65)</f>
        <v>2113</v>
      </c>
      <c r="J65" s="34">
        <f>+Fresh!J65+Canned!J65+Cured!J65</f>
        <v>10.633479608679899</v>
      </c>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row>
    <row r="66" spans="1:255" ht="12" customHeight="1">
      <c r="A66" s="25">
        <v>1968</v>
      </c>
      <c r="B66" s="82">
        <f>+'[1]Pop'!D189</f>
        <v>200.706</v>
      </c>
      <c r="C66" s="36">
        <f>SUM(Fresh:Cured!C66)</f>
        <v>1350</v>
      </c>
      <c r="D66" s="36">
        <f>SUM(Fresh:Cured!D66)</f>
        <v>1016</v>
      </c>
      <c r="E66" s="36">
        <f>SUM(Fresh:Cured!E66)</f>
        <v>380</v>
      </c>
      <c r="F66" s="36">
        <f>SUM(Fresh:Cured!F66)</f>
        <v>2746</v>
      </c>
      <c r="G66" s="36">
        <f>SUM(Fresh:Cured!G66)</f>
        <v>90</v>
      </c>
      <c r="H66" s="36">
        <f>SUM(Fresh:Cured!H66)</f>
        <v>443</v>
      </c>
      <c r="I66" s="36">
        <f>SUM(Fresh:Cured!I66)</f>
        <v>2213</v>
      </c>
      <c r="J66" s="34">
        <f>+Fresh!J66+Canned!J66+Cured!J66</f>
        <v>11.026077944854665</v>
      </c>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row>
    <row r="67" spans="1:255" ht="12" customHeight="1">
      <c r="A67" s="25">
        <v>1969</v>
      </c>
      <c r="B67" s="82">
        <f>+'[1]Pop'!D190</f>
        <v>202.677</v>
      </c>
      <c r="C67" s="36">
        <f>SUM(Fresh:Cured!C67)</f>
        <v>1294</v>
      </c>
      <c r="D67" s="36">
        <f>SUM(Fresh:Cured!D67)</f>
        <v>1059</v>
      </c>
      <c r="E67" s="36">
        <f>SUM(Fresh:Cured!E67)</f>
        <v>443</v>
      </c>
      <c r="F67" s="36">
        <f>SUM(Fresh:Cured!F67)</f>
        <v>2796</v>
      </c>
      <c r="G67" s="36">
        <f>SUM(Fresh:Cured!G67)</f>
        <v>133</v>
      </c>
      <c r="H67" s="36">
        <f>SUM(Fresh:Cured!H67)</f>
        <v>398</v>
      </c>
      <c r="I67" s="36">
        <f>SUM(Fresh:Cured!I67)</f>
        <v>2265</v>
      </c>
      <c r="J67" s="34">
        <f>+Fresh!J67+Canned!J67+Cured!J67</f>
        <v>11.175417042881037</v>
      </c>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row>
    <row r="68" spans="1:255" ht="12" customHeight="1">
      <c r="A68" s="25">
        <v>1970</v>
      </c>
      <c r="B68" s="82">
        <f>+'[1]Pop'!D191</f>
        <v>205.052</v>
      </c>
      <c r="C68" s="36">
        <f>SUM(Fresh:Cured!C68)</f>
        <v>1412</v>
      </c>
      <c r="D68" s="36">
        <f>SUM(Fresh:Cured!D68)</f>
        <v>1182</v>
      </c>
      <c r="E68" s="36">
        <f>SUM(Fresh:Cured!E68)</f>
        <v>398</v>
      </c>
      <c r="F68" s="36">
        <f>SUM(Fresh:Cured!F68)</f>
        <v>2992</v>
      </c>
      <c r="G68" s="36">
        <f>SUM(Fresh:Cured!G68)</f>
        <v>138</v>
      </c>
      <c r="H68" s="36">
        <f>SUM(Fresh:Cured!H68)</f>
        <v>446</v>
      </c>
      <c r="I68" s="36">
        <f>SUM(Fresh:Cured!I68)</f>
        <v>2408</v>
      </c>
      <c r="J68" s="34">
        <f>+Fresh!J68+Canned!J68+Cured!J68</f>
        <v>11.743362659227904</v>
      </c>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row>
    <row r="69" spans="1:255" ht="12" customHeight="1">
      <c r="A69" s="28">
        <v>1971</v>
      </c>
      <c r="B69" s="83">
        <f>+'[1]Pop'!D192</f>
        <v>207.661</v>
      </c>
      <c r="C69" s="91">
        <f>SUM(Fresh:Cured!C69)</f>
        <v>1442</v>
      </c>
      <c r="D69" s="42">
        <f>SUM(Fresh:Cured!D69)</f>
        <v>1105</v>
      </c>
      <c r="E69" s="42">
        <f>SUM(Fresh:Cured!E69)</f>
        <v>446</v>
      </c>
      <c r="F69" s="42">
        <f>SUM(Fresh:Cured!F69)</f>
        <v>2993</v>
      </c>
      <c r="G69" s="42">
        <f>SUM(Fresh:Cured!G69)</f>
        <v>159</v>
      </c>
      <c r="H69" s="42">
        <f>SUM(Fresh:Cured!H69)</f>
        <v>448</v>
      </c>
      <c r="I69" s="42">
        <f>SUM(Fresh:Cured!I69)</f>
        <v>2386</v>
      </c>
      <c r="J69" s="40">
        <f>+Fresh!J69+Canned!J69+Cured!J69</f>
        <v>11.489880141191653</v>
      </c>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row>
    <row r="70" spans="1:255" ht="12" customHeight="1">
      <c r="A70" s="28">
        <v>1972</v>
      </c>
      <c r="B70" s="83">
        <f>+'[1]Pop'!D193</f>
        <v>209.896</v>
      </c>
      <c r="C70" s="91">
        <f>SUM(Fresh:Cured!C70)</f>
        <v>1542</v>
      </c>
      <c r="D70" s="42">
        <f>SUM(Fresh:Cured!D70)</f>
        <v>1350</v>
      </c>
      <c r="E70" s="42">
        <f>SUM(Fresh:Cured!E70)</f>
        <v>448</v>
      </c>
      <c r="F70" s="42">
        <f>SUM(Fresh:Cured!F70)</f>
        <v>3340</v>
      </c>
      <c r="G70" s="42">
        <f>SUM(Fresh:Cured!G70)</f>
        <v>159</v>
      </c>
      <c r="H70" s="42">
        <f>SUM(Fresh:Cured!H70)</f>
        <v>559</v>
      </c>
      <c r="I70" s="42">
        <f>SUM(Fresh:Cured!I70)</f>
        <v>2622</v>
      </c>
      <c r="J70" s="40">
        <f>+Fresh!J70+Canned!J70+Cured!J70</f>
        <v>12.49190075084804</v>
      </c>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row>
    <row r="71" spans="1:255" ht="12" customHeight="1">
      <c r="A71" s="28">
        <v>1973</v>
      </c>
      <c r="B71" s="83">
        <f>+'[1]Pop'!D194</f>
        <v>211.909</v>
      </c>
      <c r="C71" s="91">
        <f>SUM(Fresh:Cured!C71)</f>
        <v>1572</v>
      </c>
      <c r="D71" s="42">
        <f>SUM(Fresh:Cured!D71)</f>
        <v>1370</v>
      </c>
      <c r="E71" s="42">
        <f>SUM(Fresh:Cured!E71)</f>
        <v>559</v>
      </c>
      <c r="F71" s="42">
        <f>SUM(Fresh:Cured!F71)</f>
        <v>3501</v>
      </c>
      <c r="G71" s="42">
        <f>SUM(Fresh:Cured!G71)</f>
        <v>215</v>
      </c>
      <c r="H71" s="42">
        <f>SUM(Fresh:Cured!H71)</f>
        <v>586</v>
      </c>
      <c r="I71" s="42">
        <f>SUM(Fresh:Cured!I71)</f>
        <v>2700</v>
      </c>
      <c r="J71" s="40">
        <f>+Fresh!J71+Canned!J71+Cured!J71</f>
        <v>12.741318207343719</v>
      </c>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row>
    <row r="72" spans="1:255" ht="12" customHeight="1">
      <c r="A72" s="28">
        <v>1974</v>
      </c>
      <c r="B72" s="83">
        <f>+'[1]Pop'!D195</f>
        <v>213.854</v>
      </c>
      <c r="C72" s="91">
        <f>SUM(Fresh:Cured!C72)</f>
        <v>1605</v>
      </c>
      <c r="D72" s="42">
        <f>SUM(Fresh:Cured!D72)</f>
        <v>1219</v>
      </c>
      <c r="E72" s="42">
        <f>SUM(Fresh:Cured!E72)</f>
        <v>586</v>
      </c>
      <c r="F72" s="42">
        <f>SUM(Fresh:Cured!F72)</f>
        <v>3410</v>
      </c>
      <c r="G72" s="42">
        <f>SUM(Fresh:Cured!G72)</f>
        <v>164</v>
      </c>
      <c r="H72" s="42">
        <f>SUM(Fresh:Cured!H72)</f>
        <v>665</v>
      </c>
      <c r="I72" s="42">
        <f>SUM(Fresh:Cured!I72)</f>
        <v>2581</v>
      </c>
      <c r="J72" s="40">
        <f>+Fresh!J72+Canned!J72+Cured!J72</f>
        <v>12.068981641680773</v>
      </c>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row>
    <row r="73" spans="1:255" ht="12" customHeight="1">
      <c r="A73" s="28">
        <v>1975</v>
      </c>
      <c r="B73" s="83">
        <f>+'[1]Pop'!D196</f>
        <v>215.973</v>
      </c>
      <c r="C73" s="91">
        <f>SUM(Fresh:Cured!C73)</f>
        <v>1516</v>
      </c>
      <c r="D73" s="42">
        <f>SUM(Fresh:Cured!D73)</f>
        <v>1194</v>
      </c>
      <c r="E73" s="42">
        <f>SUM(Fresh:Cured!E73)</f>
        <v>650</v>
      </c>
      <c r="F73" s="42">
        <f>SUM(Fresh:Cured!F73)</f>
        <v>3360</v>
      </c>
      <c r="G73" s="42">
        <f>SUM(Fresh:Cured!G73)</f>
        <v>196</v>
      </c>
      <c r="H73" s="42">
        <f>SUM(Fresh:Cured!H73)</f>
        <v>543</v>
      </c>
      <c r="I73" s="42">
        <f>SUM(Fresh:Cured!I73)</f>
        <v>2621</v>
      </c>
      <c r="J73" s="40">
        <f>+Fresh!J73+Canned!J73+Cured!J73</f>
        <v>12.13577623128817</v>
      </c>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row>
    <row r="74" spans="1:255" ht="12" customHeight="1">
      <c r="A74" s="25">
        <v>1976</v>
      </c>
      <c r="B74" s="82">
        <f>+'[1]Pop'!D197</f>
        <v>218.035</v>
      </c>
      <c r="C74" s="36">
        <f>SUM(Fresh:Cured!C74)</f>
        <v>1682</v>
      </c>
      <c r="D74" s="36">
        <f>SUM(Fresh:Cured!D74)</f>
        <v>1434</v>
      </c>
      <c r="E74" s="36">
        <f>SUM(Fresh:Cured!E74)</f>
        <v>543</v>
      </c>
      <c r="F74" s="36">
        <f>SUM(Fresh:Cured!F74)</f>
        <v>3659</v>
      </c>
      <c r="G74" s="36">
        <f>SUM(Fresh:Cured!G74)</f>
        <v>223</v>
      </c>
      <c r="H74" s="36">
        <f>SUM(Fresh:Cured!H74)</f>
        <v>632</v>
      </c>
      <c r="I74" s="36">
        <f>SUM(Fresh:Cured!I74)</f>
        <v>2804</v>
      </c>
      <c r="J74" s="34">
        <f>+Fresh!J74+Canned!J74+Cured!J74</f>
        <v>12.860320590730845</v>
      </c>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row>
    <row r="75" spans="1:255" ht="12" customHeight="1">
      <c r="A75" s="25">
        <v>1977</v>
      </c>
      <c r="B75" s="82">
        <f>+'[1]Pop'!D198</f>
        <v>220.23899999999998</v>
      </c>
      <c r="C75" s="36">
        <f>SUM(Fresh:Cured!C75)</f>
        <v>1732</v>
      </c>
      <c r="D75" s="36">
        <f>SUM(Fresh:Cured!D75)</f>
        <v>1366</v>
      </c>
      <c r="E75" s="36">
        <f>SUM(Fresh:Cured!E75)</f>
        <v>632</v>
      </c>
      <c r="F75" s="36">
        <f>SUM(Fresh:Cured!F75)</f>
        <v>3730</v>
      </c>
      <c r="G75" s="36">
        <f>SUM(Fresh:Cured!G75)</f>
        <v>284</v>
      </c>
      <c r="H75" s="36">
        <f>SUM(Fresh:Cured!H75)</f>
        <v>662</v>
      </c>
      <c r="I75" s="36">
        <f>SUM(Fresh:Cured!I75)</f>
        <v>2784</v>
      </c>
      <c r="J75" s="34">
        <f>+Fresh!J75+Canned!J75+Cured!J75</f>
        <v>12.640812935038754</v>
      </c>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row>
    <row r="76" spans="1:255" ht="12" customHeight="1">
      <c r="A76" s="25">
        <v>1978</v>
      </c>
      <c r="B76" s="82">
        <f>+'[1]Pop'!D199</f>
        <v>222.585</v>
      </c>
      <c r="C76" s="36">
        <f>SUM(Fresh:Cured!C76)</f>
        <v>1977</v>
      </c>
      <c r="D76" s="36">
        <f>SUM(Fresh:Cured!D76)</f>
        <v>1415</v>
      </c>
      <c r="E76" s="36">
        <f>SUM(Fresh:Cured!E76)</f>
        <v>662</v>
      </c>
      <c r="F76" s="36">
        <f>SUM(Fresh:Cured!F76)</f>
        <v>4054</v>
      </c>
      <c r="G76" s="36">
        <f>SUM(Fresh:Cured!G76)</f>
        <v>375</v>
      </c>
      <c r="H76" s="36">
        <f>SUM(Fresh:Cured!H76)</f>
        <v>703</v>
      </c>
      <c r="I76" s="36">
        <f>SUM(Fresh:Cured!I76)</f>
        <v>2976</v>
      </c>
      <c r="J76" s="34">
        <f>+Fresh!J76+Canned!J76+Cured!J76</f>
        <v>13.370173192263628</v>
      </c>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row>
    <row r="77" spans="1:255" ht="12" customHeight="1">
      <c r="A77" s="25">
        <v>1979</v>
      </c>
      <c r="B77" s="82">
        <f>+'[1]Pop'!D200</f>
        <v>225.055</v>
      </c>
      <c r="C77" s="36">
        <f>SUM(Fresh:Cured!C77)</f>
        <v>1911</v>
      </c>
      <c r="D77" s="36">
        <f>SUM(Fresh:Cured!D77)</f>
        <v>1430</v>
      </c>
      <c r="E77" s="36">
        <f>SUM(Fresh:Cured!E77)</f>
        <v>703</v>
      </c>
      <c r="F77" s="36">
        <f>SUM(Fresh:Cured!F77)</f>
        <v>4044</v>
      </c>
      <c r="G77" s="36">
        <f>SUM(Fresh:Cured!G77)</f>
        <v>450</v>
      </c>
      <c r="H77" s="36">
        <f>SUM(Fresh:Cured!H77)</f>
        <v>672</v>
      </c>
      <c r="I77" s="36">
        <f>SUM(Fresh:Cured!I77)</f>
        <v>2922</v>
      </c>
      <c r="J77" s="34">
        <f>+Fresh!J77+Canned!J77+Cured!J77</f>
        <v>12.983492923951923</v>
      </c>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row>
    <row r="78" spans="1:255" ht="12" customHeight="1">
      <c r="A78" s="25">
        <v>1980</v>
      </c>
      <c r="B78" s="82">
        <f>+'[1]Pop'!D201</f>
        <v>227.726</v>
      </c>
      <c r="C78" s="36">
        <f>SUM(Fresh:Cured!C78)</f>
        <v>1971</v>
      </c>
      <c r="D78" s="36">
        <f>SUM(Fresh:Cured!D78)</f>
        <v>1281</v>
      </c>
      <c r="E78" s="36">
        <f>SUM(Fresh:Cured!E78)</f>
        <v>672</v>
      </c>
      <c r="F78" s="36">
        <f>SUM(Fresh:Cured!F78)</f>
        <v>3924</v>
      </c>
      <c r="G78" s="36">
        <f>SUM(Fresh:Cured!G78)</f>
        <v>471</v>
      </c>
      <c r="H78" s="36">
        <f>SUM(Fresh:Cured!H78)</f>
        <v>626</v>
      </c>
      <c r="I78" s="36">
        <f>SUM(Fresh:Cured!I78)</f>
        <v>2827</v>
      </c>
      <c r="J78" s="34">
        <f>+Fresh!J78+Canned!J78+Cured!J78</f>
        <v>12.414041435760518</v>
      </c>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row>
    <row r="79" spans="1:255" ht="12" customHeight="1">
      <c r="A79" s="28">
        <v>1981</v>
      </c>
      <c r="B79" s="83">
        <f>+'[1]Pop'!D202</f>
        <v>229.966</v>
      </c>
      <c r="C79" s="91">
        <f>SUM(Fresh:Cured!C79)</f>
        <v>1990</v>
      </c>
      <c r="D79" s="42">
        <f>SUM(Fresh:Cured!D79)</f>
        <v>1374</v>
      </c>
      <c r="E79" s="42">
        <f>SUM(Fresh:Cured!E79)</f>
        <v>626</v>
      </c>
      <c r="F79" s="42">
        <f>SUM(Fresh:Cured!F79)</f>
        <v>3990</v>
      </c>
      <c r="G79" s="42">
        <f>SUM(Fresh:Cured!G79)</f>
        <v>528</v>
      </c>
      <c r="H79" s="42">
        <f>SUM(Fresh:Cured!H79)</f>
        <v>569</v>
      </c>
      <c r="I79" s="42">
        <f>SUM(Fresh:Cured!I79)</f>
        <v>2893</v>
      </c>
      <c r="J79" s="40">
        <f>+Fresh!J79+Canned!J79+Cured!J79</f>
        <v>12.58012053955802</v>
      </c>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row>
    <row r="80" spans="1:255" ht="12" customHeight="1">
      <c r="A80" s="28">
        <v>1982</v>
      </c>
      <c r="B80" s="83">
        <f>+'[1]Pop'!D203</f>
        <v>232.188</v>
      </c>
      <c r="C80" s="91">
        <f>SUM(Fresh:Cured!C80)</f>
        <v>1934</v>
      </c>
      <c r="D80" s="42">
        <f>SUM(Fresh:Cured!D80)</f>
        <v>1452</v>
      </c>
      <c r="E80" s="42">
        <f>SUM(Fresh:Cured!E80)</f>
        <v>569</v>
      </c>
      <c r="F80" s="42">
        <f>SUM(Fresh:Cured!F80)</f>
        <v>3955</v>
      </c>
      <c r="G80" s="42">
        <f>SUM(Fresh:Cured!G80)</f>
        <v>508</v>
      </c>
      <c r="H80" s="42">
        <f>SUM(Fresh:Cured!H80)</f>
        <v>569</v>
      </c>
      <c r="I80" s="42">
        <f>SUM(Fresh:Cured!I80)</f>
        <v>2878</v>
      </c>
      <c r="J80" s="40">
        <f>+Fresh!J80+Canned!J80+Cured!J80</f>
        <v>12.395128085861458</v>
      </c>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row>
    <row r="81" spans="1:255" ht="12" customHeight="1">
      <c r="A81" s="28">
        <v>1983</v>
      </c>
      <c r="B81" s="83">
        <f>+'[1]Pop'!D204</f>
        <v>234.307</v>
      </c>
      <c r="C81" s="91">
        <f>SUM(Fresh:Cured!C81)</f>
        <v>1945</v>
      </c>
      <c r="D81" s="42">
        <f>SUM(Fresh:Cured!D81)</f>
        <v>1629</v>
      </c>
      <c r="E81" s="42">
        <f>SUM(Fresh:Cured!E81)</f>
        <v>569</v>
      </c>
      <c r="F81" s="42">
        <f>SUM(Fresh:Cured!F81)</f>
        <v>4143</v>
      </c>
      <c r="G81" s="42">
        <f>SUM(Fresh:Cured!G81)</f>
        <v>464</v>
      </c>
      <c r="H81" s="42">
        <f>SUM(Fresh:Cured!H81)</f>
        <v>562</v>
      </c>
      <c r="I81" s="42">
        <f>SUM(Fresh:Cured!I81)</f>
        <v>3117</v>
      </c>
      <c r="J81" s="40">
        <f>+Fresh!J81+Canned!J81+Cured!J81</f>
        <v>13.303059661042992</v>
      </c>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row>
    <row r="82" spans="1:255" ht="12" customHeight="1">
      <c r="A82" s="28">
        <v>1984</v>
      </c>
      <c r="B82" s="83">
        <f>+'[1]Pop'!D205</f>
        <v>236.348</v>
      </c>
      <c r="C82" s="91">
        <f>SUM(Fresh:Cured!C82)</f>
        <v>2174</v>
      </c>
      <c r="D82" s="42">
        <f>SUM(Fresh:Cured!D82)</f>
        <v>1684</v>
      </c>
      <c r="E82" s="42">
        <f>SUM(Fresh:Cured!E82)</f>
        <v>562</v>
      </c>
      <c r="F82" s="42">
        <f>SUM(Fresh:Cured!F82)</f>
        <v>4420</v>
      </c>
      <c r="G82" s="42">
        <f>SUM(Fresh:Cured!G82)</f>
        <v>440</v>
      </c>
      <c r="H82" s="42">
        <f>SUM(Fresh:Cured!H82)</f>
        <v>646</v>
      </c>
      <c r="I82" s="42">
        <f>SUM(Fresh:Cured!I82)</f>
        <v>3334</v>
      </c>
      <c r="J82" s="40">
        <f>+Fresh!J82+Canned!J82+Cured!J82</f>
        <v>14.106317802562323</v>
      </c>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row>
    <row r="83" spans="1:255" ht="12" customHeight="1">
      <c r="A83" s="28">
        <v>1985</v>
      </c>
      <c r="B83" s="83">
        <f>+'[1]Pop'!D206</f>
        <v>238.466</v>
      </c>
      <c r="C83" s="91">
        <f>SUM(Fresh:Cured!C83)</f>
        <v>2099</v>
      </c>
      <c r="D83" s="42">
        <f>SUM(Fresh:Cured!D83)</f>
        <v>1927</v>
      </c>
      <c r="E83" s="42">
        <f>SUM(Fresh:Cured!E83)</f>
        <v>646</v>
      </c>
      <c r="F83" s="42">
        <f>SUM(Fresh:Cured!F83)</f>
        <v>4672</v>
      </c>
      <c r="G83" s="42">
        <f>SUM(Fresh:Cured!G83)</f>
        <v>485</v>
      </c>
      <c r="H83" s="42">
        <f>SUM(Fresh:Cured!H83)</f>
        <v>608</v>
      </c>
      <c r="I83" s="42">
        <f>SUM(Fresh:Cured!I83)</f>
        <v>3579</v>
      </c>
      <c r="J83" s="40">
        <f>+Fresh!J83+Canned!J83+Cured!J83</f>
        <v>15.008428874556541</v>
      </c>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row>
    <row r="84" spans="1:255" ht="12" customHeight="1">
      <c r="A84" s="25">
        <v>1986</v>
      </c>
      <c r="B84" s="82">
        <f>+'[1]Pop'!D207</f>
        <v>240.651</v>
      </c>
      <c r="C84" s="36">
        <f>SUM(Fresh:Cured!C84)</f>
        <v>2147</v>
      </c>
      <c r="D84" s="36">
        <f>SUM(Fresh:Cured!D84)</f>
        <v>2044</v>
      </c>
      <c r="E84" s="36">
        <f>SUM(Fresh:Cured!E84)</f>
        <v>608</v>
      </c>
      <c r="F84" s="36">
        <f>SUM(Fresh:Cured!F84)</f>
        <v>4799</v>
      </c>
      <c r="G84" s="36">
        <f>SUM(Fresh:Cured!G84)</f>
        <v>550</v>
      </c>
      <c r="H84" s="36">
        <f>SUM(Fresh:Cured!H84)</f>
        <v>538</v>
      </c>
      <c r="I84" s="36">
        <f>SUM(Fresh:Cured!I84)</f>
        <v>3711</v>
      </c>
      <c r="J84" s="34">
        <f>+Fresh!J84+Canned!J84+Cured!J84</f>
        <v>15.420671428749516</v>
      </c>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row>
    <row r="85" spans="1:255" ht="12" customHeight="1">
      <c r="A85" s="25">
        <v>1987</v>
      </c>
      <c r="B85" s="82">
        <f>+'[1]Pop'!D208</f>
        <v>242.804</v>
      </c>
      <c r="C85" s="36">
        <f>SUM(Fresh:Cured!C85)</f>
        <v>2357</v>
      </c>
      <c r="D85" s="36">
        <f>SUM(Fresh:Cured!D85)</f>
        <v>2233</v>
      </c>
      <c r="E85" s="36">
        <f>SUM(Fresh:Cured!E85)</f>
        <v>538</v>
      </c>
      <c r="F85" s="36">
        <f>SUM(Fresh:Cured!F85)</f>
        <v>5128</v>
      </c>
      <c r="G85" s="36">
        <f>SUM(Fresh:Cured!G85)</f>
        <v>585</v>
      </c>
      <c r="H85" s="36">
        <f>SUM(Fresh:Cured!H85)</f>
        <v>634</v>
      </c>
      <c r="I85" s="36">
        <f>SUM(Fresh:Cured!I85)</f>
        <v>3909</v>
      </c>
      <c r="J85" s="34">
        <f>+Fresh!J85+Canned!J85+Cured!J85</f>
        <v>16.099405281626332</v>
      </c>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row>
    <row r="86" spans="1:255" ht="12" customHeight="1">
      <c r="A86" s="25">
        <v>1988</v>
      </c>
      <c r="B86" s="82">
        <f>+'[1]Pop'!D209</f>
        <v>245.021</v>
      </c>
      <c r="C86" s="36">
        <f>SUM(Fresh:Cured!C86)</f>
        <v>2417</v>
      </c>
      <c r="D86" s="36">
        <f>SUM(Fresh:Cured!D86)</f>
        <v>2051</v>
      </c>
      <c r="E86" s="36">
        <f>SUM(Fresh:Cured!E86)</f>
        <v>634</v>
      </c>
      <c r="F86" s="36">
        <f>SUM(Fresh:Cured!F86)</f>
        <v>5102</v>
      </c>
      <c r="G86" s="36">
        <f>SUM(Fresh:Cured!G86)</f>
        <v>786</v>
      </c>
      <c r="H86" s="36">
        <f>SUM(Fresh:Cured!H86)</f>
        <v>606</v>
      </c>
      <c r="I86" s="36">
        <f>SUM(Fresh:Cured!I86)</f>
        <v>3710</v>
      </c>
      <c r="J86" s="34">
        <f>+Fresh!J86+Canned!J86+Cured!J86</f>
        <v>15.141559294917577</v>
      </c>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row>
    <row r="87" spans="1:255" ht="12" customHeight="1">
      <c r="A87" s="25">
        <v>1989</v>
      </c>
      <c r="B87" s="82">
        <f>+'[1]Pop'!D210</f>
        <v>247.342</v>
      </c>
      <c r="C87" s="36">
        <f>SUM(Fresh:Cured!C87)</f>
        <v>2818</v>
      </c>
      <c r="D87" s="36">
        <f>SUM(Fresh:Cured!D87)</f>
        <v>2165</v>
      </c>
      <c r="E87" s="36">
        <f>SUM(Fresh:Cured!E87)</f>
        <v>606</v>
      </c>
      <c r="F87" s="36">
        <f>SUM(Fresh:Cured!F87)</f>
        <v>5589</v>
      </c>
      <c r="G87" s="36">
        <f>SUM(Fresh:Cured!G87)</f>
        <v>1005</v>
      </c>
      <c r="H87" s="36">
        <f>SUM(Fresh:Cured!H87)</f>
        <v>737</v>
      </c>
      <c r="I87" s="36">
        <f>SUM(Fresh:Cured!I87)</f>
        <v>3847</v>
      </c>
      <c r="J87" s="34">
        <f>+Fresh!J87+Canned!J87+Cured!J87</f>
        <v>15.553363359235389</v>
      </c>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row>
    <row r="88" spans="1:255" ht="12" customHeight="1">
      <c r="A88" s="25">
        <v>1990</v>
      </c>
      <c r="B88" s="82">
        <f>+'[1]Pop'!D211</f>
        <v>250.132</v>
      </c>
      <c r="C88" s="36">
        <f>SUM(Fresh:Cured!C88)</f>
        <v>2672</v>
      </c>
      <c r="D88" s="36">
        <f>SUM(Fresh:Cured!D88)</f>
        <v>2104</v>
      </c>
      <c r="E88" s="36">
        <f>SUM(Fresh:Cured!E88)</f>
        <v>737</v>
      </c>
      <c r="F88" s="36">
        <f>SUM(Fresh:Cured!F88)</f>
        <v>5513</v>
      </c>
      <c r="G88" s="36">
        <f>SUM(Fresh:Cured!G88)</f>
        <v>1142</v>
      </c>
      <c r="H88" s="36">
        <f>SUM(Fresh:Cured!H88)</f>
        <v>633</v>
      </c>
      <c r="I88" s="36">
        <f>SUM(Fresh:Cured!I88)</f>
        <v>3738</v>
      </c>
      <c r="J88" s="34">
        <f>+Fresh!J88+Canned!J88+Cured!J88</f>
        <v>14.944109510178626</v>
      </c>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row>
    <row r="89" spans="1:255" ht="12" customHeight="1">
      <c r="A89" s="28">
        <v>1991</v>
      </c>
      <c r="B89" s="83">
        <f>+'[1]Pop'!D212</f>
        <v>253.493</v>
      </c>
      <c r="C89" s="91">
        <f>SUM(Fresh:Cured!C89)</f>
        <v>3090</v>
      </c>
      <c r="D89" s="42">
        <f>SUM(Fresh:Cured!D89)</f>
        <v>2200</v>
      </c>
      <c r="E89" s="42">
        <f>SUM(Fresh:Cured!E89)</f>
        <v>633</v>
      </c>
      <c r="F89" s="42">
        <f>SUM(Fresh:Cured!F89)</f>
        <v>5923</v>
      </c>
      <c r="G89" s="42">
        <f>SUM(Fresh:Cured!G89)</f>
        <v>1484</v>
      </c>
      <c r="H89" s="42">
        <f>SUM(Fresh:Cured!H89)</f>
        <v>695</v>
      </c>
      <c r="I89" s="42">
        <f>SUM(Fresh:Cured!I89)</f>
        <v>3744</v>
      </c>
      <c r="J89" s="40">
        <f>+Fresh!J89+Canned!J89+Cured!J89</f>
        <v>14.76963860935016</v>
      </c>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row>
    <row r="90" spans="1:255" ht="12" customHeight="1">
      <c r="A90" s="28">
        <v>1992</v>
      </c>
      <c r="B90" s="83">
        <f>+'[1]Pop'!D213</f>
        <v>256.894</v>
      </c>
      <c r="C90" s="91">
        <f>SUM(Fresh:Cured!C90)</f>
        <v>3157</v>
      </c>
      <c r="D90" s="42">
        <f>SUM(Fresh:Cured!D90)</f>
        <v>2100</v>
      </c>
      <c r="E90" s="42">
        <f>SUM(Fresh:Cured!E90)</f>
        <v>695</v>
      </c>
      <c r="F90" s="42">
        <f>SUM(Fresh:Cured!F90)</f>
        <v>5952</v>
      </c>
      <c r="G90" s="42">
        <f>SUM(Fresh:Cured!G90)</f>
        <v>1602</v>
      </c>
      <c r="H90" s="42">
        <f>SUM(Fresh:Cured!H90)</f>
        <v>598</v>
      </c>
      <c r="I90" s="42">
        <f>SUM(Fresh:Cured!I90)</f>
        <v>3752</v>
      </c>
      <c r="J90" s="40">
        <f>+Fresh!J90+Canned!J90+Cured!J90</f>
        <v>14.605245743380538</v>
      </c>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row>
    <row r="91" spans="1:255" ht="12" customHeight="1">
      <c r="A91" s="28">
        <v>1993</v>
      </c>
      <c r="B91" s="83">
        <f>+'[1]Pop'!D214</f>
        <v>260.255</v>
      </c>
      <c r="C91" s="91">
        <f>SUM(Fresh:Cured!C91)</f>
        <v>3349</v>
      </c>
      <c r="D91" s="42">
        <f>SUM(Fresh:Cured!D91)</f>
        <v>2100</v>
      </c>
      <c r="E91" s="42">
        <f>SUM(Fresh:Cured!E91)</f>
        <v>598</v>
      </c>
      <c r="F91" s="42">
        <f>SUM(Fresh:Cured!F91)</f>
        <v>6047</v>
      </c>
      <c r="G91" s="42">
        <f>SUM(Fresh:Cured!G91)</f>
        <v>1580</v>
      </c>
      <c r="H91" s="42">
        <f>SUM(Fresh:Cured!H91)</f>
        <v>620</v>
      </c>
      <c r="I91" s="42">
        <f>SUM(Fresh:Cured!I91)</f>
        <v>3847</v>
      </c>
      <c r="J91" s="40">
        <f>+Fresh!J91+Canned!J91+Cured!J91</f>
        <v>14.781656452325604</v>
      </c>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row>
    <row r="92" spans="1:255" ht="12" customHeight="1">
      <c r="A92" s="28">
        <v>1994</v>
      </c>
      <c r="B92" s="83">
        <f>+'[1]Pop'!D215</f>
        <v>263.436</v>
      </c>
      <c r="C92" s="91">
        <f>SUM(Fresh:Cured!C92)</f>
        <v>3305</v>
      </c>
      <c r="D92" s="42">
        <f>SUM(Fresh:Cured!D92)</f>
        <v>2180</v>
      </c>
      <c r="E92" s="42">
        <f>SUM(Fresh:Cured!E92)</f>
        <v>620</v>
      </c>
      <c r="F92" s="42">
        <f>SUM(Fresh:Cured!F92)</f>
        <v>6105</v>
      </c>
      <c r="G92" s="42">
        <f>SUM(Fresh:Cured!G92)</f>
        <v>1562</v>
      </c>
      <c r="H92" s="42">
        <f>SUM(Fresh:Cured!H92)</f>
        <v>602</v>
      </c>
      <c r="I92" s="42">
        <f>SUM(Fresh:Cured!I92)</f>
        <v>3941</v>
      </c>
      <c r="J92" s="40">
        <f>+Fresh!J92+Canned!J92+Cured!J92</f>
        <v>14.959990282269699</v>
      </c>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row>
    <row r="93" spans="1:255" ht="12" customHeight="1">
      <c r="A93" s="28">
        <v>1995</v>
      </c>
      <c r="B93" s="83">
        <f>+'[1]Pop'!D216</f>
        <v>266.557</v>
      </c>
      <c r="C93" s="91">
        <f>SUM(Fresh:Cured!C93)</f>
        <v>3397</v>
      </c>
      <c r="D93" s="42">
        <f>SUM(Fresh:Cured!D93)</f>
        <v>2173</v>
      </c>
      <c r="E93" s="42">
        <f>SUM(Fresh:Cured!E93)</f>
        <v>602</v>
      </c>
      <c r="F93" s="42">
        <f>SUM(Fresh:Cured!F93)</f>
        <v>6172</v>
      </c>
      <c r="G93" s="42">
        <f>SUM(Fresh:Cured!G93)</f>
        <v>1586</v>
      </c>
      <c r="H93" s="42">
        <f>SUM(Fresh:Cured!H93)</f>
        <v>654</v>
      </c>
      <c r="I93" s="42">
        <f>SUM(Fresh:Cured!I93)</f>
        <v>3932</v>
      </c>
      <c r="J93" s="40">
        <f>+Fresh!J93+Canned!J93+Cured!J93</f>
        <v>14.751066376047149</v>
      </c>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row>
    <row r="94" spans="1:10" ht="12" customHeight="1">
      <c r="A94" s="25">
        <v>1996</v>
      </c>
      <c r="B94" s="82">
        <f>+'[1]Pop'!D217</f>
        <v>269.667</v>
      </c>
      <c r="C94" s="36">
        <f>SUM(Fresh:Cured!C94)</f>
        <v>3251</v>
      </c>
      <c r="D94" s="36">
        <f>SUM(Fresh:Cured!D94)</f>
        <v>2285</v>
      </c>
      <c r="E94" s="36">
        <f>SUM(Fresh:Cured!E94)</f>
        <v>654</v>
      </c>
      <c r="F94" s="36">
        <f>SUM(Fresh:Cured!F94)</f>
        <v>6190</v>
      </c>
      <c r="G94" s="36">
        <f>SUM(Fresh:Cured!G94)</f>
        <v>1672</v>
      </c>
      <c r="H94" s="36">
        <f>SUM(Fresh:Cured!H94)</f>
        <v>613</v>
      </c>
      <c r="I94" s="36">
        <f>SUM(Fresh:Cured!I94)</f>
        <v>3905</v>
      </c>
      <c r="J94" s="34">
        <f>+Fresh!J94+Canned!J94+Cured!J94</f>
        <v>14.480822644224174</v>
      </c>
    </row>
    <row r="95" spans="1:10" ht="12" customHeight="1">
      <c r="A95" s="25">
        <v>1997</v>
      </c>
      <c r="B95" s="82">
        <f>+'[1]Pop'!D218</f>
        <v>272.912</v>
      </c>
      <c r="C95" s="36">
        <f>SUM(Fresh:Cured!C95)</f>
        <v>3099</v>
      </c>
      <c r="D95" s="36">
        <f>SUM(Fresh:Cured!D95)</f>
        <v>2416</v>
      </c>
      <c r="E95" s="36">
        <f>SUM(Fresh:Cured!E95)</f>
        <v>613</v>
      </c>
      <c r="F95" s="36">
        <f>SUM(Fresh:Cured!F95)</f>
        <v>6128</v>
      </c>
      <c r="G95" s="36">
        <f>SUM(Fresh:Cured!G95)</f>
        <v>1626</v>
      </c>
      <c r="H95" s="36">
        <f>SUM(Fresh:Cured!H95)</f>
        <v>613</v>
      </c>
      <c r="I95" s="36">
        <f>SUM(Fresh:Cured!I95)</f>
        <v>3889</v>
      </c>
      <c r="J95" s="34">
        <f>+Fresh!J95+Canned!J95+Cured!J95</f>
        <v>14.25001465673917</v>
      </c>
    </row>
    <row r="96" spans="1:10" ht="12" customHeight="1">
      <c r="A96" s="25">
        <v>1998</v>
      </c>
      <c r="B96" s="82">
        <f>+'[1]Pop'!D219</f>
        <v>276.115</v>
      </c>
      <c r="C96" s="36">
        <f>SUM(Fresh:Cured!C96)</f>
        <v>3088</v>
      </c>
      <c r="D96" s="36">
        <f>SUM(Fresh:Cured!D96)</f>
        <v>2597</v>
      </c>
      <c r="E96" s="36">
        <f>SUM(Fresh:Cured!E96)</f>
        <v>613</v>
      </c>
      <c r="F96" s="36">
        <f>SUM(Fresh:Cured!F96)</f>
        <v>6298</v>
      </c>
      <c r="G96" s="36">
        <f>SUM(Fresh:Cured!G96)</f>
        <v>1660</v>
      </c>
      <c r="H96" s="36">
        <f>SUM(Fresh:Cured!H96)</f>
        <v>636</v>
      </c>
      <c r="I96" s="36">
        <f>SUM(Fresh:Cured!I96)</f>
        <v>4002</v>
      </c>
      <c r="J96" s="34">
        <f>+Fresh!J96+Canned!J96+Cured!J96</f>
        <v>14.49396084964598</v>
      </c>
    </row>
    <row r="97" spans="1:10" ht="12" customHeight="1">
      <c r="A97" s="25">
        <v>1999</v>
      </c>
      <c r="B97" s="82">
        <f>+'[1]Pop'!D220</f>
        <v>279.295</v>
      </c>
      <c r="C97" s="36">
        <f>SUM(Fresh:Cured!C97)</f>
        <v>2991</v>
      </c>
      <c r="D97" s="36">
        <f>SUM(Fresh:Cured!D97)</f>
        <v>2826</v>
      </c>
      <c r="E97" s="36">
        <f>SUM(Fresh:Cured!E97)</f>
        <v>636</v>
      </c>
      <c r="F97" s="36">
        <f>SUM(Fresh:Cured!F97)</f>
        <v>6453</v>
      </c>
      <c r="G97" s="36">
        <f>SUM(Fresh:Cured!G97)</f>
        <v>1572</v>
      </c>
      <c r="H97" s="36">
        <f>SUM(Fresh:Cured!H97)</f>
        <v>734</v>
      </c>
      <c r="I97" s="36">
        <f>SUM(Fresh:Cured!I97)</f>
        <v>4147</v>
      </c>
      <c r="J97" s="34">
        <f>+Fresh!J97+Canned!J97+Cured!J97</f>
        <v>14.848099679550293</v>
      </c>
    </row>
    <row r="98" spans="1:10" ht="12" customHeight="1">
      <c r="A98" s="25">
        <v>2000</v>
      </c>
      <c r="B98" s="82">
        <f>+'[1]Pop'!D221</f>
        <v>282.385</v>
      </c>
      <c r="C98" s="36">
        <f>SUM(Fresh:Cured!C98)</f>
        <v>3122</v>
      </c>
      <c r="D98" s="36">
        <f>SUM(Fresh:Cured!D98)</f>
        <v>2931</v>
      </c>
      <c r="E98" s="36">
        <f>SUM(Fresh:Cured!E98)</f>
        <v>322</v>
      </c>
      <c r="F98" s="36">
        <f>SUM(Fresh:Cured!F98)</f>
        <v>6375</v>
      </c>
      <c r="G98" s="36">
        <f>SUM(Fresh:Cured!G98)</f>
        <v>1758</v>
      </c>
      <c r="H98" s="36">
        <f>SUM(Fresh:Cured!H98)</f>
        <v>326</v>
      </c>
      <c r="I98" s="36">
        <f>SUM(Fresh:Cured!I98)</f>
        <v>4291</v>
      </c>
      <c r="J98" s="34">
        <f>+Fresh!J98+Canned!J98+Cured!J98</f>
        <v>15.19556633673885</v>
      </c>
    </row>
    <row r="99" spans="1:10" ht="12" customHeight="1">
      <c r="A99" s="28">
        <v>2001</v>
      </c>
      <c r="B99" s="83">
        <f>+'[1]Pop'!D222</f>
        <v>285.309019</v>
      </c>
      <c r="C99" s="91">
        <f>SUM(Fresh:Cured!C99)</f>
        <v>3077</v>
      </c>
      <c r="D99" s="42">
        <f>SUM(Fresh:Cured!D99)</f>
        <v>3265</v>
      </c>
      <c r="E99" s="42">
        <f>SUM(Fresh:Cured!E99)</f>
        <v>326</v>
      </c>
      <c r="F99" s="42">
        <f>SUM(Fresh:Cured!F99)</f>
        <v>6668</v>
      </c>
      <c r="G99" s="42">
        <f>SUM(Fresh:Cured!G99)</f>
        <v>2149</v>
      </c>
      <c r="H99" s="42">
        <f>SUM(Fresh:Cured!H99)</f>
        <v>322</v>
      </c>
      <c r="I99" s="42">
        <f>SUM(Fresh:Cured!I99)</f>
        <v>4197</v>
      </c>
      <c r="J99" s="40">
        <f>+Fresh!J99+Canned!J99+Cured!J99</f>
        <v>14.710365675471339</v>
      </c>
    </row>
    <row r="100" spans="1:10" ht="12" customHeight="1">
      <c r="A100" s="30">
        <v>2002</v>
      </c>
      <c r="B100" s="83">
        <f>+'[1]Pop'!D223</f>
        <v>288.104818</v>
      </c>
      <c r="C100" s="91">
        <f>SUM(Fresh:Cured!C100)</f>
        <v>2979</v>
      </c>
      <c r="D100" s="42">
        <f>SUM(Fresh:Cured!D100)</f>
        <v>3487</v>
      </c>
      <c r="E100" s="42">
        <f>SUM(Fresh:Cured!E100)</f>
        <v>322</v>
      </c>
      <c r="F100" s="42">
        <f>SUM(Fresh:Cured!F100)</f>
        <v>6788</v>
      </c>
      <c r="G100" s="42">
        <f>SUM(Fresh:Cured!G100)</f>
        <v>1976</v>
      </c>
      <c r="H100" s="42">
        <f>SUM(Fresh:Cured!H100)</f>
        <v>312</v>
      </c>
      <c r="I100" s="42">
        <f>SUM(Fresh:Cured!I100)</f>
        <v>4500</v>
      </c>
      <c r="J100" s="40">
        <f>+Fresh!J100+Canned!J100+Cured!J100</f>
        <v>15.6193153284927</v>
      </c>
    </row>
    <row r="101" spans="1:10" ht="12" customHeight="1">
      <c r="A101" s="30">
        <v>2003</v>
      </c>
      <c r="B101" s="83">
        <f>+'[1]Pop'!D224</f>
        <v>290.819634</v>
      </c>
      <c r="C101" s="91">
        <f>SUM(Fresh:Cured!C101)</f>
        <v>2786</v>
      </c>
      <c r="D101" s="42">
        <f>SUM(Fresh:Cured!D101)</f>
        <v>3901</v>
      </c>
      <c r="E101" s="29" t="s">
        <v>8</v>
      </c>
      <c r="F101" s="42">
        <f>SUM(Fresh:Cured!F101)</f>
        <v>6687</v>
      </c>
      <c r="G101" s="42">
        <f>SUM(Fresh:Cured!G101)</f>
        <v>1938</v>
      </c>
      <c r="H101" s="29" t="s">
        <v>8</v>
      </c>
      <c r="I101" s="42">
        <f>SUM(Fresh:Cured!I101)</f>
        <v>4749</v>
      </c>
      <c r="J101" s="40">
        <f>+Fresh!J101+Canned!J101+Cured!J101</f>
        <v>16.32970901820198</v>
      </c>
    </row>
    <row r="102" spans="1:10" ht="12" customHeight="1">
      <c r="A102" s="30">
        <v>2004</v>
      </c>
      <c r="B102" s="83">
        <f>+'[1]Pop'!D225</f>
        <v>293.463185</v>
      </c>
      <c r="C102" s="91">
        <f>SUM(Fresh:Cured!C102)</f>
        <v>3119</v>
      </c>
      <c r="D102" s="42">
        <f>SUM(Fresh:Cured!D102)</f>
        <v>4091</v>
      </c>
      <c r="E102" s="29" t="s">
        <v>8</v>
      </c>
      <c r="F102" s="42">
        <f>SUM(Fresh:Cured!F102)</f>
        <v>7210</v>
      </c>
      <c r="G102" s="42">
        <f>SUM(Fresh:Cured!G102)</f>
        <v>2356</v>
      </c>
      <c r="H102" s="29" t="s">
        <v>8</v>
      </c>
      <c r="I102" s="42">
        <f>SUM(Fresh:Cured!I102)</f>
        <v>4854</v>
      </c>
      <c r="J102" s="40">
        <f>+Fresh!J102+Canned!J102+Cured!J102</f>
        <v>16.540405230046147</v>
      </c>
    </row>
    <row r="103" spans="1:10" ht="12" customHeight="1">
      <c r="A103" s="30">
        <v>2005</v>
      </c>
      <c r="B103" s="83">
        <f>+'[1]Pop'!D226</f>
        <v>296.186216</v>
      </c>
      <c r="C103" s="91">
        <f>SUM(Fresh:Cured!C103)</f>
        <v>3114</v>
      </c>
      <c r="D103" s="42">
        <f>SUM(Fresh:Cured!D103)</f>
        <v>4033</v>
      </c>
      <c r="E103" s="29" t="s">
        <v>8</v>
      </c>
      <c r="F103" s="42">
        <f>SUM(Fresh:Cured!F103)</f>
        <v>7147</v>
      </c>
      <c r="G103" s="42">
        <f>SUM(Fresh:Cured!G103)</f>
        <v>2363</v>
      </c>
      <c r="H103" s="29" t="s">
        <v>8</v>
      </c>
      <c r="I103" s="42">
        <f>SUM(Fresh:Cured!I103)</f>
        <v>4784</v>
      </c>
      <c r="J103" s="40">
        <f>+Fresh!J103+Canned!J103+Cured!J103</f>
        <v>16.152000807492</v>
      </c>
    </row>
    <row r="104" spans="1:10" ht="12" customHeight="1">
      <c r="A104" s="27">
        <v>2006</v>
      </c>
      <c r="B104" s="82">
        <f>+'[1]Pop'!D227</f>
        <v>298.995825</v>
      </c>
      <c r="C104" s="36">
        <f>SUM(Fresh:Cured!C104)</f>
        <v>3088</v>
      </c>
      <c r="D104" s="36">
        <f>SUM(Fresh:Cured!D104)</f>
        <v>4246</v>
      </c>
      <c r="E104" s="26" t="s">
        <v>8</v>
      </c>
      <c r="F104" s="36">
        <f>SUM(Fresh:Cured!F104)</f>
        <v>7334</v>
      </c>
      <c r="G104" s="36">
        <f>SUM(Fresh:Cured!G104)</f>
        <v>2396</v>
      </c>
      <c r="H104" s="26" t="s">
        <v>8</v>
      </c>
      <c r="I104" s="36">
        <f>SUM(Fresh:Cured!I104)</f>
        <v>4938</v>
      </c>
      <c r="J104" s="34">
        <f>+Fresh!J104+Canned!J104+Cured!J104</f>
        <v>16.515280773569327</v>
      </c>
    </row>
    <row r="105" spans="1:10" ht="12" customHeight="1">
      <c r="A105" s="27">
        <v>2007</v>
      </c>
      <c r="B105" s="82">
        <f>+'[1]Pop'!D228</f>
        <v>302.003917</v>
      </c>
      <c r="C105" s="36">
        <f>SUM(Fresh:Cured!C105)</f>
        <v>3049</v>
      </c>
      <c r="D105" s="36">
        <f>SUM(Fresh:Cured!D105)</f>
        <v>4194</v>
      </c>
      <c r="E105" s="26" t="s">
        <v>8</v>
      </c>
      <c r="F105" s="36">
        <f>SUM(Fresh:Cured!F105)</f>
        <v>7243</v>
      </c>
      <c r="G105" s="36">
        <f>SUM(Fresh:Cured!G105)</f>
        <v>2331</v>
      </c>
      <c r="H105" s="26" t="s">
        <v>8</v>
      </c>
      <c r="I105" s="36">
        <f>SUM(Fresh:Cured!I105)</f>
        <v>4912</v>
      </c>
      <c r="J105" s="34">
        <f>+Fresh!J105+Canned!J105+Cured!J105</f>
        <v>16.264689705994773</v>
      </c>
    </row>
    <row r="106" spans="1:10" ht="12" customHeight="1">
      <c r="A106" s="27">
        <v>2008</v>
      </c>
      <c r="B106" s="82">
        <f>+'[1]Pop'!D229</f>
        <v>304.797761</v>
      </c>
      <c r="C106" s="36">
        <f>SUM(Fresh:Cured!C106)</f>
        <v>2889</v>
      </c>
      <c r="D106" s="36">
        <f>SUM(Fresh:Cured!D106)</f>
        <v>4133</v>
      </c>
      <c r="E106" s="26" t="s">
        <v>8</v>
      </c>
      <c r="F106" s="36">
        <f>SUM(Fresh:Cured!F106)</f>
        <v>7022</v>
      </c>
      <c r="G106" s="36">
        <f>SUM(Fresh:Cured!G106)</f>
        <v>2161</v>
      </c>
      <c r="H106" s="26" t="s">
        <v>8</v>
      </c>
      <c r="I106" s="36">
        <f>SUM(Fresh:Cured!I106)</f>
        <v>4861</v>
      </c>
      <c r="J106" s="34">
        <f>+Fresh!J106+Canned!J106+Cured!J106</f>
        <v>15.948279882541527</v>
      </c>
    </row>
    <row r="107" spans="1:10" ht="12" customHeight="1">
      <c r="A107" s="27">
        <v>2009</v>
      </c>
      <c r="B107" s="82">
        <f>+'[1]Pop'!D230</f>
        <v>307.439406</v>
      </c>
      <c r="C107" s="36">
        <f>SUM(Fresh:Cured!C107)</f>
        <v>2810</v>
      </c>
      <c r="D107" s="36">
        <f>SUM(Fresh:Cured!D107)</f>
        <v>4130</v>
      </c>
      <c r="E107" s="26" t="s">
        <v>8</v>
      </c>
      <c r="F107" s="36">
        <f>SUM(Fresh:Cured!F107)</f>
        <v>6940</v>
      </c>
      <c r="G107" s="36">
        <f>SUM(Fresh:Cured!G107)</f>
        <v>2092</v>
      </c>
      <c r="H107" s="26" t="s">
        <v>8</v>
      </c>
      <c r="I107" s="36">
        <f>SUM(Fresh:Cured!I107)</f>
        <v>4848</v>
      </c>
      <c r="J107" s="34">
        <f>+Fresh!J107+Canned!J107+Cured!J107</f>
        <v>15.768960989990982</v>
      </c>
    </row>
    <row r="108" spans="1:10" ht="12" customHeight="1">
      <c r="A108" s="27">
        <v>2010</v>
      </c>
      <c r="B108" s="82">
        <f>+'[1]Pop'!D231</f>
        <v>309.741279</v>
      </c>
      <c r="C108" s="36">
        <f>SUM(Fresh:Cured!C108)</f>
        <v>2868</v>
      </c>
      <c r="D108" s="36">
        <f>SUM(Fresh:Cured!D108)</f>
        <v>4296</v>
      </c>
      <c r="E108" s="26" t="s">
        <v>8</v>
      </c>
      <c r="F108" s="36">
        <f>SUM(Fresh:Cured!F108)</f>
        <v>7164</v>
      </c>
      <c r="G108" s="36">
        <f>SUM(Fresh:Cured!G108)</f>
        <v>2271</v>
      </c>
      <c r="H108" s="26" t="s">
        <v>8</v>
      </c>
      <c r="I108" s="36">
        <f>SUM(Fresh:Cured!I108)</f>
        <v>4893</v>
      </c>
      <c r="J108" s="34">
        <f>+Fresh!J108+Canned!J108+Cured!J108</f>
        <v>15.797054934999476</v>
      </c>
    </row>
    <row r="109" spans="1:10" ht="12" customHeight="1">
      <c r="A109" s="88">
        <v>2011</v>
      </c>
      <c r="B109" s="96">
        <f>+'[1]Pop'!D232</f>
        <v>311.973914</v>
      </c>
      <c r="C109" s="91">
        <f>SUM(Fresh:Cured!C109)</f>
        <v>3038</v>
      </c>
      <c r="D109" s="91">
        <f>SUM(Fresh:Cured!D109)</f>
        <v>4336</v>
      </c>
      <c r="E109" s="87" t="s">
        <v>8</v>
      </c>
      <c r="F109" s="91">
        <f>SUM(Fresh:Cured!F109)</f>
        <v>7374</v>
      </c>
      <c r="G109" s="91">
        <f>SUM(Fresh:Cured!G109)</f>
        <v>2717</v>
      </c>
      <c r="H109" s="87" t="s">
        <v>8</v>
      </c>
      <c r="I109" s="91">
        <f>SUM(Fresh:Cured!I109)</f>
        <v>4657</v>
      </c>
      <c r="J109" s="89">
        <f>+Fresh!J109+Canned!J109+Cured!J109</f>
        <v>14.927530126765665</v>
      </c>
    </row>
    <row r="110" spans="1:10" ht="12" customHeight="1">
      <c r="A110" s="139">
        <v>2012</v>
      </c>
      <c r="B110" s="125">
        <f>+'[1]Pop'!D233</f>
        <v>314.167558</v>
      </c>
      <c r="C110" s="91">
        <f>SUM(Fresh:Cured!C110)</f>
        <v>2855</v>
      </c>
      <c r="D110" s="126">
        <f>SUM(Fresh:Cured!D110)</f>
        <v>4305</v>
      </c>
      <c r="E110" s="127" t="s">
        <v>8</v>
      </c>
      <c r="F110" s="126">
        <f>SUM(Fresh:Cured!F110)</f>
        <v>7160</v>
      </c>
      <c r="G110" s="126">
        <f>SUM(Fresh:Cured!G110)</f>
        <v>2684</v>
      </c>
      <c r="H110" s="127" t="s">
        <v>8</v>
      </c>
      <c r="I110" s="126">
        <f>SUM(Fresh:Cured!I110)</f>
        <v>4476</v>
      </c>
      <c r="J110" s="128">
        <f>+Fresh!J110+Canned!J110+Cured!J110</f>
        <v>14.247174432950205</v>
      </c>
    </row>
    <row r="111" spans="1:10" ht="12" customHeight="1">
      <c r="A111" s="139">
        <v>2013</v>
      </c>
      <c r="B111" s="125">
        <f>+'[1]Pop'!D234</f>
        <v>316.294766</v>
      </c>
      <c r="C111" s="91">
        <f>SUM(Fresh:Cured!C111)</f>
        <v>2908</v>
      </c>
      <c r="D111" s="126">
        <f>SUM(Fresh:Cured!D111)</f>
        <v>4382</v>
      </c>
      <c r="E111" s="127" t="s">
        <v>8</v>
      </c>
      <c r="F111" s="126">
        <f>SUM(Fresh:Cured!F111)</f>
        <v>7290</v>
      </c>
      <c r="G111" s="126">
        <f>SUM(Fresh:Cured!G111)</f>
        <v>2755</v>
      </c>
      <c r="H111" s="127" t="s">
        <v>8</v>
      </c>
      <c r="I111" s="126">
        <f>SUM(Fresh:Cured!I111)</f>
        <v>4535</v>
      </c>
      <c r="J111" s="128">
        <f>+Fresh!J111+Canned!J111+Cured!J111</f>
        <v>14.337891383254822</v>
      </c>
    </row>
    <row r="112" spans="1:10" ht="12" customHeight="1">
      <c r="A112" s="139">
        <v>2014</v>
      </c>
      <c r="B112" s="125">
        <f>+'[1]Pop'!D235</f>
        <v>318.576955</v>
      </c>
      <c r="C112" s="91">
        <f>SUM(Fresh:Cured!C112)</f>
        <v>2982</v>
      </c>
      <c r="D112" s="126">
        <f>SUM(Fresh:Cured!D112)</f>
        <v>4440</v>
      </c>
      <c r="E112" s="127" t="s">
        <v>8</v>
      </c>
      <c r="F112" s="126">
        <f>SUM(Fresh:Cured!F112)</f>
        <v>7422</v>
      </c>
      <c r="G112" s="126">
        <f>SUM(Fresh:Cured!G112)</f>
        <v>2794</v>
      </c>
      <c r="H112" s="127" t="s">
        <v>8</v>
      </c>
      <c r="I112" s="126">
        <f>SUM(Fresh:Cured!I112)</f>
        <v>4628</v>
      </c>
      <c r="J112" s="128">
        <f>+Fresh!J112+Canned!J112+Cured!J112</f>
        <v>14.527102250694812</v>
      </c>
    </row>
    <row r="113" spans="1:10" ht="12" customHeight="1">
      <c r="A113" s="139">
        <v>2015</v>
      </c>
      <c r="B113" s="125">
        <f>+'[1]Pop'!D236</f>
        <v>320.870703</v>
      </c>
      <c r="C113" s="91">
        <f>SUM(Fresh:Cured!C113)</f>
        <v>2995</v>
      </c>
      <c r="D113" s="126">
        <f>SUM(Fresh:Cured!D113)</f>
        <v>4574</v>
      </c>
      <c r="E113" s="127" t="s">
        <v>8</v>
      </c>
      <c r="F113" s="126">
        <f>SUM(Fresh:Cured!F113)</f>
        <v>7569</v>
      </c>
      <c r="G113" s="126">
        <f>SUM(Fresh:Cured!G113)</f>
        <v>2598</v>
      </c>
      <c r="H113" s="127" t="s">
        <v>8</v>
      </c>
      <c r="I113" s="126">
        <f>SUM(Fresh:Cured!I113)</f>
        <v>4971</v>
      </c>
      <c r="J113" s="128">
        <f>+Fresh!J113+Canned!J113+Cured!J113</f>
        <v>15.492221488354454</v>
      </c>
    </row>
    <row r="114" spans="1:10" ht="12" customHeight="1">
      <c r="A114" s="145">
        <v>2016</v>
      </c>
      <c r="B114" s="146">
        <f>+'[1]Pop'!D237</f>
        <v>323.161011</v>
      </c>
      <c r="C114" s="36">
        <f>SUM(Fresh:Cured!C114)</f>
        <v>2627</v>
      </c>
      <c r="D114" s="168">
        <f>SUM(Fresh:Cured!D114)</f>
        <v>4642</v>
      </c>
      <c r="E114" s="167" t="s">
        <v>8</v>
      </c>
      <c r="F114" s="168">
        <f>SUM(Fresh:Cured!F114)</f>
        <v>7269</v>
      </c>
      <c r="G114" s="168">
        <f>SUM(Fresh:Cured!G114)</f>
        <v>2446</v>
      </c>
      <c r="H114" s="167" t="s">
        <v>8</v>
      </c>
      <c r="I114" s="168">
        <f>SUM(Fresh:Cured!I114)</f>
        <v>4823</v>
      </c>
      <c r="J114" s="169">
        <f>+Fresh!J114+Canned!J114+Cured!J114</f>
        <v>14.924448915033256</v>
      </c>
    </row>
    <row r="115" spans="1:10" ht="12" customHeight="1">
      <c r="A115" s="145">
        <v>2017</v>
      </c>
      <c r="B115" s="146">
        <f>+'[1]Pop'!D238</f>
        <v>325.20603</v>
      </c>
      <c r="C115" s="36">
        <f>SUM(Fresh:Cured!C115)</f>
        <v>3095</v>
      </c>
      <c r="D115" s="168">
        <f>SUM(Fresh:Cured!D115)</f>
        <v>4800</v>
      </c>
      <c r="E115" s="167" t="s">
        <v>8</v>
      </c>
      <c r="F115" s="168">
        <f>SUM(Fresh:Cured!F115)</f>
        <v>7895</v>
      </c>
      <c r="G115" s="168">
        <f>SUM(Fresh:Cured!G115)</f>
        <v>2663</v>
      </c>
      <c r="H115" s="167" t="s">
        <v>8</v>
      </c>
      <c r="I115" s="168">
        <f>SUM(Fresh:Cured!I115)</f>
        <v>5232</v>
      </c>
      <c r="J115" s="169">
        <f>+Fresh!J115+Canned!J115+Cured!J115</f>
        <v>16.08826257003906</v>
      </c>
    </row>
    <row r="116" spans="1:10" ht="12" customHeight="1" thickBot="1">
      <c r="A116" s="145">
        <v>2018</v>
      </c>
      <c r="B116" s="146">
        <f>+'[1]Pop'!D239</f>
        <v>326.923976</v>
      </c>
      <c r="C116" s="36">
        <f>SUM(Fresh:Cured!C116)</f>
        <v>2694</v>
      </c>
      <c r="D116" s="168">
        <f>SUM(Fresh:Cured!D116)</f>
        <v>5024</v>
      </c>
      <c r="E116" s="167" t="s">
        <v>8</v>
      </c>
      <c r="F116" s="168">
        <f>SUM(Fresh:Cured!F116)</f>
        <v>7718</v>
      </c>
      <c r="G116" s="168">
        <f>SUM(Fresh:Cured!G116)</f>
        <v>2447</v>
      </c>
      <c r="H116" s="167" t="s">
        <v>8</v>
      </c>
      <c r="I116" s="168">
        <f>SUM(Fresh:Cured!I116)</f>
        <v>5271</v>
      </c>
      <c r="J116" s="169">
        <f>+Fresh!J116+Canned!J116+Cured!J116</f>
        <v>16.123014483342757</v>
      </c>
    </row>
    <row r="117" spans="1:10" ht="12" customHeight="1" thickTop="1">
      <c r="A117" s="248" t="s">
        <v>48</v>
      </c>
      <c r="B117" s="249"/>
      <c r="C117" s="249"/>
      <c r="D117" s="249"/>
      <c r="E117" s="249"/>
      <c r="F117" s="249"/>
      <c r="G117" s="249"/>
      <c r="H117" s="249"/>
      <c r="I117" s="249"/>
      <c r="J117" s="250"/>
    </row>
    <row r="118" spans="1:10" ht="12" customHeight="1">
      <c r="A118" s="228"/>
      <c r="B118" s="229"/>
      <c r="C118" s="229"/>
      <c r="D118" s="229"/>
      <c r="E118" s="229"/>
      <c r="F118" s="229"/>
      <c r="G118" s="229"/>
      <c r="H118" s="229"/>
      <c r="I118" s="229"/>
      <c r="J118" s="230"/>
    </row>
    <row r="119" spans="1:10" ht="12" customHeight="1">
      <c r="A119" s="244" t="s">
        <v>64</v>
      </c>
      <c r="B119" s="245"/>
      <c r="C119" s="245"/>
      <c r="D119" s="245"/>
      <c r="E119" s="245"/>
      <c r="F119" s="245"/>
      <c r="G119" s="245"/>
      <c r="H119" s="245"/>
      <c r="I119" s="245"/>
      <c r="J119" s="246"/>
    </row>
    <row r="120" spans="1:10" ht="12" customHeight="1">
      <c r="A120" s="247"/>
      <c r="B120" s="245"/>
      <c r="C120" s="245"/>
      <c r="D120" s="245"/>
      <c r="E120" s="245"/>
      <c r="F120" s="245"/>
      <c r="G120" s="245"/>
      <c r="H120" s="245"/>
      <c r="I120" s="245"/>
      <c r="J120" s="246"/>
    </row>
    <row r="121" spans="1:10" ht="12" customHeight="1">
      <c r="A121" s="228"/>
      <c r="B121" s="229"/>
      <c r="C121" s="229"/>
      <c r="D121" s="229"/>
      <c r="E121" s="229"/>
      <c r="F121" s="229"/>
      <c r="G121" s="229"/>
      <c r="H121" s="229"/>
      <c r="I121" s="229"/>
      <c r="J121" s="230"/>
    </row>
    <row r="122" spans="1:10" ht="12" customHeight="1">
      <c r="A122" s="241" t="s">
        <v>59</v>
      </c>
      <c r="B122" s="242"/>
      <c r="C122" s="242"/>
      <c r="D122" s="242"/>
      <c r="E122" s="242"/>
      <c r="F122" s="242"/>
      <c r="G122" s="242"/>
      <c r="H122" s="242"/>
      <c r="I122" s="242"/>
      <c r="J122" s="243"/>
    </row>
    <row r="123" spans="1:10" ht="12" customHeight="1">
      <c r="A123" s="241"/>
      <c r="B123" s="242"/>
      <c r="C123" s="242"/>
      <c r="D123" s="242"/>
      <c r="E123" s="242"/>
      <c r="F123" s="242"/>
      <c r="G123" s="242"/>
      <c r="H123" s="242"/>
      <c r="I123" s="242"/>
      <c r="J123" s="243"/>
    </row>
  </sheetData>
  <sheetProtection/>
  <mergeCells count="19">
    <mergeCell ref="A2:A5"/>
    <mergeCell ref="A1:H1"/>
    <mergeCell ref="G3:G5"/>
    <mergeCell ref="J4:J5"/>
    <mergeCell ref="F3:F5"/>
    <mergeCell ref="H3:H5"/>
    <mergeCell ref="I4:I5"/>
    <mergeCell ref="G2:H2"/>
    <mergeCell ref="I2:J3"/>
    <mergeCell ref="A122:J123"/>
    <mergeCell ref="A121:J121"/>
    <mergeCell ref="A119:J120"/>
    <mergeCell ref="A117:J117"/>
    <mergeCell ref="A118:J118"/>
    <mergeCell ref="B2:B5"/>
    <mergeCell ref="D3:D5"/>
    <mergeCell ref="C6:I6"/>
    <mergeCell ref="C3:C5"/>
    <mergeCell ref="E3:E5"/>
  </mergeCells>
  <printOptions horizontalCentered="1" verticalCentered="1"/>
  <pageMargins left="0.5" right="0.5" top="0.5" bottom="0.5" header="0" footer="0"/>
  <pageSetup fitToHeight="3" fitToWidth="1" horizontalDpi="300" verticalDpi="300" orientation="landscape" r:id="rId1"/>
  <rowBreaks count="2" manualBreakCount="2">
    <brk id="38" max="10" man="1"/>
    <brk id="67" max="10" man="1"/>
  </rowBreaks>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127"/>
  <sheetViews>
    <sheetView showZeros="0" showOutlineSymbols="0" zoomScalePageLayoutView="0" workbookViewId="0" topLeftCell="A1">
      <pane ySplit="6" topLeftCell="A7" activePane="bottomLeft" state="frozen"/>
      <selection pane="topLeft" activeCell="A1" sqref="A1"/>
      <selection pane="bottomLeft" activeCell="A1" sqref="A1:I1"/>
    </sheetView>
  </sheetViews>
  <sheetFormatPr defaultColWidth="12.7109375" defaultRowHeight="12" customHeight="1"/>
  <cols>
    <col min="1" max="1" width="12.7109375" style="68" customWidth="1"/>
    <col min="2" max="2" width="12.7109375" style="81" customWidth="1"/>
    <col min="3" max="9" width="12.7109375" style="23" customWidth="1"/>
    <col min="10" max="10" width="12.7109375" style="80" customWidth="1"/>
    <col min="11" max="11" width="12.7109375" style="68" customWidth="1"/>
    <col min="12" max="16384" width="12.7109375" style="69" customWidth="1"/>
  </cols>
  <sheetData>
    <row r="1" spans="1:11" s="86" customFormat="1" ht="12" customHeight="1" thickBot="1">
      <c r="A1" s="258" t="s">
        <v>53</v>
      </c>
      <c r="B1" s="258"/>
      <c r="C1" s="258"/>
      <c r="D1" s="258"/>
      <c r="E1" s="258"/>
      <c r="F1" s="258"/>
      <c r="G1" s="258"/>
      <c r="H1" s="258"/>
      <c r="I1" s="258"/>
      <c r="J1" s="270" t="s">
        <v>38</v>
      </c>
      <c r="K1" s="270"/>
    </row>
    <row r="2" spans="1:11" ht="12" customHeight="1" thickTop="1">
      <c r="A2" s="271" t="s">
        <v>0</v>
      </c>
      <c r="B2" s="251" t="s">
        <v>20</v>
      </c>
      <c r="C2" s="16" t="s">
        <v>1</v>
      </c>
      <c r="D2" s="67"/>
      <c r="E2" s="67"/>
      <c r="F2" s="67"/>
      <c r="G2" s="264" t="s">
        <v>50</v>
      </c>
      <c r="H2" s="265"/>
      <c r="I2" s="266" t="s">
        <v>52</v>
      </c>
      <c r="J2" s="267"/>
      <c r="K2" s="267"/>
    </row>
    <row r="3" spans="1:11" ht="12" customHeight="1">
      <c r="A3" s="233"/>
      <c r="B3" s="239"/>
      <c r="C3" s="252" t="s">
        <v>6</v>
      </c>
      <c r="D3" s="252" t="s">
        <v>2</v>
      </c>
      <c r="E3" s="252" t="s">
        <v>18</v>
      </c>
      <c r="F3" s="260" t="s">
        <v>35</v>
      </c>
      <c r="G3" s="252" t="s">
        <v>4</v>
      </c>
      <c r="H3" s="263" t="s">
        <v>19</v>
      </c>
      <c r="I3" s="268"/>
      <c r="J3" s="269"/>
      <c r="K3" s="269"/>
    </row>
    <row r="4" spans="1:11" ht="12" customHeight="1">
      <c r="A4" s="233"/>
      <c r="B4" s="239"/>
      <c r="C4" s="253"/>
      <c r="D4" s="253"/>
      <c r="E4" s="253"/>
      <c r="F4" s="261"/>
      <c r="G4" s="253"/>
      <c r="H4" s="253"/>
      <c r="I4" s="252" t="s">
        <v>35</v>
      </c>
      <c r="J4" s="273" t="s">
        <v>37</v>
      </c>
      <c r="K4" s="283" t="s">
        <v>43</v>
      </c>
    </row>
    <row r="5" spans="1:11" ht="12" customHeight="1">
      <c r="A5" s="215"/>
      <c r="B5" s="240"/>
      <c r="C5" s="254"/>
      <c r="D5" s="254"/>
      <c r="E5" s="254"/>
      <c r="F5" s="262"/>
      <c r="G5" s="254"/>
      <c r="H5" s="254"/>
      <c r="I5" s="272"/>
      <c r="J5" s="274"/>
      <c r="K5" s="284"/>
    </row>
    <row r="6" spans="1:11" ht="12" customHeight="1">
      <c r="A6" s="104"/>
      <c r="B6" s="112" t="s">
        <v>40</v>
      </c>
      <c r="C6" s="281" t="s">
        <v>41</v>
      </c>
      <c r="D6" s="282"/>
      <c r="E6" s="282"/>
      <c r="F6" s="282"/>
      <c r="G6" s="282"/>
      <c r="H6" s="282"/>
      <c r="I6" s="282"/>
      <c r="J6" s="113" t="s">
        <v>42</v>
      </c>
      <c r="K6" s="114"/>
    </row>
    <row r="7" spans="1:11" ht="12" customHeight="1">
      <c r="A7" s="70">
        <v>1909</v>
      </c>
      <c r="B7" s="82">
        <f>+'[1]Pop'!H130</f>
        <v>90.49</v>
      </c>
      <c r="C7" s="71" t="s">
        <v>8</v>
      </c>
      <c r="D7" s="71" t="s">
        <v>8</v>
      </c>
      <c r="E7" s="71" t="s">
        <v>8</v>
      </c>
      <c r="F7" s="71" t="s">
        <v>8</v>
      </c>
      <c r="G7" s="71" t="s">
        <v>8</v>
      </c>
      <c r="H7" s="71" t="s">
        <v>8</v>
      </c>
      <c r="I7" s="71" t="s">
        <v>8</v>
      </c>
      <c r="J7" s="72">
        <v>4.3</v>
      </c>
      <c r="K7" s="99" t="s">
        <v>8</v>
      </c>
    </row>
    <row r="8" spans="1:11" ht="12" customHeight="1">
      <c r="A8" s="70">
        <v>1910</v>
      </c>
      <c r="B8" s="82">
        <f>+'[1]Pop'!H131</f>
        <v>92.407</v>
      </c>
      <c r="C8" s="71" t="s">
        <v>8</v>
      </c>
      <c r="D8" s="71" t="s">
        <v>8</v>
      </c>
      <c r="E8" s="71" t="s">
        <v>8</v>
      </c>
      <c r="F8" s="71" t="s">
        <v>8</v>
      </c>
      <c r="G8" s="71" t="s">
        <v>8</v>
      </c>
      <c r="H8" s="71" t="s">
        <v>8</v>
      </c>
      <c r="I8" s="71" t="s">
        <v>8</v>
      </c>
      <c r="J8" s="72">
        <v>4.5</v>
      </c>
      <c r="K8" s="99" t="s">
        <v>8</v>
      </c>
    </row>
    <row r="9" spans="1:11" ht="12" customHeight="1">
      <c r="A9" s="73">
        <v>1911</v>
      </c>
      <c r="B9" s="83">
        <f>+'[1]Pop'!H132</f>
        <v>93.863</v>
      </c>
      <c r="C9" s="74" t="s">
        <v>8</v>
      </c>
      <c r="D9" s="74" t="s">
        <v>8</v>
      </c>
      <c r="E9" s="74" t="s">
        <v>8</v>
      </c>
      <c r="F9" s="74" t="s">
        <v>8</v>
      </c>
      <c r="G9" s="74" t="s">
        <v>8</v>
      </c>
      <c r="H9" s="74" t="s">
        <v>8</v>
      </c>
      <c r="I9" s="74" t="s">
        <v>8</v>
      </c>
      <c r="J9" s="75">
        <v>4.8</v>
      </c>
      <c r="K9" s="98" t="s">
        <v>8</v>
      </c>
    </row>
    <row r="10" spans="1:11" ht="12" customHeight="1">
      <c r="A10" s="73">
        <v>1912</v>
      </c>
      <c r="B10" s="83">
        <f>+'[1]Pop'!H133</f>
        <v>95.335</v>
      </c>
      <c r="C10" s="74" t="s">
        <v>8</v>
      </c>
      <c r="D10" s="74" t="s">
        <v>8</v>
      </c>
      <c r="E10" s="74" t="s">
        <v>8</v>
      </c>
      <c r="F10" s="74" t="s">
        <v>8</v>
      </c>
      <c r="G10" s="74" t="s">
        <v>8</v>
      </c>
      <c r="H10" s="74" t="s">
        <v>8</v>
      </c>
      <c r="I10" s="74" t="s">
        <v>8</v>
      </c>
      <c r="J10" s="75">
        <v>5</v>
      </c>
      <c r="K10" s="98" t="s">
        <v>8</v>
      </c>
    </row>
    <row r="11" spans="1:11" ht="12" customHeight="1">
      <c r="A11" s="73">
        <v>1913</v>
      </c>
      <c r="B11" s="83">
        <f>+'[1]Pop'!H134</f>
        <v>97.225</v>
      </c>
      <c r="C11" s="74" t="s">
        <v>8</v>
      </c>
      <c r="D11" s="74" t="s">
        <v>8</v>
      </c>
      <c r="E11" s="74" t="s">
        <v>8</v>
      </c>
      <c r="F11" s="74" t="s">
        <v>8</v>
      </c>
      <c r="G11" s="74" t="s">
        <v>8</v>
      </c>
      <c r="H11" s="74" t="s">
        <v>8</v>
      </c>
      <c r="I11" s="74" t="s">
        <v>8</v>
      </c>
      <c r="J11" s="75">
        <v>5.3</v>
      </c>
      <c r="K11" s="98" t="s">
        <v>8</v>
      </c>
    </row>
    <row r="12" spans="1:11" ht="12" customHeight="1">
      <c r="A12" s="73">
        <v>1914</v>
      </c>
      <c r="B12" s="83">
        <f>+'[1]Pop'!H135</f>
        <v>99.111</v>
      </c>
      <c r="C12" s="74" t="s">
        <v>8</v>
      </c>
      <c r="D12" s="74" t="s">
        <v>8</v>
      </c>
      <c r="E12" s="74" t="s">
        <v>8</v>
      </c>
      <c r="F12" s="74" t="s">
        <v>8</v>
      </c>
      <c r="G12" s="74" t="s">
        <v>8</v>
      </c>
      <c r="H12" s="74" t="s">
        <v>8</v>
      </c>
      <c r="I12" s="74" t="s">
        <v>8</v>
      </c>
      <c r="J12" s="75">
        <v>5.6</v>
      </c>
      <c r="K12" s="98" t="s">
        <v>8</v>
      </c>
    </row>
    <row r="13" spans="1:11" ht="12" customHeight="1">
      <c r="A13" s="73">
        <v>1915</v>
      </c>
      <c r="B13" s="83">
        <f>+'[1]Pop'!H136</f>
        <v>100.546</v>
      </c>
      <c r="C13" s="74" t="s">
        <v>8</v>
      </c>
      <c r="D13" s="74" t="s">
        <v>8</v>
      </c>
      <c r="E13" s="74" t="s">
        <v>8</v>
      </c>
      <c r="F13" s="74" t="s">
        <v>8</v>
      </c>
      <c r="G13" s="74" t="s">
        <v>8</v>
      </c>
      <c r="H13" s="74" t="s">
        <v>8</v>
      </c>
      <c r="I13" s="74" t="s">
        <v>8</v>
      </c>
      <c r="J13" s="75">
        <v>5.8</v>
      </c>
      <c r="K13" s="98" t="s">
        <v>8</v>
      </c>
    </row>
    <row r="14" spans="1:11" ht="12" customHeight="1">
      <c r="A14" s="70">
        <v>1916</v>
      </c>
      <c r="B14" s="82">
        <f>+'[1]Pop'!H137</f>
        <v>101.961</v>
      </c>
      <c r="C14" s="71" t="s">
        <v>8</v>
      </c>
      <c r="D14" s="71" t="s">
        <v>8</v>
      </c>
      <c r="E14" s="71" t="s">
        <v>8</v>
      </c>
      <c r="F14" s="71" t="s">
        <v>8</v>
      </c>
      <c r="G14" s="71" t="s">
        <v>8</v>
      </c>
      <c r="H14" s="71" t="s">
        <v>8</v>
      </c>
      <c r="I14" s="71" t="s">
        <v>8</v>
      </c>
      <c r="J14" s="72">
        <v>6</v>
      </c>
      <c r="K14" s="99" t="s">
        <v>8</v>
      </c>
    </row>
    <row r="15" spans="1:11" ht="12" customHeight="1">
      <c r="A15" s="70">
        <v>1917</v>
      </c>
      <c r="B15" s="82">
        <f>+'[1]Pop'!D138</f>
        <v>103.414</v>
      </c>
      <c r="C15" s="71" t="s">
        <v>8</v>
      </c>
      <c r="D15" s="71" t="s">
        <v>8</v>
      </c>
      <c r="E15" s="71" t="s">
        <v>8</v>
      </c>
      <c r="F15" s="71" t="s">
        <v>8</v>
      </c>
      <c r="G15" s="71" t="s">
        <v>8</v>
      </c>
      <c r="H15" s="71" t="s">
        <v>8</v>
      </c>
      <c r="I15" s="71" t="s">
        <v>8</v>
      </c>
      <c r="J15" s="72">
        <v>6.2</v>
      </c>
      <c r="K15" s="99" t="s">
        <v>8</v>
      </c>
    </row>
    <row r="16" spans="1:11" ht="12" customHeight="1">
      <c r="A16" s="70">
        <v>1918</v>
      </c>
      <c r="B16" s="82">
        <f>+'[1]Pop'!D139</f>
        <v>104.55</v>
      </c>
      <c r="C16" s="71" t="s">
        <v>8</v>
      </c>
      <c r="D16" s="71" t="s">
        <v>8</v>
      </c>
      <c r="E16" s="71" t="s">
        <v>8</v>
      </c>
      <c r="F16" s="71" t="s">
        <v>8</v>
      </c>
      <c r="G16" s="71" t="s">
        <v>8</v>
      </c>
      <c r="H16" s="71" t="s">
        <v>8</v>
      </c>
      <c r="I16" s="71" t="s">
        <v>8</v>
      </c>
      <c r="J16" s="72">
        <v>6.4</v>
      </c>
      <c r="K16" s="99" t="s">
        <v>8</v>
      </c>
    </row>
    <row r="17" spans="1:11" ht="12" customHeight="1">
      <c r="A17" s="70">
        <v>1919</v>
      </c>
      <c r="B17" s="82">
        <f>+'[1]Pop'!D140</f>
        <v>105.063</v>
      </c>
      <c r="C17" s="71" t="s">
        <v>8</v>
      </c>
      <c r="D17" s="71" t="s">
        <v>8</v>
      </c>
      <c r="E17" s="71" t="s">
        <v>8</v>
      </c>
      <c r="F17" s="71" t="s">
        <v>8</v>
      </c>
      <c r="G17" s="71" t="s">
        <v>8</v>
      </c>
      <c r="H17" s="71" t="s">
        <v>8</v>
      </c>
      <c r="I17" s="71" t="s">
        <v>8</v>
      </c>
      <c r="J17" s="72">
        <v>6.4</v>
      </c>
      <c r="K17" s="99" t="s">
        <v>8</v>
      </c>
    </row>
    <row r="18" spans="1:11" ht="12" customHeight="1">
      <c r="A18" s="70">
        <v>1920</v>
      </c>
      <c r="B18" s="82">
        <f>+'[1]Pop'!H141</f>
        <v>106.461</v>
      </c>
      <c r="C18" s="71" t="s">
        <v>8</v>
      </c>
      <c r="D18" s="71" t="s">
        <v>8</v>
      </c>
      <c r="E18" s="71" t="s">
        <v>8</v>
      </c>
      <c r="F18" s="71" t="s">
        <v>8</v>
      </c>
      <c r="G18" s="71" t="s">
        <v>8</v>
      </c>
      <c r="H18" s="71" t="s">
        <v>8</v>
      </c>
      <c r="I18" s="71" t="s">
        <v>8</v>
      </c>
      <c r="J18" s="72">
        <v>6.3</v>
      </c>
      <c r="K18" s="99" t="s">
        <v>8</v>
      </c>
    </row>
    <row r="19" spans="1:11" ht="12" customHeight="1">
      <c r="A19" s="73">
        <v>1921</v>
      </c>
      <c r="B19" s="83">
        <f>+'[1]Pop'!H142</f>
        <v>108.538</v>
      </c>
      <c r="C19" s="74" t="s">
        <v>8</v>
      </c>
      <c r="D19" s="74" t="s">
        <v>8</v>
      </c>
      <c r="E19" s="74" t="s">
        <v>8</v>
      </c>
      <c r="F19" s="74" t="s">
        <v>8</v>
      </c>
      <c r="G19" s="74" t="s">
        <v>8</v>
      </c>
      <c r="H19" s="74" t="s">
        <v>8</v>
      </c>
      <c r="I19" s="74" t="s">
        <v>8</v>
      </c>
      <c r="J19" s="75">
        <v>6.2</v>
      </c>
      <c r="K19" s="98" t="s">
        <v>8</v>
      </c>
    </row>
    <row r="20" spans="1:11" ht="12" customHeight="1">
      <c r="A20" s="73">
        <v>1922</v>
      </c>
      <c r="B20" s="83">
        <f>+'[1]Pop'!H143</f>
        <v>110.049</v>
      </c>
      <c r="C20" s="74" t="s">
        <v>8</v>
      </c>
      <c r="D20" s="74" t="s">
        <v>8</v>
      </c>
      <c r="E20" s="74" t="s">
        <v>8</v>
      </c>
      <c r="F20" s="74" t="s">
        <v>8</v>
      </c>
      <c r="G20" s="74" t="s">
        <v>8</v>
      </c>
      <c r="H20" s="74" t="s">
        <v>8</v>
      </c>
      <c r="I20" s="74" t="s">
        <v>8</v>
      </c>
      <c r="J20" s="75">
        <v>6.1</v>
      </c>
      <c r="K20" s="98" t="s">
        <v>8</v>
      </c>
    </row>
    <row r="21" spans="1:11" ht="12" customHeight="1">
      <c r="A21" s="73">
        <v>1923</v>
      </c>
      <c r="B21" s="83">
        <f>+'[1]Pop'!H144</f>
        <v>111.947</v>
      </c>
      <c r="C21" s="74" t="s">
        <v>8</v>
      </c>
      <c r="D21" s="74" t="s">
        <v>8</v>
      </c>
      <c r="E21" s="74" t="s">
        <v>8</v>
      </c>
      <c r="F21" s="74" t="s">
        <v>8</v>
      </c>
      <c r="G21" s="74" t="s">
        <v>8</v>
      </c>
      <c r="H21" s="74" t="s">
        <v>8</v>
      </c>
      <c r="I21" s="74" t="s">
        <v>8</v>
      </c>
      <c r="J21" s="75">
        <v>6</v>
      </c>
      <c r="K21" s="98" t="s">
        <v>8</v>
      </c>
    </row>
    <row r="22" spans="1:11" ht="12" customHeight="1">
      <c r="A22" s="73">
        <v>1924</v>
      </c>
      <c r="B22" s="83">
        <f>+'[1]Pop'!H145</f>
        <v>114.109</v>
      </c>
      <c r="C22" s="74" t="s">
        <v>8</v>
      </c>
      <c r="D22" s="74" t="s">
        <v>8</v>
      </c>
      <c r="E22" s="74" t="s">
        <v>8</v>
      </c>
      <c r="F22" s="74" t="s">
        <v>8</v>
      </c>
      <c r="G22" s="74" t="s">
        <v>8</v>
      </c>
      <c r="H22" s="74" t="s">
        <v>8</v>
      </c>
      <c r="I22" s="74" t="s">
        <v>8</v>
      </c>
      <c r="J22" s="75">
        <v>6.1</v>
      </c>
      <c r="K22" s="98" t="s">
        <v>8</v>
      </c>
    </row>
    <row r="23" spans="1:11" ht="12" customHeight="1">
      <c r="A23" s="73">
        <v>1925</v>
      </c>
      <c r="B23" s="83">
        <f>+'[1]Pop'!H146</f>
        <v>115.829</v>
      </c>
      <c r="C23" s="74" t="s">
        <v>8</v>
      </c>
      <c r="D23" s="74" t="s">
        <v>8</v>
      </c>
      <c r="E23" s="74" t="s">
        <v>8</v>
      </c>
      <c r="F23" s="74" t="s">
        <v>8</v>
      </c>
      <c r="G23" s="74" t="s">
        <v>8</v>
      </c>
      <c r="H23" s="74" t="s">
        <v>8</v>
      </c>
      <c r="I23" s="74" t="s">
        <v>8</v>
      </c>
      <c r="J23" s="75">
        <v>6.3</v>
      </c>
      <c r="K23" s="98" t="s">
        <v>8</v>
      </c>
    </row>
    <row r="24" spans="1:11" ht="12" customHeight="1">
      <c r="A24" s="70">
        <v>1926</v>
      </c>
      <c r="B24" s="82">
        <f>+'[1]Pop'!H147</f>
        <v>117.397</v>
      </c>
      <c r="C24" s="71" t="s">
        <v>8</v>
      </c>
      <c r="D24" s="71" t="s">
        <v>8</v>
      </c>
      <c r="E24" s="71" t="s">
        <v>8</v>
      </c>
      <c r="F24" s="71" t="s">
        <v>8</v>
      </c>
      <c r="G24" s="71" t="s">
        <v>8</v>
      </c>
      <c r="H24" s="71" t="s">
        <v>8</v>
      </c>
      <c r="I24" s="71" t="s">
        <v>8</v>
      </c>
      <c r="J24" s="72">
        <v>6.6</v>
      </c>
      <c r="K24" s="99" t="s">
        <v>8</v>
      </c>
    </row>
    <row r="25" spans="1:11" ht="12" customHeight="1">
      <c r="A25" s="70">
        <v>1927</v>
      </c>
      <c r="B25" s="82">
        <f>+'[1]Pop'!H148</f>
        <v>119.035</v>
      </c>
      <c r="C25" s="71" t="s">
        <v>8</v>
      </c>
      <c r="D25" s="71" t="s">
        <v>8</v>
      </c>
      <c r="E25" s="71" t="s">
        <v>8</v>
      </c>
      <c r="F25" s="71" t="s">
        <v>8</v>
      </c>
      <c r="G25" s="71" t="s">
        <v>8</v>
      </c>
      <c r="H25" s="71" t="s">
        <v>8</v>
      </c>
      <c r="I25" s="71" t="s">
        <v>8</v>
      </c>
      <c r="J25" s="72">
        <v>7</v>
      </c>
      <c r="K25" s="99" t="s">
        <v>8</v>
      </c>
    </row>
    <row r="26" spans="1:11" ht="12" customHeight="1">
      <c r="A26" s="70">
        <v>1928</v>
      </c>
      <c r="B26" s="82">
        <f>+'[1]Pop'!H149</f>
        <v>120.509</v>
      </c>
      <c r="C26" s="71" t="s">
        <v>8</v>
      </c>
      <c r="D26" s="71" t="s">
        <v>8</v>
      </c>
      <c r="E26" s="71" t="s">
        <v>8</v>
      </c>
      <c r="F26" s="71" t="s">
        <v>8</v>
      </c>
      <c r="G26" s="71" t="s">
        <v>8</v>
      </c>
      <c r="H26" s="71" t="s">
        <v>8</v>
      </c>
      <c r="I26" s="71" t="s">
        <v>8</v>
      </c>
      <c r="J26" s="72">
        <v>7.1</v>
      </c>
      <c r="K26" s="99" t="s">
        <v>8</v>
      </c>
    </row>
    <row r="27" spans="1:11" ht="12" customHeight="1">
      <c r="A27" s="70">
        <v>1929</v>
      </c>
      <c r="B27" s="82">
        <f>+'[1]Pop'!H150</f>
        <v>121.767</v>
      </c>
      <c r="C27" s="76">
        <v>784</v>
      </c>
      <c r="D27" s="76">
        <v>61</v>
      </c>
      <c r="E27" s="76">
        <v>56</v>
      </c>
      <c r="F27" s="76">
        <f aca="true" t="shared" si="0" ref="F27:F67">C27+D27+E27</f>
        <v>901</v>
      </c>
      <c r="G27" s="76">
        <v>10</v>
      </c>
      <c r="H27" s="76">
        <v>55</v>
      </c>
      <c r="I27" s="76">
        <f aca="true" t="shared" si="1" ref="I27:I67">F27-G27-H27</f>
        <v>836</v>
      </c>
      <c r="J27" s="72">
        <f aca="true" t="shared" si="2" ref="J27:J67">IF(I27=0,0,IF(B27=0,0,I27/B27))</f>
        <v>6.865571131751624</v>
      </c>
      <c r="K27" s="99" t="s">
        <v>8</v>
      </c>
    </row>
    <row r="28" spans="1:11" ht="12" customHeight="1">
      <c r="A28" s="70">
        <v>1930</v>
      </c>
      <c r="B28" s="82">
        <f>+'[1]Pop'!D151</f>
        <v>123.188</v>
      </c>
      <c r="C28" s="76">
        <v>650</v>
      </c>
      <c r="D28" s="76">
        <v>73</v>
      </c>
      <c r="E28" s="76">
        <v>55</v>
      </c>
      <c r="F28" s="76">
        <f t="shared" si="0"/>
        <v>778</v>
      </c>
      <c r="G28" s="76">
        <v>8</v>
      </c>
      <c r="H28" s="76">
        <v>52</v>
      </c>
      <c r="I28" s="76">
        <f t="shared" si="1"/>
        <v>718</v>
      </c>
      <c r="J28" s="72">
        <f t="shared" si="2"/>
        <v>5.82848978796636</v>
      </c>
      <c r="K28" s="99" t="s">
        <v>8</v>
      </c>
    </row>
    <row r="29" spans="1:11" ht="12" customHeight="1">
      <c r="A29" s="73">
        <v>1931</v>
      </c>
      <c r="B29" s="83">
        <f>+'[1]Pop'!D152</f>
        <v>124.149</v>
      </c>
      <c r="C29" s="77">
        <v>535</v>
      </c>
      <c r="D29" s="77">
        <v>73</v>
      </c>
      <c r="E29" s="77">
        <v>52</v>
      </c>
      <c r="F29" s="77">
        <f t="shared" si="0"/>
        <v>660</v>
      </c>
      <c r="G29" s="77">
        <v>8</v>
      </c>
      <c r="H29" s="77">
        <v>44</v>
      </c>
      <c r="I29" s="77">
        <f t="shared" si="1"/>
        <v>608</v>
      </c>
      <c r="J29" s="75">
        <f t="shared" si="2"/>
        <v>4.897341098196522</v>
      </c>
      <c r="K29" s="98" t="s">
        <v>8</v>
      </c>
    </row>
    <row r="30" spans="1:11" ht="12" customHeight="1">
      <c r="A30" s="73">
        <v>1932</v>
      </c>
      <c r="B30" s="83">
        <f>+'[1]Pop'!D153</f>
        <v>124.949</v>
      </c>
      <c r="C30" s="77">
        <v>477</v>
      </c>
      <c r="D30" s="77">
        <v>55</v>
      </c>
      <c r="E30" s="77">
        <v>44</v>
      </c>
      <c r="F30" s="77">
        <f t="shared" si="0"/>
        <v>576</v>
      </c>
      <c r="G30" s="77">
        <v>7</v>
      </c>
      <c r="H30" s="77">
        <v>32</v>
      </c>
      <c r="I30" s="77">
        <f t="shared" si="1"/>
        <v>537</v>
      </c>
      <c r="J30" s="75">
        <f t="shared" si="2"/>
        <v>4.297753483421236</v>
      </c>
      <c r="K30" s="98" t="s">
        <v>8</v>
      </c>
    </row>
    <row r="31" spans="1:11" ht="12" customHeight="1">
      <c r="A31" s="73">
        <v>1933</v>
      </c>
      <c r="B31" s="83">
        <f>+'[1]Pop'!D154</f>
        <v>125.69</v>
      </c>
      <c r="C31" s="77">
        <v>470</v>
      </c>
      <c r="D31" s="77">
        <v>62</v>
      </c>
      <c r="E31" s="77">
        <v>32</v>
      </c>
      <c r="F31" s="77">
        <f t="shared" si="0"/>
        <v>564</v>
      </c>
      <c r="G31" s="77">
        <v>8</v>
      </c>
      <c r="H31" s="77">
        <v>34</v>
      </c>
      <c r="I31" s="77">
        <f t="shared" si="1"/>
        <v>522</v>
      </c>
      <c r="J31" s="75">
        <f t="shared" si="2"/>
        <v>4.153075025857268</v>
      </c>
      <c r="K31" s="98" t="s">
        <v>8</v>
      </c>
    </row>
    <row r="32" spans="1:11" ht="12" customHeight="1">
      <c r="A32" s="73">
        <v>1934</v>
      </c>
      <c r="B32" s="83">
        <f>+'[1]Pop'!D155</f>
        <v>126.485</v>
      </c>
      <c r="C32" s="77">
        <v>502</v>
      </c>
      <c r="D32" s="77">
        <v>63</v>
      </c>
      <c r="E32" s="77">
        <v>34</v>
      </c>
      <c r="F32" s="77">
        <f t="shared" si="0"/>
        <v>599</v>
      </c>
      <c r="G32" s="77">
        <v>9</v>
      </c>
      <c r="H32" s="77">
        <v>46</v>
      </c>
      <c r="I32" s="77">
        <f t="shared" si="1"/>
        <v>544</v>
      </c>
      <c r="J32" s="75">
        <f t="shared" si="2"/>
        <v>4.300905245681306</v>
      </c>
      <c r="K32" s="98" t="s">
        <v>8</v>
      </c>
    </row>
    <row r="33" spans="1:11" ht="12" customHeight="1">
      <c r="A33" s="73">
        <v>1935</v>
      </c>
      <c r="B33" s="83">
        <f>+'[1]Pop'!D156</f>
        <v>127.362</v>
      </c>
      <c r="C33" s="77">
        <v>581</v>
      </c>
      <c r="D33" s="77">
        <v>76</v>
      </c>
      <c r="E33" s="77">
        <v>46</v>
      </c>
      <c r="F33" s="77">
        <f t="shared" si="0"/>
        <v>703</v>
      </c>
      <c r="G33" s="77">
        <v>7</v>
      </c>
      <c r="H33" s="77">
        <v>47</v>
      </c>
      <c r="I33" s="77">
        <f t="shared" si="1"/>
        <v>649</v>
      </c>
      <c r="J33" s="75">
        <f t="shared" si="2"/>
        <v>5.095711436692263</v>
      </c>
      <c r="K33" s="98" t="s">
        <v>8</v>
      </c>
    </row>
    <row r="34" spans="1:11" ht="12" customHeight="1">
      <c r="A34" s="70">
        <v>1936</v>
      </c>
      <c r="B34" s="82">
        <f>+'[1]Pop'!D157</f>
        <v>128.181</v>
      </c>
      <c r="C34" s="76">
        <v>596</v>
      </c>
      <c r="D34" s="76">
        <v>89</v>
      </c>
      <c r="E34" s="76">
        <v>47</v>
      </c>
      <c r="F34" s="76">
        <f t="shared" si="0"/>
        <v>732</v>
      </c>
      <c r="G34" s="76">
        <v>8</v>
      </c>
      <c r="H34" s="76">
        <v>64</v>
      </c>
      <c r="I34" s="76">
        <f t="shared" si="1"/>
        <v>660</v>
      </c>
      <c r="J34" s="72">
        <f t="shared" si="2"/>
        <v>5.14896903597257</v>
      </c>
      <c r="K34" s="99" t="s">
        <v>8</v>
      </c>
    </row>
    <row r="35" spans="1:11" ht="12" customHeight="1">
      <c r="A35" s="70">
        <v>1937</v>
      </c>
      <c r="B35" s="82">
        <f>+'[1]Pop'!D158</f>
        <v>128.961</v>
      </c>
      <c r="C35" s="76">
        <v>615</v>
      </c>
      <c r="D35" s="76">
        <v>99</v>
      </c>
      <c r="E35" s="76">
        <v>64</v>
      </c>
      <c r="F35" s="76">
        <f t="shared" si="0"/>
        <v>778</v>
      </c>
      <c r="G35" s="76">
        <v>8</v>
      </c>
      <c r="H35" s="76">
        <v>53</v>
      </c>
      <c r="I35" s="76">
        <f t="shared" si="1"/>
        <v>717</v>
      </c>
      <c r="J35" s="72">
        <f t="shared" si="2"/>
        <v>5.559820410821875</v>
      </c>
      <c r="K35" s="99" t="s">
        <v>8</v>
      </c>
    </row>
    <row r="36" spans="1:11" ht="12" customHeight="1">
      <c r="A36" s="70">
        <v>1938</v>
      </c>
      <c r="B36" s="82">
        <f>+'[1]Pop'!D159</f>
        <v>129.969</v>
      </c>
      <c r="C36" s="76">
        <v>609</v>
      </c>
      <c r="D36" s="76">
        <v>84</v>
      </c>
      <c r="E36" s="76">
        <v>53</v>
      </c>
      <c r="F36" s="76">
        <f t="shared" si="0"/>
        <v>746</v>
      </c>
      <c r="G36" s="76">
        <v>7</v>
      </c>
      <c r="H36" s="76">
        <v>57</v>
      </c>
      <c r="I36" s="76">
        <f t="shared" si="1"/>
        <v>682</v>
      </c>
      <c r="J36" s="72">
        <f t="shared" si="2"/>
        <v>5.247405150458956</v>
      </c>
      <c r="K36" s="99" t="s">
        <v>8</v>
      </c>
    </row>
    <row r="37" spans="1:11" ht="12" customHeight="1">
      <c r="A37" s="70">
        <v>1939</v>
      </c>
      <c r="B37" s="82">
        <f>+'[1]Pop'!D160</f>
        <v>131.028</v>
      </c>
      <c r="C37" s="76">
        <v>611</v>
      </c>
      <c r="D37" s="76">
        <v>96</v>
      </c>
      <c r="E37" s="76">
        <v>57</v>
      </c>
      <c r="F37" s="76">
        <f t="shared" si="0"/>
        <v>764</v>
      </c>
      <c r="G37" s="76">
        <v>6</v>
      </c>
      <c r="H37" s="76">
        <v>59</v>
      </c>
      <c r="I37" s="76">
        <f t="shared" si="1"/>
        <v>699</v>
      </c>
      <c r="J37" s="72">
        <f t="shared" si="2"/>
        <v>5.334737613334555</v>
      </c>
      <c r="K37" s="99" t="s">
        <v>8</v>
      </c>
    </row>
    <row r="38" spans="1:11" ht="12" customHeight="1">
      <c r="A38" s="70">
        <v>1940</v>
      </c>
      <c r="B38" s="82">
        <f>+'[1]Pop'!D161</f>
        <v>132.122</v>
      </c>
      <c r="C38" s="76">
        <v>661</v>
      </c>
      <c r="D38" s="76">
        <v>96</v>
      </c>
      <c r="E38" s="76">
        <v>59</v>
      </c>
      <c r="F38" s="76">
        <f t="shared" si="0"/>
        <v>816</v>
      </c>
      <c r="G38" s="76">
        <v>3</v>
      </c>
      <c r="H38" s="76">
        <v>63</v>
      </c>
      <c r="I38" s="76">
        <f t="shared" si="1"/>
        <v>750</v>
      </c>
      <c r="J38" s="72">
        <f t="shared" si="2"/>
        <v>5.6765716534717905</v>
      </c>
      <c r="K38" s="99" t="s">
        <v>8</v>
      </c>
    </row>
    <row r="39" spans="1:11" ht="12" customHeight="1">
      <c r="A39" s="73">
        <v>1941</v>
      </c>
      <c r="B39" s="83">
        <f>+'[1]Pop'!D162</f>
        <v>133.402</v>
      </c>
      <c r="C39" s="77">
        <v>744</v>
      </c>
      <c r="D39" s="77">
        <v>92</v>
      </c>
      <c r="E39" s="77">
        <v>63</v>
      </c>
      <c r="F39" s="77">
        <f t="shared" si="0"/>
        <v>899</v>
      </c>
      <c r="G39" s="77">
        <v>3</v>
      </c>
      <c r="H39" s="77">
        <v>71</v>
      </c>
      <c r="I39" s="77">
        <f t="shared" si="1"/>
        <v>825</v>
      </c>
      <c r="J39" s="75">
        <f t="shared" si="2"/>
        <v>6.184315077734967</v>
      </c>
      <c r="K39" s="98" t="s">
        <v>8</v>
      </c>
    </row>
    <row r="40" spans="1:11" ht="12" customHeight="1">
      <c r="A40" s="73">
        <v>1942</v>
      </c>
      <c r="B40" s="83">
        <f>+'[1]Pop'!D163</f>
        <v>134.86</v>
      </c>
      <c r="C40" s="77">
        <v>613</v>
      </c>
      <c r="D40" s="77">
        <v>86</v>
      </c>
      <c r="E40" s="77">
        <v>71</v>
      </c>
      <c r="F40" s="77">
        <f t="shared" si="0"/>
        <v>770</v>
      </c>
      <c r="G40" s="77">
        <v>2</v>
      </c>
      <c r="H40" s="77">
        <v>61</v>
      </c>
      <c r="I40" s="77">
        <f t="shared" si="1"/>
        <v>707</v>
      </c>
      <c r="J40" s="75">
        <f t="shared" si="2"/>
        <v>5.242473676405161</v>
      </c>
      <c r="K40" s="98" t="s">
        <v>8</v>
      </c>
    </row>
    <row r="41" spans="1:11" ht="12" customHeight="1">
      <c r="A41" s="73">
        <v>1943</v>
      </c>
      <c r="B41" s="83">
        <f>+'[1]Pop'!D164</f>
        <v>136.739</v>
      </c>
      <c r="C41" s="77">
        <v>665</v>
      </c>
      <c r="D41" s="77">
        <v>98</v>
      </c>
      <c r="E41" s="77">
        <v>61</v>
      </c>
      <c r="F41" s="77">
        <f t="shared" si="0"/>
        <v>824</v>
      </c>
      <c r="G41" s="77">
        <v>3</v>
      </c>
      <c r="H41" s="77">
        <v>57</v>
      </c>
      <c r="I41" s="77">
        <f t="shared" si="1"/>
        <v>764</v>
      </c>
      <c r="J41" s="75">
        <f t="shared" si="2"/>
        <v>5.587286728731379</v>
      </c>
      <c r="K41" s="98" t="s">
        <v>8</v>
      </c>
    </row>
    <row r="42" spans="1:11" ht="12" customHeight="1">
      <c r="A42" s="73">
        <v>1944</v>
      </c>
      <c r="B42" s="83">
        <f>+'[1]Pop'!D165</f>
        <v>138.397</v>
      </c>
      <c r="C42" s="77">
        <v>679</v>
      </c>
      <c r="D42" s="77">
        <v>110</v>
      </c>
      <c r="E42" s="77">
        <v>57</v>
      </c>
      <c r="F42" s="77">
        <f t="shared" si="0"/>
        <v>846</v>
      </c>
      <c r="G42" s="77">
        <v>4</v>
      </c>
      <c r="H42" s="77">
        <v>67</v>
      </c>
      <c r="I42" s="77">
        <f t="shared" si="1"/>
        <v>775</v>
      </c>
      <c r="J42" s="75">
        <f t="shared" si="2"/>
        <v>5.599832366308519</v>
      </c>
      <c r="K42" s="98" t="s">
        <v>8</v>
      </c>
    </row>
    <row r="43" spans="1:11" ht="12" customHeight="1">
      <c r="A43" s="73">
        <v>1945</v>
      </c>
      <c r="B43" s="83">
        <f>+'[1]Pop'!D166</f>
        <v>139.928</v>
      </c>
      <c r="C43" s="77">
        <v>780</v>
      </c>
      <c r="D43" s="77">
        <v>152</v>
      </c>
      <c r="E43" s="77">
        <v>67</v>
      </c>
      <c r="F43" s="77">
        <f t="shared" si="0"/>
        <v>999</v>
      </c>
      <c r="G43" s="77">
        <v>4</v>
      </c>
      <c r="H43" s="77">
        <v>90</v>
      </c>
      <c r="I43" s="77">
        <f t="shared" si="1"/>
        <v>905</v>
      </c>
      <c r="J43" s="75">
        <f t="shared" si="2"/>
        <v>6.467611914698988</v>
      </c>
      <c r="K43" s="98" t="s">
        <v>8</v>
      </c>
    </row>
    <row r="44" spans="1:11" ht="12" customHeight="1">
      <c r="A44" s="70">
        <v>1946</v>
      </c>
      <c r="B44" s="82">
        <f>+'[1]Pop'!D167</f>
        <v>141.389</v>
      </c>
      <c r="C44" s="76">
        <v>705</v>
      </c>
      <c r="D44" s="76">
        <v>151</v>
      </c>
      <c r="E44" s="76">
        <v>90</v>
      </c>
      <c r="F44" s="76">
        <f t="shared" si="0"/>
        <v>946</v>
      </c>
      <c r="G44" s="76">
        <v>4</v>
      </c>
      <c r="H44" s="76">
        <v>98</v>
      </c>
      <c r="I44" s="76">
        <f t="shared" si="1"/>
        <v>844</v>
      </c>
      <c r="J44" s="72">
        <f t="shared" si="2"/>
        <v>5.969346978902177</v>
      </c>
      <c r="K44" s="99" t="s">
        <v>8</v>
      </c>
    </row>
    <row r="45" spans="1:11" ht="12" customHeight="1">
      <c r="A45" s="70">
        <v>1947</v>
      </c>
      <c r="B45" s="82">
        <f>+'[1]Pop'!D168</f>
        <v>144.126</v>
      </c>
      <c r="C45" s="76">
        <v>681</v>
      </c>
      <c r="D45" s="76">
        <v>147</v>
      </c>
      <c r="E45" s="76">
        <v>98</v>
      </c>
      <c r="F45" s="76">
        <f t="shared" si="0"/>
        <v>926</v>
      </c>
      <c r="G45" s="76">
        <v>5</v>
      </c>
      <c r="H45" s="76">
        <v>86</v>
      </c>
      <c r="I45" s="76">
        <f t="shared" si="1"/>
        <v>835</v>
      </c>
      <c r="J45" s="72">
        <f t="shared" si="2"/>
        <v>5.7935417620693</v>
      </c>
      <c r="K45" s="99" t="s">
        <v>8</v>
      </c>
    </row>
    <row r="46" spans="1:11" ht="12" customHeight="1">
      <c r="A46" s="70">
        <v>1948</v>
      </c>
      <c r="B46" s="82">
        <f>+'[1]Pop'!D169</f>
        <v>146.631</v>
      </c>
      <c r="C46" s="76">
        <v>713</v>
      </c>
      <c r="D46" s="76">
        <v>191</v>
      </c>
      <c r="E46" s="76">
        <v>86</v>
      </c>
      <c r="F46" s="76">
        <f t="shared" si="0"/>
        <v>990</v>
      </c>
      <c r="G46" s="76">
        <v>5</v>
      </c>
      <c r="H46" s="76">
        <v>101</v>
      </c>
      <c r="I46" s="76">
        <f t="shared" si="1"/>
        <v>884</v>
      </c>
      <c r="J46" s="72">
        <f t="shared" si="2"/>
        <v>6.028738806937142</v>
      </c>
      <c r="K46" s="99" t="s">
        <v>8</v>
      </c>
    </row>
    <row r="47" spans="1:11" ht="12" customHeight="1">
      <c r="A47" s="70">
        <v>1949</v>
      </c>
      <c r="B47" s="82">
        <f>+'[1]Pop'!D170</f>
        <v>149.188</v>
      </c>
      <c r="C47" s="76">
        <v>681</v>
      </c>
      <c r="D47" s="76">
        <v>198</v>
      </c>
      <c r="E47" s="76">
        <v>101</v>
      </c>
      <c r="F47" s="76">
        <f t="shared" si="0"/>
        <v>980</v>
      </c>
      <c r="G47" s="76">
        <v>5</v>
      </c>
      <c r="H47" s="76">
        <v>100</v>
      </c>
      <c r="I47" s="76">
        <f t="shared" si="1"/>
        <v>875</v>
      </c>
      <c r="J47" s="72">
        <f t="shared" si="2"/>
        <v>5.8650829825455135</v>
      </c>
      <c r="K47" s="99" t="s">
        <v>8</v>
      </c>
    </row>
    <row r="48" spans="1:11" ht="12" customHeight="1">
      <c r="A48" s="70">
        <v>1950</v>
      </c>
      <c r="B48" s="82">
        <f>+'[1]Pop'!D171</f>
        <v>151.684</v>
      </c>
      <c r="C48" s="76">
        <v>711</v>
      </c>
      <c r="D48" s="76">
        <v>259</v>
      </c>
      <c r="E48" s="76">
        <v>100</v>
      </c>
      <c r="F48" s="76">
        <f t="shared" si="0"/>
        <v>1070</v>
      </c>
      <c r="G48" s="76">
        <v>3</v>
      </c>
      <c r="H48" s="76">
        <v>102</v>
      </c>
      <c r="I48" s="76">
        <f t="shared" si="1"/>
        <v>965</v>
      </c>
      <c r="J48" s="72">
        <f t="shared" si="2"/>
        <v>6.361910287175971</v>
      </c>
      <c r="K48" s="99" t="s">
        <v>8</v>
      </c>
    </row>
    <row r="49" spans="1:11" ht="12" customHeight="1">
      <c r="A49" s="73">
        <v>1951</v>
      </c>
      <c r="B49" s="83">
        <f>+'[1]Pop'!D172</f>
        <v>154.287</v>
      </c>
      <c r="C49" s="77">
        <v>717</v>
      </c>
      <c r="D49" s="77">
        <v>277</v>
      </c>
      <c r="E49" s="77">
        <v>102</v>
      </c>
      <c r="F49" s="77">
        <f t="shared" si="0"/>
        <v>1096</v>
      </c>
      <c r="G49" s="77">
        <v>4</v>
      </c>
      <c r="H49" s="77">
        <v>110</v>
      </c>
      <c r="I49" s="77">
        <f t="shared" si="1"/>
        <v>982</v>
      </c>
      <c r="J49" s="75">
        <f t="shared" si="2"/>
        <v>6.364761775133355</v>
      </c>
      <c r="K49" s="98" t="s">
        <v>8</v>
      </c>
    </row>
    <row r="50" spans="1:11" ht="12" customHeight="1">
      <c r="A50" s="73">
        <v>1952</v>
      </c>
      <c r="B50" s="83">
        <f>+'[1]Pop'!D173</f>
        <v>156.954</v>
      </c>
      <c r="C50" s="77">
        <v>702</v>
      </c>
      <c r="D50" s="77">
        <v>307</v>
      </c>
      <c r="E50" s="77">
        <v>110</v>
      </c>
      <c r="F50" s="77">
        <f t="shared" si="0"/>
        <v>1119</v>
      </c>
      <c r="G50" s="77">
        <v>3</v>
      </c>
      <c r="H50" s="77">
        <v>138</v>
      </c>
      <c r="I50" s="77">
        <f t="shared" si="1"/>
        <v>978</v>
      </c>
      <c r="J50" s="75">
        <f t="shared" si="2"/>
        <v>6.231125043006231</v>
      </c>
      <c r="K50" s="98" t="s">
        <v>8</v>
      </c>
    </row>
    <row r="51" spans="1:11" ht="12" customHeight="1">
      <c r="A51" s="73">
        <v>1953</v>
      </c>
      <c r="B51" s="83">
        <f>+'[1]Pop'!D174</f>
        <v>159.565</v>
      </c>
      <c r="C51" s="77">
        <v>728</v>
      </c>
      <c r="D51" s="77">
        <v>280</v>
      </c>
      <c r="E51" s="77">
        <v>138</v>
      </c>
      <c r="F51" s="77">
        <f t="shared" si="0"/>
        <v>1146</v>
      </c>
      <c r="G51" s="77">
        <v>3</v>
      </c>
      <c r="H51" s="77">
        <v>119</v>
      </c>
      <c r="I51" s="77">
        <f t="shared" si="1"/>
        <v>1024</v>
      </c>
      <c r="J51" s="75">
        <f t="shared" si="2"/>
        <v>6.4174474352144895</v>
      </c>
      <c r="K51" s="98" t="s">
        <v>8</v>
      </c>
    </row>
    <row r="52" spans="1:11" ht="12" customHeight="1">
      <c r="A52" s="73">
        <v>1954</v>
      </c>
      <c r="B52" s="83">
        <f>+'[1]Pop'!D175</f>
        <v>162.391</v>
      </c>
      <c r="C52" s="77">
        <v>693</v>
      </c>
      <c r="D52" s="77">
        <v>350</v>
      </c>
      <c r="E52" s="77">
        <v>119</v>
      </c>
      <c r="F52" s="77">
        <f t="shared" si="0"/>
        <v>1162</v>
      </c>
      <c r="G52" s="77">
        <v>6</v>
      </c>
      <c r="H52" s="77">
        <v>141</v>
      </c>
      <c r="I52" s="77">
        <f t="shared" si="1"/>
        <v>1015</v>
      </c>
      <c r="J52" s="75">
        <f t="shared" si="2"/>
        <v>6.250346386191353</v>
      </c>
      <c r="K52" s="98" t="s">
        <v>8</v>
      </c>
    </row>
    <row r="53" spans="1:11" ht="12" customHeight="1">
      <c r="A53" s="73">
        <v>1955</v>
      </c>
      <c r="B53" s="83">
        <f>+'[1]Pop'!D176</f>
        <v>165.275</v>
      </c>
      <c r="C53" s="77">
        <v>699</v>
      </c>
      <c r="D53" s="77">
        <v>287</v>
      </c>
      <c r="E53" s="77">
        <v>141</v>
      </c>
      <c r="F53" s="77">
        <f t="shared" si="0"/>
        <v>1127</v>
      </c>
      <c r="G53" s="77">
        <v>10</v>
      </c>
      <c r="H53" s="77">
        <v>137</v>
      </c>
      <c r="I53" s="77">
        <f t="shared" si="1"/>
        <v>980</v>
      </c>
      <c r="J53" s="75">
        <f t="shared" si="2"/>
        <v>5.929511420360006</v>
      </c>
      <c r="K53" s="98" t="s">
        <v>8</v>
      </c>
    </row>
    <row r="54" spans="1:11" ht="12" customHeight="1">
      <c r="A54" s="70">
        <v>1956</v>
      </c>
      <c r="B54" s="82">
        <f>+'[1]Pop'!D177</f>
        <v>168.221</v>
      </c>
      <c r="C54" s="76">
        <v>683</v>
      </c>
      <c r="D54" s="76">
        <v>306</v>
      </c>
      <c r="E54" s="76">
        <v>137</v>
      </c>
      <c r="F54" s="76">
        <f t="shared" si="0"/>
        <v>1126</v>
      </c>
      <c r="G54" s="76">
        <v>10</v>
      </c>
      <c r="H54" s="76">
        <v>150</v>
      </c>
      <c r="I54" s="76">
        <f t="shared" si="1"/>
        <v>966</v>
      </c>
      <c r="J54" s="72">
        <f t="shared" si="2"/>
        <v>5.74244594907889</v>
      </c>
      <c r="K54" s="99" t="s">
        <v>8</v>
      </c>
    </row>
    <row r="55" spans="1:11" ht="12" customHeight="1">
      <c r="A55" s="70">
        <v>1957</v>
      </c>
      <c r="B55" s="82">
        <f>+'[1]Pop'!D178</f>
        <v>171.274</v>
      </c>
      <c r="C55" s="76">
        <v>636</v>
      </c>
      <c r="D55" s="76">
        <v>320</v>
      </c>
      <c r="E55" s="76">
        <v>150</v>
      </c>
      <c r="F55" s="76">
        <f t="shared" si="0"/>
        <v>1106</v>
      </c>
      <c r="G55" s="76">
        <v>10</v>
      </c>
      <c r="H55" s="76">
        <v>140</v>
      </c>
      <c r="I55" s="76">
        <f t="shared" si="1"/>
        <v>956</v>
      </c>
      <c r="J55" s="72">
        <f t="shared" si="2"/>
        <v>5.581699499048309</v>
      </c>
      <c r="K55" s="99" t="s">
        <v>8</v>
      </c>
    </row>
    <row r="56" spans="1:11" ht="12" customHeight="1">
      <c r="A56" s="70">
        <v>1958</v>
      </c>
      <c r="B56" s="82">
        <f>+'[1]Pop'!D179</f>
        <v>174.141</v>
      </c>
      <c r="C56" s="76">
        <v>679</v>
      </c>
      <c r="D56" s="76">
        <v>347</v>
      </c>
      <c r="E56" s="76">
        <v>140</v>
      </c>
      <c r="F56" s="76">
        <f t="shared" si="0"/>
        <v>1166</v>
      </c>
      <c r="G56" s="76">
        <v>12</v>
      </c>
      <c r="H56" s="76">
        <v>158</v>
      </c>
      <c r="I56" s="76">
        <f t="shared" si="1"/>
        <v>996</v>
      </c>
      <c r="J56" s="72">
        <f t="shared" si="2"/>
        <v>5.719503161231416</v>
      </c>
      <c r="K56" s="99" t="s">
        <v>8</v>
      </c>
    </row>
    <row r="57" spans="1:11" ht="12" customHeight="1">
      <c r="A57" s="70">
        <v>1959</v>
      </c>
      <c r="B57" s="82">
        <f>+'[1]Pop'!D180</f>
        <v>177.073</v>
      </c>
      <c r="C57" s="76">
        <v>629</v>
      </c>
      <c r="D57" s="76">
        <v>440</v>
      </c>
      <c r="E57" s="76">
        <v>158</v>
      </c>
      <c r="F57" s="76">
        <f t="shared" si="0"/>
        <v>1227</v>
      </c>
      <c r="G57" s="76">
        <v>10</v>
      </c>
      <c r="H57" s="76">
        <v>164</v>
      </c>
      <c r="I57" s="76">
        <f t="shared" si="1"/>
        <v>1053</v>
      </c>
      <c r="J57" s="72">
        <f t="shared" si="2"/>
        <v>5.9466999486087655</v>
      </c>
      <c r="K57" s="99" t="s">
        <v>8</v>
      </c>
    </row>
    <row r="58" spans="1:11" ht="12" customHeight="1">
      <c r="A58" s="70">
        <v>1960</v>
      </c>
      <c r="B58" s="82">
        <f>+'[1]Pop'!D181</f>
        <v>180.671</v>
      </c>
      <c r="C58" s="76">
        <v>678</v>
      </c>
      <c r="D58" s="76">
        <v>388</v>
      </c>
      <c r="E58" s="76">
        <v>164</v>
      </c>
      <c r="F58" s="76">
        <f t="shared" si="0"/>
        <v>1230</v>
      </c>
      <c r="G58" s="76">
        <v>11</v>
      </c>
      <c r="H58" s="76">
        <v>186</v>
      </c>
      <c r="I58" s="76">
        <f t="shared" si="1"/>
        <v>1033</v>
      </c>
      <c r="J58" s="72">
        <f t="shared" si="2"/>
        <v>5.71757503971307</v>
      </c>
      <c r="K58" s="99" t="s">
        <v>8</v>
      </c>
    </row>
    <row r="59" spans="1:11" ht="12" customHeight="1">
      <c r="A59" s="73">
        <v>1961</v>
      </c>
      <c r="B59" s="83">
        <f>+'[1]Pop'!D182</f>
        <v>183.691</v>
      </c>
      <c r="C59" s="77">
        <v>616</v>
      </c>
      <c r="D59" s="77">
        <v>453</v>
      </c>
      <c r="E59" s="77">
        <v>186</v>
      </c>
      <c r="F59" s="77">
        <f t="shared" si="0"/>
        <v>1255</v>
      </c>
      <c r="G59" s="77">
        <v>13</v>
      </c>
      <c r="H59" s="77">
        <v>153</v>
      </c>
      <c r="I59" s="77">
        <f t="shared" si="1"/>
        <v>1089</v>
      </c>
      <c r="J59" s="75">
        <f t="shared" si="2"/>
        <v>5.928434163894802</v>
      </c>
      <c r="K59" s="98" t="s">
        <v>8</v>
      </c>
    </row>
    <row r="60" spans="1:11" ht="12" customHeight="1">
      <c r="A60" s="73">
        <v>1962</v>
      </c>
      <c r="B60" s="83">
        <f>+'[1]Pop'!D183</f>
        <v>186.538</v>
      </c>
      <c r="C60" s="77">
        <v>626</v>
      </c>
      <c r="D60" s="77">
        <v>511</v>
      </c>
      <c r="E60" s="77">
        <v>153</v>
      </c>
      <c r="F60" s="77">
        <f t="shared" si="0"/>
        <v>1290</v>
      </c>
      <c r="G60" s="77">
        <v>18</v>
      </c>
      <c r="H60" s="77">
        <v>179</v>
      </c>
      <c r="I60" s="77">
        <f t="shared" si="1"/>
        <v>1093</v>
      </c>
      <c r="J60" s="75">
        <f t="shared" si="2"/>
        <v>5.859395940773461</v>
      </c>
      <c r="K60" s="98" t="s">
        <v>8</v>
      </c>
    </row>
    <row r="61" spans="1:11" ht="12" customHeight="1">
      <c r="A61" s="73">
        <v>1963</v>
      </c>
      <c r="B61" s="83">
        <f>+'[1]Pop'!D184</f>
        <v>189.242</v>
      </c>
      <c r="C61" s="77">
        <v>631</v>
      </c>
      <c r="D61" s="77">
        <v>518</v>
      </c>
      <c r="E61" s="77">
        <v>179</v>
      </c>
      <c r="F61" s="77">
        <f t="shared" si="0"/>
        <v>1328</v>
      </c>
      <c r="G61" s="77">
        <v>24</v>
      </c>
      <c r="H61" s="77">
        <v>201</v>
      </c>
      <c r="I61" s="77">
        <f t="shared" si="1"/>
        <v>1103</v>
      </c>
      <c r="J61" s="75">
        <f t="shared" si="2"/>
        <v>5.828515868570403</v>
      </c>
      <c r="K61" s="98" t="s">
        <v>8</v>
      </c>
    </row>
    <row r="62" spans="1:11" ht="12" customHeight="1">
      <c r="A62" s="73">
        <v>1964</v>
      </c>
      <c r="B62" s="83">
        <f>+'[1]Pop'!D185</f>
        <v>191.889</v>
      </c>
      <c r="C62" s="77">
        <v>613</v>
      </c>
      <c r="D62" s="77">
        <v>534</v>
      </c>
      <c r="E62" s="77">
        <v>201</v>
      </c>
      <c r="F62" s="77">
        <f t="shared" si="0"/>
        <v>1348</v>
      </c>
      <c r="G62" s="77">
        <v>34</v>
      </c>
      <c r="H62" s="77">
        <v>174</v>
      </c>
      <c r="I62" s="77">
        <f t="shared" si="1"/>
        <v>1140</v>
      </c>
      <c r="J62" s="75">
        <f t="shared" si="2"/>
        <v>5.940934602817253</v>
      </c>
      <c r="K62" s="98" t="s">
        <v>8</v>
      </c>
    </row>
    <row r="63" spans="1:11" ht="12" customHeight="1">
      <c r="A63" s="73">
        <v>1965</v>
      </c>
      <c r="B63" s="83">
        <f>+'[1]Pop'!D186</f>
        <v>194.303</v>
      </c>
      <c r="C63" s="77">
        <v>647</v>
      </c>
      <c r="D63" s="77">
        <v>568</v>
      </c>
      <c r="E63" s="77">
        <v>174</v>
      </c>
      <c r="F63" s="77">
        <f t="shared" si="0"/>
        <v>1389</v>
      </c>
      <c r="G63" s="77">
        <v>37</v>
      </c>
      <c r="H63" s="77">
        <v>184</v>
      </c>
      <c r="I63" s="77">
        <f t="shared" si="1"/>
        <v>1168</v>
      </c>
      <c r="J63" s="75">
        <f t="shared" si="2"/>
        <v>6.011229883223625</v>
      </c>
      <c r="K63" s="98" t="s">
        <v>8</v>
      </c>
    </row>
    <row r="64" spans="1:11" ht="12" customHeight="1">
      <c r="A64" s="70">
        <v>1966</v>
      </c>
      <c r="B64" s="82">
        <f>+'[1]Pop'!D187</f>
        <v>196.56</v>
      </c>
      <c r="C64" s="76">
        <v>644</v>
      </c>
      <c r="D64" s="76">
        <v>644</v>
      </c>
      <c r="E64" s="76">
        <v>184</v>
      </c>
      <c r="F64" s="76">
        <f t="shared" si="0"/>
        <v>1472</v>
      </c>
      <c r="G64" s="76">
        <v>49</v>
      </c>
      <c r="H64" s="76">
        <v>221</v>
      </c>
      <c r="I64" s="76">
        <f t="shared" si="1"/>
        <v>1202</v>
      </c>
      <c r="J64" s="72">
        <f t="shared" si="2"/>
        <v>6.115181115181115</v>
      </c>
      <c r="K64" s="99" t="s">
        <v>8</v>
      </c>
    </row>
    <row r="65" spans="1:11" ht="12" customHeight="1">
      <c r="A65" s="70">
        <v>1967</v>
      </c>
      <c r="B65" s="82">
        <f>+'[1]Pop'!D188</f>
        <v>198.712</v>
      </c>
      <c r="C65" s="76">
        <v>591</v>
      </c>
      <c r="D65" s="76">
        <v>612</v>
      </c>
      <c r="E65" s="76">
        <v>221</v>
      </c>
      <c r="F65" s="76">
        <f t="shared" si="0"/>
        <v>1424</v>
      </c>
      <c r="G65" s="76">
        <v>55</v>
      </c>
      <c r="H65" s="76">
        <v>209</v>
      </c>
      <c r="I65" s="76">
        <f t="shared" si="1"/>
        <v>1160</v>
      </c>
      <c r="J65" s="72">
        <f t="shared" si="2"/>
        <v>5.837594106042917</v>
      </c>
      <c r="K65" s="99" t="s">
        <v>8</v>
      </c>
    </row>
    <row r="66" spans="1:11" ht="12" customHeight="1">
      <c r="A66" s="70">
        <v>1968</v>
      </c>
      <c r="B66" s="82">
        <f>+'[1]Pop'!D189</f>
        <v>200.706</v>
      </c>
      <c r="C66" s="76">
        <v>570</v>
      </c>
      <c r="D66" s="76">
        <v>766</v>
      </c>
      <c r="E66" s="76">
        <v>209</v>
      </c>
      <c r="F66" s="76">
        <f t="shared" si="0"/>
        <v>1545</v>
      </c>
      <c r="G66" s="76">
        <v>47</v>
      </c>
      <c r="H66" s="76">
        <v>240</v>
      </c>
      <c r="I66" s="76">
        <f t="shared" si="1"/>
        <v>1258</v>
      </c>
      <c r="J66" s="72">
        <f t="shared" si="2"/>
        <v>6.267874403356153</v>
      </c>
      <c r="K66" s="99" t="s">
        <v>8</v>
      </c>
    </row>
    <row r="67" spans="1:11" ht="12" customHeight="1">
      <c r="A67" s="70">
        <v>1969</v>
      </c>
      <c r="B67" s="82">
        <f>+'[1]Pop'!D190</f>
        <v>202.677</v>
      </c>
      <c r="C67" s="76">
        <v>586</v>
      </c>
      <c r="D67" s="76">
        <v>820</v>
      </c>
      <c r="E67" s="76">
        <v>240</v>
      </c>
      <c r="F67" s="76">
        <f t="shared" si="0"/>
        <v>1646</v>
      </c>
      <c r="G67" s="76">
        <v>78</v>
      </c>
      <c r="H67" s="76">
        <v>233</v>
      </c>
      <c r="I67" s="76">
        <f t="shared" si="1"/>
        <v>1335</v>
      </c>
      <c r="J67" s="72">
        <f t="shared" si="2"/>
        <v>6.5868352107047174</v>
      </c>
      <c r="K67" s="99" t="s">
        <v>8</v>
      </c>
    </row>
    <row r="68" spans="1:11" ht="12" customHeight="1">
      <c r="A68" s="70">
        <v>1970</v>
      </c>
      <c r="B68" s="82">
        <f>+'[1]Pop'!D191</f>
        <v>205.052</v>
      </c>
      <c r="C68" s="76">
        <v>615</v>
      </c>
      <c r="D68" s="76">
        <v>890</v>
      </c>
      <c r="E68" s="76">
        <v>233</v>
      </c>
      <c r="F68" s="76">
        <f aca="true" t="shared" si="3" ref="F68:F90">C68+D68+E68</f>
        <v>1738</v>
      </c>
      <c r="G68" s="76">
        <v>81</v>
      </c>
      <c r="H68" s="76">
        <v>251</v>
      </c>
      <c r="I68" s="76">
        <f aca="true" t="shared" si="4" ref="I68:I90">F68-G68-H68</f>
        <v>1406</v>
      </c>
      <c r="J68" s="72">
        <f aca="true" t="shared" si="5" ref="J68:J90">IF(I68=0,0,IF(B68=0,0,I68/B68))</f>
        <v>6.856797300197023</v>
      </c>
      <c r="K68" s="99" t="s">
        <v>8</v>
      </c>
    </row>
    <row r="69" spans="1:11" ht="12" customHeight="1">
      <c r="A69" s="73">
        <v>1971</v>
      </c>
      <c r="B69" s="83">
        <f>+'[1]Pop'!D192</f>
        <v>207.661</v>
      </c>
      <c r="C69" s="77">
        <v>630</v>
      </c>
      <c r="D69" s="77">
        <v>864</v>
      </c>
      <c r="E69" s="77">
        <v>251</v>
      </c>
      <c r="F69" s="77">
        <f t="shared" si="3"/>
        <v>1745</v>
      </c>
      <c r="G69" s="77">
        <v>102</v>
      </c>
      <c r="H69" s="77">
        <v>242</v>
      </c>
      <c r="I69" s="77">
        <f t="shared" si="4"/>
        <v>1401</v>
      </c>
      <c r="J69" s="75">
        <f t="shared" si="5"/>
        <v>6.74657253889753</v>
      </c>
      <c r="K69" s="98" t="str">
        <f aca="true" t="shared" si="6" ref="K69:K98">IF(H68=0,"-",IF(E69=H68,"-","*"))</f>
        <v>-</v>
      </c>
    </row>
    <row r="70" spans="1:11" ht="12" customHeight="1">
      <c r="A70" s="73">
        <v>1972</v>
      </c>
      <c r="B70" s="83">
        <f>+'[1]Pop'!D193</f>
        <v>209.896</v>
      </c>
      <c r="C70" s="77">
        <v>623</v>
      </c>
      <c r="D70" s="77">
        <v>1060</v>
      </c>
      <c r="E70" s="77">
        <v>242</v>
      </c>
      <c r="F70" s="77">
        <f t="shared" si="3"/>
        <v>1925</v>
      </c>
      <c r="G70" s="77">
        <v>96</v>
      </c>
      <c r="H70" s="77">
        <v>335</v>
      </c>
      <c r="I70" s="77">
        <f t="shared" si="4"/>
        <v>1494</v>
      </c>
      <c r="J70" s="75">
        <f t="shared" si="5"/>
        <v>7.117810725311584</v>
      </c>
      <c r="K70" s="98" t="str">
        <f t="shared" si="6"/>
        <v>-</v>
      </c>
    </row>
    <row r="71" spans="1:11" ht="12" customHeight="1">
      <c r="A71" s="73">
        <v>1973</v>
      </c>
      <c r="B71" s="83">
        <f>+'[1]Pop'!D194</f>
        <v>211.909</v>
      </c>
      <c r="C71" s="77">
        <v>657</v>
      </c>
      <c r="D71" s="77">
        <v>1091</v>
      </c>
      <c r="E71" s="77">
        <v>335</v>
      </c>
      <c r="F71" s="77">
        <f t="shared" si="3"/>
        <v>2083</v>
      </c>
      <c r="G71" s="77">
        <v>147</v>
      </c>
      <c r="H71" s="77">
        <v>373</v>
      </c>
      <c r="I71" s="77">
        <f t="shared" si="4"/>
        <v>1563</v>
      </c>
      <c r="J71" s="75">
        <f t="shared" si="5"/>
        <v>7.375807540028975</v>
      </c>
      <c r="K71" s="98" t="str">
        <f t="shared" si="6"/>
        <v>-</v>
      </c>
    </row>
    <row r="72" spans="1:11" ht="12" customHeight="1">
      <c r="A72" s="73">
        <v>1974</v>
      </c>
      <c r="B72" s="83">
        <f>+'[1]Pop'!D195</f>
        <v>213.854</v>
      </c>
      <c r="C72" s="77">
        <v>658</v>
      </c>
      <c r="D72" s="77">
        <v>902</v>
      </c>
      <c r="E72" s="77">
        <v>373</v>
      </c>
      <c r="F72" s="77">
        <f t="shared" si="3"/>
        <v>1933</v>
      </c>
      <c r="G72" s="77">
        <v>112</v>
      </c>
      <c r="H72" s="77">
        <v>344</v>
      </c>
      <c r="I72" s="77">
        <f t="shared" si="4"/>
        <v>1477</v>
      </c>
      <c r="J72" s="75">
        <f t="shared" si="5"/>
        <v>6.906581125440721</v>
      </c>
      <c r="K72" s="98" t="str">
        <f t="shared" si="6"/>
        <v>-</v>
      </c>
    </row>
    <row r="73" spans="1:11" ht="12" customHeight="1">
      <c r="A73" s="73">
        <v>1975</v>
      </c>
      <c r="B73" s="83">
        <f>+'[1]Pop'!D196</f>
        <v>215.973</v>
      </c>
      <c r="C73" s="77">
        <v>717</v>
      </c>
      <c r="D73" s="77">
        <v>982</v>
      </c>
      <c r="E73" s="77">
        <v>344</v>
      </c>
      <c r="F73" s="77">
        <f t="shared" si="3"/>
        <v>2043</v>
      </c>
      <c r="G73" s="77">
        <v>135</v>
      </c>
      <c r="H73" s="77">
        <v>290</v>
      </c>
      <c r="I73" s="77">
        <f t="shared" si="4"/>
        <v>1618</v>
      </c>
      <c r="J73" s="75">
        <f t="shared" si="5"/>
        <v>7.491677200390789</v>
      </c>
      <c r="K73" s="98" t="str">
        <f t="shared" si="6"/>
        <v>-</v>
      </c>
    </row>
    <row r="74" spans="1:11" ht="12" customHeight="1">
      <c r="A74" s="70">
        <v>1976</v>
      </c>
      <c r="B74" s="82">
        <f>+'[1]Pop'!D197</f>
        <v>218.035</v>
      </c>
      <c r="C74" s="76">
        <v>788</v>
      </c>
      <c r="D74" s="76">
        <v>1147</v>
      </c>
      <c r="E74" s="76">
        <v>290</v>
      </c>
      <c r="F74" s="76">
        <f t="shared" si="3"/>
        <v>2225</v>
      </c>
      <c r="G74" s="76">
        <v>154</v>
      </c>
      <c r="H74" s="76">
        <v>296</v>
      </c>
      <c r="I74" s="76">
        <f t="shared" si="4"/>
        <v>1775</v>
      </c>
      <c r="J74" s="72">
        <f t="shared" si="5"/>
        <v>8.140894810466209</v>
      </c>
      <c r="K74" s="99" t="str">
        <f t="shared" si="6"/>
        <v>-</v>
      </c>
    </row>
    <row r="75" spans="1:11" ht="12" customHeight="1">
      <c r="A75" s="70">
        <v>1977</v>
      </c>
      <c r="B75" s="82">
        <f>+'[1]Pop'!D198</f>
        <v>220.23899999999998</v>
      </c>
      <c r="C75" s="76">
        <v>814</v>
      </c>
      <c r="D75" s="76">
        <v>1130</v>
      </c>
      <c r="E75" s="76">
        <v>296</v>
      </c>
      <c r="F75" s="76">
        <f t="shared" si="3"/>
        <v>2240</v>
      </c>
      <c r="G75" s="76">
        <v>205</v>
      </c>
      <c r="H75" s="76">
        <v>335</v>
      </c>
      <c r="I75" s="76">
        <f t="shared" si="4"/>
        <v>1700</v>
      </c>
      <c r="J75" s="72">
        <f t="shared" si="5"/>
        <v>7.718887208895791</v>
      </c>
      <c r="K75" s="99" t="str">
        <f t="shared" si="6"/>
        <v>-</v>
      </c>
    </row>
    <row r="76" spans="1:11" ht="12" customHeight="1">
      <c r="A76" s="70">
        <v>1978</v>
      </c>
      <c r="B76" s="82">
        <f>+'[1]Pop'!D199</f>
        <v>222.585</v>
      </c>
      <c r="C76" s="76">
        <v>911</v>
      </c>
      <c r="D76" s="76">
        <v>1156</v>
      </c>
      <c r="E76" s="76">
        <v>335</v>
      </c>
      <c r="F76" s="76">
        <f t="shared" si="3"/>
        <v>2402</v>
      </c>
      <c r="G76" s="76">
        <v>271</v>
      </c>
      <c r="H76" s="76">
        <v>338</v>
      </c>
      <c r="I76" s="76">
        <f t="shared" si="4"/>
        <v>1793</v>
      </c>
      <c r="J76" s="72">
        <f t="shared" si="5"/>
        <v>8.055349641709908</v>
      </c>
      <c r="K76" s="99" t="str">
        <f t="shared" si="6"/>
        <v>-</v>
      </c>
    </row>
    <row r="77" spans="1:11" ht="12" customHeight="1">
      <c r="A77" s="70">
        <v>1979</v>
      </c>
      <c r="B77" s="82">
        <f>+'[1]Pop'!D200</f>
        <v>225.055</v>
      </c>
      <c r="C77" s="76">
        <v>957</v>
      </c>
      <c r="D77" s="76">
        <v>1169</v>
      </c>
      <c r="E77" s="76">
        <v>338</v>
      </c>
      <c r="F77" s="76">
        <f t="shared" si="3"/>
        <v>2464</v>
      </c>
      <c r="G77" s="76">
        <v>337</v>
      </c>
      <c r="H77" s="76">
        <v>367</v>
      </c>
      <c r="I77" s="76">
        <f t="shared" si="4"/>
        <v>1760</v>
      </c>
      <c r="J77" s="72">
        <f t="shared" si="5"/>
        <v>7.8203105907444845</v>
      </c>
      <c r="K77" s="99" t="str">
        <f t="shared" si="6"/>
        <v>-</v>
      </c>
    </row>
    <row r="78" spans="1:11" ht="12" customHeight="1">
      <c r="A78" s="70">
        <v>1980</v>
      </c>
      <c r="B78" s="82">
        <f>+'[1]Pop'!D201</f>
        <v>227.726</v>
      </c>
      <c r="C78" s="76">
        <v>1023</v>
      </c>
      <c r="D78" s="76">
        <v>1013</v>
      </c>
      <c r="E78" s="76">
        <v>367</v>
      </c>
      <c r="F78" s="76">
        <f t="shared" si="3"/>
        <v>2403</v>
      </c>
      <c r="G78" s="76">
        <v>324</v>
      </c>
      <c r="H78" s="76">
        <v>296</v>
      </c>
      <c r="I78" s="76">
        <f t="shared" si="4"/>
        <v>1783</v>
      </c>
      <c r="J78" s="72">
        <f t="shared" si="5"/>
        <v>7.829584676321544</v>
      </c>
      <c r="K78" s="99" t="str">
        <f t="shared" si="6"/>
        <v>-</v>
      </c>
    </row>
    <row r="79" spans="1:11" ht="12" customHeight="1">
      <c r="A79" s="73">
        <v>1981</v>
      </c>
      <c r="B79" s="83">
        <f>+'[1]Pop'!D202</f>
        <v>229.966</v>
      </c>
      <c r="C79" s="77">
        <v>1026</v>
      </c>
      <c r="D79" s="77">
        <v>1097</v>
      </c>
      <c r="E79" s="77">
        <v>296</v>
      </c>
      <c r="F79" s="77">
        <f t="shared" si="3"/>
        <v>2419</v>
      </c>
      <c r="G79" s="77">
        <v>377</v>
      </c>
      <c r="H79" s="77">
        <v>264</v>
      </c>
      <c r="I79" s="77">
        <f t="shared" si="4"/>
        <v>1778</v>
      </c>
      <c r="J79" s="75">
        <f t="shared" si="5"/>
        <v>7.731577711487785</v>
      </c>
      <c r="K79" s="98" t="str">
        <f t="shared" si="6"/>
        <v>-</v>
      </c>
    </row>
    <row r="80" spans="1:11" ht="12" customHeight="1">
      <c r="A80" s="73">
        <v>1982</v>
      </c>
      <c r="B80" s="83">
        <f>+'[1]Pop'!D203</f>
        <v>232.188</v>
      </c>
      <c r="C80" s="77">
        <v>1082</v>
      </c>
      <c r="D80" s="77">
        <v>1159</v>
      </c>
      <c r="E80" s="77">
        <v>264</v>
      </c>
      <c r="F80" s="77">
        <f t="shared" si="3"/>
        <v>2505</v>
      </c>
      <c r="G80" s="77">
        <v>388</v>
      </c>
      <c r="H80" s="77">
        <v>298</v>
      </c>
      <c r="I80" s="77">
        <f t="shared" si="4"/>
        <v>1819</v>
      </c>
      <c r="J80" s="75">
        <f t="shared" si="5"/>
        <v>7.83416886316261</v>
      </c>
      <c r="K80" s="98" t="str">
        <f t="shared" si="6"/>
        <v>-</v>
      </c>
    </row>
    <row r="81" spans="1:11" ht="12" customHeight="1">
      <c r="A81" s="73">
        <v>1983</v>
      </c>
      <c r="B81" s="83">
        <f>+'[1]Pop'!D204</f>
        <v>234.307</v>
      </c>
      <c r="C81" s="77">
        <v>1035</v>
      </c>
      <c r="D81" s="77">
        <v>1306</v>
      </c>
      <c r="E81" s="77">
        <v>298</v>
      </c>
      <c r="F81" s="77">
        <f t="shared" si="3"/>
        <v>2639</v>
      </c>
      <c r="G81" s="77">
        <v>345</v>
      </c>
      <c r="H81" s="77">
        <v>340</v>
      </c>
      <c r="I81" s="77">
        <f t="shared" si="4"/>
        <v>1954</v>
      </c>
      <c r="J81" s="75">
        <f t="shared" si="5"/>
        <v>8.33948622960475</v>
      </c>
      <c r="K81" s="98" t="str">
        <f t="shared" si="6"/>
        <v>-</v>
      </c>
    </row>
    <row r="82" spans="1:11" ht="12" customHeight="1">
      <c r="A82" s="73">
        <v>1984</v>
      </c>
      <c r="B82" s="83">
        <f>+'[1]Pop'!D205</f>
        <v>236.348</v>
      </c>
      <c r="C82" s="77">
        <v>1105</v>
      </c>
      <c r="D82" s="77">
        <v>1300</v>
      </c>
      <c r="E82" s="77">
        <v>340</v>
      </c>
      <c r="F82" s="77">
        <f t="shared" si="3"/>
        <v>2745</v>
      </c>
      <c r="G82" s="77">
        <v>337</v>
      </c>
      <c r="H82" s="77">
        <v>295</v>
      </c>
      <c r="I82" s="77">
        <f t="shared" si="4"/>
        <v>2113</v>
      </c>
      <c r="J82" s="75">
        <f t="shared" si="5"/>
        <v>8.94020681368152</v>
      </c>
      <c r="K82" s="98" t="str">
        <f t="shared" si="6"/>
        <v>-</v>
      </c>
    </row>
    <row r="83" spans="1:11" ht="12" customHeight="1">
      <c r="A83" s="73">
        <v>1985</v>
      </c>
      <c r="B83" s="83">
        <f>+'[1]Pop'!D206</f>
        <v>238.466</v>
      </c>
      <c r="C83" s="77">
        <v>1228</v>
      </c>
      <c r="D83" s="77">
        <v>1459</v>
      </c>
      <c r="E83" s="77">
        <v>295</v>
      </c>
      <c r="F83" s="77">
        <f t="shared" si="3"/>
        <v>2982</v>
      </c>
      <c r="G83" s="77">
        <v>379</v>
      </c>
      <c r="H83" s="77">
        <v>280</v>
      </c>
      <c r="I83" s="77">
        <f t="shared" si="4"/>
        <v>2323</v>
      </c>
      <c r="J83" s="75">
        <f t="shared" si="5"/>
        <v>9.74143064420085</v>
      </c>
      <c r="K83" s="98" t="str">
        <f t="shared" si="6"/>
        <v>-</v>
      </c>
    </row>
    <row r="84" spans="1:11" ht="12" customHeight="1">
      <c r="A84" s="70">
        <v>1986</v>
      </c>
      <c r="B84" s="82">
        <f>+'[1]Pop'!D207</f>
        <v>240.651</v>
      </c>
      <c r="C84" s="76">
        <v>1214</v>
      </c>
      <c r="D84" s="76">
        <v>1546</v>
      </c>
      <c r="E84" s="76">
        <v>280</v>
      </c>
      <c r="F84" s="76">
        <f t="shared" si="3"/>
        <v>3040</v>
      </c>
      <c r="G84" s="76">
        <v>430</v>
      </c>
      <c r="H84" s="76">
        <v>264</v>
      </c>
      <c r="I84" s="76">
        <f t="shared" si="4"/>
        <v>2346</v>
      </c>
      <c r="J84" s="72">
        <f t="shared" si="5"/>
        <v>9.748557039031626</v>
      </c>
      <c r="K84" s="99" t="str">
        <f t="shared" si="6"/>
        <v>-</v>
      </c>
    </row>
    <row r="85" spans="1:11" ht="12" customHeight="1">
      <c r="A85" s="70">
        <v>1987</v>
      </c>
      <c r="B85" s="82">
        <f>+'[1]Pop'!D208</f>
        <v>242.804</v>
      </c>
      <c r="C85" s="76">
        <v>1425</v>
      </c>
      <c r="D85" s="76">
        <v>1740</v>
      </c>
      <c r="E85" s="76">
        <v>264</v>
      </c>
      <c r="F85" s="76">
        <f t="shared" si="3"/>
        <v>3429</v>
      </c>
      <c r="G85" s="76">
        <v>495</v>
      </c>
      <c r="H85" s="76">
        <v>354</v>
      </c>
      <c r="I85" s="76">
        <f t="shared" si="4"/>
        <v>2580</v>
      </c>
      <c r="J85" s="72">
        <f t="shared" si="5"/>
        <v>10.625854598771024</v>
      </c>
      <c r="K85" s="99" t="str">
        <f t="shared" si="6"/>
        <v>-</v>
      </c>
    </row>
    <row r="86" spans="1:11" ht="12" customHeight="1">
      <c r="A86" s="70">
        <v>1988</v>
      </c>
      <c r="B86" s="82">
        <f>+'[1]Pop'!D209</f>
        <v>245.021</v>
      </c>
      <c r="C86" s="76">
        <v>1537</v>
      </c>
      <c r="D86" s="76">
        <v>1559</v>
      </c>
      <c r="E86" s="76">
        <v>354</v>
      </c>
      <c r="F86" s="76">
        <f t="shared" si="3"/>
        <v>3450</v>
      </c>
      <c r="G86" s="76">
        <v>671</v>
      </c>
      <c r="H86" s="76">
        <v>338</v>
      </c>
      <c r="I86" s="76">
        <f t="shared" si="4"/>
        <v>2441</v>
      </c>
      <c r="J86" s="72">
        <f t="shared" si="5"/>
        <v>9.962411385146579</v>
      </c>
      <c r="K86" s="99" t="str">
        <f t="shared" si="6"/>
        <v>-</v>
      </c>
    </row>
    <row r="87" spans="1:11" ht="12" customHeight="1">
      <c r="A87" s="70">
        <v>1989</v>
      </c>
      <c r="B87" s="82">
        <f>+'[1]Pop'!D210</f>
        <v>247.342</v>
      </c>
      <c r="C87" s="76">
        <v>1799</v>
      </c>
      <c r="D87" s="76">
        <v>1566</v>
      </c>
      <c r="E87" s="76">
        <v>338</v>
      </c>
      <c r="F87" s="76">
        <f t="shared" si="3"/>
        <v>3703</v>
      </c>
      <c r="G87" s="76">
        <v>839</v>
      </c>
      <c r="H87" s="76">
        <v>349</v>
      </c>
      <c r="I87" s="76">
        <f t="shared" si="4"/>
        <v>2515</v>
      </c>
      <c r="J87" s="72">
        <f t="shared" si="5"/>
        <v>10.168107316994282</v>
      </c>
      <c r="K87" s="99" t="str">
        <f t="shared" si="6"/>
        <v>-</v>
      </c>
    </row>
    <row r="88" spans="1:11" ht="12" customHeight="1">
      <c r="A88" s="70">
        <v>1990</v>
      </c>
      <c r="B88" s="82">
        <f>+'[1]Pop'!D211</f>
        <v>250.132</v>
      </c>
      <c r="C88" s="76">
        <v>1763</v>
      </c>
      <c r="D88" s="76">
        <v>1575</v>
      </c>
      <c r="E88" s="76">
        <v>349</v>
      </c>
      <c r="F88" s="76">
        <f t="shared" si="3"/>
        <v>3687</v>
      </c>
      <c r="G88" s="76">
        <v>1022</v>
      </c>
      <c r="H88" s="76">
        <v>273</v>
      </c>
      <c r="I88" s="76">
        <f t="shared" si="4"/>
        <v>2392</v>
      </c>
      <c r="J88" s="72">
        <f t="shared" si="5"/>
        <v>9.562950761997666</v>
      </c>
      <c r="K88" s="99" t="str">
        <f t="shared" si="6"/>
        <v>-</v>
      </c>
    </row>
    <row r="89" spans="1:11" ht="12" customHeight="1">
      <c r="A89" s="73">
        <v>1991</v>
      </c>
      <c r="B89" s="83">
        <f>+'[1]Pop'!D212</f>
        <v>253.493</v>
      </c>
      <c r="C89" s="77">
        <v>2164</v>
      </c>
      <c r="D89" s="77">
        <v>1619</v>
      </c>
      <c r="E89" s="77">
        <v>273</v>
      </c>
      <c r="F89" s="77">
        <f t="shared" si="3"/>
        <v>4056</v>
      </c>
      <c r="G89" s="77">
        <v>1313</v>
      </c>
      <c r="H89" s="77">
        <v>305</v>
      </c>
      <c r="I89" s="77">
        <f t="shared" si="4"/>
        <v>2438</v>
      </c>
      <c r="J89" s="75">
        <f t="shared" si="5"/>
        <v>9.617622577349277</v>
      </c>
      <c r="K89" s="98" t="str">
        <f t="shared" si="6"/>
        <v>-</v>
      </c>
    </row>
    <row r="90" spans="1:11" ht="12" customHeight="1">
      <c r="A90" s="73">
        <v>1992</v>
      </c>
      <c r="B90" s="83">
        <f>+'[1]Pop'!D213</f>
        <v>256.894</v>
      </c>
      <c r="C90" s="77">
        <v>2355</v>
      </c>
      <c r="D90" s="77">
        <v>1564</v>
      </c>
      <c r="E90" s="77">
        <v>305</v>
      </c>
      <c r="F90" s="77">
        <f t="shared" si="3"/>
        <v>4224</v>
      </c>
      <c r="G90" s="77">
        <v>1408</v>
      </c>
      <c r="H90" s="77">
        <v>306</v>
      </c>
      <c r="I90" s="77">
        <f t="shared" si="4"/>
        <v>2510</v>
      </c>
      <c r="J90" s="75">
        <f t="shared" si="5"/>
        <v>9.770566848583462</v>
      </c>
      <c r="K90" s="98" t="str">
        <f t="shared" si="6"/>
        <v>-</v>
      </c>
    </row>
    <row r="91" spans="1:11" ht="12" customHeight="1">
      <c r="A91" s="73">
        <v>1993</v>
      </c>
      <c r="B91" s="83">
        <f>+'[1]Pop'!D214</f>
        <v>260.255</v>
      </c>
      <c r="C91" s="77">
        <v>2403</v>
      </c>
      <c r="D91" s="77">
        <v>1649</v>
      </c>
      <c r="E91" s="77">
        <v>306</v>
      </c>
      <c r="F91" s="77">
        <f aca="true" t="shared" si="7" ref="F91:F98">C91+D91+E91</f>
        <v>4358</v>
      </c>
      <c r="G91" s="77">
        <v>1437</v>
      </c>
      <c r="H91" s="77">
        <v>305</v>
      </c>
      <c r="I91" s="77">
        <f aca="true" t="shared" si="8" ref="I91:I98">F91-G91-H91</f>
        <v>2616</v>
      </c>
      <c r="J91" s="75">
        <f aca="true" t="shared" si="9" ref="J91:J98">IF(I91=0,0,IF(B91=0,0,I91/B91))</f>
        <v>10.051680082995524</v>
      </c>
      <c r="K91" s="98" t="str">
        <f t="shared" si="6"/>
        <v>-</v>
      </c>
    </row>
    <row r="92" spans="1:11" ht="12" customHeight="1">
      <c r="A92" s="73">
        <v>1994</v>
      </c>
      <c r="B92" s="83">
        <f>+'[1]Pop'!D215</f>
        <v>263.436</v>
      </c>
      <c r="C92" s="77">
        <v>2388</v>
      </c>
      <c r="D92" s="77">
        <v>1691</v>
      </c>
      <c r="E92" s="77">
        <v>305</v>
      </c>
      <c r="F92" s="77">
        <f t="shared" si="7"/>
        <v>4384</v>
      </c>
      <c r="G92" s="77">
        <v>1413</v>
      </c>
      <c r="H92" s="77">
        <v>275</v>
      </c>
      <c r="I92" s="77">
        <f t="shared" si="8"/>
        <v>2696</v>
      </c>
      <c r="J92" s="75">
        <f t="shared" si="9"/>
        <v>10.233984724942681</v>
      </c>
      <c r="K92" s="98" t="str">
        <f t="shared" si="6"/>
        <v>-</v>
      </c>
    </row>
    <row r="93" spans="1:11" ht="12" customHeight="1">
      <c r="A93" s="73">
        <v>1995</v>
      </c>
      <c r="B93" s="83">
        <f>+'[1]Pop'!D216</f>
        <v>266.557</v>
      </c>
      <c r="C93" s="77">
        <v>2358</v>
      </c>
      <c r="D93" s="77">
        <v>1724</v>
      </c>
      <c r="E93" s="77">
        <v>275</v>
      </c>
      <c r="F93" s="77">
        <f t="shared" si="7"/>
        <v>4357</v>
      </c>
      <c r="G93" s="77">
        <v>1433</v>
      </c>
      <c r="H93" s="77">
        <v>310</v>
      </c>
      <c r="I93" s="77">
        <f t="shared" si="8"/>
        <v>2614</v>
      </c>
      <c r="J93" s="75">
        <f t="shared" si="9"/>
        <v>9.806532936670205</v>
      </c>
      <c r="K93" s="98" t="str">
        <f t="shared" si="6"/>
        <v>-</v>
      </c>
    </row>
    <row r="94" spans="1:11" ht="12" customHeight="1">
      <c r="A94" s="70">
        <v>1996</v>
      </c>
      <c r="B94" s="82">
        <f>+'[1]Pop'!D217</f>
        <v>269.667</v>
      </c>
      <c r="C94" s="76">
        <v>2251</v>
      </c>
      <c r="D94" s="76">
        <v>1864</v>
      </c>
      <c r="E94" s="76">
        <v>310</v>
      </c>
      <c r="F94" s="76">
        <f t="shared" si="7"/>
        <v>4425</v>
      </c>
      <c r="G94" s="76">
        <v>1494</v>
      </c>
      <c r="H94" s="76">
        <v>291</v>
      </c>
      <c r="I94" s="76">
        <f t="shared" si="8"/>
        <v>2640</v>
      </c>
      <c r="J94" s="72">
        <f t="shared" si="9"/>
        <v>9.789851928489583</v>
      </c>
      <c r="K94" s="99" t="str">
        <f t="shared" si="6"/>
        <v>-</v>
      </c>
    </row>
    <row r="95" spans="1:11" ht="12" customHeight="1">
      <c r="A95" s="70">
        <v>1997</v>
      </c>
      <c r="B95" s="82">
        <f>+'[1]Pop'!D218</f>
        <v>272.912</v>
      </c>
      <c r="C95" s="76">
        <v>2194</v>
      </c>
      <c r="D95" s="76">
        <v>1960</v>
      </c>
      <c r="E95" s="76">
        <v>291</v>
      </c>
      <c r="F95" s="76">
        <f t="shared" si="7"/>
        <v>4445</v>
      </c>
      <c r="G95" s="76">
        <v>1486</v>
      </c>
      <c r="H95" s="76">
        <v>322</v>
      </c>
      <c r="I95" s="76">
        <f t="shared" si="8"/>
        <v>2637</v>
      </c>
      <c r="J95" s="72">
        <f t="shared" si="9"/>
        <v>9.662455296945536</v>
      </c>
      <c r="K95" s="99" t="str">
        <f t="shared" si="6"/>
        <v>-</v>
      </c>
    </row>
    <row r="96" spans="1:11" ht="12" customHeight="1">
      <c r="A96" s="70">
        <v>1998</v>
      </c>
      <c r="B96" s="82">
        <f>+'[1]Pop'!D219</f>
        <v>276.115</v>
      </c>
      <c r="C96" s="76">
        <v>2142</v>
      </c>
      <c r="D96" s="76">
        <v>2097</v>
      </c>
      <c r="E96" s="76">
        <v>322</v>
      </c>
      <c r="F96" s="76">
        <f t="shared" si="7"/>
        <v>4561</v>
      </c>
      <c r="G96" s="76">
        <v>1501</v>
      </c>
      <c r="H96" s="76">
        <v>323</v>
      </c>
      <c r="I96" s="76">
        <f t="shared" si="8"/>
        <v>2737</v>
      </c>
      <c r="J96" s="72">
        <f t="shared" si="9"/>
        <v>9.912536443148687</v>
      </c>
      <c r="K96" s="99" t="str">
        <f t="shared" si="6"/>
        <v>-</v>
      </c>
    </row>
    <row r="97" spans="1:11" ht="12" customHeight="1">
      <c r="A97" s="70">
        <v>1999</v>
      </c>
      <c r="B97" s="82">
        <f>+'[1]Pop'!D220</f>
        <v>279.295</v>
      </c>
      <c r="C97" s="76">
        <v>1974</v>
      </c>
      <c r="D97" s="76">
        <v>2211</v>
      </c>
      <c r="E97" s="76">
        <v>323</v>
      </c>
      <c r="F97" s="76">
        <f t="shared" si="7"/>
        <v>4508</v>
      </c>
      <c r="G97" s="76">
        <v>1383</v>
      </c>
      <c r="H97" s="76">
        <v>307</v>
      </c>
      <c r="I97" s="76">
        <f t="shared" si="8"/>
        <v>2818</v>
      </c>
      <c r="J97" s="72">
        <f t="shared" si="9"/>
        <v>10.08969011260495</v>
      </c>
      <c r="K97" s="99" t="str">
        <f t="shared" si="6"/>
        <v>-</v>
      </c>
    </row>
    <row r="98" spans="1:11" ht="12" customHeight="1">
      <c r="A98" s="70">
        <v>2000</v>
      </c>
      <c r="B98" s="82">
        <f>+'[1]Pop'!D221</f>
        <v>282.385</v>
      </c>
      <c r="C98" s="76">
        <v>2100</v>
      </c>
      <c r="D98" s="76">
        <v>2350</v>
      </c>
      <c r="E98" s="76">
        <v>307</v>
      </c>
      <c r="F98" s="76">
        <f t="shared" si="7"/>
        <v>4757</v>
      </c>
      <c r="G98" s="76">
        <v>1574</v>
      </c>
      <c r="H98" s="76">
        <v>307</v>
      </c>
      <c r="I98" s="76">
        <f t="shared" si="8"/>
        <v>2876</v>
      </c>
      <c r="J98" s="72">
        <f t="shared" si="9"/>
        <v>10.184676948138181</v>
      </c>
      <c r="K98" s="99" t="str">
        <f t="shared" si="6"/>
        <v>-</v>
      </c>
    </row>
    <row r="99" spans="1:11" ht="12" customHeight="1">
      <c r="A99" s="73">
        <v>2001</v>
      </c>
      <c r="B99" s="83">
        <f>+'[1]Pop'!D222</f>
        <v>285.309019</v>
      </c>
      <c r="C99" s="77">
        <v>2210</v>
      </c>
      <c r="D99" s="77">
        <v>2654</v>
      </c>
      <c r="E99" s="77">
        <v>307</v>
      </c>
      <c r="F99" s="77">
        <f>C99+D99+E99</f>
        <v>5171</v>
      </c>
      <c r="G99" s="77">
        <v>1943</v>
      </c>
      <c r="H99" s="77">
        <v>307</v>
      </c>
      <c r="I99" s="77">
        <f>F99-G99-H99</f>
        <v>2921</v>
      </c>
      <c r="J99" s="75">
        <f aca="true" t="shared" si="10" ref="J99:J104">IF(I99=0,0,IF(B99=0,0,I99/B99))</f>
        <v>10.238021953312314</v>
      </c>
      <c r="K99" s="98" t="str">
        <f aca="true" t="shared" si="11" ref="K99:K104">IF(H98=0,"-",IF(E99=H98,"-","*"))</f>
        <v>-</v>
      </c>
    </row>
    <row r="100" spans="1:11" ht="12" customHeight="1">
      <c r="A100" s="73">
        <v>2002</v>
      </c>
      <c r="B100" s="83">
        <f>+'[1]Pop'!D223</f>
        <v>288.104818</v>
      </c>
      <c r="C100" s="77">
        <v>2071</v>
      </c>
      <c r="D100" s="77">
        <v>2842</v>
      </c>
      <c r="E100" s="77">
        <v>307</v>
      </c>
      <c r="F100" s="77">
        <f>C100+D100+E100</f>
        <v>5220</v>
      </c>
      <c r="G100" s="77">
        <v>1757</v>
      </c>
      <c r="H100" s="77">
        <v>298</v>
      </c>
      <c r="I100" s="77">
        <f>F100-G100-H100</f>
        <v>3165</v>
      </c>
      <c r="J100" s="75">
        <f t="shared" si="10"/>
        <v>10.9855851143732</v>
      </c>
      <c r="K100" s="98" t="str">
        <f t="shared" si="11"/>
        <v>-</v>
      </c>
    </row>
    <row r="101" spans="1:11" ht="12" customHeight="1">
      <c r="A101" s="73">
        <v>2003</v>
      </c>
      <c r="B101" s="83">
        <f>+'[1]Pop'!D224</f>
        <v>290.819634</v>
      </c>
      <c r="C101" s="78">
        <v>1963</v>
      </c>
      <c r="D101" s="77">
        <v>3082</v>
      </c>
      <c r="E101" s="32" t="s">
        <v>8</v>
      </c>
      <c r="F101" s="77">
        <f aca="true" t="shared" si="12" ref="F101:F106">C101+D101</f>
        <v>5045</v>
      </c>
      <c r="G101" s="77">
        <v>1744</v>
      </c>
      <c r="H101" s="32" t="s">
        <v>8</v>
      </c>
      <c r="I101" s="77">
        <f aca="true" t="shared" si="13" ref="I101:I106">F101-G101</f>
        <v>3301</v>
      </c>
      <c r="J101" s="75">
        <f t="shared" si="10"/>
        <v>11.350677925686407</v>
      </c>
      <c r="K101" s="98" t="str">
        <f t="shared" si="11"/>
        <v>*</v>
      </c>
    </row>
    <row r="102" spans="1:11" ht="12" customHeight="1">
      <c r="A102" s="73">
        <v>2004</v>
      </c>
      <c r="B102" s="83">
        <f>+'[1]Pop'!D225</f>
        <v>293.463185</v>
      </c>
      <c r="C102" s="78">
        <v>2304</v>
      </c>
      <c r="D102" s="77">
        <v>3276</v>
      </c>
      <c r="E102" s="32" t="s">
        <v>8</v>
      </c>
      <c r="F102" s="77">
        <f t="shared" si="12"/>
        <v>5580</v>
      </c>
      <c r="G102" s="77">
        <v>2130</v>
      </c>
      <c r="H102" s="32" t="s">
        <v>8</v>
      </c>
      <c r="I102" s="77">
        <f t="shared" si="13"/>
        <v>3450</v>
      </c>
      <c r="J102" s="75">
        <f t="shared" si="10"/>
        <v>11.756159465113145</v>
      </c>
      <c r="K102" s="98" t="str">
        <f t="shared" si="11"/>
        <v>-</v>
      </c>
    </row>
    <row r="103" spans="1:11" ht="12" customHeight="1">
      <c r="A103" s="73">
        <v>2005</v>
      </c>
      <c r="B103" s="83">
        <f>+'[1]Pop'!D226</f>
        <v>296.186216</v>
      </c>
      <c r="C103" s="78">
        <v>2362</v>
      </c>
      <c r="D103" s="77">
        <v>3202</v>
      </c>
      <c r="E103" s="32" t="s">
        <v>8</v>
      </c>
      <c r="F103" s="77">
        <f t="shared" si="12"/>
        <v>5564</v>
      </c>
      <c r="G103" s="77">
        <v>2138</v>
      </c>
      <c r="H103" s="32" t="s">
        <v>8</v>
      </c>
      <c r="I103" s="77">
        <f t="shared" si="13"/>
        <v>3426</v>
      </c>
      <c r="J103" s="75">
        <f t="shared" si="10"/>
        <v>11.567047401017474</v>
      </c>
      <c r="K103" s="98" t="str">
        <f t="shared" si="11"/>
        <v>-</v>
      </c>
    </row>
    <row r="104" spans="1:11" ht="12" customHeight="1">
      <c r="A104" s="70">
        <v>2006</v>
      </c>
      <c r="B104" s="82">
        <f>+'[1]Pop'!D227</f>
        <v>298.995825</v>
      </c>
      <c r="C104" s="79">
        <v>2432</v>
      </c>
      <c r="D104" s="76">
        <v>3435</v>
      </c>
      <c r="E104" s="31" t="s">
        <v>8</v>
      </c>
      <c r="F104" s="76">
        <f t="shared" si="12"/>
        <v>5867</v>
      </c>
      <c r="G104" s="76">
        <v>2189</v>
      </c>
      <c r="H104" s="31" t="s">
        <v>8</v>
      </c>
      <c r="I104" s="76">
        <f t="shared" si="13"/>
        <v>3678</v>
      </c>
      <c r="J104" s="72">
        <f t="shared" si="10"/>
        <v>12.301175108381528</v>
      </c>
      <c r="K104" s="99" t="str">
        <f t="shared" si="11"/>
        <v>-</v>
      </c>
    </row>
    <row r="105" spans="1:11" ht="12" customHeight="1">
      <c r="A105" s="70">
        <v>2007</v>
      </c>
      <c r="B105" s="82">
        <f>+'[1]Pop'!D228</f>
        <v>302.003917</v>
      </c>
      <c r="C105" s="79">
        <v>2378</v>
      </c>
      <c r="D105" s="76">
        <v>3403</v>
      </c>
      <c r="E105" s="31" t="s">
        <v>8</v>
      </c>
      <c r="F105" s="76">
        <f t="shared" si="12"/>
        <v>5781</v>
      </c>
      <c r="G105" s="76">
        <v>2145</v>
      </c>
      <c r="H105" s="31" t="s">
        <v>8</v>
      </c>
      <c r="I105" s="76">
        <f t="shared" si="13"/>
        <v>3636</v>
      </c>
      <c r="J105" s="72">
        <f aca="true" t="shared" si="14" ref="J105:J110">IF(I105=0,0,IF(B105=0,0,I105/B105))</f>
        <v>12.03957894360688</v>
      </c>
      <c r="K105" s="99" t="str">
        <f aca="true" t="shared" si="15" ref="K105:K110">IF(H104=0,"-",IF(E105=H104,"-","*"))</f>
        <v>-</v>
      </c>
    </row>
    <row r="106" spans="1:11" ht="12" customHeight="1">
      <c r="A106" s="70">
        <v>2008</v>
      </c>
      <c r="B106" s="82">
        <f>+'[1]Pop'!D229</f>
        <v>304.797761</v>
      </c>
      <c r="C106" s="79">
        <v>2207</v>
      </c>
      <c r="D106" s="76">
        <v>3333</v>
      </c>
      <c r="E106" s="31" t="s">
        <v>8</v>
      </c>
      <c r="F106" s="76">
        <f t="shared" si="12"/>
        <v>5540</v>
      </c>
      <c r="G106" s="76">
        <v>1964</v>
      </c>
      <c r="H106" s="31" t="s">
        <v>8</v>
      </c>
      <c r="I106" s="76">
        <f t="shared" si="13"/>
        <v>3576</v>
      </c>
      <c r="J106" s="72">
        <f t="shared" si="14"/>
        <v>11.73236964821405</v>
      </c>
      <c r="K106" s="99" t="str">
        <f t="shared" si="15"/>
        <v>-</v>
      </c>
    </row>
    <row r="107" spans="1:11" ht="12" customHeight="1">
      <c r="A107" s="70">
        <v>2009</v>
      </c>
      <c r="B107" s="82">
        <f>+'[1]Pop'!D230</f>
        <v>307.439406</v>
      </c>
      <c r="C107" s="79">
        <v>2207</v>
      </c>
      <c r="D107" s="76">
        <v>3323</v>
      </c>
      <c r="E107" s="31" t="s">
        <v>8</v>
      </c>
      <c r="F107" s="76">
        <f aca="true" t="shared" si="16" ref="F107:F113">C107+D107</f>
        <v>5530</v>
      </c>
      <c r="G107" s="76">
        <v>1920</v>
      </c>
      <c r="H107" s="31" t="s">
        <v>8</v>
      </c>
      <c r="I107" s="76">
        <f aca="true" t="shared" si="17" ref="I107:I112">F107-G107</f>
        <v>3610</v>
      </c>
      <c r="J107" s="72">
        <f t="shared" si="14"/>
        <v>11.742151232233384</v>
      </c>
      <c r="K107" s="99" t="str">
        <f t="shared" si="15"/>
        <v>-</v>
      </c>
    </row>
    <row r="108" spans="1:11" ht="12" customHeight="1">
      <c r="A108" s="70">
        <v>2010</v>
      </c>
      <c r="B108" s="82">
        <f>+'[1]Pop'!D231</f>
        <v>309.741279</v>
      </c>
      <c r="C108" s="79">
        <v>2230</v>
      </c>
      <c r="D108" s="76">
        <v>3434</v>
      </c>
      <c r="E108" s="31" t="s">
        <v>8</v>
      </c>
      <c r="F108" s="76">
        <f t="shared" si="16"/>
        <v>5664</v>
      </c>
      <c r="G108" s="76">
        <v>2100</v>
      </c>
      <c r="H108" s="31" t="s">
        <v>8</v>
      </c>
      <c r="I108" s="76">
        <f t="shared" si="17"/>
        <v>3564</v>
      </c>
      <c r="J108" s="72">
        <f t="shared" si="14"/>
        <v>11.506377230398147</v>
      </c>
      <c r="K108" s="99" t="str">
        <f t="shared" si="15"/>
        <v>-</v>
      </c>
    </row>
    <row r="109" spans="1:11" ht="12" customHeight="1">
      <c r="A109" s="93">
        <v>2011</v>
      </c>
      <c r="B109" s="96">
        <f>+'[1]Pop'!D232</f>
        <v>311.973914</v>
      </c>
      <c r="C109" s="116">
        <v>2446</v>
      </c>
      <c r="D109" s="95">
        <v>3494</v>
      </c>
      <c r="E109" s="115" t="s">
        <v>8</v>
      </c>
      <c r="F109" s="95">
        <f t="shared" si="16"/>
        <v>5940</v>
      </c>
      <c r="G109" s="95">
        <v>2552</v>
      </c>
      <c r="H109" s="115" t="s">
        <v>8</v>
      </c>
      <c r="I109" s="95">
        <f t="shared" si="17"/>
        <v>3388</v>
      </c>
      <c r="J109" s="94">
        <f t="shared" si="14"/>
        <v>10.859882342598684</v>
      </c>
      <c r="K109" s="98" t="str">
        <f t="shared" si="15"/>
        <v>-</v>
      </c>
    </row>
    <row r="110" spans="1:11" ht="12" customHeight="1">
      <c r="A110" s="134">
        <v>2012</v>
      </c>
      <c r="B110" s="125">
        <f>+'[1]Pop'!D233</f>
        <v>314.167558</v>
      </c>
      <c r="C110" s="135">
        <v>2302</v>
      </c>
      <c r="D110" s="136">
        <v>3526</v>
      </c>
      <c r="E110" s="132" t="s">
        <v>8</v>
      </c>
      <c r="F110" s="136">
        <f t="shared" si="16"/>
        <v>5828</v>
      </c>
      <c r="G110" s="136">
        <v>2539</v>
      </c>
      <c r="H110" s="132" t="s">
        <v>8</v>
      </c>
      <c r="I110" s="136">
        <f t="shared" si="17"/>
        <v>3289</v>
      </c>
      <c r="J110" s="137">
        <f t="shared" si="14"/>
        <v>10.46893581545425</v>
      </c>
      <c r="K110" s="138" t="str">
        <f t="shared" si="15"/>
        <v>-</v>
      </c>
    </row>
    <row r="111" spans="1:11" ht="12" customHeight="1">
      <c r="A111" s="134">
        <v>2013</v>
      </c>
      <c r="B111" s="125">
        <f>+'[1]Pop'!D234</f>
        <v>316.294766</v>
      </c>
      <c r="C111" s="135">
        <v>2281</v>
      </c>
      <c r="D111" s="136">
        <v>3606</v>
      </c>
      <c r="E111" s="132" t="s">
        <v>8</v>
      </c>
      <c r="F111" s="136">
        <f t="shared" si="16"/>
        <v>5887</v>
      </c>
      <c r="G111" s="136">
        <v>2596</v>
      </c>
      <c r="H111" s="132" t="s">
        <v>8</v>
      </c>
      <c r="I111" s="136">
        <f t="shared" si="17"/>
        <v>3291</v>
      </c>
      <c r="J111" s="137">
        <f aca="true" t="shared" si="18" ref="J111:J116">IF(I111=0,0,IF(B111=0,0,I111/B111))</f>
        <v>10.404851277241812</v>
      </c>
      <c r="K111" s="138" t="str">
        <f aca="true" t="shared" si="19" ref="K111:K116">IF(H110=0,"-",IF(E111=H110,"-","*"))</f>
        <v>-</v>
      </c>
    </row>
    <row r="112" spans="1:11" ht="12" customHeight="1">
      <c r="A112" s="134">
        <v>2014</v>
      </c>
      <c r="B112" s="125">
        <f>+'[1]Pop'!D235</f>
        <v>318.576955</v>
      </c>
      <c r="C112" s="135">
        <v>2449</v>
      </c>
      <c r="D112" s="136">
        <v>3661</v>
      </c>
      <c r="E112" s="132" t="s">
        <v>8</v>
      </c>
      <c r="F112" s="136">
        <f t="shared" si="16"/>
        <v>6110</v>
      </c>
      <c r="G112" s="136">
        <v>2650</v>
      </c>
      <c r="H112" s="132" t="s">
        <v>8</v>
      </c>
      <c r="I112" s="136">
        <f t="shared" si="17"/>
        <v>3460</v>
      </c>
      <c r="J112" s="137">
        <f t="shared" si="18"/>
        <v>10.860798139024212</v>
      </c>
      <c r="K112" s="138" t="str">
        <f t="shared" si="19"/>
        <v>-</v>
      </c>
    </row>
    <row r="113" spans="1:11" ht="12" customHeight="1">
      <c r="A113" s="134">
        <v>2015</v>
      </c>
      <c r="B113" s="125">
        <f>+'[1]Pop'!D236</f>
        <v>320.870703</v>
      </c>
      <c r="C113" s="135">
        <v>2347</v>
      </c>
      <c r="D113" s="136">
        <v>3776</v>
      </c>
      <c r="E113" s="132" t="s">
        <v>8</v>
      </c>
      <c r="F113" s="136">
        <f t="shared" si="16"/>
        <v>6123</v>
      </c>
      <c r="G113" s="136">
        <v>2447</v>
      </c>
      <c r="H113" s="132" t="s">
        <v>8</v>
      </c>
      <c r="I113" s="136">
        <f>F113-G113</f>
        <v>3676</v>
      </c>
      <c r="J113" s="137">
        <f t="shared" si="18"/>
        <v>11.456327940291889</v>
      </c>
      <c r="K113" s="138" t="str">
        <f t="shared" si="19"/>
        <v>-</v>
      </c>
    </row>
    <row r="114" spans="1:11" ht="12" customHeight="1">
      <c r="A114" s="151">
        <v>2016</v>
      </c>
      <c r="B114" s="146">
        <f>+'[1]Pop'!D237</f>
        <v>323.161011</v>
      </c>
      <c r="C114" s="175">
        <v>2121</v>
      </c>
      <c r="D114" s="162">
        <v>3852</v>
      </c>
      <c r="E114" s="161" t="s">
        <v>8</v>
      </c>
      <c r="F114" s="162">
        <f>C114+D114</f>
        <v>5973</v>
      </c>
      <c r="G114" s="162">
        <v>2329</v>
      </c>
      <c r="H114" s="161" t="s">
        <v>8</v>
      </c>
      <c r="I114" s="162">
        <f>F114-G114</f>
        <v>3644</v>
      </c>
      <c r="J114" s="163">
        <f t="shared" si="18"/>
        <v>11.276112761016211</v>
      </c>
      <c r="K114" s="164" t="str">
        <f t="shared" si="19"/>
        <v>-</v>
      </c>
    </row>
    <row r="115" spans="1:11" ht="12" customHeight="1">
      <c r="A115" s="151">
        <v>2017</v>
      </c>
      <c r="B115" s="146">
        <f>+'[1]Pop'!D238</f>
        <v>325.20603</v>
      </c>
      <c r="C115" s="185">
        <v>2488</v>
      </c>
      <c r="D115" s="152">
        <v>3976</v>
      </c>
      <c r="E115" s="161" t="s">
        <v>8</v>
      </c>
      <c r="F115" s="152">
        <f>C115+D115</f>
        <v>6464</v>
      </c>
      <c r="G115" s="152">
        <v>2550</v>
      </c>
      <c r="H115" s="161" t="s">
        <v>8</v>
      </c>
      <c r="I115" s="152">
        <f>F115-G115</f>
        <v>3914</v>
      </c>
      <c r="J115" s="191">
        <f t="shared" si="18"/>
        <v>12.03544719020124</v>
      </c>
      <c r="K115" s="164" t="str">
        <f t="shared" si="19"/>
        <v>-</v>
      </c>
    </row>
    <row r="116" spans="1:11" ht="12" customHeight="1" thickBot="1">
      <c r="A116" s="151">
        <v>2018</v>
      </c>
      <c r="B116" s="146">
        <f>+'[1]Pop'!D239</f>
        <v>326.923976</v>
      </c>
      <c r="C116" s="188">
        <v>2222</v>
      </c>
      <c r="D116" s="190">
        <v>4154</v>
      </c>
      <c r="E116" s="161" t="s">
        <v>8</v>
      </c>
      <c r="F116" s="189">
        <f>C116+D116</f>
        <v>6376</v>
      </c>
      <c r="G116" s="190">
        <v>2363</v>
      </c>
      <c r="H116" s="161" t="s">
        <v>8</v>
      </c>
      <c r="I116" s="189">
        <f>F116-G116</f>
        <v>4013</v>
      </c>
      <c r="J116" s="192">
        <f t="shared" si="18"/>
        <v>12.27502506576636</v>
      </c>
      <c r="K116" s="164" t="str">
        <f t="shared" si="19"/>
        <v>-</v>
      </c>
    </row>
    <row r="117" spans="1:11" ht="12" customHeight="1" thickTop="1">
      <c r="A117" s="285" t="s">
        <v>44</v>
      </c>
      <c r="B117" s="286"/>
      <c r="C117" s="286"/>
      <c r="D117" s="286"/>
      <c r="E117" s="286"/>
      <c r="F117" s="286"/>
      <c r="G117" s="286"/>
      <c r="H117" s="286"/>
      <c r="I117" s="286"/>
      <c r="J117" s="286"/>
      <c r="K117" s="287"/>
    </row>
    <row r="118" spans="1:11" ht="12" customHeight="1">
      <c r="A118" s="288"/>
      <c r="B118" s="289"/>
      <c r="C118" s="289"/>
      <c r="D118" s="289"/>
      <c r="E118" s="289"/>
      <c r="F118" s="289"/>
      <c r="G118" s="289"/>
      <c r="H118" s="289"/>
      <c r="I118" s="289"/>
      <c r="J118" s="289"/>
      <c r="K118" s="290"/>
    </row>
    <row r="119" spans="1:11" ht="12" customHeight="1">
      <c r="A119" s="288" t="s">
        <v>45</v>
      </c>
      <c r="B119" s="289"/>
      <c r="C119" s="289"/>
      <c r="D119" s="289"/>
      <c r="E119" s="289"/>
      <c r="F119" s="289"/>
      <c r="G119" s="289"/>
      <c r="H119" s="289"/>
      <c r="I119" s="289"/>
      <c r="J119" s="289"/>
      <c r="K119" s="290"/>
    </row>
    <row r="120" spans="1:11" ht="13.5" customHeight="1">
      <c r="A120" s="294"/>
      <c r="B120" s="295"/>
      <c r="C120" s="295"/>
      <c r="D120" s="295"/>
      <c r="E120" s="295"/>
      <c r="F120" s="295"/>
      <c r="G120" s="295"/>
      <c r="H120" s="295"/>
      <c r="I120" s="295"/>
      <c r="J120" s="295"/>
      <c r="K120" s="296"/>
    </row>
    <row r="121" spans="1:11" ht="12" customHeight="1">
      <c r="A121" s="288" t="s">
        <v>46</v>
      </c>
      <c r="B121" s="289"/>
      <c r="C121" s="289"/>
      <c r="D121" s="289"/>
      <c r="E121" s="289"/>
      <c r="F121" s="289"/>
      <c r="G121" s="289"/>
      <c r="H121" s="289"/>
      <c r="I121" s="289"/>
      <c r="J121" s="289"/>
      <c r="K121" s="290"/>
    </row>
    <row r="122" spans="1:11" ht="12" customHeight="1">
      <c r="A122" s="294"/>
      <c r="B122" s="295"/>
      <c r="C122" s="295"/>
      <c r="D122" s="295"/>
      <c r="E122" s="295"/>
      <c r="F122" s="295"/>
      <c r="G122" s="295"/>
      <c r="H122" s="295"/>
      <c r="I122" s="295"/>
      <c r="J122" s="295"/>
      <c r="K122" s="296"/>
    </row>
    <row r="123" spans="1:11" ht="12" customHeight="1">
      <c r="A123" s="244" t="s">
        <v>65</v>
      </c>
      <c r="B123" s="245"/>
      <c r="C123" s="245"/>
      <c r="D123" s="245"/>
      <c r="E123" s="245"/>
      <c r="F123" s="245"/>
      <c r="G123" s="245"/>
      <c r="H123" s="245"/>
      <c r="I123" s="245"/>
      <c r="J123" s="245"/>
      <c r="K123" s="246"/>
    </row>
    <row r="124" spans="1:11" ht="12" customHeight="1">
      <c r="A124" s="247"/>
      <c r="B124" s="245"/>
      <c r="C124" s="245"/>
      <c r="D124" s="245"/>
      <c r="E124" s="245"/>
      <c r="F124" s="245"/>
      <c r="G124" s="245"/>
      <c r="H124" s="245"/>
      <c r="I124" s="245"/>
      <c r="J124" s="245"/>
      <c r="K124" s="246"/>
    </row>
    <row r="125" spans="1:11" ht="12" customHeight="1">
      <c r="A125" s="291"/>
      <c r="B125" s="292"/>
      <c r="C125" s="292"/>
      <c r="D125" s="292"/>
      <c r="E125" s="292"/>
      <c r="F125" s="292"/>
      <c r="G125" s="292"/>
      <c r="H125" s="292"/>
      <c r="I125" s="292"/>
      <c r="J125" s="292"/>
      <c r="K125" s="293"/>
    </row>
    <row r="126" spans="1:11" ht="12" customHeight="1">
      <c r="A126" s="275" t="s">
        <v>59</v>
      </c>
      <c r="B126" s="276"/>
      <c r="C126" s="276"/>
      <c r="D126" s="276"/>
      <c r="E126" s="276"/>
      <c r="F126" s="276"/>
      <c r="G126" s="276"/>
      <c r="H126" s="276"/>
      <c r="I126" s="276"/>
      <c r="J126" s="276"/>
      <c r="K126" s="277"/>
    </row>
    <row r="127" spans="1:11" ht="12" customHeight="1">
      <c r="A127" s="278"/>
      <c r="B127" s="279"/>
      <c r="C127" s="279"/>
      <c r="D127" s="279"/>
      <c r="E127" s="279"/>
      <c r="F127" s="279"/>
      <c r="G127" s="279"/>
      <c r="H127" s="279"/>
      <c r="I127" s="279"/>
      <c r="J127" s="279"/>
      <c r="K127" s="280"/>
    </row>
  </sheetData>
  <sheetProtection/>
  <mergeCells count="25">
    <mergeCell ref="A125:K125"/>
    <mergeCell ref="A118:K118"/>
    <mergeCell ref="A121:K121"/>
    <mergeCell ref="A122:K122"/>
    <mergeCell ref="H3:H5"/>
    <mergeCell ref="G3:G5"/>
    <mergeCell ref="D3:D5"/>
    <mergeCell ref="A120:K120"/>
    <mergeCell ref="A126:K127"/>
    <mergeCell ref="A1:I1"/>
    <mergeCell ref="E3:E5"/>
    <mergeCell ref="C6:I6"/>
    <mergeCell ref="K4:K5"/>
    <mergeCell ref="A123:K124"/>
    <mergeCell ref="A117:K117"/>
    <mergeCell ref="A119:K119"/>
    <mergeCell ref="B2:B5"/>
    <mergeCell ref="C3:C5"/>
    <mergeCell ref="J1:K1"/>
    <mergeCell ref="G2:H2"/>
    <mergeCell ref="I2:K3"/>
    <mergeCell ref="F3:F5"/>
    <mergeCell ref="A2:A5"/>
    <mergeCell ref="I4:I5"/>
    <mergeCell ref="J4:J5"/>
  </mergeCells>
  <printOptions horizontalCentered="1" verticalCentered="1"/>
  <pageMargins left="0.5" right="0.5" top="0.5" bottom="0.5" header="0" footer="0"/>
  <pageSetup fitToHeight="3" fitToWidth="1" horizontalDpi="300" verticalDpi="300" orientation="landscape" r:id="rId1"/>
  <rowBreaks count="2" manualBreakCount="2">
    <brk id="38" max="10" man="1"/>
    <brk id="67" max="10" man="1"/>
  </rowBreaks>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V128"/>
  <sheetViews>
    <sheetView showZeros="0" showOutlineSymbols="0" zoomScalePageLayoutView="0" workbookViewId="0" topLeftCell="A1">
      <pane ySplit="6" topLeftCell="A7" activePane="bottomLeft" state="frozen"/>
      <selection pane="topLeft" activeCell="A1" sqref="A1"/>
      <selection pane="bottomLeft" activeCell="A1" sqref="A1:I1"/>
    </sheetView>
  </sheetViews>
  <sheetFormatPr defaultColWidth="12.7109375" defaultRowHeight="12" customHeight="1"/>
  <cols>
    <col min="1" max="1" width="12.7109375" style="7" customWidth="1"/>
    <col min="2" max="2" width="12.7109375" style="12" customWidth="1"/>
    <col min="3" max="9" width="12.7109375" style="14" customWidth="1"/>
    <col min="10" max="10" width="12.7109375" style="17" customWidth="1"/>
    <col min="11" max="11" width="12.7109375" style="7" customWidth="1"/>
    <col min="12" max="16384" width="12.7109375" style="8" customWidth="1"/>
  </cols>
  <sheetData>
    <row r="1" spans="1:11" s="85" customFormat="1" ht="12" customHeight="1" thickBot="1">
      <c r="A1" s="258" t="s">
        <v>61</v>
      </c>
      <c r="B1" s="258"/>
      <c r="C1" s="258"/>
      <c r="D1" s="258"/>
      <c r="E1" s="258"/>
      <c r="F1" s="258"/>
      <c r="G1" s="258"/>
      <c r="H1" s="258"/>
      <c r="I1" s="258"/>
      <c r="J1" s="298" t="s">
        <v>39</v>
      </c>
      <c r="K1" s="298"/>
    </row>
    <row r="2" spans="1:11" ht="12" customHeight="1" thickTop="1">
      <c r="A2" s="271" t="s">
        <v>0</v>
      </c>
      <c r="B2" s="251" t="s">
        <v>20</v>
      </c>
      <c r="C2" s="16" t="s">
        <v>1</v>
      </c>
      <c r="D2" s="67"/>
      <c r="E2" s="67"/>
      <c r="F2" s="67"/>
      <c r="G2" s="264" t="s">
        <v>50</v>
      </c>
      <c r="H2" s="265"/>
      <c r="I2" s="266" t="s">
        <v>52</v>
      </c>
      <c r="J2" s="267"/>
      <c r="K2" s="267"/>
    </row>
    <row r="3" spans="1:11" ht="12" customHeight="1">
      <c r="A3" s="233"/>
      <c r="B3" s="239"/>
      <c r="C3" s="260" t="s">
        <v>21</v>
      </c>
      <c r="D3" s="252" t="s">
        <v>2</v>
      </c>
      <c r="E3" s="260" t="s">
        <v>22</v>
      </c>
      <c r="F3" s="260" t="s">
        <v>36</v>
      </c>
      <c r="G3" s="252" t="s">
        <v>4</v>
      </c>
      <c r="H3" s="297" t="s">
        <v>23</v>
      </c>
      <c r="I3" s="268"/>
      <c r="J3" s="269"/>
      <c r="K3" s="269"/>
    </row>
    <row r="4" spans="1:11" ht="12" customHeight="1">
      <c r="A4" s="233"/>
      <c r="B4" s="239"/>
      <c r="C4" s="253"/>
      <c r="D4" s="253"/>
      <c r="E4" s="253"/>
      <c r="F4" s="261"/>
      <c r="G4" s="253"/>
      <c r="H4" s="253"/>
      <c r="I4" s="311" t="s">
        <v>36</v>
      </c>
      <c r="J4" s="273" t="s">
        <v>37</v>
      </c>
      <c r="K4" s="283" t="s">
        <v>43</v>
      </c>
    </row>
    <row r="5" spans="1:11" ht="12" customHeight="1">
      <c r="A5" s="215"/>
      <c r="B5" s="240"/>
      <c r="C5" s="254"/>
      <c r="D5" s="254"/>
      <c r="E5" s="254"/>
      <c r="F5" s="262"/>
      <c r="G5" s="254"/>
      <c r="H5" s="254"/>
      <c r="I5" s="312"/>
      <c r="J5" s="274"/>
      <c r="K5" s="284"/>
    </row>
    <row r="6" spans="1:256" ht="12" customHeight="1">
      <c r="A6" s="104"/>
      <c r="B6" s="105" t="s">
        <v>40</v>
      </c>
      <c r="C6" s="255" t="s">
        <v>41</v>
      </c>
      <c r="D6" s="256"/>
      <c r="E6" s="256"/>
      <c r="F6" s="256"/>
      <c r="G6" s="256"/>
      <c r="H6" s="256"/>
      <c r="I6" s="256"/>
      <c r="J6" s="107" t="s">
        <v>42</v>
      </c>
      <c r="K6" s="106"/>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11" ht="12" customHeight="1">
      <c r="A7" s="33">
        <v>1909</v>
      </c>
      <c r="B7" s="82">
        <f>+'[1]Pop'!H130</f>
        <v>90.49</v>
      </c>
      <c r="C7" s="26" t="s">
        <v>8</v>
      </c>
      <c r="D7" s="26" t="s">
        <v>8</v>
      </c>
      <c r="E7" s="26" t="s">
        <v>8</v>
      </c>
      <c r="F7" s="26" t="s">
        <v>8</v>
      </c>
      <c r="G7" s="26" t="s">
        <v>8</v>
      </c>
      <c r="H7" s="26" t="s">
        <v>8</v>
      </c>
      <c r="I7" s="26" t="s">
        <v>8</v>
      </c>
      <c r="J7" s="34">
        <v>2.7</v>
      </c>
      <c r="K7" s="26" t="s">
        <v>8</v>
      </c>
    </row>
    <row r="8" spans="1:256" s="10" customFormat="1" ht="12" customHeight="1">
      <c r="A8" s="33">
        <v>1910</v>
      </c>
      <c r="B8" s="82">
        <f>+'[1]Pop'!H131</f>
        <v>92.407</v>
      </c>
      <c r="C8" s="26" t="s">
        <v>8</v>
      </c>
      <c r="D8" s="26" t="s">
        <v>8</v>
      </c>
      <c r="E8" s="26" t="s">
        <v>8</v>
      </c>
      <c r="F8" s="26" t="s">
        <v>8</v>
      </c>
      <c r="G8" s="26" t="s">
        <v>8</v>
      </c>
      <c r="H8" s="26" t="s">
        <v>8</v>
      </c>
      <c r="I8" s="26" t="s">
        <v>8</v>
      </c>
      <c r="J8" s="34">
        <v>2.8</v>
      </c>
      <c r="K8" s="26" t="s">
        <v>8</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11" ht="12" customHeight="1">
      <c r="A9" s="39">
        <v>1911</v>
      </c>
      <c r="B9" s="83">
        <f>+'[1]Pop'!H132</f>
        <v>93.863</v>
      </c>
      <c r="C9" s="29" t="s">
        <v>8</v>
      </c>
      <c r="D9" s="29" t="s">
        <v>8</v>
      </c>
      <c r="E9" s="29" t="s">
        <v>8</v>
      </c>
      <c r="F9" s="29" t="s">
        <v>8</v>
      </c>
      <c r="G9" s="29" t="s">
        <v>8</v>
      </c>
      <c r="H9" s="29" t="s">
        <v>8</v>
      </c>
      <c r="I9" s="29" t="s">
        <v>8</v>
      </c>
      <c r="J9" s="40">
        <v>2.8</v>
      </c>
      <c r="K9" s="87" t="s">
        <v>8</v>
      </c>
    </row>
    <row r="10" spans="1:11" ht="12" customHeight="1">
      <c r="A10" s="39">
        <v>1912</v>
      </c>
      <c r="B10" s="83">
        <f>+'[1]Pop'!H133</f>
        <v>95.335</v>
      </c>
      <c r="C10" s="29" t="s">
        <v>8</v>
      </c>
      <c r="D10" s="29" t="s">
        <v>8</v>
      </c>
      <c r="E10" s="29" t="s">
        <v>8</v>
      </c>
      <c r="F10" s="29" t="s">
        <v>8</v>
      </c>
      <c r="G10" s="29" t="s">
        <v>8</v>
      </c>
      <c r="H10" s="29" t="s">
        <v>8</v>
      </c>
      <c r="I10" s="29" t="s">
        <v>8</v>
      </c>
      <c r="J10" s="40">
        <v>2.9</v>
      </c>
      <c r="K10" s="87" t="s">
        <v>8</v>
      </c>
    </row>
    <row r="11" spans="1:11" ht="12" customHeight="1">
      <c r="A11" s="39">
        <v>1913</v>
      </c>
      <c r="B11" s="83">
        <f>+'[1]Pop'!H134</f>
        <v>97.225</v>
      </c>
      <c r="C11" s="29" t="s">
        <v>8</v>
      </c>
      <c r="D11" s="29" t="s">
        <v>8</v>
      </c>
      <c r="E11" s="29" t="s">
        <v>8</v>
      </c>
      <c r="F11" s="29" t="s">
        <v>8</v>
      </c>
      <c r="G11" s="29" t="s">
        <v>8</v>
      </c>
      <c r="H11" s="29" t="s">
        <v>8</v>
      </c>
      <c r="I11" s="29" t="s">
        <v>8</v>
      </c>
      <c r="J11" s="40">
        <v>2.9</v>
      </c>
      <c r="K11" s="87" t="s">
        <v>8</v>
      </c>
    </row>
    <row r="12" spans="1:11" ht="12" customHeight="1">
      <c r="A12" s="39">
        <v>1914</v>
      </c>
      <c r="B12" s="83">
        <f>+'[1]Pop'!H135</f>
        <v>99.111</v>
      </c>
      <c r="C12" s="29" t="s">
        <v>8</v>
      </c>
      <c r="D12" s="29" t="s">
        <v>8</v>
      </c>
      <c r="E12" s="29" t="s">
        <v>8</v>
      </c>
      <c r="F12" s="29" t="s">
        <v>8</v>
      </c>
      <c r="G12" s="29" t="s">
        <v>8</v>
      </c>
      <c r="H12" s="29" t="s">
        <v>8</v>
      </c>
      <c r="I12" s="29" t="s">
        <v>8</v>
      </c>
      <c r="J12" s="40">
        <v>3</v>
      </c>
      <c r="K12" s="87" t="s">
        <v>8</v>
      </c>
    </row>
    <row r="13" spans="1:256" s="10" customFormat="1" ht="12" customHeight="1">
      <c r="A13" s="39">
        <v>1915</v>
      </c>
      <c r="B13" s="83">
        <f>+'[1]Pop'!H136</f>
        <v>100.546</v>
      </c>
      <c r="C13" s="29" t="s">
        <v>8</v>
      </c>
      <c r="D13" s="29" t="s">
        <v>8</v>
      </c>
      <c r="E13" s="29" t="s">
        <v>8</v>
      </c>
      <c r="F13" s="29" t="s">
        <v>8</v>
      </c>
      <c r="G13" s="29" t="s">
        <v>8</v>
      </c>
      <c r="H13" s="29" t="s">
        <v>8</v>
      </c>
      <c r="I13" s="29" t="s">
        <v>8</v>
      </c>
      <c r="J13" s="40">
        <v>2.4</v>
      </c>
      <c r="K13" s="87" t="s">
        <v>8</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11" ht="12" customHeight="1">
      <c r="A14" s="33">
        <v>1916</v>
      </c>
      <c r="B14" s="82">
        <f>+'[1]Pop'!H137</f>
        <v>101.961</v>
      </c>
      <c r="C14" s="26" t="s">
        <v>8</v>
      </c>
      <c r="D14" s="26" t="s">
        <v>8</v>
      </c>
      <c r="E14" s="26" t="s">
        <v>8</v>
      </c>
      <c r="F14" s="26" t="s">
        <v>8</v>
      </c>
      <c r="G14" s="26" t="s">
        <v>8</v>
      </c>
      <c r="H14" s="26" t="s">
        <v>8</v>
      </c>
      <c r="I14" s="26" t="s">
        <v>8</v>
      </c>
      <c r="J14" s="34">
        <v>2.2</v>
      </c>
      <c r="K14" s="26" t="s">
        <v>8</v>
      </c>
    </row>
    <row r="15" spans="1:11" ht="12" customHeight="1">
      <c r="A15" s="33">
        <v>1917</v>
      </c>
      <c r="B15" s="82">
        <f>+'[1]Pop'!D138</f>
        <v>103.414</v>
      </c>
      <c r="C15" s="26" t="s">
        <v>8</v>
      </c>
      <c r="D15" s="26" t="s">
        <v>8</v>
      </c>
      <c r="E15" s="26" t="s">
        <v>8</v>
      </c>
      <c r="F15" s="26" t="s">
        <v>8</v>
      </c>
      <c r="G15" s="26" t="s">
        <v>8</v>
      </c>
      <c r="H15" s="26" t="s">
        <v>8</v>
      </c>
      <c r="I15" s="26" t="s">
        <v>8</v>
      </c>
      <c r="J15" s="34">
        <v>2</v>
      </c>
      <c r="K15" s="26" t="s">
        <v>8</v>
      </c>
    </row>
    <row r="16" spans="1:11" ht="12" customHeight="1">
      <c r="A16" s="33">
        <v>1918</v>
      </c>
      <c r="B16" s="82">
        <f>+'[1]Pop'!D139</f>
        <v>104.55</v>
      </c>
      <c r="C16" s="26" t="s">
        <v>8</v>
      </c>
      <c r="D16" s="26" t="s">
        <v>8</v>
      </c>
      <c r="E16" s="26" t="s">
        <v>8</v>
      </c>
      <c r="F16" s="26" t="s">
        <v>8</v>
      </c>
      <c r="G16" s="26" t="s">
        <v>8</v>
      </c>
      <c r="H16" s="26" t="s">
        <v>8</v>
      </c>
      <c r="I16" s="26" t="s">
        <v>8</v>
      </c>
      <c r="J16" s="34">
        <v>2</v>
      </c>
      <c r="K16" s="26" t="s">
        <v>8</v>
      </c>
    </row>
    <row r="17" spans="1:11" ht="12" customHeight="1">
      <c r="A17" s="33">
        <v>1919</v>
      </c>
      <c r="B17" s="82">
        <f>+'[1]Pop'!D140</f>
        <v>105.063</v>
      </c>
      <c r="C17" s="26" t="s">
        <v>8</v>
      </c>
      <c r="D17" s="26" t="s">
        <v>8</v>
      </c>
      <c r="E17" s="26" t="s">
        <v>8</v>
      </c>
      <c r="F17" s="26" t="s">
        <v>8</v>
      </c>
      <c r="G17" s="26" t="s">
        <v>8</v>
      </c>
      <c r="H17" s="26" t="s">
        <v>8</v>
      </c>
      <c r="I17" s="26" t="s">
        <v>8</v>
      </c>
      <c r="J17" s="34">
        <v>2.8</v>
      </c>
      <c r="K17" s="26" t="s">
        <v>8</v>
      </c>
    </row>
    <row r="18" spans="1:256" s="10" customFormat="1" ht="12" customHeight="1">
      <c r="A18" s="33">
        <v>1920</v>
      </c>
      <c r="B18" s="82">
        <f>+'[1]Pop'!H141</f>
        <v>106.461</v>
      </c>
      <c r="C18" s="26" t="s">
        <v>8</v>
      </c>
      <c r="D18" s="26" t="s">
        <v>8</v>
      </c>
      <c r="E18" s="26" t="s">
        <v>8</v>
      </c>
      <c r="F18" s="26" t="s">
        <v>8</v>
      </c>
      <c r="G18" s="26" t="s">
        <v>8</v>
      </c>
      <c r="H18" s="26" t="s">
        <v>8</v>
      </c>
      <c r="I18" s="26" t="s">
        <v>8</v>
      </c>
      <c r="J18" s="34">
        <v>3.2</v>
      </c>
      <c r="K18" s="26" t="s">
        <v>8</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11" ht="12" customHeight="1">
      <c r="A19" s="39">
        <v>1921</v>
      </c>
      <c r="B19" s="83">
        <f>+'[1]Pop'!H142</f>
        <v>108.538</v>
      </c>
      <c r="C19" s="29" t="s">
        <v>8</v>
      </c>
      <c r="D19" s="29" t="s">
        <v>8</v>
      </c>
      <c r="E19" s="29" t="s">
        <v>8</v>
      </c>
      <c r="F19" s="29" t="s">
        <v>8</v>
      </c>
      <c r="G19" s="29" t="s">
        <v>8</v>
      </c>
      <c r="H19" s="29" t="s">
        <v>8</v>
      </c>
      <c r="I19" s="29" t="s">
        <v>8</v>
      </c>
      <c r="J19" s="40">
        <v>2.2</v>
      </c>
      <c r="K19" s="87" t="s">
        <v>8</v>
      </c>
    </row>
    <row r="20" spans="1:11" ht="12" customHeight="1">
      <c r="A20" s="39">
        <v>1922</v>
      </c>
      <c r="B20" s="83">
        <f>+'[1]Pop'!H143</f>
        <v>110.049</v>
      </c>
      <c r="C20" s="29" t="s">
        <v>8</v>
      </c>
      <c r="D20" s="29" t="s">
        <v>8</v>
      </c>
      <c r="E20" s="29" t="s">
        <v>8</v>
      </c>
      <c r="F20" s="29" t="s">
        <v>8</v>
      </c>
      <c r="G20" s="29" t="s">
        <v>8</v>
      </c>
      <c r="H20" s="29" t="s">
        <v>8</v>
      </c>
      <c r="I20" s="29" t="s">
        <v>8</v>
      </c>
      <c r="J20" s="40">
        <v>3.2</v>
      </c>
      <c r="K20" s="87" t="s">
        <v>8</v>
      </c>
    </row>
    <row r="21" spans="1:11" ht="12" customHeight="1">
      <c r="A21" s="39">
        <v>1923</v>
      </c>
      <c r="B21" s="83">
        <f>+'[1]Pop'!H144</f>
        <v>111.947</v>
      </c>
      <c r="C21" s="29" t="s">
        <v>8</v>
      </c>
      <c r="D21" s="29" t="s">
        <v>8</v>
      </c>
      <c r="E21" s="29" t="s">
        <v>8</v>
      </c>
      <c r="F21" s="29" t="s">
        <v>8</v>
      </c>
      <c r="G21" s="29" t="s">
        <v>8</v>
      </c>
      <c r="H21" s="29" t="s">
        <v>8</v>
      </c>
      <c r="I21" s="29" t="s">
        <v>8</v>
      </c>
      <c r="J21" s="40">
        <v>2.9</v>
      </c>
      <c r="K21" s="87" t="s">
        <v>8</v>
      </c>
    </row>
    <row r="22" spans="1:11" ht="12" customHeight="1">
      <c r="A22" s="39">
        <v>1924</v>
      </c>
      <c r="B22" s="83">
        <f>+'[1]Pop'!H145</f>
        <v>114.109</v>
      </c>
      <c r="C22" s="29" t="s">
        <v>8</v>
      </c>
      <c r="D22" s="29" t="s">
        <v>8</v>
      </c>
      <c r="E22" s="29" t="s">
        <v>8</v>
      </c>
      <c r="F22" s="29" t="s">
        <v>8</v>
      </c>
      <c r="G22" s="29" t="s">
        <v>8</v>
      </c>
      <c r="H22" s="29" t="s">
        <v>8</v>
      </c>
      <c r="I22" s="29" t="s">
        <v>8</v>
      </c>
      <c r="J22" s="40">
        <v>3.2</v>
      </c>
      <c r="K22" s="87" t="s">
        <v>8</v>
      </c>
    </row>
    <row r="23" spans="1:256" s="10" customFormat="1" ht="12" customHeight="1">
      <c r="A23" s="39">
        <v>1925</v>
      </c>
      <c r="B23" s="83">
        <f>+'[1]Pop'!H146</f>
        <v>115.829</v>
      </c>
      <c r="C23" s="29" t="s">
        <v>8</v>
      </c>
      <c r="D23" s="29" t="s">
        <v>8</v>
      </c>
      <c r="E23" s="29" t="s">
        <v>8</v>
      </c>
      <c r="F23" s="29" t="s">
        <v>8</v>
      </c>
      <c r="G23" s="29" t="s">
        <v>8</v>
      </c>
      <c r="H23" s="29" t="s">
        <v>8</v>
      </c>
      <c r="I23" s="29" t="s">
        <v>8</v>
      </c>
      <c r="J23" s="40">
        <v>3.2</v>
      </c>
      <c r="K23" s="87" t="s">
        <v>8</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11" ht="12" customHeight="1">
      <c r="A24" s="33">
        <v>1926</v>
      </c>
      <c r="B24" s="82">
        <f>+'[1]Pop'!H147</f>
        <v>117.397</v>
      </c>
      <c r="C24" s="26" t="s">
        <v>8</v>
      </c>
      <c r="D24" s="26" t="s">
        <v>8</v>
      </c>
      <c r="E24" s="26" t="s">
        <v>8</v>
      </c>
      <c r="F24" s="26" t="s">
        <v>8</v>
      </c>
      <c r="G24" s="26" t="s">
        <v>8</v>
      </c>
      <c r="H24" s="26" t="s">
        <v>8</v>
      </c>
      <c r="I24" s="26" t="s">
        <v>8</v>
      </c>
      <c r="J24" s="34">
        <v>3.4</v>
      </c>
      <c r="K24" s="26" t="s">
        <v>8</v>
      </c>
    </row>
    <row r="25" spans="1:11" ht="12" customHeight="1">
      <c r="A25" s="33">
        <v>1927</v>
      </c>
      <c r="B25" s="82">
        <f>+'[1]Pop'!H148</f>
        <v>119.035</v>
      </c>
      <c r="C25" s="26" t="s">
        <v>8</v>
      </c>
      <c r="D25" s="26" t="s">
        <v>8</v>
      </c>
      <c r="E25" s="26" t="s">
        <v>8</v>
      </c>
      <c r="F25" s="26" t="s">
        <v>8</v>
      </c>
      <c r="G25" s="26" t="s">
        <v>8</v>
      </c>
      <c r="H25" s="26" t="s">
        <v>8</v>
      </c>
      <c r="I25" s="26" t="s">
        <v>8</v>
      </c>
      <c r="J25" s="34">
        <v>3.9</v>
      </c>
      <c r="K25" s="26" t="s">
        <v>8</v>
      </c>
    </row>
    <row r="26" spans="1:11" ht="12" customHeight="1">
      <c r="A26" s="33">
        <v>1928</v>
      </c>
      <c r="B26" s="82">
        <f>+'[1]Pop'!H149</f>
        <v>120.509</v>
      </c>
      <c r="C26" s="26" t="s">
        <v>8</v>
      </c>
      <c r="D26" s="26" t="s">
        <v>8</v>
      </c>
      <c r="E26" s="26" t="s">
        <v>8</v>
      </c>
      <c r="F26" s="26" t="s">
        <v>8</v>
      </c>
      <c r="G26" s="26" t="s">
        <v>8</v>
      </c>
      <c r="H26" s="26" t="s">
        <v>8</v>
      </c>
      <c r="I26" s="26" t="s">
        <v>8</v>
      </c>
      <c r="J26" s="34">
        <v>3.9</v>
      </c>
      <c r="K26" s="26" t="s">
        <v>8</v>
      </c>
    </row>
    <row r="27" spans="1:11" ht="12" customHeight="1">
      <c r="A27" s="33">
        <v>1929</v>
      </c>
      <c r="B27" s="82">
        <f>+'[1]Pop'!H150</f>
        <v>121.767</v>
      </c>
      <c r="C27" s="26" t="s">
        <v>8</v>
      </c>
      <c r="D27" s="26" t="s">
        <v>8</v>
      </c>
      <c r="E27" s="26" t="s">
        <v>8</v>
      </c>
      <c r="F27" s="26" t="s">
        <v>8</v>
      </c>
      <c r="G27" s="26" t="s">
        <v>8</v>
      </c>
      <c r="H27" s="26" t="s">
        <v>8</v>
      </c>
      <c r="I27" s="26" t="s">
        <v>8</v>
      </c>
      <c r="J27" s="35">
        <v>3.9</v>
      </c>
      <c r="K27" s="26" t="s">
        <v>8</v>
      </c>
    </row>
    <row r="28" spans="1:256" s="10" customFormat="1" ht="12" customHeight="1">
      <c r="A28" s="33">
        <v>1930</v>
      </c>
      <c r="B28" s="82">
        <f>+'[1]Pop'!D151</f>
        <v>123.188</v>
      </c>
      <c r="C28" s="26" t="s">
        <v>8</v>
      </c>
      <c r="D28" s="26" t="s">
        <v>8</v>
      </c>
      <c r="E28" s="26" t="s">
        <v>8</v>
      </c>
      <c r="F28" s="26" t="s">
        <v>8</v>
      </c>
      <c r="G28" s="26" t="s">
        <v>8</v>
      </c>
      <c r="H28" s="26" t="s">
        <v>8</v>
      </c>
      <c r="I28" s="26" t="s">
        <v>8</v>
      </c>
      <c r="J28" s="35">
        <v>3.4</v>
      </c>
      <c r="K28" s="26" t="s">
        <v>8</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2" customHeight="1">
      <c r="A29" s="39">
        <v>1931</v>
      </c>
      <c r="B29" s="83">
        <f>+'[1]Pop'!D152</f>
        <v>124.149</v>
      </c>
      <c r="C29" s="29" t="s">
        <v>8</v>
      </c>
      <c r="D29" s="29" t="s">
        <v>8</v>
      </c>
      <c r="E29" s="29" t="s">
        <v>8</v>
      </c>
      <c r="F29" s="29" t="s">
        <v>8</v>
      </c>
      <c r="G29" s="29" t="s">
        <v>8</v>
      </c>
      <c r="H29" s="29" t="s">
        <v>8</v>
      </c>
      <c r="I29" s="29" t="s">
        <v>8</v>
      </c>
      <c r="J29" s="41">
        <v>3.2</v>
      </c>
      <c r="K29" s="87" t="s">
        <v>8</v>
      </c>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2" customHeight="1">
      <c r="A30" s="39">
        <v>1932</v>
      </c>
      <c r="B30" s="83">
        <f>+'[1]Pop'!D153</f>
        <v>124.949</v>
      </c>
      <c r="C30" s="29" t="s">
        <v>8</v>
      </c>
      <c r="D30" s="29" t="s">
        <v>8</v>
      </c>
      <c r="E30" s="29" t="s">
        <v>8</v>
      </c>
      <c r="F30" s="29" t="s">
        <v>8</v>
      </c>
      <c r="G30" s="29" t="s">
        <v>8</v>
      </c>
      <c r="H30" s="29" t="s">
        <v>8</v>
      </c>
      <c r="I30" s="29" t="s">
        <v>8</v>
      </c>
      <c r="J30" s="41">
        <v>3.4</v>
      </c>
      <c r="K30" s="87" t="s">
        <v>8</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2" customHeight="1">
      <c r="A31" s="39">
        <v>1933</v>
      </c>
      <c r="B31" s="83">
        <f>+'[1]Pop'!D154</f>
        <v>125.69</v>
      </c>
      <c r="C31" s="29" t="s">
        <v>8</v>
      </c>
      <c r="D31" s="29" t="s">
        <v>8</v>
      </c>
      <c r="E31" s="29" t="s">
        <v>8</v>
      </c>
      <c r="F31" s="29" t="s">
        <v>8</v>
      </c>
      <c r="G31" s="29" t="s">
        <v>8</v>
      </c>
      <c r="H31" s="29" t="s">
        <v>8</v>
      </c>
      <c r="I31" s="29" t="s">
        <v>8</v>
      </c>
      <c r="J31" s="41">
        <v>3.9</v>
      </c>
      <c r="K31" s="87" t="s">
        <v>8</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2" customHeight="1">
      <c r="A32" s="39">
        <v>1934</v>
      </c>
      <c r="B32" s="83">
        <f>+'[1]Pop'!D155</f>
        <v>126.485</v>
      </c>
      <c r="C32" s="29" t="s">
        <v>8</v>
      </c>
      <c r="D32" s="29" t="s">
        <v>8</v>
      </c>
      <c r="E32" s="29" t="s">
        <v>8</v>
      </c>
      <c r="F32" s="29" t="s">
        <v>8</v>
      </c>
      <c r="G32" s="29" t="s">
        <v>8</v>
      </c>
      <c r="H32" s="29" t="s">
        <v>8</v>
      </c>
      <c r="I32" s="29" t="s">
        <v>8</v>
      </c>
      <c r="J32" s="41">
        <v>4.2</v>
      </c>
      <c r="K32" s="87" t="s">
        <v>8</v>
      </c>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0" customFormat="1" ht="12" customHeight="1">
      <c r="A33" s="39">
        <v>1935</v>
      </c>
      <c r="B33" s="83">
        <f>+'[1]Pop'!D156</f>
        <v>127.362</v>
      </c>
      <c r="C33" s="29" t="s">
        <v>8</v>
      </c>
      <c r="D33" s="29" t="s">
        <v>8</v>
      </c>
      <c r="E33" s="29" t="s">
        <v>8</v>
      </c>
      <c r="F33" s="29" t="s">
        <v>8</v>
      </c>
      <c r="G33" s="29" t="s">
        <v>8</v>
      </c>
      <c r="H33" s="29" t="s">
        <v>8</v>
      </c>
      <c r="I33" s="29" t="s">
        <v>8</v>
      </c>
      <c r="J33" s="41">
        <v>4.7</v>
      </c>
      <c r="K33" s="87" t="s">
        <v>8</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2" customHeight="1">
      <c r="A34" s="33">
        <v>1936</v>
      </c>
      <c r="B34" s="82">
        <f>+'[1]Pop'!D157</f>
        <v>128.181</v>
      </c>
      <c r="C34" s="36">
        <v>755</v>
      </c>
      <c r="D34" s="36">
        <v>76</v>
      </c>
      <c r="E34" s="36">
        <v>203</v>
      </c>
      <c r="F34" s="37">
        <f aca="true" t="shared" si="0" ref="F34:F97">SUM(C34:E34)</f>
        <v>1034</v>
      </c>
      <c r="G34" s="36">
        <v>89</v>
      </c>
      <c r="H34" s="36">
        <v>202</v>
      </c>
      <c r="I34" s="37">
        <f aca="true" t="shared" si="1" ref="I34:I58">F34-G34-H34</f>
        <v>743</v>
      </c>
      <c r="J34" s="38">
        <f>IF(I34=0,0,IF(B34=0,0,I34/B34))</f>
        <v>5.796490899587302</v>
      </c>
      <c r="K34" s="171" t="str">
        <f aca="true" t="shared" si="2" ref="K34:K57">IF(H33=0,"-",IF(E34=H33,"-","*"))</f>
        <v>*</v>
      </c>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2" customHeight="1">
      <c r="A35" s="33">
        <v>1937</v>
      </c>
      <c r="B35" s="82">
        <f>+'[1]Pop'!D158</f>
        <v>128.961</v>
      </c>
      <c r="C35" s="36">
        <v>692</v>
      </c>
      <c r="D35" s="36">
        <v>79</v>
      </c>
      <c r="E35" s="36">
        <v>202</v>
      </c>
      <c r="F35" s="37">
        <f t="shared" si="0"/>
        <v>973</v>
      </c>
      <c r="G35" s="36">
        <v>97</v>
      </c>
      <c r="H35" s="36">
        <v>198</v>
      </c>
      <c r="I35" s="37">
        <f t="shared" si="1"/>
        <v>678</v>
      </c>
      <c r="J35" s="38">
        <f>IF(I35=0,0,IF(B35=0,0,I35/B35))</f>
        <v>5.257403401028217</v>
      </c>
      <c r="K35" s="171" t="str">
        <f t="shared" si="2"/>
        <v>-</v>
      </c>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2" customHeight="1">
      <c r="A36" s="33">
        <v>1938</v>
      </c>
      <c r="B36" s="82">
        <f>+'[1]Pop'!D159</f>
        <v>129.969</v>
      </c>
      <c r="C36" s="36">
        <v>621</v>
      </c>
      <c r="D36" s="36">
        <v>55</v>
      </c>
      <c r="E36" s="36">
        <v>198</v>
      </c>
      <c r="F36" s="37">
        <f t="shared" si="0"/>
        <v>874</v>
      </c>
      <c r="G36" s="36">
        <v>96</v>
      </c>
      <c r="H36" s="36">
        <v>157</v>
      </c>
      <c r="I36" s="37">
        <f t="shared" si="1"/>
        <v>621</v>
      </c>
      <c r="J36" s="38">
        <f>IF(I36=0,0,IF(B36=0,0,I36/B36))</f>
        <v>4.778062461048404</v>
      </c>
      <c r="K36" s="171" t="str">
        <f t="shared" si="2"/>
        <v>-</v>
      </c>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2" customHeight="1">
      <c r="A37" s="33">
        <v>1939</v>
      </c>
      <c r="B37" s="82">
        <f>+'[1]Pop'!D160</f>
        <v>131.028</v>
      </c>
      <c r="C37" s="36">
        <v>655</v>
      </c>
      <c r="D37" s="36">
        <v>75</v>
      </c>
      <c r="E37" s="36">
        <v>157</v>
      </c>
      <c r="F37" s="37">
        <f t="shared" si="0"/>
        <v>887</v>
      </c>
      <c r="G37" s="36">
        <v>107</v>
      </c>
      <c r="H37" s="36">
        <v>160</v>
      </c>
      <c r="I37" s="37">
        <f t="shared" si="1"/>
        <v>620</v>
      </c>
      <c r="J37" s="38">
        <f>IF(I37=0,0,IF(B37=0,0,I37/B37))</f>
        <v>4.7318130475928815</v>
      </c>
      <c r="K37" s="171" t="str">
        <f t="shared" si="2"/>
        <v>-</v>
      </c>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10" customFormat="1" ht="12" customHeight="1">
      <c r="A38" s="33">
        <v>1940</v>
      </c>
      <c r="B38" s="82">
        <f>+'[1]Pop'!D161</f>
        <v>132.122</v>
      </c>
      <c r="C38" s="36">
        <v>636</v>
      </c>
      <c r="D38" s="36">
        <v>44</v>
      </c>
      <c r="E38" s="36">
        <v>160</v>
      </c>
      <c r="F38" s="37">
        <f t="shared" si="0"/>
        <v>840</v>
      </c>
      <c r="G38" s="36">
        <v>133</v>
      </c>
      <c r="H38" s="36">
        <v>94</v>
      </c>
      <c r="I38" s="37">
        <f t="shared" si="1"/>
        <v>613</v>
      </c>
      <c r="J38" s="38">
        <f>IF(I38=0,0,IF(B38=0,0,I38/B38))</f>
        <v>4.63965123143761</v>
      </c>
      <c r="K38" s="171" t="str">
        <f t="shared" si="2"/>
        <v>-</v>
      </c>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2" customHeight="1">
      <c r="A39" s="39">
        <v>1941</v>
      </c>
      <c r="B39" s="83">
        <f>+'[1]Pop'!D162</f>
        <v>133.402</v>
      </c>
      <c r="C39" s="29" t="s">
        <v>8</v>
      </c>
      <c r="D39" s="29" t="s">
        <v>8</v>
      </c>
      <c r="E39" s="29" t="s">
        <v>8</v>
      </c>
      <c r="F39" s="29" t="s">
        <v>8</v>
      </c>
      <c r="G39" s="29" t="s">
        <v>8</v>
      </c>
      <c r="H39" s="29" t="s">
        <v>8</v>
      </c>
      <c r="I39" s="29" t="s">
        <v>8</v>
      </c>
      <c r="J39" s="41">
        <v>4.2</v>
      </c>
      <c r="K39" s="172" t="str">
        <f t="shared" si="2"/>
        <v>*</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2" customHeight="1">
      <c r="A40" s="39">
        <v>1942</v>
      </c>
      <c r="B40" s="83">
        <f>+'[1]Pop'!D163</f>
        <v>134.86</v>
      </c>
      <c r="C40" s="29" t="s">
        <v>8</v>
      </c>
      <c r="D40" s="29" t="s">
        <v>8</v>
      </c>
      <c r="E40" s="29" t="s">
        <v>8</v>
      </c>
      <c r="F40" s="29" t="s">
        <v>8</v>
      </c>
      <c r="G40" s="29" t="s">
        <v>8</v>
      </c>
      <c r="H40" s="29" t="s">
        <v>8</v>
      </c>
      <c r="I40" s="29" t="s">
        <v>8</v>
      </c>
      <c r="J40" s="41">
        <v>2.9</v>
      </c>
      <c r="K40" s="172" t="str">
        <f t="shared" si="2"/>
        <v>-</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2" customHeight="1">
      <c r="A41" s="39">
        <v>1943</v>
      </c>
      <c r="B41" s="83">
        <f>+'[1]Pop'!D164</f>
        <v>136.739</v>
      </c>
      <c r="C41" s="29" t="s">
        <v>8</v>
      </c>
      <c r="D41" s="29" t="s">
        <v>8</v>
      </c>
      <c r="E41" s="29" t="s">
        <v>8</v>
      </c>
      <c r="F41" s="29" t="s">
        <v>8</v>
      </c>
      <c r="G41" s="29" t="s">
        <v>8</v>
      </c>
      <c r="H41" s="29" t="s">
        <v>8</v>
      </c>
      <c r="I41" s="29" t="s">
        <v>8</v>
      </c>
      <c r="J41" s="41">
        <v>1.8</v>
      </c>
      <c r="K41" s="172" t="str">
        <f t="shared" si="2"/>
        <v>-</v>
      </c>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2" customHeight="1">
      <c r="A42" s="39">
        <v>1944</v>
      </c>
      <c r="B42" s="83">
        <f>+'[1]Pop'!D165</f>
        <v>138.397</v>
      </c>
      <c r="C42" s="29" t="s">
        <v>8</v>
      </c>
      <c r="D42" s="29" t="s">
        <v>8</v>
      </c>
      <c r="E42" s="29" t="s">
        <v>8</v>
      </c>
      <c r="F42" s="29" t="s">
        <v>8</v>
      </c>
      <c r="G42" s="29" t="s">
        <v>8</v>
      </c>
      <c r="H42" s="29" t="s">
        <v>8</v>
      </c>
      <c r="I42" s="29" t="s">
        <v>8</v>
      </c>
      <c r="J42" s="41">
        <v>2.6</v>
      </c>
      <c r="K42" s="172" t="str">
        <f t="shared" si="2"/>
        <v>-</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0" customFormat="1" ht="12" customHeight="1">
      <c r="A43" s="39">
        <v>1945</v>
      </c>
      <c r="B43" s="83">
        <f>+'[1]Pop'!D166</f>
        <v>139.928</v>
      </c>
      <c r="C43" s="29" t="s">
        <v>8</v>
      </c>
      <c r="D43" s="29" t="s">
        <v>8</v>
      </c>
      <c r="E43" s="29" t="s">
        <v>8</v>
      </c>
      <c r="F43" s="29" t="s">
        <v>8</v>
      </c>
      <c r="G43" s="29" t="s">
        <v>8</v>
      </c>
      <c r="H43" s="29" t="s">
        <v>8</v>
      </c>
      <c r="I43" s="29" t="s">
        <v>8</v>
      </c>
      <c r="J43" s="41">
        <v>2.6</v>
      </c>
      <c r="K43" s="172" t="str">
        <f t="shared" si="2"/>
        <v>-</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2" customHeight="1">
      <c r="A44" s="33">
        <v>1946</v>
      </c>
      <c r="B44" s="82">
        <f>+'[1]Pop'!D167</f>
        <v>141.389</v>
      </c>
      <c r="C44" s="36">
        <v>687</v>
      </c>
      <c r="D44" s="36">
        <v>52</v>
      </c>
      <c r="E44" s="36">
        <v>155</v>
      </c>
      <c r="F44" s="37">
        <f t="shared" si="0"/>
        <v>894</v>
      </c>
      <c r="G44" s="36">
        <v>187</v>
      </c>
      <c r="H44" s="36">
        <v>116</v>
      </c>
      <c r="I44" s="37">
        <f t="shared" si="1"/>
        <v>591</v>
      </c>
      <c r="J44" s="38">
        <f aca="true" t="shared" si="3" ref="J44:J98">IF(I44=0,0,IF(B44=0,0,I44/B44))</f>
        <v>4.179957422430316</v>
      </c>
      <c r="K44" s="171" t="str">
        <f t="shared" si="2"/>
        <v>*</v>
      </c>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2" customHeight="1">
      <c r="A45" s="33">
        <v>1947</v>
      </c>
      <c r="B45" s="82">
        <f>+'[1]Pop'!D168</f>
        <v>144.126</v>
      </c>
      <c r="C45" s="36">
        <v>689</v>
      </c>
      <c r="D45" s="36">
        <v>41</v>
      </c>
      <c r="E45" s="36">
        <v>116</v>
      </c>
      <c r="F45" s="37">
        <f t="shared" si="0"/>
        <v>846</v>
      </c>
      <c r="G45" s="36">
        <v>195</v>
      </c>
      <c r="H45" s="36">
        <v>92</v>
      </c>
      <c r="I45" s="37">
        <f t="shared" si="1"/>
        <v>559</v>
      </c>
      <c r="J45" s="38">
        <f t="shared" si="3"/>
        <v>3.8785507125709446</v>
      </c>
      <c r="K45" s="171" t="str">
        <f t="shared" si="2"/>
        <v>-</v>
      </c>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12" customHeight="1">
      <c r="A46" s="33">
        <v>1948</v>
      </c>
      <c r="B46" s="82">
        <f>+'[1]Pop'!D169</f>
        <v>146.631</v>
      </c>
      <c r="C46" s="36">
        <v>707</v>
      </c>
      <c r="D46" s="36">
        <v>56</v>
      </c>
      <c r="E46" s="36">
        <v>92</v>
      </c>
      <c r="F46" s="37">
        <f t="shared" si="0"/>
        <v>855</v>
      </c>
      <c r="G46" s="36">
        <v>87</v>
      </c>
      <c r="H46" s="36">
        <v>109</v>
      </c>
      <c r="I46" s="37">
        <f t="shared" si="1"/>
        <v>659</v>
      </c>
      <c r="J46" s="38">
        <f t="shared" si="3"/>
        <v>4.4942747440854935</v>
      </c>
      <c r="K46" s="171" t="str">
        <f t="shared" si="2"/>
        <v>-</v>
      </c>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ht="12" customHeight="1">
      <c r="A47" s="33">
        <v>1949</v>
      </c>
      <c r="B47" s="82">
        <f>+'[1]Pop'!D170</f>
        <v>149.188</v>
      </c>
      <c r="C47" s="36">
        <v>755</v>
      </c>
      <c r="D47" s="36">
        <v>56</v>
      </c>
      <c r="E47" s="36">
        <v>109</v>
      </c>
      <c r="F47" s="37">
        <f t="shared" si="0"/>
        <v>920</v>
      </c>
      <c r="G47" s="36">
        <v>137</v>
      </c>
      <c r="H47" s="36">
        <v>116</v>
      </c>
      <c r="I47" s="37">
        <f t="shared" si="1"/>
        <v>667</v>
      </c>
      <c r="J47" s="38">
        <f t="shared" si="3"/>
        <v>4.470868970694695</v>
      </c>
      <c r="K47" s="171" t="str">
        <f t="shared" si="2"/>
        <v>-</v>
      </c>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10" customFormat="1" ht="12" customHeight="1">
      <c r="A48" s="33">
        <v>1950</v>
      </c>
      <c r="B48" s="82">
        <f>+'[1]Pop'!D171</f>
        <v>151.684</v>
      </c>
      <c r="C48" s="36">
        <v>831</v>
      </c>
      <c r="D48" s="36">
        <v>104</v>
      </c>
      <c r="E48" s="36">
        <v>116</v>
      </c>
      <c r="F48" s="37">
        <f t="shared" si="0"/>
        <v>1051</v>
      </c>
      <c r="G48" s="36">
        <v>114</v>
      </c>
      <c r="H48" s="36">
        <v>193</v>
      </c>
      <c r="I48" s="37">
        <f t="shared" si="1"/>
        <v>744</v>
      </c>
      <c r="J48" s="38">
        <f t="shared" si="3"/>
        <v>4.904933941615464</v>
      </c>
      <c r="K48" s="171" t="str">
        <f t="shared" si="2"/>
        <v>-</v>
      </c>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ht="12" customHeight="1">
      <c r="A49" s="39">
        <v>1951</v>
      </c>
      <c r="B49" s="83">
        <f>+'[1]Pop'!D172</f>
        <v>154.287</v>
      </c>
      <c r="C49" s="42">
        <v>672</v>
      </c>
      <c r="D49" s="42">
        <v>77</v>
      </c>
      <c r="E49" s="42">
        <v>193</v>
      </c>
      <c r="F49" s="43">
        <f t="shared" si="0"/>
        <v>942</v>
      </c>
      <c r="G49" s="42">
        <v>156</v>
      </c>
      <c r="H49" s="42">
        <v>116</v>
      </c>
      <c r="I49" s="43">
        <f t="shared" si="1"/>
        <v>670</v>
      </c>
      <c r="J49" s="44">
        <f t="shared" si="3"/>
        <v>4.342556404622554</v>
      </c>
      <c r="K49" s="172" t="str">
        <f t="shared" si="2"/>
        <v>-</v>
      </c>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12" customHeight="1">
      <c r="A50" s="39">
        <v>1952</v>
      </c>
      <c r="B50" s="83">
        <f>+'[1]Pop'!D173</f>
        <v>156.954</v>
      </c>
      <c r="C50" s="42">
        <v>619</v>
      </c>
      <c r="D50" s="42">
        <v>102</v>
      </c>
      <c r="E50" s="42">
        <v>116</v>
      </c>
      <c r="F50" s="43">
        <f t="shared" si="0"/>
        <v>837</v>
      </c>
      <c r="G50" s="42">
        <v>55</v>
      </c>
      <c r="H50" s="42">
        <v>117</v>
      </c>
      <c r="I50" s="43">
        <f t="shared" si="1"/>
        <v>665</v>
      </c>
      <c r="J50" s="44">
        <f t="shared" si="3"/>
        <v>4.236910177504237</v>
      </c>
      <c r="K50" s="172" t="str">
        <f t="shared" si="2"/>
        <v>-</v>
      </c>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12" customHeight="1">
      <c r="A51" s="39">
        <v>1953</v>
      </c>
      <c r="B51" s="83">
        <f>+'[1]Pop'!D174</f>
        <v>159.565</v>
      </c>
      <c r="C51" s="42">
        <v>579</v>
      </c>
      <c r="D51" s="42">
        <v>143</v>
      </c>
      <c r="E51" s="42">
        <v>117</v>
      </c>
      <c r="F51" s="43">
        <f t="shared" si="0"/>
        <v>839</v>
      </c>
      <c r="G51" s="42">
        <v>58</v>
      </c>
      <c r="H51" s="42">
        <v>101</v>
      </c>
      <c r="I51" s="43">
        <f t="shared" si="1"/>
        <v>680</v>
      </c>
      <c r="J51" s="44">
        <f t="shared" si="3"/>
        <v>4.261586187447122</v>
      </c>
      <c r="K51" s="172" t="str">
        <f t="shared" si="2"/>
        <v>-</v>
      </c>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12" customHeight="1">
      <c r="A52" s="39">
        <v>1954</v>
      </c>
      <c r="B52" s="83">
        <f>+'[1]Pop'!D175</f>
        <v>162.391</v>
      </c>
      <c r="C52" s="42">
        <v>650</v>
      </c>
      <c r="D52" s="42">
        <v>153</v>
      </c>
      <c r="E52" s="42">
        <v>101</v>
      </c>
      <c r="F52" s="43">
        <f t="shared" si="0"/>
        <v>904</v>
      </c>
      <c r="G52" s="42">
        <v>49</v>
      </c>
      <c r="H52" s="42">
        <v>169</v>
      </c>
      <c r="I52" s="43">
        <f t="shared" si="1"/>
        <v>686</v>
      </c>
      <c r="J52" s="44">
        <f t="shared" si="3"/>
        <v>4.224372040322432</v>
      </c>
      <c r="K52" s="172" t="str">
        <f t="shared" si="2"/>
        <v>-</v>
      </c>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10" customFormat="1" ht="12" customHeight="1">
      <c r="A53" s="39">
        <v>1955</v>
      </c>
      <c r="B53" s="83">
        <f>+'[1]Pop'!D176</f>
        <v>165.275</v>
      </c>
      <c r="C53" s="42">
        <v>562</v>
      </c>
      <c r="D53" s="42">
        <v>126</v>
      </c>
      <c r="E53" s="42">
        <v>169</v>
      </c>
      <c r="F53" s="43">
        <f t="shared" si="0"/>
        <v>857</v>
      </c>
      <c r="G53" s="42">
        <v>89</v>
      </c>
      <c r="H53" s="42">
        <v>135</v>
      </c>
      <c r="I53" s="43">
        <f t="shared" si="1"/>
        <v>633</v>
      </c>
      <c r="J53" s="44">
        <f t="shared" si="3"/>
        <v>3.829980335803963</v>
      </c>
      <c r="K53" s="172" t="str">
        <f t="shared" si="2"/>
        <v>-</v>
      </c>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ht="12" customHeight="1">
      <c r="A54" s="33">
        <v>1956</v>
      </c>
      <c r="B54" s="82">
        <f>+'[1]Pop'!D177</f>
        <v>168.221</v>
      </c>
      <c r="C54" s="36">
        <v>632</v>
      </c>
      <c r="D54" s="36">
        <v>137</v>
      </c>
      <c r="E54" s="36">
        <v>135</v>
      </c>
      <c r="F54" s="37">
        <f t="shared" si="0"/>
        <v>904</v>
      </c>
      <c r="G54" s="36">
        <v>82</v>
      </c>
      <c r="H54" s="36">
        <v>160</v>
      </c>
      <c r="I54" s="37">
        <f t="shared" si="1"/>
        <v>662</v>
      </c>
      <c r="J54" s="38">
        <f t="shared" si="3"/>
        <v>3.9352993978159683</v>
      </c>
      <c r="K54" s="171" t="str">
        <f t="shared" si="2"/>
        <v>-</v>
      </c>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2" customHeight="1">
      <c r="A55" s="33">
        <v>1957</v>
      </c>
      <c r="B55" s="82">
        <f>+'[1]Pop'!D178</f>
        <v>171.274</v>
      </c>
      <c r="C55" s="36">
        <v>609</v>
      </c>
      <c r="D55" s="36">
        <v>147</v>
      </c>
      <c r="E55" s="36">
        <v>160</v>
      </c>
      <c r="F55" s="37">
        <f t="shared" si="0"/>
        <v>916</v>
      </c>
      <c r="G55" s="36">
        <v>68</v>
      </c>
      <c r="H55" s="36">
        <v>161</v>
      </c>
      <c r="I55" s="37">
        <f t="shared" si="1"/>
        <v>687</v>
      </c>
      <c r="J55" s="38">
        <f t="shared" si="3"/>
        <v>4.011116690215678</v>
      </c>
      <c r="K55" s="171" t="str">
        <f t="shared" si="2"/>
        <v>-</v>
      </c>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12" customHeight="1">
      <c r="A56" s="33">
        <v>1958</v>
      </c>
      <c r="B56" s="82">
        <f>+'[1]Pop'!D179</f>
        <v>174.141</v>
      </c>
      <c r="C56" s="36">
        <v>696</v>
      </c>
      <c r="D56" s="36">
        <v>165</v>
      </c>
      <c r="E56" s="36">
        <v>161</v>
      </c>
      <c r="F56" s="37">
        <f t="shared" si="0"/>
        <v>1022</v>
      </c>
      <c r="G56" s="36">
        <v>40</v>
      </c>
      <c r="H56" s="36">
        <v>237</v>
      </c>
      <c r="I56" s="37">
        <f t="shared" si="1"/>
        <v>745</v>
      </c>
      <c r="J56" s="38">
        <f t="shared" si="3"/>
        <v>4.2781424248166715</v>
      </c>
      <c r="K56" s="171" t="str">
        <f t="shared" si="2"/>
        <v>-</v>
      </c>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12" customHeight="1">
      <c r="A57" s="33">
        <v>1959</v>
      </c>
      <c r="B57" s="82">
        <f>+'[1]Pop'!D180</f>
        <v>177.073</v>
      </c>
      <c r="C57" s="36">
        <v>586</v>
      </c>
      <c r="D57" s="36">
        <v>184</v>
      </c>
      <c r="E57" s="36">
        <v>237</v>
      </c>
      <c r="F57" s="37">
        <f t="shared" si="0"/>
        <v>1007</v>
      </c>
      <c r="G57" s="36">
        <v>67</v>
      </c>
      <c r="H57" s="36">
        <v>160</v>
      </c>
      <c r="I57" s="37">
        <f t="shared" si="1"/>
        <v>780</v>
      </c>
      <c r="J57" s="38">
        <f t="shared" si="3"/>
        <v>4.404962924895382</v>
      </c>
      <c r="K57" s="171" t="str">
        <f t="shared" si="2"/>
        <v>-</v>
      </c>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10" customFormat="1" ht="12" customHeight="1">
      <c r="A58" s="33">
        <v>1960</v>
      </c>
      <c r="B58" s="82">
        <f>+'[1]Pop'!D181</f>
        <v>180.671</v>
      </c>
      <c r="C58" s="36">
        <v>622</v>
      </c>
      <c r="D58" s="36">
        <v>155</v>
      </c>
      <c r="E58" s="36">
        <v>160</v>
      </c>
      <c r="F58" s="37">
        <f t="shared" si="0"/>
        <v>937</v>
      </c>
      <c r="G58" s="36">
        <v>47</v>
      </c>
      <c r="H58" s="36">
        <v>166</v>
      </c>
      <c r="I58" s="37">
        <f t="shared" si="1"/>
        <v>724</v>
      </c>
      <c r="J58" s="38">
        <f t="shared" si="3"/>
        <v>4.007283958133845</v>
      </c>
      <c r="K58" s="171" t="str">
        <f aca="true" t="shared" si="4" ref="K58:K98">IF(H57=0,"-",IF(E58=H57,"-","*"))</f>
        <v>-</v>
      </c>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ht="12" customHeight="1">
      <c r="A59" s="39">
        <v>1961</v>
      </c>
      <c r="B59" s="83">
        <f>+'[1]Pop'!D182</f>
        <v>183.691</v>
      </c>
      <c r="C59" s="42">
        <v>669</v>
      </c>
      <c r="D59" s="42">
        <v>163</v>
      </c>
      <c r="E59" s="42">
        <v>166</v>
      </c>
      <c r="F59" s="43">
        <f t="shared" si="0"/>
        <v>998</v>
      </c>
      <c r="G59" s="42">
        <v>29</v>
      </c>
      <c r="H59" s="42">
        <v>181</v>
      </c>
      <c r="I59" s="43">
        <f aca="true" t="shared" si="5" ref="I59:I90">F59-G59-H59</f>
        <v>788</v>
      </c>
      <c r="J59" s="44">
        <f t="shared" si="3"/>
        <v>4.289812783424337</v>
      </c>
      <c r="K59" s="172" t="str">
        <f t="shared" si="4"/>
        <v>-</v>
      </c>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ht="12" customHeight="1">
      <c r="A60" s="39">
        <v>1962</v>
      </c>
      <c r="B60" s="83">
        <f>+'[1]Pop'!D183</f>
        <v>186.538</v>
      </c>
      <c r="C60" s="42">
        <v>716</v>
      </c>
      <c r="D60" s="42">
        <v>169</v>
      </c>
      <c r="E60" s="42">
        <v>181</v>
      </c>
      <c r="F60" s="43">
        <f t="shared" si="0"/>
        <v>1066</v>
      </c>
      <c r="G60" s="42">
        <v>37</v>
      </c>
      <c r="H60" s="42">
        <v>233</v>
      </c>
      <c r="I60" s="43">
        <f t="shared" si="5"/>
        <v>796</v>
      </c>
      <c r="J60" s="44">
        <f t="shared" si="3"/>
        <v>4.267227052932914</v>
      </c>
      <c r="K60" s="172" t="str">
        <f t="shared" si="4"/>
        <v>-</v>
      </c>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12" customHeight="1">
      <c r="A61" s="39">
        <v>1963</v>
      </c>
      <c r="B61" s="83">
        <f>+'[1]Pop'!D184</f>
        <v>189.242</v>
      </c>
      <c r="C61" s="42">
        <v>676</v>
      </c>
      <c r="D61" s="42">
        <v>155</v>
      </c>
      <c r="E61" s="42">
        <v>233</v>
      </c>
      <c r="F61" s="43">
        <f t="shared" si="0"/>
        <v>1064</v>
      </c>
      <c r="G61" s="42">
        <v>37</v>
      </c>
      <c r="H61" s="42">
        <v>234</v>
      </c>
      <c r="I61" s="43">
        <f t="shared" si="5"/>
        <v>793</v>
      </c>
      <c r="J61" s="44">
        <f t="shared" si="3"/>
        <v>4.190401707866119</v>
      </c>
      <c r="K61" s="172" t="str">
        <f t="shared" si="4"/>
        <v>-</v>
      </c>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ht="12" customHeight="1">
      <c r="A62" s="39">
        <v>1964</v>
      </c>
      <c r="B62" s="83">
        <f>+'[1]Pop'!D185</f>
        <v>191.889</v>
      </c>
      <c r="C62" s="42">
        <v>697</v>
      </c>
      <c r="D62" s="42">
        <v>147</v>
      </c>
      <c r="E62" s="42">
        <v>234</v>
      </c>
      <c r="F62" s="43">
        <f t="shared" si="0"/>
        <v>1078</v>
      </c>
      <c r="G62" s="42">
        <v>52</v>
      </c>
      <c r="H62" s="42">
        <v>250</v>
      </c>
      <c r="I62" s="43">
        <f t="shared" si="5"/>
        <v>776</v>
      </c>
      <c r="J62" s="44">
        <f t="shared" si="3"/>
        <v>4.04400460682999</v>
      </c>
      <c r="K62" s="172" t="str">
        <f t="shared" si="4"/>
        <v>-</v>
      </c>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10" customFormat="1" ht="12" customHeight="1">
      <c r="A63" s="39">
        <v>1965</v>
      </c>
      <c r="B63" s="83">
        <f>+'[1]Pop'!D186</f>
        <v>194.303</v>
      </c>
      <c r="C63" s="42">
        <v>698</v>
      </c>
      <c r="D63" s="42">
        <v>137</v>
      </c>
      <c r="E63" s="42">
        <v>250</v>
      </c>
      <c r="F63" s="43">
        <f t="shared" si="0"/>
        <v>1085</v>
      </c>
      <c r="G63" s="42">
        <v>57</v>
      </c>
      <c r="H63" s="42">
        <v>189</v>
      </c>
      <c r="I63" s="43">
        <f t="shared" si="5"/>
        <v>839</v>
      </c>
      <c r="J63" s="44">
        <f t="shared" si="3"/>
        <v>4.317998178103272</v>
      </c>
      <c r="K63" s="172" t="str">
        <f t="shared" si="4"/>
        <v>-</v>
      </c>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ht="12" customHeight="1">
      <c r="A64" s="33">
        <v>1966</v>
      </c>
      <c r="B64" s="82">
        <f>+'[1]Pop'!D187</f>
        <v>196.56</v>
      </c>
      <c r="C64" s="36">
        <v>759</v>
      </c>
      <c r="D64" s="36">
        <v>190</v>
      </c>
      <c r="E64" s="36">
        <v>189</v>
      </c>
      <c r="F64" s="37">
        <f t="shared" si="0"/>
        <v>1138</v>
      </c>
      <c r="G64" s="36">
        <v>57</v>
      </c>
      <c r="H64" s="36">
        <v>236</v>
      </c>
      <c r="I64" s="37">
        <f t="shared" si="5"/>
        <v>845</v>
      </c>
      <c r="J64" s="38">
        <f t="shared" si="3"/>
        <v>4.298941798941799</v>
      </c>
      <c r="K64" s="171" t="str">
        <f t="shared" si="4"/>
        <v>-</v>
      </c>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256" ht="12" customHeight="1">
      <c r="A65" s="33">
        <v>1967</v>
      </c>
      <c r="B65" s="82">
        <f>+'[1]Pop'!D188</f>
        <v>198.712</v>
      </c>
      <c r="C65" s="36">
        <v>646</v>
      </c>
      <c r="D65" s="36">
        <v>190</v>
      </c>
      <c r="E65" s="36">
        <v>236</v>
      </c>
      <c r="F65" s="37">
        <f t="shared" si="0"/>
        <v>1072</v>
      </c>
      <c r="G65" s="36">
        <v>54</v>
      </c>
      <c r="H65" s="36">
        <v>160</v>
      </c>
      <c r="I65" s="37">
        <f t="shared" si="5"/>
        <v>858</v>
      </c>
      <c r="J65" s="38">
        <f t="shared" si="3"/>
        <v>4.317806674986916</v>
      </c>
      <c r="K65" s="171" t="str">
        <f t="shared" si="4"/>
        <v>-</v>
      </c>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ht="12" customHeight="1">
      <c r="A66" s="33">
        <v>1968</v>
      </c>
      <c r="B66" s="82">
        <f>+'[1]Pop'!D189</f>
        <v>200.706</v>
      </c>
      <c r="C66" s="36">
        <v>728</v>
      </c>
      <c r="D66" s="36">
        <v>206</v>
      </c>
      <c r="E66" s="36">
        <v>160</v>
      </c>
      <c r="F66" s="37">
        <f t="shared" si="0"/>
        <v>1094</v>
      </c>
      <c r="G66" s="36">
        <v>36</v>
      </c>
      <c r="H66" s="36">
        <v>196</v>
      </c>
      <c r="I66" s="37">
        <f t="shared" si="5"/>
        <v>862</v>
      </c>
      <c r="J66" s="38">
        <f t="shared" si="3"/>
        <v>4.294839217562006</v>
      </c>
      <c r="K66" s="171" t="str">
        <f t="shared" si="4"/>
        <v>-</v>
      </c>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ht="12" customHeight="1">
      <c r="A67" s="33">
        <v>1969</v>
      </c>
      <c r="B67" s="82">
        <f>+'[1]Pop'!D190</f>
        <v>202.677</v>
      </c>
      <c r="C67" s="36">
        <v>656</v>
      </c>
      <c r="D67" s="36">
        <v>199</v>
      </c>
      <c r="E67" s="36">
        <v>196</v>
      </c>
      <c r="F67" s="37">
        <f t="shared" si="0"/>
        <v>1051</v>
      </c>
      <c r="G67" s="36">
        <v>48</v>
      </c>
      <c r="H67" s="36">
        <v>161</v>
      </c>
      <c r="I67" s="37">
        <f t="shared" si="5"/>
        <v>842</v>
      </c>
      <c r="J67" s="38">
        <f t="shared" si="3"/>
        <v>4.154393443755335</v>
      </c>
      <c r="K67" s="171" t="str">
        <f t="shared" si="4"/>
        <v>-</v>
      </c>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s="10" customFormat="1" ht="12" customHeight="1">
      <c r="A68" s="33">
        <v>1970</v>
      </c>
      <c r="B68" s="82">
        <f>+'[1]Pop'!D191</f>
        <v>205.052</v>
      </c>
      <c r="C68" s="36">
        <v>745</v>
      </c>
      <c r="D68" s="36">
        <v>238</v>
      </c>
      <c r="E68" s="36">
        <v>161</v>
      </c>
      <c r="F68" s="37">
        <f t="shared" si="0"/>
        <v>1144</v>
      </c>
      <c r="G68" s="36">
        <v>47</v>
      </c>
      <c r="H68" s="36">
        <v>186</v>
      </c>
      <c r="I68" s="37">
        <f t="shared" si="5"/>
        <v>911</v>
      </c>
      <c r="J68" s="38">
        <f t="shared" si="3"/>
        <v>4.442775491094942</v>
      </c>
      <c r="K68" s="171" t="str">
        <f t="shared" si="4"/>
        <v>-</v>
      </c>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6" ht="12" customHeight="1">
      <c r="A69" s="39">
        <v>1971</v>
      </c>
      <c r="B69" s="83">
        <f>+'[1]Pop'!D192</f>
        <v>207.661</v>
      </c>
      <c r="C69" s="42">
        <v>757</v>
      </c>
      <c r="D69" s="42">
        <v>192</v>
      </c>
      <c r="E69" s="42">
        <v>186</v>
      </c>
      <c r="F69" s="43">
        <f t="shared" si="0"/>
        <v>1135</v>
      </c>
      <c r="G69" s="42">
        <v>48</v>
      </c>
      <c r="H69" s="42">
        <v>196</v>
      </c>
      <c r="I69" s="43">
        <f t="shared" si="5"/>
        <v>891</v>
      </c>
      <c r="J69" s="44">
        <f t="shared" si="3"/>
        <v>4.290646775273162</v>
      </c>
      <c r="K69" s="172" t="str">
        <f t="shared" si="4"/>
        <v>-</v>
      </c>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1:256" ht="12" customHeight="1">
      <c r="A70" s="39">
        <v>1972</v>
      </c>
      <c r="B70" s="83">
        <f>+'[1]Pop'!D193</f>
        <v>209.896</v>
      </c>
      <c r="C70" s="42">
        <v>866</v>
      </c>
      <c r="D70" s="42">
        <v>247</v>
      </c>
      <c r="E70" s="42">
        <v>196</v>
      </c>
      <c r="F70" s="43">
        <f t="shared" si="0"/>
        <v>1309</v>
      </c>
      <c r="G70" s="42">
        <v>55</v>
      </c>
      <c r="H70" s="42">
        <v>218</v>
      </c>
      <c r="I70" s="43">
        <f t="shared" si="5"/>
        <v>1036</v>
      </c>
      <c r="J70" s="44">
        <f t="shared" si="3"/>
        <v>4.935777718489157</v>
      </c>
      <c r="K70" s="172" t="str">
        <f t="shared" si="4"/>
        <v>-</v>
      </c>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ht="12" customHeight="1">
      <c r="A71" s="39">
        <v>1973</v>
      </c>
      <c r="B71" s="83">
        <f>+'[1]Pop'!D194</f>
        <v>211.909</v>
      </c>
      <c r="C71" s="42">
        <v>865</v>
      </c>
      <c r="D71" s="42">
        <v>231</v>
      </c>
      <c r="E71" s="42">
        <v>218</v>
      </c>
      <c r="F71" s="43">
        <f t="shared" si="0"/>
        <v>1314</v>
      </c>
      <c r="G71" s="42">
        <v>58</v>
      </c>
      <c r="H71" s="42">
        <v>205</v>
      </c>
      <c r="I71" s="43">
        <f t="shared" si="5"/>
        <v>1051</v>
      </c>
      <c r="J71" s="44">
        <f t="shared" si="3"/>
        <v>4.959676087377129</v>
      </c>
      <c r="K71" s="172" t="str">
        <f t="shared" si="4"/>
        <v>-</v>
      </c>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ht="12" customHeight="1">
      <c r="A72" s="39">
        <v>1974</v>
      </c>
      <c r="B72" s="83">
        <f>+'[1]Pop'!D195</f>
        <v>213.854</v>
      </c>
      <c r="C72" s="42">
        <v>892</v>
      </c>
      <c r="D72" s="42">
        <v>267</v>
      </c>
      <c r="E72" s="42">
        <v>205</v>
      </c>
      <c r="F72" s="43">
        <f t="shared" si="0"/>
        <v>1364</v>
      </c>
      <c r="G72" s="42">
        <v>43</v>
      </c>
      <c r="H72" s="42">
        <v>314</v>
      </c>
      <c r="I72" s="43">
        <f t="shared" si="5"/>
        <v>1007</v>
      </c>
      <c r="J72" s="44">
        <f t="shared" si="3"/>
        <v>4.708820036099395</v>
      </c>
      <c r="K72" s="172" t="str">
        <f t="shared" si="4"/>
        <v>-</v>
      </c>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pans="1:256" s="10" customFormat="1" ht="12" customHeight="1">
      <c r="A73" s="39">
        <v>1975</v>
      </c>
      <c r="B73" s="83">
        <f>+'[1]Pop'!D196</f>
        <v>215.973</v>
      </c>
      <c r="C73" s="42">
        <v>748</v>
      </c>
      <c r="D73" s="42">
        <v>162</v>
      </c>
      <c r="E73" s="42">
        <v>299</v>
      </c>
      <c r="F73" s="43">
        <f t="shared" si="0"/>
        <v>1209</v>
      </c>
      <c r="G73" s="42">
        <v>51</v>
      </c>
      <c r="H73" s="42">
        <v>246</v>
      </c>
      <c r="I73" s="43">
        <f t="shared" si="5"/>
        <v>912</v>
      </c>
      <c r="J73" s="44">
        <f t="shared" si="3"/>
        <v>4.2227500659804695</v>
      </c>
      <c r="K73" s="172" t="str">
        <f t="shared" si="4"/>
        <v>*</v>
      </c>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ht="12" customHeight="1">
      <c r="A74" s="33">
        <v>1976</v>
      </c>
      <c r="B74" s="82">
        <f>+'[1]Pop'!D197</f>
        <v>218.035</v>
      </c>
      <c r="C74" s="36">
        <v>846</v>
      </c>
      <c r="D74" s="36">
        <v>217</v>
      </c>
      <c r="E74" s="36">
        <v>246</v>
      </c>
      <c r="F74" s="37">
        <f t="shared" si="0"/>
        <v>1309</v>
      </c>
      <c r="G74" s="36">
        <v>55</v>
      </c>
      <c r="H74" s="36">
        <v>329</v>
      </c>
      <c r="I74" s="37">
        <f t="shared" si="5"/>
        <v>925</v>
      </c>
      <c r="J74" s="38">
        <f t="shared" si="3"/>
        <v>4.24243814066549</v>
      </c>
      <c r="K74" s="171" t="str">
        <f t="shared" si="4"/>
        <v>-</v>
      </c>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1:256" ht="12" customHeight="1">
      <c r="A75" s="33">
        <v>1977</v>
      </c>
      <c r="B75" s="82">
        <f>+'[1]Pop'!D198</f>
        <v>220.23899999999998</v>
      </c>
      <c r="C75" s="36">
        <v>864</v>
      </c>
      <c r="D75" s="36">
        <v>178</v>
      </c>
      <c r="E75" s="36">
        <v>329</v>
      </c>
      <c r="F75" s="37">
        <f t="shared" si="0"/>
        <v>1371</v>
      </c>
      <c r="G75" s="36">
        <v>55</v>
      </c>
      <c r="H75" s="36">
        <v>320</v>
      </c>
      <c r="I75" s="37">
        <f t="shared" si="5"/>
        <v>996</v>
      </c>
      <c r="J75" s="38">
        <f t="shared" si="3"/>
        <v>4.522359800035416</v>
      </c>
      <c r="K75" s="171" t="str">
        <f t="shared" si="4"/>
        <v>-</v>
      </c>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ht="12" customHeight="1">
      <c r="A76" s="33">
        <v>1978</v>
      </c>
      <c r="B76" s="82">
        <f>+'[1]Pop'!D199</f>
        <v>222.585</v>
      </c>
      <c r="C76" s="36">
        <v>1018</v>
      </c>
      <c r="D76" s="36">
        <v>191</v>
      </c>
      <c r="E76" s="36">
        <v>320</v>
      </c>
      <c r="F76" s="37">
        <f t="shared" si="0"/>
        <v>1529</v>
      </c>
      <c r="G76" s="36">
        <v>68</v>
      </c>
      <c r="H76" s="36">
        <v>359</v>
      </c>
      <c r="I76" s="37">
        <f t="shared" si="5"/>
        <v>1102</v>
      </c>
      <c r="J76" s="38">
        <f t="shared" si="3"/>
        <v>4.950917626973965</v>
      </c>
      <c r="K76" s="171" t="str">
        <f t="shared" si="4"/>
        <v>-</v>
      </c>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row>
    <row r="77" spans="1:256" ht="12" customHeight="1">
      <c r="A77" s="33">
        <v>1979</v>
      </c>
      <c r="B77" s="82">
        <f>+'[1]Pop'!D200</f>
        <v>225.055</v>
      </c>
      <c r="C77" s="36">
        <v>903</v>
      </c>
      <c r="D77" s="36">
        <v>198</v>
      </c>
      <c r="E77" s="36">
        <v>359</v>
      </c>
      <c r="F77" s="37">
        <f t="shared" si="0"/>
        <v>1460</v>
      </c>
      <c r="G77" s="36">
        <v>81</v>
      </c>
      <c r="H77" s="36">
        <v>300</v>
      </c>
      <c r="I77" s="37">
        <f t="shared" si="5"/>
        <v>1079</v>
      </c>
      <c r="J77" s="38">
        <f t="shared" si="3"/>
        <v>4.794383595121192</v>
      </c>
      <c r="K77" s="171" t="str">
        <f t="shared" si="4"/>
        <v>-</v>
      </c>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row>
    <row r="78" spans="1:256" s="10" customFormat="1" ht="12" customHeight="1">
      <c r="A78" s="33">
        <v>1980</v>
      </c>
      <c r="B78" s="82">
        <f>+'[1]Pop'!D201</f>
        <v>227.726</v>
      </c>
      <c r="C78" s="36">
        <v>891</v>
      </c>
      <c r="D78" s="36">
        <v>212</v>
      </c>
      <c r="E78" s="36">
        <v>300</v>
      </c>
      <c r="F78" s="37">
        <f t="shared" si="0"/>
        <v>1403</v>
      </c>
      <c r="G78" s="36">
        <v>106</v>
      </c>
      <c r="H78" s="36">
        <v>326</v>
      </c>
      <c r="I78" s="37">
        <f t="shared" si="5"/>
        <v>971</v>
      </c>
      <c r="J78" s="38">
        <f t="shared" si="3"/>
        <v>4.2638960856467865</v>
      </c>
      <c r="K78" s="171" t="str">
        <f t="shared" si="4"/>
        <v>-</v>
      </c>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ht="12" customHeight="1">
      <c r="A79" s="39">
        <v>1981</v>
      </c>
      <c r="B79" s="83">
        <f>+'[1]Pop'!D202</f>
        <v>229.966</v>
      </c>
      <c r="C79" s="42">
        <v>921</v>
      </c>
      <c r="D79" s="42">
        <v>204</v>
      </c>
      <c r="E79" s="42">
        <v>326</v>
      </c>
      <c r="F79" s="43">
        <f t="shared" si="0"/>
        <v>1451</v>
      </c>
      <c r="G79" s="42">
        <v>102</v>
      </c>
      <c r="H79" s="42">
        <v>301</v>
      </c>
      <c r="I79" s="43">
        <f t="shared" si="5"/>
        <v>1048</v>
      </c>
      <c r="J79" s="44">
        <f t="shared" si="3"/>
        <v>4.557195411495612</v>
      </c>
      <c r="K79" s="172" t="str">
        <f t="shared" si="4"/>
        <v>-</v>
      </c>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256" ht="12" customHeight="1">
      <c r="A80" s="39">
        <v>1982</v>
      </c>
      <c r="B80" s="83">
        <f>+'[1]Pop'!D203</f>
        <v>232.188</v>
      </c>
      <c r="C80" s="42">
        <v>806</v>
      </c>
      <c r="D80" s="42">
        <v>224</v>
      </c>
      <c r="E80" s="42">
        <v>301</v>
      </c>
      <c r="F80" s="43">
        <f t="shared" si="0"/>
        <v>1331</v>
      </c>
      <c r="G80" s="42">
        <v>71</v>
      </c>
      <c r="H80" s="42">
        <v>270</v>
      </c>
      <c r="I80" s="43">
        <f t="shared" si="5"/>
        <v>990</v>
      </c>
      <c r="J80" s="44">
        <f t="shared" si="3"/>
        <v>4.263786242183059</v>
      </c>
      <c r="K80" s="172" t="str">
        <f t="shared" si="4"/>
        <v>-</v>
      </c>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row>
    <row r="81" spans="1:256" ht="12" customHeight="1">
      <c r="A81" s="39">
        <v>1983</v>
      </c>
      <c r="B81" s="83">
        <f>+'[1]Pop'!D204</f>
        <v>234.307</v>
      </c>
      <c r="C81" s="42">
        <v>855</v>
      </c>
      <c r="D81" s="42">
        <v>258</v>
      </c>
      <c r="E81" s="42">
        <v>270</v>
      </c>
      <c r="F81" s="43">
        <f t="shared" si="0"/>
        <v>1383</v>
      </c>
      <c r="G81" s="42">
        <v>74</v>
      </c>
      <c r="H81" s="42">
        <v>216</v>
      </c>
      <c r="I81" s="43">
        <f t="shared" si="5"/>
        <v>1093</v>
      </c>
      <c r="J81" s="44">
        <f t="shared" si="3"/>
        <v>4.6648200864677545</v>
      </c>
      <c r="K81" s="172" t="str">
        <f t="shared" si="4"/>
        <v>-</v>
      </c>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pans="1:256" ht="12" customHeight="1">
      <c r="A82" s="39">
        <v>1984</v>
      </c>
      <c r="B82" s="83">
        <f>+'[1]Pop'!D205</f>
        <v>236.348</v>
      </c>
      <c r="C82" s="42">
        <v>1009</v>
      </c>
      <c r="D82" s="42">
        <v>316</v>
      </c>
      <c r="E82" s="42">
        <v>216</v>
      </c>
      <c r="F82" s="43">
        <f t="shared" si="0"/>
        <v>1541</v>
      </c>
      <c r="G82" s="42">
        <v>64</v>
      </c>
      <c r="H82" s="42">
        <v>326</v>
      </c>
      <c r="I82" s="43">
        <f t="shared" si="5"/>
        <v>1151</v>
      </c>
      <c r="J82" s="44">
        <f t="shared" si="3"/>
        <v>4.869937549714827</v>
      </c>
      <c r="K82" s="172" t="str">
        <f t="shared" si="4"/>
        <v>-</v>
      </c>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256" s="10" customFormat="1" ht="12" customHeight="1">
      <c r="A83" s="39">
        <v>1985</v>
      </c>
      <c r="B83" s="83">
        <f>+'[1]Pop'!D206</f>
        <v>238.466</v>
      </c>
      <c r="C83" s="42">
        <v>812</v>
      </c>
      <c r="D83" s="42">
        <v>414</v>
      </c>
      <c r="E83" s="42">
        <v>326</v>
      </c>
      <c r="F83" s="43">
        <f t="shared" si="0"/>
        <v>1552</v>
      </c>
      <c r="G83" s="42">
        <v>61</v>
      </c>
      <c r="H83" s="42">
        <v>306</v>
      </c>
      <c r="I83" s="43">
        <f t="shared" si="5"/>
        <v>1185</v>
      </c>
      <c r="J83" s="44">
        <f t="shared" si="3"/>
        <v>4.969261865423163</v>
      </c>
      <c r="K83" s="172" t="str">
        <f t="shared" si="4"/>
        <v>-</v>
      </c>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1:256" ht="12" customHeight="1">
      <c r="A84" s="33">
        <v>1986</v>
      </c>
      <c r="B84" s="82">
        <f>+'[1]Pop'!D207</f>
        <v>240.651</v>
      </c>
      <c r="C84" s="36">
        <v>878</v>
      </c>
      <c r="D84" s="36">
        <v>439</v>
      </c>
      <c r="E84" s="36">
        <v>306</v>
      </c>
      <c r="F84" s="37">
        <f t="shared" si="0"/>
        <v>1623</v>
      </c>
      <c r="G84" s="36">
        <v>81</v>
      </c>
      <c r="H84" s="36">
        <v>249</v>
      </c>
      <c r="I84" s="37">
        <f t="shared" si="5"/>
        <v>1293</v>
      </c>
      <c r="J84" s="38">
        <f t="shared" si="3"/>
        <v>5.372925938392111</v>
      </c>
      <c r="K84" s="171" t="str">
        <f t="shared" si="4"/>
        <v>-</v>
      </c>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ht="12" customHeight="1">
      <c r="A85" s="33">
        <v>1987</v>
      </c>
      <c r="B85" s="82">
        <f>+'[1]Pop'!D208</f>
        <v>242.804</v>
      </c>
      <c r="C85" s="36">
        <v>891</v>
      </c>
      <c r="D85" s="36">
        <v>429</v>
      </c>
      <c r="E85" s="36">
        <v>249</v>
      </c>
      <c r="F85" s="37">
        <f t="shared" si="0"/>
        <v>1569</v>
      </c>
      <c r="G85" s="36">
        <v>55</v>
      </c>
      <c r="H85" s="36">
        <v>257</v>
      </c>
      <c r="I85" s="37">
        <f t="shared" si="5"/>
        <v>1257</v>
      </c>
      <c r="J85" s="38">
        <f t="shared" si="3"/>
        <v>5.177015205680302</v>
      </c>
      <c r="K85" s="171" t="str">
        <f t="shared" si="4"/>
        <v>-</v>
      </c>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ht="12" customHeight="1">
      <c r="A86" s="33">
        <v>1988</v>
      </c>
      <c r="B86" s="82">
        <f>+'[1]Pop'!D209</f>
        <v>245.021</v>
      </c>
      <c r="C86" s="36">
        <v>839</v>
      </c>
      <c r="D86" s="36">
        <v>429</v>
      </c>
      <c r="E86" s="36">
        <v>257</v>
      </c>
      <c r="F86" s="37">
        <f t="shared" si="0"/>
        <v>1525</v>
      </c>
      <c r="G86" s="36">
        <v>63</v>
      </c>
      <c r="H86" s="36">
        <v>266</v>
      </c>
      <c r="I86" s="37">
        <f t="shared" si="5"/>
        <v>1196</v>
      </c>
      <c r="J86" s="38">
        <f t="shared" si="3"/>
        <v>4.88121426326723</v>
      </c>
      <c r="K86" s="171" t="str">
        <f t="shared" si="4"/>
        <v>-</v>
      </c>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ht="12" customHeight="1">
      <c r="A87" s="33">
        <v>1989</v>
      </c>
      <c r="B87" s="82">
        <f>+'[1]Pop'!D210</f>
        <v>247.342</v>
      </c>
      <c r="C87" s="36">
        <v>969</v>
      </c>
      <c r="D87" s="36">
        <v>533</v>
      </c>
      <c r="E87" s="36">
        <v>266</v>
      </c>
      <c r="F87" s="37">
        <f t="shared" si="0"/>
        <v>1768</v>
      </c>
      <c r="G87" s="36">
        <v>138</v>
      </c>
      <c r="H87" s="36">
        <v>372</v>
      </c>
      <c r="I87" s="37">
        <f t="shared" si="5"/>
        <v>1258</v>
      </c>
      <c r="J87" s="38">
        <f t="shared" si="3"/>
        <v>5.08607515100549</v>
      </c>
      <c r="K87" s="171" t="str">
        <f t="shared" si="4"/>
        <v>-</v>
      </c>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s="10" customFormat="1" ht="12" customHeight="1">
      <c r="A88" s="33">
        <v>1990</v>
      </c>
      <c r="B88" s="82">
        <f>+'[1]Pop'!D211</f>
        <v>250.132</v>
      </c>
      <c r="C88" s="36">
        <v>876</v>
      </c>
      <c r="D88" s="36">
        <v>458</v>
      </c>
      <c r="E88" s="36">
        <v>372</v>
      </c>
      <c r="F88" s="37">
        <f t="shared" si="0"/>
        <v>1706</v>
      </c>
      <c r="G88" s="36">
        <v>100</v>
      </c>
      <c r="H88" s="36">
        <v>335</v>
      </c>
      <c r="I88" s="37">
        <f t="shared" si="5"/>
        <v>1271</v>
      </c>
      <c r="J88" s="38">
        <f t="shared" si="3"/>
        <v>5.081317064589896</v>
      </c>
      <c r="K88" s="171" t="str">
        <f t="shared" si="4"/>
        <v>-</v>
      </c>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ht="12" customHeight="1">
      <c r="A89" s="39">
        <v>1991</v>
      </c>
      <c r="B89" s="83">
        <f>+'[1]Pop'!D212</f>
        <v>253.493</v>
      </c>
      <c r="C89" s="42">
        <v>897</v>
      </c>
      <c r="D89" s="42">
        <v>513</v>
      </c>
      <c r="E89" s="42">
        <v>335</v>
      </c>
      <c r="F89" s="43">
        <f t="shared" si="0"/>
        <v>1745</v>
      </c>
      <c r="G89" s="42">
        <v>148</v>
      </c>
      <c r="H89" s="42">
        <v>366</v>
      </c>
      <c r="I89" s="43">
        <f t="shared" si="5"/>
        <v>1231</v>
      </c>
      <c r="J89" s="44">
        <f t="shared" si="3"/>
        <v>4.856149873961017</v>
      </c>
      <c r="K89" s="172" t="str">
        <f t="shared" si="4"/>
        <v>-</v>
      </c>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1:256" ht="12" customHeight="1">
      <c r="A90" s="39">
        <v>1992</v>
      </c>
      <c r="B90" s="83">
        <f>+'[1]Pop'!D213</f>
        <v>256.894</v>
      </c>
      <c r="C90" s="42">
        <v>768</v>
      </c>
      <c r="D90" s="42">
        <v>469</v>
      </c>
      <c r="E90" s="42">
        <v>366</v>
      </c>
      <c r="F90" s="43">
        <f t="shared" si="0"/>
        <v>1603</v>
      </c>
      <c r="G90" s="42">
        <v>178</v>
      </c>
      <c r="H90" s="42">
        <v>259</v>
      </c>
      <c r="I90" s="43">
        <f t="shared" si="5"/>
        <v>1166</v>
      </c>
      <c r="J90" s="44">
        <f t="shared" si="3"/>
        <v>4.53883703005909</v>
      </c>
      <c r="K90" s="172" t="str">
        <f t="shared" si="4"/>
        <v>-</v>
      </c>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ht="12" customHeight="1">
      <c r="A91" s="39">
        <v>1993</v>
      </c>
      <c r="B91" s="83">
        <f>+'[1]Pop'!D214</f>
        <v>260.255</v>
      </c>
      <c r="C91" s="42">
        <v>925</v>
      </c>
      <c r="D91" s="42">
        <v>382</v>
      </c>
      <c r="E91" s="42">
        <v>259</v>
      </c>
      <c r="F91" s="43">
        <f t="shared" si="0"/>
        <v>1566</v>
      </c>
      <c r="G91" s="42">
        <v>127</v>
      </c>
      <c r="H91" s="42">
        <v>285</v>
      </c>
      <c r="I91" s="43">
        <f aca="true" t="shared" si="6" ref="I91:I97">F91-G91-H91</f>
        <v>1154</v>
      </c>
      <c r="J91" s="44">
        <f t="shared" si="3"/>
        <v>4.434112697162399</v>
      </c>
      <c r="K91" s="172" t="str">
        <f t="shared" si="4"/>
        <v>-</v>
      </c>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row r="92" spans="1:256" ht="12" customHeight="1">
      <c r="A92" s="39">
        <v>1994</v>
      </c>
      <c r="B92" s="83">
        <f>+'[1]Pop'!D215</f>
        <v>263.436</v>
      </c>
      <c r="C92" s="42">
        <v>896</v>
      </c>
      <c r="D92" s="42">
        <v>419</v>
      </c>
      <c r="E92" s="42">
        <v>285</v>
      </c>
      <c r="F92" s="43">
        <f t="shared" si="0"/>
        <v>1600</v>
      </c>
      <c r="G92" s="42">
        <v>138</v>
      </c>
      <c r="H92" s="42">
        <v>295</v>
      </c>
      <c r="I92" s="43">
        <f t="shared" si="6"/>
        <v>1167</v>
      </c>
      <c r="J92" s="44">
        <f t="shared" si="3"/>
        <v>4.42991846216918</v>
      </c>
      <c r="K92" s="172" t="str">
        <f t="shared" si="4"/>
        <v>-</v>
      </c>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pans="1:256" s="10" customFormat="1" ht="12" customHeight="1">
      <c r="A93" s="39">
        <v>1995</v>
      </c>
      <c r="B93" s="83">
        <f>+'[1]Pop'!D216</f>
        <v>266.557</v>
      </c>
      <c r="C93" s="42">
        <v>1017</v>
      </c>
      <c r="D93" s="42">
        <v>378</v>
      </c>
      <c r="E93" s="42">
        <v>295</v>
      </c>
      <c r="F93" s="43">
        <f t="shared" si="0"/>
        <v>1690</v>
      </c>
      <c r="G93" s="42">
        <v>140</v>
      </c>
      <c r="H93" s="42">
        <v>321</v>
      </c>
      <c r="I93" s="43">
        <f t="shared" si="6"/>
        <v>1229</v>
      </c>
      <c r="J93" s="44">
        <f t="shared" si="3"/>
        <v>4.61064612822023</v>
      </c>
      <c r="K93" s="172" t="str">
        <f t="shared" si="4"/>
        <v>-</v>
      </c>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row>
    <row r="94" spans="1:11" ht="12" customHeight="1">
      <c r="A94" s="33">
        <v>1996</v>
      </c>
      <c r="B94" s="82">
        <f>+'[1]Pop'!D217</f>
        <v>269.667</v>
      </c>
      <c r="C94" s="36">
        <v>972</v>
      </c>
      <c r="D94" s="36">
        <v>354</v>
      </c>
      <c r="E94" s="36">
        <v>321</v>
      </c>
      <c r="F94" s="37">
        <f t="shared" si="0"/>
        <v>1647</v>
      </c>
      <c r="G94" s="36">
        <v>155</v>
      </c>
      <c r="H94" s="36">
        <v>306</v>
      </c>
      <c r="I94" s="37">
        <f t="shared" si="6"/>
        <v>1186</v>
      </c>
      <c r="J94" s="38">
        <f t="shared" si="3"/>
        <v>4.398016813329032</v>
      </c>
      <c r="K94" s="171" t="str">
        <f t="shared" si="4"/>
        <v>-</v>
      </c>
    </row>
    <row r="95" spans="1:11" ht="12" customHeight="1">
      <c r="A95" s="33">
        <v>1997</v>
      </c>
      <c r="B95" s="82">
        <f>+'[1]Pop'!D218</f>
        <v>272.912</v>
      </c>
      <c r="C95" s="36">
        <v>879</v>
      </c>
      <c r="D95" s="36">
        <v>387</v>
      </c>
      <c r="E95" s="36">
        <v>306</v>
      </c>
      <c r="F95" s="37">
        <f t="shared" si="0"/>
        <v>1572</v>
      </c>
      <c r="G95" s="36">
        <v>129</v>
      </c>
      <c r="H95" s="36">
        <v>271</v>
      </c>
      <c r="I95" s="37">
        <f t="shared" si="6"/>
        <v>1172</v>
      </c>
      <c r="J95" s="38">
        <f t="shared" si="3"/>
        <v>4.294424576420238</v>
      </c>
      <c r="K95" s="171" t="str">
        <f t="shared" si="4"/>
        <v>-</v>
      </c>
    </row>
    <row r="96" spans="1:11" ht="12" customHeight="1">
      <c r="A96" s="33">
        <v>1998</v>
      </c>
      <c r="B96" s="82">
        <f>+'[1]Pop'!D219</f>
        <v>276.115</v>
      </c>
      <c r="C96" s="37">
        <v>925</v>
      </c>
      <c r="D96" s="37">
        <v>428</v>
      </c>
      <c r="E96" s="37">
        <v>271</v>
      </c>
      <c r="F96" s="37">
        <f t="shared" si="0"/>
        <v>1624</v>
      </c>
      <c r="G96" s="37">
        <v>144</v>
      </c>
      <c r="H96" s="37">
        <v>296</v>
      </c>
      <c r="I96" s="37">
        <f t="shared" si="6"/>
        <v>1184</v>
      </c>
      <c r="J96" s="38">
        <f t="shared" si="3"/>
        <v>4.288068377306557</v>
      </c>
      <c r="K96" s="171" t="str">
        <f t="shared" si="4"/>
        <v>-</v>
      </c>
    </row>
    <row r="97" spans="1:11" ht="12" customHeight="1">
      <c r="A97" s="33">
        <v>1999</v>
      </c>
      <c r="B97" s="82">
        <f>+'[1]Pop'!D220</f>
        <v>279.295</v>
      </c>
      <c r="C97" s="37">
        <v>985</v>
      </c>
      <c r="D97" s="37">
        <v>546</v>
      </c>
      <c r="E97" s="37">
        <v>296</v>
      </c>
      <c r="F97" s="37">
        <f t="shared" si="0"/>
        <v>1827</v>
      </c>
      <c r="G97" s="37">
        <v>167</v>
      </c>
      <c r="H97" s="37">
        <v>412</v>
      </c>
      <c r="I97" s="37">
        <f t="shared" si="6"/>
        <v>1248</v>
      </c>
      <c r="J97" s="38">
        <f t="shared" si="3"/>
        <v>4.468393633971249</v>
      </c>
      <c r="K97" s="171" t="str">
        <f t="shared" si="4"/>
        <v>-</v>
      </c>
    </row>
    <row r="98" spans="1:11" ht="12" customHeight="1">
      <c r="A98" s="33">
        <v>2000</v>
      </c>
      <c r="B98" s="82">
        <f>+'[1]Pop'!D221</f>
        <v>282.385</v>
      </c>
      <c r="C98" s="37">
        <v>991</v>
      </c>
      <c r="D98" s="37">
        <v>512</v>
      </c>
      <c r="E98" s="31" t="s">
        <v>8</v>
      </c>
      <c r="F98" s="37">
        <f aca="true" t="shared" si="7" ref="F98:F103">SUM(C98:E98)</f>
        <v>1503</v>
      </c>
      <c r="G98" s="37">
        <v>170</v>
      </c>
      <c r="H98" s="31" t="s">
        <v>8</v>
      </c>
      <c r="I98" s="37">
        <f aca="true" t="shared" si="8" ref="I98:I103">F98-SUM(G98,H98)</f>
        <v>1333</v>
      </c>
      <c r="J98" s="38">
        <f t="shared" si="3"/>
        <v>4.7205056925828215</v>
      </c>
      <c r="K98" s="171" t="str">
        <f t="shared" si="4"/>
        <v>*</v>
      </c>
    </row>
    <row r="99" spans="1:11" ht="12" customHeight="1">
      <c r="A99" s="39">
        <v>2001</v>
      </c>
      <c r="B99" s="83">
        <f>+'[1]Pop'!D222</f>
        <v>285.309019</v>
      </c>
      <c r="C99" s="43">
        <v>835</v>
      </c>
      <c r="D99" s="43">
        <v>539</v>
      </c>
      <c r="E99" s="32" t="s">
        <v>8</v>
      </c>
      <c r="F99" s="43">
        <f t="shared" si="7"/>
        <v>1374</v>
      </c>
      <c r="G99" s="43">
        <v>183</v>
      </c>
      <c r="H99" s="32" t="s">
        <v>8</v>
      </c>
      <c r="I99" s="43">
        <f t="shared" si="8"/>
        <v>1191</v>
      </c>
      <c r="J99" s="44">
        <f aca="true" t="shared" si="9" ref="J99:J104">IF(I99=0,0,IF(B99=0,0,I99/B99))</f>
        <v>4.1744211387863634</v>
      </c>
      <c r="K99" s="172" t="str">
        <f aca="true" t="shared" si="10" ref="K99:K104">IF(H98=0,"-",IF(E99=H98,"-","*"))</f>
        <v>-</v>
      </c>
    </row>
    <row r="100" spans="1:11" ht="12" customHeight="1">
      <c r="A100" s="39">
        <v>2002</v>
      </c>
      <c r="B100" s="83">
        <f>+'[1]Pop'!D223</f>
        <v>288.104818</v>
      </c>
      <c r="C100" s="43">
        <v>875</v>
      </c>
      <c r="D100" s="43">
        <v>575</v>
      </c>
      <c r="E100" s="32" t="s">
        <v>8</v>
      </c>
      <c r="F100" s="43">
        <f t="shared" si="7"/>
        <v>1450</v>
      </c>
      <c r="G100" s="43">
        <v>200</v>
      </c>
      <c r="H100" s="32" t="s">
        <v>8</v>
      </c>
      <c r="I100" s="43">
        <f t="shared" si="8"/>
        <v>1250</v>
      </c>
      <c r="J100" s="44">
        <f t="shared" si="9"/>
        <v>4.338698702359084</v>
      </c>
      <c r="K100" s="172" t="str">
        <f t="shared" si="10"/>
        <v>-</v>
      </c>
    </row>
    <row r="101" spans="1:11" ht="12" customHeight="1">
      <c r="A101" s="39">
        <v>2003</v>
      </c>
      <c r="B101" s="83">
        <f>+'[1]Pop'!D224</f>
        <v>290.819634</v>
      </c>
      <c r="C101" s="43">
        <v>796</v>
      </c>
      <c r="D101" s="43">
        <v>748</v>
      </c>
      <c r="E101" s="32" t="s">
        <v>8</v>
      </c>
      <c r="F101" s="43">
        <f t="shared" si="7"/>
        <v>1544</v>
      </c>
      <c r="G101" s="43">
        <v>183</v>
      </c>
      <c r="H101" s="32" t="s">
        <v>8</v>
      </c>
      <c r="I101" s="43">
        <f t="shared" si="8"/>
        <v>1361</v>
      </c>
      <c r="J101" s="44">
        <f t="shared" si="9"/>
        <v>4.679876600078521</v>
      </c>
      <c r="K101" s="172" t="str">
        <f t="shared" si="10"/>
        <v>-</v>
      </c>
    </row>
    <row r="102" spans="1:11" ht="12" customHeight="1">
      <c r="A102" s="39">
        <v>2004</v>
      </c>
      <c r="B102" s="83">
        <f>+'[1]Pop'!D225</f>
        <v>293.463185</v>
      </c>
      <c r="C102" s="43">
        <v>787</v>
      </c>
      <c r="D102" s="43">
        <v>745</v>
      </c>
      <c r="E102" s="32" t="s">
        <v>8</v>
      </c>
      <c r="F102" s="43">
        <f t="shared" si="7"/>
        <v>1532</v>
      </c>
      <c r="G102" s="43">
        <v>216</v>
      </c>
      <c r="H102" s="32" t="s">
        <v>8</v>
      </c>
      <c r="I102" s="43">
        <f t="shared" si="8"/>
        <v>1316</v>
      </c>
      <c r="J102" s="44">
        <f t="shared" si="9"/>
        <v>4.484378509011275</v>
      </c>
      <c r="K102" s="172" t="str">
        <f t="shared" si="10"/>
        <v>-</v>
      </c>
    </row>
    <row r="103" spans="1:11" ht="12" customHeight="1">
      <c r="A103" s="39">
        <v>2005</v>
      </c>
      <c r="B103" s="83">
        <f>+'[1]Pop'!D226</f>
        <v>296.186216</v>
      </c>
      <c r="C103" s="43">
        <v>736</v>
      </c>
      <c r="D103" s="43">
        <v>748</v>
      </c>
      <c r="E103" s="32" t="s">
        <v>8</v>
      </c>
      <c r="F103" s="43">
        <f t="shared" si="7"/>
        <v>1484</v>
      </c>
      <c r="G103" s="43">
        <v>214</v>
      </c>
      <c r="H103" s="32" t="s">
        <v>8</v>
      </c>
      <c r="I103" s="43">
        <f t="shared" si="8"/>
        <v>1270</v>
      </c>
      <c r="J103" s="44">
        <f t="shared" si="9"/>
        <v>4.287843023728018</v>
      </c>
      <c r="K103" s="172" t="str">
        <f t="shared" si="10"/>
        <v>-</v>
      </c>
    </row>
    <row r="104" spans="1:11" ht="12" customHeight="1">
      <c r="A104" s="33">
        <v>2006</v>
      </c>
      <c r="B104" s="82">
        <f>+'[1]Pop'!D227</f>
        <v>298.995825</v>
      </c>
      <c r="C104" s="37">
        <v>634</v>
      </c>
      <c r="D104" s="37">
        <v>724</v>
      </c>
      <c r="E104" s="31" t="s">
        <v>8</v>
      </c>
      <c r="F104" s="37">
        <f aca="true" t="shared" si="11" ref="F104:F110">SUM(C104:E104)</f>
        <v>1358</v>
      </c>
      <c r="G104" s="37">
        <v>195</v>
      </c>
      <c r="H104" s="31" t="s">
        <v>8</v>
      </c>
      <c r="I104" s="37">
        <f aca="true" t="shared" si="12" ref="I104:I110">F104-SUM(G104,H104)</f>
        <v>1163</v>
      </c>
      <c r="J104" s="38">
        <f t="shared" si="9"/>
        <v>3.889686419534453</v>
      </c>
      <c r="K104" s="171" t="str">
        <f t="shared" si="10"/>
        <v>-</v>
      </c>
    </row>
    <row r="105" spans="1:11" ht="12" customHeight="1">
      <c r="A105" s="33">
        <v>2007</v>
      </c>
      <c r="B105" s="82">
        <f>+'[1]Pop'!D228</f>
        <v>302.003917</v>
      </c>
      <c r="C105" s="37">
        <v>661</v>
      </c>
      <c r="D105" s="37">
        <v>702</v>
      </c>
      <c r="E105" s="31" t="s">
        <v>8</v>
      </c>
      <c r="F105" s="37">
        <f t="shared" si="11"/>
        <v>1363</v>
      </c>
      <c r="G105" s="37">
        <v>177</v>
      </c>
      <c r="H105" s="31" t="s">
        <v>8</v>
      </c>
      <c r="I105" s="37">
        <f t="shared" si="12"/>
        <v>1186</v>
      </c>
      <c r="J105" s="38">
        <f aca="true" t="shared" si="13" ref="J105:J110">IF(I105=0,0,IF(B105=0,0,I105/B105))</f>
        <v>3.9271013825956436</v>
      </c>
      <c r="K105" s="171" t="str">
        <f aca="true" t="shared" si="14" ref="K105:K110">IF(H104=0,"-",IF(E105=H104,"-","*"))</f>
        <v>-</v>
      </c>
    </row>
    <row r="106" spans="1:11" ht="12" customHeight="1">
      <c r="A106" s="33">
        <v>2008</v>
      </c>
      <c r="B106" s="82">
        <f>+'[1]Pop'!D229</f>
        <v>304.797761</v>
      </c>
      <c r="C106" s="37">
        <v>672</v>
      </c>
      <c r="D106" s="37">
        <v>707</v>
      </c>
      <c r="E106" s="31" t="s">
        <v>8</v>
      </c>
      <c r="F106" s="37">
        <f t="shared" si="11"/>
        <v>1379</v>
      </c>
      <c r="G106" s="37">
        <v>187</v>
      </c>
      <c r="H106" s="31" t="s">
        <v>8</v>
      </c>
      <c r="I106" s="37">
        <f t="shared" si="12"/>
        <v>1192</v>
      </c>
      <c r="J106" s="38">
        <f t="shared" si="13"/>
        <v>3.9107898827380168</v>
      </c>
      <c r="K106" s="171" t="str">
        <f t="shared" si="14"/>
        <v>-</v>
      </c>
    </row>
    <row r="107" spans="1:11" ht="12" customHeight="1">
      <c r="A107" s="33">
        <v>2009</v>
      </c>
      <c r="B107" s="82">
        <f>+'[1]Pop'!D230</f>
        <v>307.439406</v>
      </c>
      <c r="C107" s="37">
        <v>582</v>
      </c>
      <c r="D107" s="37">
        <v>716</v>
      </c>
      <c r="E107" s="31" t="s">
        <v>8</v>
      </c>
      <c r="F107" s="37">
        <f t="shared" si="11"/>
        <v>1298</v>
      </c>
      <c r="G107" s="37">
        <v>167</v>
      </c>
      <c r="H107" s="31" t="s">
        <v>8</v>
      </c>
      <c r="I107" s="37">
        <f t="shared" si="12"/>
        <v>1131</v>
      </c>
      <c r="J107" s="38">
        <f t="shared" si="13"/>
        <v>3.6787736963035895</v>
      </c>
      <c r="K107" s="171" t="str">
        <f t="shared" si="14"/>
        <v>-</v>
      </c>
    </row>
    <row r="108" spans="1:11" ht="12" customHeight="1">
      <c r="A108" s="33">
        <v>2010</v>
      </c>
      <c r="B108" s="82">
        <f>+'[1]Pop'!D231</f>
        <v>309.741279</v>
      </c>
      <c r="C108" s="37">
        <v>620</v>
      </c>
      <c r="D108" s="37">
        <v>770</v>
      </c>
      <c r="E108" s="31" t="s">
        <v>8</v>
      </c>
      <c r="F108" s="37">
        <f t="shared" si="11"/>
        <v>1390</v>
      </c>
      <c r="G108" s="37">
        <v>167</v>
      </c>
      <c r="H108" s="31" t="s">
        <v>8</v>
      </c>
      <c r="I108" s="37">
        <f t="shared" si="12"/>
        <v>1223</v>
      </c>
      <c r="J108" s="38">
        <f t="shared" si="13"/>
        <v>3.9484566085232697</v>
      </c>
      <c r="K108" s="171" t="str">
        <f t="shared" si="14"/>
        <v>-</v>
      </c>
    </row>
    <row r="109" spans="1:11" ht="12" customHeight="1">
      <c r="A109" s="109">
        <v>2011</v>
      </c>
      <c r="B109" s="96">
        <f>+'[1]Pop'!D232</f>
        <v>311.973914</v>
      </c>
      <c r="C109" s="110">
        <v>567</v>
      </c>
      <c r="D109" s="110">
        <v>752</v>
      </c>
      <c r="E109" s="108" t="s">
        <v>8</v>
      </c>
      <c r="F109" s="110">
        <f t="shared" si="11"/>
        <v>1319</v>
      </c>
      <c r="G109" s="110">
        <v>158</v>
      </c>
      <c r="H109" s="108" t="s">
        <v>8</v>
      </c>
      <c r="I109" s="110">
        <f t="shared" si="12"/>
        <v>1161</v>
      </c>
      <c r="J109" s="111">
        <f t="shared" si="13"/>
        <v>3.72146499402511</v>
      </c>
      <c r="K109" s="172" t="str">
        <f t="shared" si="14"/>
        <v>-</v>
      </c>
    </row>
    <row r="110" spans="1:11" ht="12" customHeight="1">
      <c r="A110" s="130">
        <v>2012</v>
      </c>
      <c r="B110" s="125">
        <f>+'[1]Pop'!D233</f>
        <v>314.167558</v>
      </c>
      <c r="C110" s="131">
        <v>531</v>
      </c>
      <c r="D110" s="131">
        <v>685</v>
      </c>
      <c r="E110" s="132" t="s">
        <v>8</v>
      </c>
      <c r="F110" s="131">
        <f t="shared" si="11"/>
        <v>1216</v>
      </c>
      <c r="G110" s="131">
        <v>134</v>
      </c>
      <c r="H110" s="132" t="s">
        <v>8</v>
      </c>
      <c r="I110" s="131">
        <f t="shared" si="12"/>
        <v>1082</v>
      </c>
      <c r="J110" s="133">
        <f t="shared" si="13"/>
        <v>3.444022059082243</v>
      </c>
      <c r="K110" s="173" t="str">
        <f t="shared" si="14"/>
        <v>-</v>
      </c>
    </row>
    <row r="111" spans="1:11" ht="12" customHeight="1">
      <c r="A111" s="130">
        <v>2013</v>
      </c>
      <c r="B111" s="125">
        <f>+'[1]Pop'!D234</f>
        <v>316.294766</v>
      </c>
      <c r="C111" s="131">
        <v>617</v>
      </c>
      <c r="D111" s="131">
        <v>682</v>
      </c>
      <c r="E111" s="132" t="s">
        <v>8</v>
      </c>
      <c r="F111" s="131">
        <f aca="true" t="shared" si="15" ref="F111:F116">SUM(C111:E111)</f>
        <v>1299</v>
      </c>
      <c r="G111" s="131">
        <v>144</v>
      </c>
      <c r="H111" s="132" t="s">
        <v>8</v>
      </c>
      <c r="I111" s="131">
        <f aca="true" t="shared" si="16" ref="I111:I116">F111-SUM(G111,H111)</f>
        <v>1155</v>
      </c>
      <c r="J111" s="133">
        <f aca="true" t="shared" si="17" ref="J111:J116">IF(I111=0,0,IF(B111=0,0,I111/B111))</f>
        <v>3.6516570116117575</v>
      </c>
      <c r="K111" s="173" t="str">
        <f aca="true" t="shared" si="18" ref="K111:K116">IF(H110=0,"-",IF(E111=H110,"-","*"))</f>
        <v>-</v>
      </c>
    </row>
    <row r="112" spans="1:11" ht="12" customHeight="1">
      <c r="A112" s="130">
        <v>2014</v>
      </c>
      <c r="B112" s="125">
        <f>+'[1]Pop'!D235</f>
        <v>318.576955</v>
      </c>
      <c r="C112" s="131">
        <v>508</v>
      </c>
      <c r="D112" s="131">
        <v>688</v>
      </c>
      <c r="E112" s="132" t="s">
        <v>8</v>
      </c>
      <c r="F112" s="131">
        <f t="shared" si="15"/>
        <v>1196</v>
      </c>
      <c r="G112" s="131">
        <v>132</v>
      </c>
      <c r="H112" s="132" t="s">
        <v>8</v>
      </c>
      <c r="I112" s="131">
        <f t="shared" si="16"/>
        <v>1064</v>
      </c>
      <c r="J112" s="133">
        <f t="shared" si="17"/>
        <v>3.3398523756999308</v>
      </c>
      <c r="K112" s="173" t="str">
        <f t="shared" si="18"/>
        <v>-</v>
      </c>
    </row>
    <row r="113" spans="1:11" ht="12" customHeight="1">
      <c r="A113" s="130">
        <v>2015</v>
      </c>
      <c r="B113" s="125">
        <f>+'[1]Pop'!D236</f>
        <v>320.870703</v>
      </c>
      <c r="C113" s="131">
        <v>625</v>
      </c>
      <c r="D113" s="131">
        <v>698</v>
      </c>
      <c r="E113" s="132" t="s">
        <v>8</v>
      </c>
      <c r="F113" s="131">
        <f t="shared" si="15"/>
        <v>1323</v>
      </c>
      <c r="G113" s="131">
        <v>139</v>
      </c>
      <c r="H113" s="132" t="s">
        <v>8</v>
      </c>
      <c r="I113" s="131">
        <f t="shared" si="16"/>
        <v>1184</v>
      </c>
      <c r="J113" s="133">
        <f t="shared" si="17"/>
        <v>3.6899598153714894</v>
      </c>
      <c r="K113" s="173" t="str">
        <f t="shared" si="18"/>
        <v>-</v>
      </c>
    </row>
    <row r="114" spans="1:11" ht="12" customHeight="1">
      <c r="A114" s="153">
        <v>2016</v>
      </c>
      <c r="B114" s="146">
        <f>+'[1]Pop'!D237</f>
        <v>323.161011</v>
      </c>
      <c r="C114" s="165">
        <v>494</v>
      </c>
      <c r="D114" s="165">
        <v>689</v>
      </c>
      <c r="E114" s="161" t="s">
        <v>8</v>
      </c>
      <c r="F114" s="165">
        <f t="shared" si="15"/>
        <v>1183</v>
      </c>
      <c r="G114" s="165">
        <v>109</v>
      </c>
      <c r="H114" s="161" t="s">
        <v>8</v>
      </c>
      <c r="I114" s="165">
        <f t="shared" si="16"/>
        <v>1074</v>
      </c>
      <c r="J114" s="166">
        <f t="shared" si="17"/>
        <v>3.3234207204531865</v>
      </c>
      <c r="K114" s="174" t="str">
        <f t="shared" si="18"/>
        <v>-</v>
      </c>
    </row>
    <row r="115" spans="1:11" ht="12" customHeight="1">
      <c r="A115" s="153">
        <v>2017</v>
      </c>
      <c r="B115" s="146">
        <f>+'[1]Pop'!D238</f>
        <v>325.20603</v>
      </c>
      <c r="C115" s="154">
        <v>590</v>
      </c>
      <c r="D115" s="154">
        <v>724</v>
      </c>
      <c r="E115" s="161" t="s">
        <v>8</v>
      </c>
      <c r="F115" s="165">
        <f t="shared" si="15"/>
        <v>1314</v>
      </c>
      <c r="G115" s="154">
        <v>109</v>
      </c>
      <c r="H115" s="161" t="s">
        <v>8</v>
      </c>
      <c r="I115" s="165">
        <f t="shared" si="16"/>
        <v>1205</v>
      </c>
      <c r="J115" s="166">
        <f t="shared" si="17"/>
        <v>3.705343348030785</v>
      </c>
      <c r="K115" s="174" t="str">
        <f t="shared" si="18"/>
        <v>-</v>
      </c>
    </row>
    <row r="116" spans="1:11" ht="12" customHeight="1" thickBot="1">
      <c r="A116" s="153">
        <v>2018</v>
      </c>
      <c r="B116" s="146">
        <f>+'[1]Pop'!D239</f>
        <v>326.923976</v>
      </c>
      <c r="C116" s="193">
        <v>447</v>
      </c>
      <c r="D116" s="194">
        <v>779</v>
      </c>
      <c r="E116" s="161" t="s">
        <v>8</v>
      </c>
      <c r="F116" s="165">
        <f t="shared" si="15"/>
        <v>1226</v>
      </c>
      <c r="G116" s="193">
        <v>79</v>
      </c>
      <c r="H116" s="161" t="s">
        <v>8</v>
      </c>
      <c r="I116" s="165">
        <f t="shared" si="16"/>
        <v>1147</v>
      </c>
      <c r="J116" s="166">
        <f t="shared" si="17"/>
        <v>3.5084609395549506</v>
      </c>
      <c r="K116" s="174" t="str">
        <f t="shared" si="18"/>
        <v>-</v>
      </c>
    </row>
    <row r="117" spans="1:11" ht="12" customHeight="1" thickTop="1">
      <c r="A117" s="299" t="s">
        <v>44</v>
      </c>
      <c r="B117" s="300"/>
      <c r="C117" s="300"/>
      <c r="D117" s="300"/>
      <c r="E117" s="300"/>
      <c r="F117" s="300"/>
      <c r="G117" s="300"/>
      <c r="H117" s="300"/>
      <c r="I117" s="300"/>
      <c r="J117" s="300"/>
      <c r="K117" s="301"/>
    </row>
    <row r="118" spans="1:11" ht="12" customHeight="1">
      <c r="A118" s="216"/>
      <c r="B118" s="217"/>
      <c r="C118" s="217"/>
      <c r="D118" s="217"/>
      <c r="E118" s="217"/>
      <c r="F118" s="217"/>
      <c r="G118" s="217"/>
      <c r="H118" s="217"/>
      <c r="I118" s="217"/>
      <c r="J118" s="217"/>
      <c r="K118" s="218"/>
    </row>
    <row r="119" spans="1:11" ht="12" customHeight="1">
      <c r="A119" s="216" t="s">
        <v>45</v>
      </c>
      <c r="B119" s="217"/>
      <c r="C119" s="217"/>
      <c r="D119" s="217"/>
      <c r="E119" s="217"/>
      <c r="F119" s="217"/>
      <c r="G119" s="217"/>
      <c r="H119" s="217"/>
      <c r="I119" s="217"/>
      <c r="J119" s="217"/>
      <c r="K119" s="218"/>
    </row>
    <row r="120" spans="1:11" ht="12" customHeight="1">
      <c r="A120" s="302"/>
      <c r="B120" s="303"/>
      <c r="C120" s="303"/>
      <c r="D120" s="303"/>
      <c r="E120" s="303"/>
      <c r="F120" s="303"/>
      <c r="G120" s="303"/>
      <c r="H120" s="303"/>
      <c r="I120" s="303"/>
      <c r="J120" s="303"/>
      <c r="K120" s="304"/>
    </row>
    <row r="121" spans="1:11" ht="12" customHeight="1">
      <c r="A121" s="216" t="s">
        <v>46</v>
      </c>
      <c r="B121" s="217"/>
      <c r="C121" s="217"/>
      <c r="D121" s="217"/>
      <c r="E121" s="217"/>
      <c r="F121" s="217"/>
      <c r="G121" s="217"/>
      <c r="H121" s="217"/>
      <c r="I121" s="217"/>
      <c r="J121" s="217"/>
      <c r="K121" s="218"/>
    </row>
    <row r="122" spans="1:11" ht="12" customHeight="1">
      <c r="A122" s="302"/>
      <c r="B122" s="303"/>
      <c r="C122" s="303"/>
      <c r="D122" s="303"/>
      <c r="E122" s="303"/>
      <c r="F122" s="303"/>
      <c r="G122" s="303"/>
      <c r="H122" s="303"/>
      <c r="I122" s="303"/>
      <c r="J122" s="303"/>
      <c r="K122" s="304"/>
    </row>
    <row r="123" spans="1:11" ht="12" customHeight="1">
      <c r="A123" s="244" t="s">
        <v>66</v>
      </c>
      <c r="B123" s="245"/>
      <c r="C123" s="245"/>
      <c r="D123" s="245"/>
      <c r="E123" s="245"/>
      <c r="F123" s="245"/>
      <c r="G123" s="245"/>
      <c r="H123" s="245"/>
      <c r="I123" s="245"/>
      <c r="J123" s="245"/>
      <c r="K123" s="246"/>
    </row>
    <row r="124" spans="1:11" ht="12" customHeight="1">
      <c r="A124" s="247"/>
      <c r="B124" s="245"/>
      <c r="C124" s="245"/>
      <c r="D124" s="245"/>
      <c r="E124" s="245"/>
      <c r="F124" s="245"/>
      <c r="G124" s="245"/>
      <c r="H124" s="245"/>
      <c r="I124" s="245"/>
      <c r="J124" s="245"/>
      <c r="K124" s="246"/>
    </row>
    <row r="125" spans="1:11" ht="12" customHeight="1">
      <c r="A125" s="247"/>
      <c r="B125" s="245"/>
      <c r="C125" s="245"/>
      <c r="D125" s="245"/>
      <c r="E125" s="245"/>
      <c r="F125" s="245"/>
      <c r="G125" s="245"/>
      <c r="H125" s="245"/>
      <c r="I125" s="245"/>
      <c r="J125" s="245"/>
      <c r="K125" s="246"/>
    </row>
    <row r="126" spans="1:11" ht="12" customHeight="1">
      <c r="A126" s="247"/>
      <c r="B126" s="245"/>
      <c r="C126" s="245"/>
      <c r="D126" s="245"/>
      <c r="E126" s="245"/>
      <c r="F126" s="245"/>
      <c r="G126" s="245"/>
      <c r="H126" s="245"/>
      <c r="I126" s="245"/>
      <c r="J126" s="245"/>
      <c r="K126" s="246"/>
    </row>
    <row r="127" spans="1:11" ht="12" customHeight="1">
      <c r="A127" s="305" t="s">
        <v>59</v>
      </c>
      <c r="B127" s="306"/>
      <c r="C127" s="306"/>
      <c r="D127" s="306"/>
      <c r="E127" s="306"/>
      <c r="F127" s="306"/>
      <c r="G127" s="306"/>
      <c r="H127" s="306"/>
      <c r="I127" s="306"/>
      <c r="J127" s="306"/>
      <c r="K127" s="307"/>
    </row>
    <row r="128" spans="1:11" ht="12" customHeight="1">
      <c r="A128" s="308"/>
      <c r="B128" s="309"/>
      <c r="C128" s="309"/>
      <c r="D128" s="309"/>
      <c r="E128" s="309"/>
      <c r="F128" s="309"/>
      <c r="G128" s="309"/>
      <c r="H128" s="309"/>
      <c r="I128" s="309"/>
      <c r="J128" s="309"/>
      <c r="K128" s="310"/>
    </row>
  </sheetData>
  <sheetProtection/>
  <mergeCells count="25">
    <mergeCell ref="B2:B5"/>
    <mergeCell ref="C3:C5"/>
    <mergeCell ref="D3:D5"/>
    <mergeCell ref="A122:K122"/>
    <mergeCell ref="E3:E5"/>
    <mergeCell ref="G2:H2"/>
    <mergeCell ref="I2:K3"/>
    <mergeCell ref="I4:I5"/>
    <mergeCell ref="J4:J5"/>
    <mergeCell ref="A126:K126"/>
    <mergeCell ref="A118:K118"/>
    <mergeCell ref="A119:K119"/>
    <mergeCell ref="A120:K120"/>
    <mergeCell ref="A121:K121"/>
    <mergeCell ref="A127:K128"/>
    <mergeCell ref="A1:I1"/>
    <mergeCell ref="C6:I6"/>
    <mergeCell ref="K4:K5"/>
    <mergeCell ref="A123:K125"/>
    <mergeCell ref="G3:G5"/>
    <mergeCell ref="H3:H5"/>
    <mergeCell ref="J1:K1"/>
    <mergeCell ref="F3:F5"/>
    <mergeCell ref="A117:K117"/>
    <mergeCell ref="A2:A5"/>
  </mergeCells>
  <printOptions horizontalCentered="1" verticalCentered="1"/>
  <pageMargins left="0.5" right="0.5" top="0.5" bottom="0.5" header="0" footer="0"/>
  <pageSetup fitToHeight="3" fitToWidth="1" horizontalDpi="300" verticalDpi="300" orientation="landscape" r:id="rId1"/>
  <rowBreaks count="2" manualBreakCount="2">
    <brk id="38" max="10" man="1"/>
    <brk id="67" max="10" man="1"/>
  </rowBreak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127"/>
  <sheetViews>
    <sheetView showZeros="0" showOutlineSymbols="0" zoomScalePageLayoutView="0" workbookViewId="0" topLeftCell="A1">
      <pane ySplit="6" topLeftCell="A7" activePane="bottomLeft" state="frozen"/>
      <selection pane="topLeft" activeCell="A1" sqref="A1"/>
      <selection pane="bottomLeft" activeCell="A1" sqref="A1:I1"/>
    </sheetView>
  </sheetViews>
  <sheetFormatPr defaultColWidth="12.7109375" defaultRowHeight="12" customHeight="1"/>
  <cols>
    <col min="1" max="1" width="12.7109375" style="6" customWidth="1"/>
    <col min="2" max="2" width="12.7109375" style="13" customWidth="1"/>
    <col min="3" max="9" width="12.7109375" style="15" customWidth="1"/>
    <col min="10" max="10" width="12.7109375" style="18" customWidth="1"/>
    <col min="11" max="11" width="12.7109375" style="6" customWidth="1"/>
    <col min="12" max="16384" width="12.7109375" style="8" customWidth="1"/>
  </cols>
  <sheetData>
    <row r="1" spans="1:11" s="85" customFormat="1" ht="12" customHeight="1" thickBot="1">
      <c r="A1" s="258" t="s">
        <v>62</v>
      </c>
      <c r="B1" s="258"/>
      <c r="C1" s="258"/>
      <c r="D1" s="258"/>
      <c r="E1" s="258"/>
      <c r="F1" s="258"/>
      <c r="G1" s="258"/>
      <c r="H1" s="258"/>
      <c r="I1" s="258"/>
      <c r="J1" s="298" t="s">
        <v>38</v>
      </c>
      <c r="K1" s="298"/>
    </row>
    <row r="2" spans="1:11" ht="12" customHeight="1" thickTop="1">
      <c r="A2" s="271" t="s">
        <v>0</v>
      </c>
      <c r="B2" s="251" t="s">
        <v>20</v>
      </c>
      <c r="C2" s="16" t="s">
        <v>1</v>
      </c>
      <c r="D2" s="67"/>
      <c r="E2" s="67"/>
      <c r="F2" s="67"/>
      <c r="G2" s="264" t="s">
        <v>50</v>
      </c>
      <c r="H2" s="265"/>
      <c r="I2" s="266" t="s">
        <v>51</v>
      </c>
      <c r="J2" s="267"/>
      <c r="K2" s="267"/>
    </row>
    <row r="3" spans="1:11" ht="12" customHeight="1">
      <c r="A3" s="233"/>
      <c r="B3" s="239"/>
      <c r="C3" s="252" t="s">
        <v>6</v>
      </c>
      <c r="D3" s="252" t="s">
        <v>2</v>
      </c>
      <c r="E3" s="252" t="s">
        <v>18</v>
      </c>
      <c r="F3" s="260" t="s">
        <v>35</v>
      </c>
      <c r="G3" s="252" t="s">
        <v>4</v>
      </c>
      <c r="H3" s="263" t="s">
        <v>19</v>
      </c>
      <c r="I3" s="268"/>
      <c r="J3" s="269"/>
      <c r="K3" s="269"/>
    </row>
    <row r="4" spans="1:11" ht="12" customHeight="1">
      <c r="A4" s="233"/>
      <c r="B4" s="239"/>
      <c r="C4" s="253"/>
      <c r="D4" s="253"/>
      <c r="E4" s="253"/>
      <c r="F4" s="261"/>
      <c r="G4" s="253"/>
      <c r="H4" s="253"/>
      <c r="I4" s="252" t="s">
        <v>3</v>
      </c>
      <c r="J4" s="273" t="s">
        <v>37</v>
      </c>
      <c r="K4" s="283" t="s">
        <v>43</v>
      </c>
    </row>
    <row r="5" spans="1:11" ht="12" customHeight="1">
      <c r="A5" s="215"/>
      <c r="B5" s="240"/>
      <c r="C5" s="254"/>
      <c r="D5" s="254"/>
      <c r="E5" s="254"/>
      <c r="F5" s="262"/>
      <c r="G5" s="254"/>
      <c r="H5" s="254"/>
      <c r="I5" s="272"/>
      <c r="J5" s="274"/>
      <c r="K5" s="284"/>
    </row>
    <row r="6" spans="1:11" ht="12" customHeight="1">
      <c r="A6"/>
      <c r="B6" s="97" t="s">
        <v>40</v>
      </c>
      <c r="C6" s="313" t="s">
        <v>41</v>
      </c>
      <c r="D6" s="314"/>
      <c r="E6" s="314"/>
      <c r="F6" s="314"/>
      <c r="G6" s="314"/>
      <c r="H6" s="314"/>
      <c r="I6" s="314"/>
      <c r="J6" s="101" t="s">
        <v>42</v>
      </c>
      <c r="K6" s="100"/>
    </row>
    <row r="7" spans="1:11" ht="12" customHeight="1">
      <c r="A7" s="25">
        <v>1909</v>
      </c>
      <c r="B7" s="82">
        <f>+'[1]Pop'!H130</f>
        <v>90.49</v>
      </c>
      <c r="C7" s="45" t="s">
        <v>8</v>
      </c>
      <c r="D7" s="26" t="s">
        <v>8</v>
      </c>
      <c r="E7" s="26" t="s">
        <v>8</v>
      </c>
      <c r="F7" s="26" t="s">
        <v>8</v>
      </c>
      <c r="G7" s="26" t="s">
        <v>8</v>
      </c>
      <c r="H7" s="26" t="s">
        <v>8</v>
      </c>
      <c r="I7" s="26" t="s">
        <v>8</v>
      </c>
      <c r="J7" s="34">
        <v>4</v>
      </c>
      <c r="K7" s="102" t="s">
        <v>8</v>
      </c>
    </row>
    <row r="8" spans="1:11" ht="12" customHeight="1">
      <c r="A8" s="25">
        <v>1910</v>
      </c>
      <c r="B8" s="82">
        <f>+'[1]Pop'!H131</f>
        <v>92.407</v>
      </c>
      <c r="C8" s="26" t="s">
        <v>8</v>
      </c>
      <c r="D8" s="26" t="s">
        <v>8</v>
      </c>
      <c r="E8" s="26" t="s">
        <v>8</v>
      </c>
      <c r="F8" s="26" t="s">
        <v>8</v>
      </c>
      <c r="G8" s="26" t="s">
        <v>8</v>
      </c>
      <c r="H8" s="26" t="s">
        <v>8</v>
      </c>
      <c r="I8" s="26" t="s">
        <v>8</v>
      </c>
      <c r="J8" s="34">
        <v>3.9</v>
      </c>
      <c r="K8" s="102" t="s">
        <v>8</v>
      </c>
    </row>
    <row r="9" spans="1:11" ht="12" customHeight="1">
      <c r="A9" s="28">
        <v>1911</v>
      </c>
      <c r="B9" s="83">
        <f>+'[1]Pop'!H132</f>
        <v>93.863</v>
      </c>
      <c r="C9" s="29" t="s">
        <v>8</v>
      </c>
      <c r="D9" s="29" t="s">
        <v>8</v>
      </c>
      <c r="E9" s="29" t="s">
        <v>8</v>
      </c>
      <c r="F9" s="29" t="s">
        <v>8</v>
      </c>
      <c r="G9" s="29" t="s">
        <v>8</v>
      </c>
      <c r="H9" s="29" t="s">
        <v>8</v>
      </c>
      <c r="I9" s="29" t="s">
        <v>8</v>
      </c>
      <c r="J9" s="40">
        <v>3.7</v>
      </c>
      <c r="K9" s="103" t="s">
        <v>8</v>
      </c>
    </row>
    <row r="10" spans="1:11" ht="12" customHeight="1">
      <c r="A10" s="28">
        <v>1912</v>
      </c>
      <c r="B10" s="83">
        <f>+'[1]Pop'!H133</f>
        <v>95.335</v>
      </c>
      <c r="C10" s="29" t="s">
        <v>8</v>
      </c>
      <c r="D10" s="29" t="s">
        <v>8</v>
      </c>
      <c r="E10" s="29" t="s">
        <v>8</v>
      </c>
      <c r="F10" s="29" t="s">
        <v>8</v>
      </c>
      <c r="G10" s="29" t="s">
        <v>8</v>
      </c>
      <c r="H10" s="29" t="s">
        <v>8</v>
      </c>
      <c r="I10" s="29" t="s">
        <v>8</v>
      </c>
      <c r="J10" s="40">
        <v>3.4</v>
      </c>
      <c r="K10" s="103" t="s">
        <v>8</v>
      </c>
    </row>
    <row r="11" spans="1:11" ht="12" customHeight="1">
      <c r="A11" s="28">
        <v>1913</v>
      </c>
      <c r="B11" s="83">
        <f>+'[1]Pop'!H134</f>
        <v>97.225</v>
      </c>
      <c r="C11" s="29" t="s">
        <v>8</v>
      </c>
      <c r="D11" s="29" t="s">
        <v>8</v>
      </c>
      <c r="E11" s="29" t="s">
        <v>8</v>
      </c>
      <c r="F11" s="29" t="s">
        <v>8</v>
      </c>
      <c r="G11" s="29" t="s">
        <v>8</v>
      </c>
      <c r="H11" s="29" t="s">
        <v>8</v>
      </c>
      <c r="I11" s="29" t="s">
        <v>8</v>
      </c>
      <c r="J11" s="40">
        <v>3.3</v>
      </c>
      <c r="K11" s="103" t="s">
        <v>8</v>
      </c>
    </row>
    <row r="12" spans="1:11" ht="12" customHeight="1">
      <c r="A12" s="28">
        <v>1914</v>
      </c>
      <c r="B12" s="83">
        <f>+'[1]Pop'!H135</f>
        <v>99.111</v>
      </c>
      <c r="C12" s="29" t="s">
        <v>8</v>
      </c>
      <c r="D12" s="29" t="s">
        <v>8</v>
      </c>
      <c r="E12" s="29" t="s">
        <v>8</v>
      </c>
      <c r="F12" s="29" t="s">
        <v>8</v>
      </c>
      <c r="G12" s="29" t="s">
        <v>8</v>
      </c>
      <c r="H12" s="29" t="s">
        <v>8</v>
      </c>
      <c r="I12" s="29" t="s">
        <v>8</v>
      </c>
      <c r="J12" s="40">
        <v>3.1</v>
      </c>
      <c r="K12" s="103" t="s">
        <v>8</v>
      </c>
    </row>
    <row r="13" spans="1:11" ht="12" customHeight="1">
      <c r="A13" s="28">
        <v>1915</v>
      </c>
      <c r="B13" s="83">
        <f>+'[1]Pop'!H136</f>
        <v>100.546</v>
      </c>
      <c r="C13" s="29" t="s">
        <v>8</v>
      </c>
      <c r="D13" s="29" t="s">
        <v>8</v>
      </c>
      <c r="E13" s="29" t="s">
        <v>8</v>
      </c>
      <c r="F13" s="29" t="s">
        <v>8</v>
      </c>
      <c r="G13" s="29" t="s">
        <v>8</v>
      </c>
      <c r="H13" s="29" t="s">
        <v>8</v>
      </c>
      <c r="I13" s="29" t="s">
        <v>8</v>
      </c>
      <c r="J13" s="40">
        <v>3</v>
      </c>
      <c r="K13" s="103" t="s">
        <v>8</v>
      </c>
    </row>
    <row r="14" spans="1:11" ht="12" customHeight="1">
      <c r="A14" s="25">
        <v>1916</v>
      </c>
      <c r="B14" s="82">
        <f>+'[1]Pop'!H137</f>
        <v>101.961</v>
      </c>
      <c r="C14" s="26" t="s">
        <v>8</v>
      </c>
      <c r="D14" s="26" t="s">
        <v>8</v>
      </c>
      <c r="E14" s="26" t="s">
        <v>8</v>
      </c>
      <c r="F14" s="26" t="s">
        <v>8</v>
      </c>
      <c r="G14" s="26" t="s">
        <v>8</v>
      </c>
      <c r="H14" s="26" t="s">
        <v>8</v>
      </c>
      <c r="I14" s="26" t="s">
        <v>8</v>
      </c>
      <c r="J14" s="34">
        <v>2.8</v>
      </c>
      <c r="K14" s="102" t="s">
        <v>8</v>
      </c>
    </row>
    <row r="15" spans="1:11" ht="12" customHeight="1">
      <c r="A15" s="25">
        <v>1917</v>
      </c>
      <c r="B15" s="82">
        <f>+'[1]Pop'!D138</f>
        <v>103.414</v>
      </c>
      <c r="C15" s="26" t="s">
        <v>8</v>
      </c>
      <c r="D15" s="26" t="s">
        <v>8</v>
      </c>
      <c r="E15" s="26" t="s">
        <v>8</v>
      </c>
      <c r="F15" s="26" t="s">
        <v>8</v>
      </c>
      <c r="G15" s="26" t="s">
        <v>8</v>
      </c>
      <c r="H15" s="26" t="s">
        <v>8</v>
      </c>
      <c r="I15" s="26" t="s">
        <v>8</v>
      </c>
      <c r="J15" s="34">
        <v>2.7</v>
      </c>
      <c r="K15" s="102" t="s">
        <v>8</v>
      </c>
    </row>
    <row r="16" spans="1:11" ht="12" customHeight="1">
      <c r="A16" s="25">
        <v>1918</v>
      </c>
      <c r="B16" s="82">
        <f>+'[1]Pop'!D139</f>
        <v>104.55</v>
      </c>
      <c r="C16" s="26" t="s">
        <v>8</v>
      </c>
      <c r="D16" s="26" t="s">
        <v>8</v>
      </c>
      <c r="E16" s="26" t="s">
        <v>8</v>
      </c>
      <c r="F16" s="26" t="s">
        <v>8</v>
      </c>
      <c r="G16" s="26" t="s">
        <v>8</v>
      </c>
      <c r="H16" s="26" t="s">
        <v>8</v>
      </c>
      <c r="I16" s="26" t="s">
        <v>8</v>
      </c>
      <c r="J16" s="34">
        <v>2.5</v>
      </c>
      <c r="K16" s="102" t="s">
        <v>8</v>
      </c>
    </row>
    <row r="17" spans="1:11" ht="12" customHeight="1">
      <c r="A17" s="25">
        <v>1919</v>
      </c>
      <c r="B17" s="82">
        <f>+'[1]Pop'!D140</f>
        <v>105.063</v>
      </c>
      <c r="C17" s="26" t="s">
        <v>8</v>
      </c>
      <c r="D17" s="26" t="s">
        <v>8</v>
      </c>
      <c r="E17" s="26" t="s">
        <v>8</v>
      </c>
      <c r="F17" s="26" t="s">
        <v>8</v>
      </c>
      <c r="G17" s="26" t="s">
        <v>8</v>
      </c>
      <c r="H17" s="26" t="s">
        <v>8</v>
      </c>
      <c r="I17" s="26" t="s">
        <v>8</v>
      </c>
      <c r="J17" s="34">
        <v>2.4</v>
      </c>
      <c r="K17" s="102" t="s">
        <v>8</v>
      </c>
    </row>
    <row r="18" spans="1:11" ht="12" customHeight="1">
      <c r="A18" s="25">
        <v>1920</v>
      </c>
      <c r="B18" s="82">
        <f>+'[1]Pop'!H141</f>
        <v>106.461</v>
      </c>
      <c r="C18" s="26" t="s">
        <v>8</v>
      </c>
      <c r="D18" s="26" t="s">
        <v>8</v>
      </c>
      <c r="E18" s="26" t="s">
        <v>8</v>
      </c>
      <c r="F18" s="26" t="s">
        <v>8</v>
      </c>
      <c r="G18" s="26" t="s">
        <v>8</v>
      </c>
      <c r="H18" s="26" t="s">
        <v>8</v>
      </c>
      <c r="I18" s="26" t="s">
        <v>8</v>
      </c>
      <c r="J18" s="34">
        <v>2.3</v>
      </c>
      <c r="K18" s="102" t="s">
        <v>8</v>
      </c>
    </row>
    <row r="19" spans="1:11" ht="12" customHeight="1">
      <c r="A19" s="28">
        <v>1921</v>
      </c>
      <c r="B19" s="83">
        <f>+'[1]Pop'!H142</f>
        <v>108.538</v>
      </c>
      <c r="C19" s="29" t="s">
        <v>8</v>
      </c>
      <c r="D19" s="29" t="s">
        <v>8</v>
      </c>
      <c r="E19" s="29" t="s">
        <v>8</v>
      </c>
      <c r="F19" s="29" t="s">
        <v>8</v>
      </c>
      <c r="G19" s="29" t="s">
        <v>8</v>
      </c>
      <c r="H19" s="29" t="s">
        <v>8</v>
      </c>
      <c r="I19" s="29" t="s">
        <v>8</v>
      </c>
      <c r="J19" s="40">
        <v>2.1</v>
      </c>
      <c r="K19" s="103" t="s">
        <v>8</v>
      </c>
    </row>
    <row r="20" spans="1:11" ht="12" customHeight="1">
      <c r="A20" s="28">
        <v>1922</v>
      </c>
      <c r="B20" s="83">
        <f>+'[1]Pop'!H143</f>
        <v>110.049</v>
      </c>
      <c r="C20" s="29" t="s">
        <v>8</v>
      </c>
      <c r="D20" s="29" t="s">
        <v>8</v>
      </c>
      <c r="E20" s="29" t="s">
        <v>8</v>
      </c>
      <c r="F20" s="29" t="s">
        <v>8</v>
      </c>
      <c r="G20" s="29" t="s">
        <v>8</v>
      </c>
      <c r="H20" s="29" t="s">
        <v>8</v>
      </c>
      <c r="I20" s="29" t="s">
        <v>8</v>
      </c>
      <c r="J20" s="40">
        <v>2</v>
      </c>
      <c r="K20" s="103" t="s">
        <v>8</v>
      </c>
    </row>
    <row r="21" spans="1:11" ht="12" customHeight="1">
      <c r="A21" s="28">
        <v>1923</v>
      </c>
      <c r="B21" s="83">
        <f>+'[1]Pop'!H144</f>
        <v>111.947</v>
      </c>
      <c r="C21" s="29" t="s">
        <v>8</v>
      </c>
      <c r="D21" s="29" t="s">
        <v>8</v>
      </c>
      <c r="E21" s="29" t="s">
        <v>8</v>
      </c>
      <c r="F21" s="29" t="s">
        <v>8</v>
      </c>
      <c r="G21" s="29" t="s">
        <v>8</v>
      </c>
      <c r="H21" s="29" t="s">
        <v>8</v>
      </c>
      <c r="I21" s="29" t="s">
        <v>8</v>
      </c>
      <c r="J21" s="40">
        <v>1.8</v>
      </c>
      <c r="K21" s="103" t="s">
        <v>8</v>
      </c>
    </row>
    <row r="22" spans="1:11" ht="12" customHeight="1">
      <c r="A22" s="28">
        <v>1924</v>
      </c>
      <c r="B22" s="83">
        <f>+'[1]Pop'!H145</f>
        <v>114.109</v>
      </c>
      <c r="C22" s="29" t="s">
        <v>8</v>
      </c>
      <c r="D22" s="29" t="s">
        <v>8</v>
      </c>
      <c r="E22" s="29" t="s">
        <v>8</v>
      </c>
      <c r="F22" s="29" t="s">
        <v>8</v>
      </c>
      <c r="G22" s="29" t="s">
        <v>8</v>
      </c>
      <c r="H22" s="29" t="s">
        <v>8</v>
      </c>
      <c r="I22" s="29" t="s">
        <v>8</v>
      </c>
      <c r="J22" s="40">
        <v>1.7</v>
      </c>
      <c r="K22" s="103" t="s">
        <v>8</v>
      </c>
    </row>
    <row r="23" spans="1:11" ht="12" customHeight="1">
      <c r="A23" s="28">
        <v>1925</v>
      </c>
      <c r="B23" s="83">
        <f>+'[1]Pop'!H146</f>
        <v>115.829</v>
      </c>
      <c r="C23" s="29" t="s">
        <v>8</v>
      </c>
      <c r="D23" s="29" t="s">
        <v>8</v>
      </c>
      <c r="E23" s="29" t="s">
        <v>8</v>
      </c>
      <c r="F23" s="29" t="s">
        <v>8</v>
      </c>
      <c r="G23" s="29" t="s">
        <v>8</v>
      </c>
      <c r="H23" s="29" t="s">
        <v>8</v>
      </c>
      <c r="I23" s="29" t="s">
        <v>8</v>
      </c>
      <c r="J23" s="40">
        <v>1.6</v>
      </c>
      <c r="K23" s="103" t="s">
        <v>8</v>
      </c>
    </row>
    <row r="24" spans="1:11" ht="12" customHeight="1">
      <c r="A24" s="25">
        <v>1926</v>
      </c>
      <c r="B24" s="82">
        <f>+'[1]Pop'!H147</f>
        <v>117.397</v>
      </c>
      <c r="C24" s="26" t="s">
        <v>8</v>
      </c>
      <c r="D24" s="26" t="s">
        <v>8</v>
      </c>
      <c r="E24" s="26" t="s">
        <v>8</v>
      </c>
      <c r="F24" s="26" t="s">
        <v>8</v>
      </c>
      <c r="G24" s="26" t="s">
        <v>8</v>
      </c>
      <c r="H24" s="26" t="s">
        <v>8</v>
      </c>
      <c r="I24" s="26" t="s">
        <v>8</v>
      </c>
      <c r="J24" s="34">
        <v>1.4</v>
      </c>
      <c r="K24" s="102" t="s">
        <v>8</v>
      </c>
    </row>
    <row r="25" spans="1:11" ht="12" customHeight="1">
      <c r="A25" s="25">
        <v>1927</v>
      </c>
      <c r="B25" s="82">
        <f>+'[1]Pop'!H148</f>
        <v>119.035</v>
      </c>
      <c r="C25" s="26" t="s">
        <v>8</v>
      </c>
      <c r="D25" s="26" t="s">
        <v>8</v>
      </c>
      <c r="E25" s="26" t="s">
        <v>8</v>
      </c>
      <c r="F25" s="26" t="s">
        <v>8</v>
      </c>
      <c r="G25" s="26" t="s">
        <v>8</v>
      </c>
      <c r="H25" s="26" t="s">
        <v>8</v>
      </c>
      <c r="I25" s="26" t="s">
        <v>8</v>
      </c>
      <c r="J25" s="34">
        <v>1.3</v>
      </c>
      <c r="K25" s="102" t="s">
        <v>8</v>
      </c>
    </row>
    <row r="26" spans="1:11" ht="12" customHeight="1">
      <c r="A26" s="25">
        <v>1928</v>
      </c>
      <c r="B26" s="82">
        <f>+'[1]Pop'!H149</f>
        <v>120.509</v>
      </c>
      <c r="C26" s="26" t="s">
        <v>8</v>
      </c>
      <c r="D26" s="26" t="s">
        <v>8</v>
      </c>
      <c r="E26" s="26" t="s">
        <v>8</v>
      </c>
      <c r="F26" s="26" t="s">
        <v>8</v>
      </c>
      <c r="G26" s="26" t="s">
        <v>8</v>
      </c>
      <c r="H26" s="26" t="s">
        <v>8</v>
      </c>
      <c r="I26" s="26" t="s">
        <v>8</v>
      </c>
      <c r="J26" s="34">
        <v>1.1</v>
      </c>
      <c r="K26" s="102" t="s">
        <v>8</v>
      </c>
    </row>
    <row r="27" spans="1:11" ht="12" customHeight="1">
      <c r="A27" s="25">
        <v>1929</v>
      </c>
      <c r="B27" s="82">
        <f>+'[1]Pop'!H150</f>
        <v>121.767</v>
      </c>
      <c r="C27" s="36">
        <v>83</v>
      </c>
      <c r="D27" s="36">
        <v>55</v>
      </c>
      <c r="E27" s="36">
        <v>24</v>
      </c>
      <c r="F27" s="36">
        <f aca="true" t="shared" si="0" ref="F27:F58">C27+D27+E27</f>
        <v>162</v>
      </c>
      <c r="G27" s="36">
        <v>12</v>
      </c>
      <c r="H27" s="36">
        <v>22</v>
      </c>
      <c r="I27" s="36">
        <f aca="true" t="shared" si="1" ref="I27:I58">F27-G27-H27</f>
        <v>128</v>
      </c>
      <c r="J27" s="34">
        <f>IF(I27=0,0,IF(B27=0,0,I27/B27))</f>
        <v>1.0511879244787177</v>
      </c>
      <c r="K27" s="102" t="str">
        <f aca="true" t="shared" si="2" ref="K27:K58">IF(H26=0,"-",IF(E27=H26,"-","*"))</f>
        <v>*</v>
      </c>
    </row>
    <row r="28" spans="1:256" ht="12" customHeight="1">
      <c r="A28" s="25">
        <v>1930</v>
      </c>
      <c r="B28" s="82">
        <f>+'[1]Pop'!D151</f>
        <v>123.188</v>
      </c>
      <c r="C28" s="36">
        <v>90</v>
      </c>
      <c r="D28" s="36">
        <v>42</v>
      </c>
      <c r="E28" s="36">
        <v>22</v>
      </c>
      <c r="F28" s="36">
        <f t="shared" si="0"/>
        <v>154</v>
      </c>
      <c r="G28" s="36">
        <v>13</v>
      </c>
      <c r="H28" s="36">
        <v>18</v>
      </c>
      <c r="I28" s="36">
        <f t="shared" si="1"/>
        <v>123</v>
      </c>
      <c r="J28" s="34">
        <f aca="true" t="shared" si="3" ref="J28:J91">IF(I28=0,0,IF(B28=0,0,I28/B28))</f>
        <v>0.9984738773257136</v>
      </c>
      <c r="K28" s="102" t="str">
        <f t="shared" si="2"/>
        <v>-</v>
      </c>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12" customHeight="1">
      <c r="A29" s="28">
        <v>1931</v>
      </c>
      <c r="B29" s="83">
        <f>+'[1]Pop'!D152</f>
        <v>124.149</v>
      </c>
      <c r="C29" s="42">
        <v>69</v>
      </c>
      <c r="D29" s="42">
        <v>38</v>
      </c>
      <c r="E29" s="42">
        <v>18</v>
      </c>
      <c r="F29" s="42">
        <f t="shared" si="0"/>
        <v>125</v>
      </c>
      <c r="G29" s="42">
        <v>12</v>
      </c>
      <c r="H29" s="42">
        <v>21</v>
      </c>
      <c r="I29" s="42">
        <f t="shared" si="1"/>
        <v>92</v>
      </c>
      <c r="J29" s="40">
        <f t="shared" si="3"/>
        <v>0.7410450345955263</v>
      </c>
      <c r="K29" s="103" t="str">
        <f t="shared" si="2"/>
        <v>-</v>
      </c>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12" customHeight="1">
      <c r="A30" s="28">
        <v>1932</v>
      </c>
      <c r="B30" s="83">
        <f>+'[1]Pop'!D153</f>
        <v>124.949</v>
      </c>
      <c r="C30" s="42">
        <v>77</v>
      </c>
      <c r="D30" s="42">
        <v>22</v>
      </c>
      <c r="E30" s="42">
        <v>21</v>
      </c>
      <c r="F30" s="42">
        <f t="shared" si="0"/>
        <v>120</v>
      </c>
      <c r="G30" s="42">
        <v>11</v>
      </c>
      <c r="H30" s="42">
        <v>16</v>
      </c>
      <c r="I30" s="42">
        <f t="shared" si="1"/>
        <v>93</v>
      </c>
      <c r="J30" s="40">
        <f t="shared" si="3"/>
        <v>0.7443036758997671</v>
      </c>
      <c r="K30" s="103" t="str">
        <f t="shared" si="2"/>
        <v>-</v>
      </c>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12" customHeight="1">
      <c r="A31" s="28">
        <v>1933</v>
      </c>
      <c r="B31" s="83">
        <f>+'[1]Pop'!D154</f>
        <v>125.69</v>
      </c>
      <c r="C31" s="42">
        <v>64</v>
      </c>
      <c r="D31" s="42">
        <v>16</v>
      </c>
      <c r="E31" s="42">
        <v>16</v>
      </c>
      <c r="F31" s="42">
        <f t="shared" si="0"/>
        <v>96</v>
      </c>
      <c r="G31" s="42">
        <v>7</v>
      </c>
      <c r="H31" s="42">
        <v>16</v>
      </c>
      <c r="I31" s="42">
        <f t="shared" si="1"/>
        <v>73</v>
      </c>
      <c r="J31" s="40">
        <f t="shared" si="3"/>
        <v>0.5807940170260164</v>
      </c>
      <c r="K31" s="103" t="str">
        <f t="shared" si="2"/>
        <v>-</v>
      </c>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12" customHeight="1">
      <c r="A32" s="28">
        <v>1934</v>
      </c>
      <c r="B32" s="83">
        <f>+'[1]Pop'!D155</f>
        <v>126.485</v>
      </c>
      <c r="C32" s="42">
        <v>70</v>
      </c>
      <c r="D32" s="42">
        <v>21</v>
      </c>
      <c r="E32" s="42">
        <v>16</v>
      </c>
      <c r="F32" s="42">
        <f t="shared" si="0"/>
        <v>107</v>
      </c>
      <c r="G32" s="42">
        <v>7</v>
      </c>
      <c r="H32" s="42">
        <v>13</v>
      </c>
      <c r="I32" s="42">
        <f t="shared" si="1"/>
        <v>87</v>
      </c>
      <c r="J32" s="40">
        <f t="shared" si="3"/>
        <v>0.6878285962762383</v>
      </c>
      <c r="K32" s="103" t="str">
        <f t="shared" si="2"/>
        <v>-</v>
      </c>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ht="12" customHeight="1">
      <c r="A33" s="28">
        <v>1935</v>
      </c>
      <c r="B33" s="83">
        <f>+'[1]Pop'!D156</f>
        <v>127.362</v>
      </c>
      <c r="C33" s="42">
        <v>77</v>
      </c>
      <c r="D33" s="42">
        <v>22</v>
      </c>
      <c r="E33" s="42">
        <v>13</v>
      </c>
      <c r="F33" s="42">
        <f t="shared" si="0"/>
        <v>112</v>
      </c>
      <c r="G33" s="42">
        <v>8</v>
      </c>
      <c r="H33" s="42">
        <v>16</v>
      </c>
      <c r="I33" s="42">
        <f t="shared" si="1"/>
        <v>88</v>
      </c>
      <c r="J33" s="40">
        <f t="shared" si="3"/>
        <v>0.6909439236192899</v>
      </c>
      <c r="K33" s="103" t="str">
        <f t="shared" si="2"/>
        <v>-</v>
      </c>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ht="12" customHeight="1">
      <c r="A34" s="25">
        <v>1936</v>
      </c>
      <c r="B34" s="82">
        <f>+'[1]Pop'!D157</f>
        <v>128.181</v>
      </c>
      <c r="C34" s="36">
        <v>71</v>
      </c>
      <c r="D34" s="36">
        <v>32</v>
      </c>
      <c r="E34" s="36">
        <v>16</v>
      </c>
      <c r="F34" s="36">
        <f t="shared" si="0"/>
        <v>119</v>
      </c>
      <c r="G34" s="36">
        <v>8</v>
      </c>
      <c r="H34" s="36">
        <v>26</v>
      </c>
      <c r="I34" s="36">
        <f t="shared" si="1"/>
        <v>85</v>
      </c>
      <c r="J34" s="34">
        <f t="shared" si="3"/>
        <v>0.6631248000873764</v>
      </c>
      <c r="K34" s="102" t="str">
        <f t="shared" si="2"/>
        <v>-</v>
      </c>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ht="12" customHeight="1">
      <c r="A35" s="25">
        <v>1937</v>
      </c>
      <c r="B35" s="82">
        <f>+'[1]Pop'!D158</f>
        <v>128.961</v>
      </c>
      <c r="C35" s="36">
        <v>75</v>
      </c>
      <c r="D35" s="36">
        <v>40</v>
      </c>
      <c r="E35" s="36">
        <v>26</v>
      </c>
      <c r="F35" s="36">
        <f t="shared" si="0"/>
        <v>141</v>
      </c>
      <c r="G35" s="36">
        <v>8</v>
      </c>
      <c r="H35" s="36">
        <v>16</v>
      </c>
      <c r="I35" s="36">
        <f t="shared" si="1"/>
        <v>117</v>
      </c>
      <c r="J35" s="34">
        <f t="shared" si="3"/>
        <v>0.9072510293809756</v>
      </c>
      <c r="K35" s="102" t="str">
        <f t="shared" si="2"/>
        <v>-</v>
      </c>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ht="12" customHeight="1">
      <c r="A36" s="25">
        <v>1938</v>
      </c>
      <c r="B36" s="82">
        <f>+'[1]Pop'!D159</f>
        <v>129.969</v>
      </c>
      <c r="C36" s="36">
        <v>73</v>
      </c>
      <c r="D36" s="36">
        <v>39</v>
      </c>
      <c r="E36" s="36">
        <v>16</v>
      </c>
      <c r="F36" s="36">
        <f t="shared" si="0"/>
        <v>128</v>
      </c>
      <c r="G36" s="36">
        <v>6</v>
      </c>
      <c r="H36" s="36">
        <v>16</v>
      </c>
      <c r="I36" s="36">
        <f t="shared" si="1"/>
        <v>106</v>
      </c>
      <c r="J36" s="34">
        <f t="shared" si="3"/>
        <v>0.8155790996314506</v>
      </c>
      <c r="K36" s="102" t="str">
        <f t="shared" si="2"/>
        <v>-</v>
      </c>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ht="12" customHeight="1">
      <c r="A37" s="25">
        <v>1939</v>
      </c>
      <c r="B37" s="82">
        <f>+'[1]Pop'!D160</f>
        <v>131.028</v>
      </c>
      <c r="C37" s="36">
        <v>73</v>
      </c>
      <c r="D37" s="36">
        <v>31</v>
      </c>
      <c r="E37" s="36">
        <v>16</v>
      </c>
      <c r="F37" s="36">
        <f t="shared" si="0"/>
        <v>120</v>
      </c>
      <c r="G37" s="36">
        <v>8</v>
      </c>
      <c r="H37" s="36">
        <v>21</v>
      </c>
      <c r="I37" s="36">
        <f t="shared" si="1"/>
        <v>91</v>
      </c>
      <c r="J37" s="34">
        <f t="shared" si="3"/>
        <v>0.6945080440821809</v>
      </c>
      <c r="K37" s="102" t="str">
        <f t="shared" si="2"/>
        <v>-</v>
      </c>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ht="12" customHeight="1">
      <c r="A38" s="25">
        <v>1940</v>
      </c>
      <c r="B38" s="82">
        <f>+'[1]Pop'!D161</f>
        <v>132.122</v>
      </c>
      <c r="C38" s="36">
        <v>71</v>
      </c>
      <c r="D38" s="36">
        <v>24</v>
      </c>
      <c r="E38" s="36">
        <v>21</v>
      </c>
      <c r="F38" s="36">
        <f t="shared" si="0"/>
        <v>116</v>
      </c>
      <c r="G38" s="36">
        <v>7</v>
      </c>
      <c r="H38" s="36">
        <v>21</v>
      </c>
      <c r="I38" s="36">
        <f t="shared" si="1"/>
        <v>88</v>
      </c>
      <c r="J38" s="34">
        <f t="shared" si="3"/>
        <v>0.6660510740073567</v>
      </c>
      <c r="K38" s="102" t="str">
        <f t="shared" si="2"/>
        <v>-</v>
      </c>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ht="12" customHeight="1">
      <c r="A39" s="28">
        <v>1941</v>
      </c>
      <c r="B39" s="83">
        <f>+'[1]Pop'!D162</f>
        <v>133.402</v>
      </c>
      <c r="C39" s="42">
        <v>71</v>
      </c>
      <c r="D39" s="42">
        <v>24</v>
      </c>
      <c r="E39" s="42">
        <v>21</v>
      </c>
      <c r="F39" s="42">
        <f t="shared" si="0"/>
        <v>116</v>
      </c>
      <c r="G39" s="42">
        <v>8</v>
      </c>
      <c r="H39" s="42">
        <v>19</v>
      </c>
      <c r="I39" s="42">
        <f t="shared" si="1"/>
        <v>89</v>
      </c>
      <c r="J39" s="40">
        <f t="shared" si="3"/>
        <v>0.66715641444656</v>
      </c>
      <c r="K39" s="103" t="str">
        <f t="shared" si="2"/>
        <v>-</v>
      </c>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ht="12" customHeight="1">
      <c r="A40" s="28">
        <v>1942</v>
      </c>
      <c r="B40" s="83">
        <f>+'[1]Pop'!D163</f>
        <v>134.86</v>
      </c>
      <c r="C40" s="42">
        <v>72</v>
      </c>
      <c r="D40" s="42">
        <v>22</v>
      </c>
      <c r="E40" s="42">
        <v>19</v>
      </c>
      <c r="F40" s="42">
        <f t="shared" si="0"/>
        <v>113</v>
      </c>
      <c r="G40" s="42">
        <v>8</v>
      </c>
      <c r="H40" s="42">
        <v>16</v>
      </c>
      <c r="I40" s="42">
        <f t="shared" si="1"/>
        <v>89</v>
      </c>
      <c r="J40" s="40">
        <f t="shared" si="3"/>
        <v>0.6599436452617529</v>
      </c>
      <c r="K40" s="103" t="str">
        <f t="shared" si="2"/>
        <v>-</v>
      </c>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ht="12" customHeight="1">
      <c r="A41" s="28">
        <v>1943</v>
      </c>
      <c r="B41" s="83">
        <f>+'[1]Pop'!D164</f>
        <v>136.739</v>
      </c>
      <c r="C41" s="42">
        <v>73</v>
      </c>
      <c r="D41" s="42">
        <v>28</v>
      </c>
      <c r="E41" s="42">
        <v>16</v>
      </c>
      <c r="F41" s="42">
        <f t="shared" si="0"/>
        <v>117</v>
      </c>
      <c r="G41" s="42">
        <v>24</v>
      </c>
      <c r="H41" s="42">
        <v>13</v>
      </c>
      <c r="I41" s="42">
        <f t="shared" si="1"/>
        <v>80</v>
      </c>
      <c r="J41" s="40">
        <f t="shared" si="3"/>
        <v>0.5850562019614008</v>
      </c>
      <c r="K41" s="103" t="str">
        <f t="shared" si="2"/>
        <v>-</v>
      </c>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ht="12" customHeight="1">
      <c r="A42" s="28">
        <v>1944</v>
      </c>
      <c r="B42" s="83">
        <f>+'[1]Pop'!D165</f>
        <v>138.397</v>
      </c>
      <c r="C42" s="42">
        <v>75</v>
      </c>
      <c r="D42" s="42">
        <v>32</v>
      </c>
      <c r="E42" s="42">
        <v>13</v>
      </c>
      <c r="F42" s="42">
        <f t="shared" si="0"/>
        <v>120</v>
      </c>
      <c r="G42" s="42">
        <v>29</v>
      </c>
      <c r="H42" s="42">
        <v>17</v>
      </c>
      <c r="I42" s="42">
        <f t="shared" si="1"/>
        <v>74</v>
      </c>
      <c r="J42" s="40">
        <f t="shared" si="3"/>
        <v>0.5346936711055876</v>
      </c>
      <c r="K42" s="103" t="str">
        <f t="shared" si="2"/>
        <v>-</v>
      </c>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ht="12" customHeight="1">
      <c r="A43" s="28">
        <v>1945</v>
      </c>
      <c r="B43" s="83">
        <f>+'[1]Pop'!D166</f>
        <v>139.928</v>
      </c>
      <c r="C43" s="42">
        <v>77</v>
      </c>
      <c r="D43" s="42">
        <v>33</v>
      </c>
      <c r="E43" s="42">
        <v>17</v>
      </c>
      <c r="F43" s="42">
        <f t="shared" si="0"/>
        <v>127</v>
      </c>
      <c r="G43" s="42">
        <v>11</v>
      </c>
      <c r="H43" s="42">
        <v>19</v>
      </c>
      <c r="I43" s="42">
        <f t="shared" si="1"/>
        <v>97</v>
      </c>
      <c r="J43" s="40">
        <f t="shared" si="3"/>
        <v>0.6932136527356927</v>
      </c>
      <c r="K43" s="103" t="str">
        <f t="shared" si="2"/>
        <v>-</v>
      </c>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ht="12" customHeight="1">
      <c r="A44" s="25">
        <v>1946</v>
      </c>
      <c r="B44" s="82">
        <f>+'[1]Pop'!D167</f>
        <v>141.389</v>
      </c>
      <c r="C44" s="36">
        <v>74</v>
      </c>
      <c r="D44" s="36">
        <v>37</v>
      </c>
      <c r="E44" s="36">
        <v>19</v>
      </c>
      <c r="F44" s="36">
        <f t="shared" si="0"/>
        <v>130</v>
      </c>
      <c r="G44" s="36">
        <v>8</v>
      </c>
      <c r="H44" s="36">
        <v>24</v>
      </c>
      <c r="I44" s="36">
        <f t="shared" si="1"/>
        <v>98</v>
      </c>
      <c r="J44" s="34">
        <f t="shared" si="3"/>
        <v>0.6931232274080728</v>
      </c>
      <c r="K44" s="102" t="str">
        <f t="shared" si="2"/>
        <v>-</v>
      </c>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ht="12" customHeight="1">
      <c r="A45" s="25">
        <v>1947</v>
      </c>
      <c r="B45" s="82">
        <f>+'[1]Pop'!D168</f>
        <v>144.126</v>
      </c>
      <c r="C45" s="36">
        <v>72</v>
      </c>
      <c r="D45" s="36">
        <v>25</v>
      </c>
      <c r="E45" s="36">
        <v>24</v>
      </c>
      <c r="F45" s="36">
        <f t="shared" si="0"/>
        <v>121</v>
      </c>
      <c r="G45" s="36">
        <v>6</v>
      </c>
      <c r="H45" s="36">
        <v>22</v>
      </c>
      <c r="I45" s="36">
        <f t="shared" si="1"/>
        <v>93</v>
      </c>
      <c r="J45" s="34">
        <f t="shared" si="3"/>
        <v>0.6452687232005329</v>
      </c>
      <c r="K45" s="102" t="str">
        <f t="shared" si="2"/>
        <v>-</v>
      </c>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ht="12" customHeight="1">
      <c r="A46" s="25">
        <v>1948</v>
      </c>
      <c r="B46" s="82">
        <f>+'[1]Pop'!D169</f>
        <v>146.631</v>
      </c>
      <c r="C46" s="36">
        <v>70</v>
      </c>
      <c r="D46" s="36">
        <v>26</v>
      </c>
      <c r="E46" s="36">
        <v>22</v>
      </c>
      <c r="F46" s="36">
        <f t="shared" si="0"/>
        <v>118</v>
      </c>
      <c r="G46" s="36">
        <v>4</v>
      </c>
      <c r="H46" s="36">
        <v>15</v>
      </c>
      <c r="I46" s="36">
        <f t="shared" si="1"/>
        <v>99</v>
      </c>
      <c r="J46" s="34">
        <f t="shared" si="3"/>
        <v>0.6751641876547251</v>
      </c>
      <c r="K46" s="102" t="str">
        <f t="shared" si="2"/>
        <v>-</v>
      </c>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ht="12" customHeight="1">
      <c r="A47" s="25">
        <v>1949</v>
      </c>
      <c r="B47" s="82">
        <f>+'[1]Pop'!D170</f>
        <v>149.188</v>
      </c>
      <c r="C47" s="36">
        <v>69</v>
      </c>
      <c r="D47" s="36">
        <v>29</v>
      </c>
      <c r="E47" s="36">
        <v>15</v>
      </c>
      <c r="F47" s="36">
        <f t="shared" si="0"/>
        <v>113</v>
      </c>
      <c r="G47" s="36">
        <v>2</v>
      </c>
      <c r="H47" s="36">
        <v>20</v>
      </c>
      <c r="I47" s="36">
        <f t="shared" si="1"/>
        <v>91</v>
      </c>
      <c r="J47" s="34">
        <f t="shared" si="3"/>
        <v>0.6099686301847334</v>
      </c>
      <c r="K47" s="102" t="str">
        <f t="shared" si="2"/>
        <v>-</v>
      </c>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ht="12" customHeight="1">
      <c r="A48" s="25">
        <v>1950</v>
      </c>
      <c r="B48" s="82">
        <f>+'[1]Pop'!D171</f>
        <v>151.684</v>
      </c>
      <c r="C48" s="36">
        <v>70</v>
      </c>
      <c r="D48" s="36">
        <v>29</v>
      </c>
      <c r="E48" s="36">
        <v>20</v>
      </c>
      <c r="F48" s="36">
        <f t="shared" si="0"/>
        <v>119</v>
      </c>
      <c r="G48" s="36">
        <v>2</v>
      </c>
      <c r="H48" s="36">
        <v>21</v>
      </c>
      <c r="I48" s="36">
        <f t="shared" si="1"/>
        <v>96</v>
      </c>
      <c r="J48" s="34">
        <f t="shared" si="3"/>
        <v>0.6328947021439308</v>
      </c>
      <c r="K48" s="102" t="str">
        <f t="shared" si="2"/>
        <v>-</v>
      </c>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ht="12" customHeight="1">
      <c r="A49" s="28">
        <v>1951</v>
      </c>
      <c r="B49" s="83">
        <f>+'[1]Pop'!D172</f>
        <v>154.287</v>
      </c>
      <c r="C49" s="42">
        <v>68</v>
      </c>
      <c r="D49" s="42">
        <v>30</v>
      </c>
      <c r="E49" s="42">
        <v>21</v>
      </c>
      <c r="F49" s="42">
        <f t="shared" si="0"/>
        <v>119</v>
      </c>
      <c r="G49" s="42">
        <v>1</v>
      </c>
      <c r="H49" s="42">
        <v>23</v>
      </c>
      <c r="I49" s="42">
        <f t="shared" si="1"/>
        <v>95</v>
      </c>
      <c r="J49" s="40">
        <f t="shared" si="3"/>
        <v>0.6157356096106607</v>
      </c>
      <c r="K49" s="103" t="str">
        <f t="shared" si="2"/>
        <v>-</v>
      </c>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ht="12" customHeight="1">
      <c r="A50" s="28">
        <v>1952</v>
      </c>
      <c r="B50" s="83">
        <f>+'[1]Pop'!D173</f>
        <v>156.954</v>
      </c>
      <c r="C50" s="42">
        <v>70</v>
      </c>
      <c r="D50" s="42">
        <v>30</v>
      </c>
      <c r="E50" s="42">
        <v>23</v>
      </c>
      <c r="F50" s="42">
        <f t="shared" si="0"/>
        <v>123</v>
      </c>
      <c r="G50" s="42">
        <v>1</v>
      </c>
      <c r="H50" s="42">
        <v>21</v>
      </c>
      <c r="I50" s="42">
        <f t="shared" si="1"/>
        <v>101</v>
      </c>
      <c r="J50" s="40">
        <f t="shared" si="3"/>
        <v>0.6435006435006435</v>
      </c>
      <c r="K50" s="103" t="str">
        <f t="shared" si="2"/>
        <v>-</v>
      </c>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ht="12" customHeight="1">
      <c r="A51" s="28">
        <v>1953</v>
      </c>
      <c r="B51" s="83">
        <f>+'[1]Pop'!D174</f>
        <v>159.565</v>
      </c>
      <c r="C51" s="42">
        <v>62</v>
      </c>
      <c r="D51" s="42">
        <v>40</v>
      </c>
      <c r="E51" s="42">
        <v>21</v>
      </c>
      <c r="F51" s="42">
        <f t="shared" si="0"/>
        <v>123</v>
      </c>
      <c r="G51" s="42">
        <v>1</v>
      </c>
      <c r="H51" s="42">
        <v>18</v>
      </c>
      <c r="I51" s="42">
        <f t="shared" si="1"/>
        <v>104</v>
      </c>
      <c r="J51" s="40">
        <f t="shared" si="3"/>
        <v>0.6517720051389716</v>
      </c>
      <c r="K51" s="103" t="str">
        <f t="shared" si="2"/>
        <v>-</v>
      </c>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ht="12" customHeight="1">
      <c r="A52" s="28">
        <v>1954</v>
      </c>
      <c r="B52" s="83">
        <f>+'[1]Pop'!D175</f>
        <v>162.391</v>
      </c>
      <c r="C52" s="42">
        <v>62</v>
      </c>
      <c r="D52" s="42">
        <v>41</v>
      </c>
      <c r="E52" s="42">
        <v>18</v>
      </c>
      <c r="F52" s="42">
        <f t="shared" si="0"/>
        <v>121</v>
      </c>
      <c r="G52" s="42">
        <v>1</v>
      </c>
      <c r="H52" s="42">
        <v>13</v>
      </c>
      <c r="I52" s="42">
        <f t="shared" si="1"/>
        <v>107</v>
      </c>
      <c r="J52" s="40">
        <f t="shared" si="3"/>
        <v>0.6589035106625367</v>
      </c>
      <c r="K52" s="103" t="str">
        <f t="shared" si="2"/>
        <v>-</v>
      </c>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ht="12" customHeight="1">
      <c r="A53" s="28">
        <v>1955</v>
      </c>
      <c r="B53" s="83">
        <f>+'[1]Pop'!D176</f>
        <v>165.275</v>
      </c>
      <c r="C53" s="42">
        <v>68</v>
      </c>
      <c r="D53" s="42">
        <v>48</v>
      </c>
      <c r="E53" s="42">
        <v>13</v>
      </c>
      <c r="F53" s="42">
        <f t="shared" si="0"/>
        <v>129</v>
      </c>
      <c r="G53" s="42">
        <v>2</v>
      </c>
      <c r="H53" s="42">
        <v>18</v>
      </c>
      <c r="I53" s="42">
        <f t="shared" si="1"/>
        <v>109</v>
      </c>
      <c r="J53" s="40">
        <f t="shared" si="3"/>
        <v>0.6595068824686129</v>
      </c>
      <c r="K53" s="103" t="str">
        <f t="shared" si="2"/>
        <v>-</v>
      </c>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ht="12" customHeight="1">
      <c r="A54" s="25">
        <v>1956</v>
      </c>
      <c r="B54" s="82">
        <f>+'[1]Pop'!D177</f>
        <v>168.221</v>
      </c>
      <c r="C54" s="36">
        <v>67</v>
      </c>
      <c r="D54" s="36">
        <v>49</v>
      </c>
      <c r="E54" s="36">
        <v>18</v>
      </c>
      <c r="F54" s="36">
        <f t="shared" si="0"/>
        <v>134</v>
      </c>
      <c r="G54" s="36">
        <v>1</v>
      </c>
      <c r="H54" s="36">
        <v>14</v>
      </c>
      <c r="I54" s="36">
        <f t="shared" si="1"/>
        <v>119</v>
      </c>
      <c r="J54" s="34">
        <f t="shared" si="3"/>
        <v>0.7074027618430517</v>
      </c>
      <c r="K54" s="102" t="str">
        <f t="shared" si="2"/>
        <v>-</v>
      </c>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ht="12" customHeight="1">
      <c r="A55" s="25">
        <v>1957</v>
      </c>
      <c r="B55" s="82">
        <f>+'[1]Pop'!D178</f>
        <v>171.274</v>
      </c>
      <c r="C55" s="36">
        <v>67</v>
      </c>
      <c r="D55" s="36">
        <v>42</v>
      </c>
      <c r="E55" s="36">
        <v>14</v>
      </c>
      <c r="F55" s="36">
        <f t="shared" si="0"/>
        <v>123</v>
      </c>
      <c r="G55" s="36">
        <v>1</v>
      </c>
      <c r="H55" s="36">
        <v>12</v>
      </c>
      <c r="I55" s="36">
        <f t="shared" si="1"/>
        <v>110</v>
      </c>
      <c r="J55" s="34">
        <f t="shared" si="3"/>
        <v>0.6422457582586966</v>
      </c>
      <c r="K55" s="102" t="str">
        <f t="shared" si="2"/>
        <v>-</v>
      </c>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ht="12" customHeight="1">
      <c r="A56" s="25">
        <v>1958</v>
      </c>
      <c r="B56" s="82">
        <f>+'[1]Pop'!D179</f>
        <v>174.141</v>
      </c>
      <c r="C56" s="36">
        <v>64</v>
      </c>
      <c r="D56" s="36">
        <v>44</v>
      </c>
      <c r="E56" s="36">
        <v>12</v>
      </c>
      <c r="F56" s="36">
        <f t="shared" si="0"/>
        <v>120</v>
      </c>
      <c r="G56" s="36">
        <v>1</v>
      </c>
      <c r="H56" s="36">
        <v>15</v>
      </c>
      <c r="I56" s="36">
        <f t="shared" si="1"/>
        <v>104</v>
      </c>
      <c r="J56" s="34">
        <f t="shared" si="3"/>
        <v>0.5972171975583005</v>
      </c>
      <c r="K56" s="102" t="str">
        <f t="shared" si="2"/>
        <v>-</v>
      </c>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ht="12" customHeight="1">
      <c r="A57" s="25">
        <v>1959</v>
      </c>
      <c r="B57" s="82">
        <f>+'[1]Pop'!D180</f>
        <v>177.073</v>
      </c>
      <c r="C57" s="36">
        <v>63</v>
      </c>
      <c r="D57" s="36">
        <v>41</v>
      </c>
      <c r="E57" s="36">
        <v>15</v>
      </c>
      <c r="F57" s="36">
        <f t="shared" si="0"/>
        <v>119</v>
      </c>
      <c r="G57" s="36">
        <v>1</v>
      </c>
      <c r="H57" s="36">
        <v>16</v>
      </c>
      <c r="I57" s="36">
        <f t="shared" si="1"/>
        <v>102</v>
      </c>
      <c r="J57" s="34">
        <f t="shared" si="3"/>
        <v>0.5760336132555499</v>
      </c>
      <c r="K57" s="102" t="str">
        <f t="shared" si="2"/>
        <v>-</v>
      </c>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ht="12" customHeight="1">
      <c r="A58" s="25">
        <v>1960</v>
      </c>
      <c r="B58" s="82">
        <f>+'[1]Pop'!D181</f>
        <v>180.671</v>
      </c>
      <c r="C58" s="36">
        <v>59</v>
      </c>
      <c r="D58" s="36">
        <v>43</v>
      </c>
      <c r="E58" s="36">
        <v>16</v>
      </c>
      <c r="F58" s="36">
        <f t="shared" si="0"/>
        <v>118</v>
      </c>
      <c r="G58" s="36">
        <v>1</v>
      </c>
      <c r="H58" s="36">
        <v>13</v>
      </c>
      <c r="I58" s="36">
        <f t="shared" si="1"/>
        <v>104</v>
      </c>
      <c r="J58" s="34">
        <f t="shared" si="3"/>
        <v>0.5756319497871822</v>
      </c>
      <c r="K58" s="102" t="str">
        <f t="shared" si="2"/>
        <v>-</v>
      </c>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ht="12" customHeight="1">
      <c r="A59" s="28">
        <v>1961</v>
      </c>
      <c r="B59" s="83">
        <f>+'[1]Pop'!D182</f>
        <v>183.691</v>
      </c>
      <c r="C59" s="42">
        <v>62</v>
      </c>
      <c r="D59" s="42">
        <v>40</v>
      </c>
      <c r="E59" s="42">
        <v>13</v>
      </c>
      <c r="F59" s="42">
        <f aca="true" t="shared" si="4" ref="F59:F90">C59+D59+E59</f>
        <v>115</v>
      </c>
      <c r="G59" s="42">
        <v>2</v>
      </c>
      <c r="H59" s="42">
        <v>17</v>
      </c>
      <c r="I59" s="42">
        <f aca="true" t="shared" si="5" ref="I59:I90">F59-G59-H59</f>
        <v>96</v>
      </c>
      <c r="J59" s="40">
        <f t="shared" si="3"/>
        <v>0.5226167857978888</v>
      </c>
      <c r="K59" s="103" t="str">
        <f aca="true" t="shared" si="6" ref="K59:K98">IF(H58=0,"-",IF(E59=H58,"-","*"))</f>
        <v>-</v>
      </c>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ht="12" customHeight="1">
      <c r="A60" s="28">
        <v>1962</v>
      </c>
      <c r="B60" s="83">
        <f>+'[1]Pop'!D183</f>
        <v>186.538</v>
      </c>
      <c r="C60" s="42">
        <v>60</v>
      </c>
      <c r="D60" s="42">
        <v>35</v>
      </c>
      <c r="E60" s="42">
        <v>17</v>
      </c>
      <c r="F60" s="42">
        <f t="shared" si="4"/>
        <v>112</v>
      </c>
      <c r="G60" s="42">
        <v>1</v>
      </c>
      <c r="H60" s="42">
        <v>14</v>
      </c>
      <c r="I60" s="42">
        <f t="shared" si="5"/>
        <v>97</v>
      </c>
      <c r="J60" s="40">
        <f t="shared" si="3"/>
        <v>0.5200012866011214</v>
      </c>
      <c r="K60" s="103" t="str">
        <f t="shared" si="6"/>
        <v>-</v>
      </c>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ht="12" customHeight="1">
      <c r="A61" s="28">
        <v>1963</v>
      </c>
      <c r="B61" s="83">
        <f>+'[1]Pop'!D184</f>
        <v>189.242</v>
      </c>
      <c r="C61" s="42">
        <v>62</v>
      </c>
      <c r="D61" s="42">
        <v>36</v>
      </c>
      <c r="E61" s="42">
        <v>14</v>
      </c>
      <c r="F61" s="42">
        <f t="shared" si="4"/>
        <v>112</v>
      </c>
      <c r="G61" s="42">
        <v>1</v>
      </c>
      <c r="H61" s="42">
        <v>13</v>
      </c>
      <c r="I61" s="42">
        <f t="shared" si="5"/>
        <v>98</v>
      </c>
      <c r="J61" s="40">
        <f t="shared" si="3"/>
        <v>0.5178554443516767</v>
      </c>
      <c r="K61" s="103" t="str">
        <f t="shared" si="6"/>
        <v>-</v>
      </c>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ht="12" customHeight="1">
      <c r="A62" s="28">
        <v>1964</v>
      </c>
      <c r="B62" s="83">
        <f>+'[1]Pop'!D185</f>
        <v>191.889</v>
      </c>
      <c r="C62" s="42">
        <v>62</v>
      </c>
      <c r="D62" s="42">
        <v>36</v>
      </c>
      <c r="E62" s="42">
        <v>13</v>
      </c>
      <c r="F62" s="42">
        <f t="shared" si="4"/>
        <v>111</v>
      </c>
      <c r="G62" s="42">
        <v>1</v>
      </c>
      <c r="H62" s="42">
        <v>14</v>
      </c>
      <c r="I62" s="42">
        <f t="shared" si="5"/>
        <v>96</v>
      </c>
      <c r="J62" s="40">
        <f t="shared" si="3"/>
        <v>0.5002892297109266</v>
      </c>
      <c r="K62" s="103" t="str">
        <f t="shared" si="6"/>
        <v>-</v>
      </c>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ht="12" customHeight="1">
      <c r="A63" s="28">
        <v>1965</v>
      </c>
      <c r="B63" s="83">
        <f>+'[1]Pop'!D186</f>
        <v>194.303</v>
      </c>
      <c r="C63" s="42">
        <v>65</v>
      </c>
      <c r="D63" s="42">
        <v>36</v>
      </c>
      <c r="E63" s="42">
        <v>14</v>
      </c>
      <c r="F63" s="42">
        <f t="shared" si="4"/>
        <v>115</v>
      </c>
      <c r="G63" s="42">
        <v>1</v>
      </c>
      <c r="H63" s="42">
        <v>10</v>
      </c>
      <c r="I63" s="42">
        <f t="shared" si="5"/>
        <v>104</v>
      </c>
      <c r="J63" s="40">
        <f t="shared" si="3"/>
        <v>0.5352464964514186</v>
      </c>
      <c r="K63" s="103" t="str">
        <f t="shared" si="6"/>
        <v>-</v>
      </c>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ht="12" customHeight="1">
      <c r="A64" s="25">
        <v>1966</v>
      </c>
      <c r="B64" s="82">
        <f>+'[1]Pop'!D187</f>
        <v>196.56</v>
      </c>
      <c r="C64" s="36">
        <v>51</v>
      </c>
      <c r="D64" s="36">
        <v>52</v>
      </c>
      <c r="E64" s="36">
        <v>10</v>
      </c>
      <c r="F64" s="36">
        <f t="shared" si="4"/>
        <v>113</v>
      </c>
      <c r="G64" s="36">
        <v>2</v>
      </c>
      <c r="H64" s="36">
        <v>14</v>
      </c>
      <c r="I64" s="36">
        <f t="shared" si="5"/>
        <v>97</v>
      </c>
      <c r="J64" s="34">
        <f t="shared" si="3"/>
        <v>0.4934879934879935</v>
      </c>
      <c r="K64" s="102" t="str">
        <f t="shared" si="6"/>
        <v>-</v>
      </c>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ht="12" customHeight="1">
      <c r="A65" s="25">
        <v>1967</v>
      </c>
      <c r="B65" s="82">
        <f>+'[1]Pop'!D188</f>
        <v>198.712</v>
      </c>
      <c r="C65" s="36">
        <v>51</v>
      </c>
      <c r="D65" s="36">
        <v>44</v>
      </c>
      <c r="E65" s="36">
        <v>14</v>
      </c>
      <c r="F65" s="36">
        <f t="shared" si="4"/>
        <v>109</v>
      </c>
      <c r="G65" s="36">
        <v>3</v>
      </c>
      <c r="H65" s="36">
        <v>11</v>
      </c>
      <c r="I65" s="36">
        <f t="shared" si="5"/>
        <v>95</v>
      </c>
      <c r="J65" s="34">
        <f t="shared" si="3"/>
        <v>0.47807882765006643</v>
      </c>
      <c r="K65" s="102" t="str">
        <f t="shared" si="6"/>
        <v>-</v>
      </c>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ht="12" customHeight="1">
      <c r="A66" s="25">
        <v>1968</v>
      </c>
      <c r="B66" s="82">
        <f>+'[1]Pop'!D189</f>
        <v>200.706</v>
      </c>
      <c r="C66" s="36">
        <v>52</v>
      </c>
      <c r="D66" s="36">
        <v>44</v>
      </c>
      <c r="E66" s="36">
        <v>11</v>
      </c>
      <c r="F66" s="36">
        <f t="shared" si="4"/>
        <v>107</v>
      </c>
      <c r="G66" s="36">
        <v>7</v>
      </c>
      <c r="H66" s="36">
        <v>7</v>
      </c>
      <c r="I66" s="36">
        <f t="shared" si="5"/>
        <v>93</v>
      </c>
      <c r="J66" s="34">
        <f t="shared" si="3"/>
        <v>0.4633643239365042</v>
      </c>
      <c r="K66" s="102" t="str">
        <f t="shared" si="6"/>
        <v>-</v>
      </c>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ht="12" customHeight="1">
      <c r="A67" s="25">
        <v>1969</v>
      </c>
      <c r="B67" s="82">
        <f>+'[1]Pop'!D190</f>
        <v>202.677</v>
      </c>
      <c r="C67" s="36">
        <v>52</v>
      </c>
      <c r="D67" s="36">
        <v>40</v>
      </c>
      <c r="E67" s="36">
        <v>7</v>
      </c>
      <c r="F67" s="36">
        <f t="shared" si="4"/>
        <v>99</v>
      </c>
      <c r="G67" s="36">
        <v>7</v>
      </c>
      <c r="H67" s="36">
        <v>4</v>
      </c>
      <c r="I67" s="36">
        <f t="shared" si="5"/>
        <v>88</v>
      </c>
      <c r="J67" s="34">
        <f t="shared" si="3"/>
        <v>0.4341883884209851</v>
      </c>
      <c r="K67" s="102" t="str">
        <f t="shared" si="6"/>
        <v>-</v>
      </c>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ht="12" customHeight="1">
      <c r="A68" s="25">
        <v>1970</v>
      </c>
      <c r="B68" s="82">
        <f>+'[1]Pop'!D191</f>
        <v>205.052</v>
      </c>
      <c r="C68" s="36">
        <v>52</v>
      </c>
      <c r="D68" s="36">
        <v>54</v>
      </c>
      <c r="E68" s="36">
        <v>4</v>
      </c>
      <c r="F68" s="36">
        <f t="shared" si="4"/>
        <v>110</v>
      </c>
      <c r="G68" s="36">
        <v>10</v>
      </c>
      <c r="H68" s="36">
        <v>9</v>
      </c>
      <c r="I68" s="36">
        <f t="shared" si="5"/>
        <v>91</v>
      </c>
      <c r="J68" s="34">
        <f t="shared" si="3"/>
        <v>0.4437898679359382</v>
      </c>
      <c r="K68" s="102" t="str">
        <f t="shared" si="6"/>
        <v>-</v>
      </c>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ht="12" customHeight="1">
      <c r="A69" s="28">
        <v>1971</v>
      </c>
      <c r="B69" s="83">
        <f>+'[1]Pop'!D192</f>
        <v>207.661</v>
      </c>
      <c r="C69" s="42">
        <v>55</v>
      </c>
      <c r="D69" s="42">
        <v>49</v>
      </c>
      <c r="E69" s="42">
        <v>9</v>
      </c>
      <c r="F69" s="42">
        <f t="shared" si="4"/>
        <v>113</v>
      </c>
      <c r="G69" s="42">
        <v>9</v>
      </c>
      <c r="H69" s="42">
        <v>10</v>
      </c>
      <c r="I69" s="42">
        <f t="shared" si="5"/>
        <v>94</v>
      </c>
      <c r="J69" s="40">
        <f t="shared" si="3"/>
        <v>0.45266082702096205</v>
      </c>
      <c r="K69" s="103" t="str">
        <f t="shared" si="6"/>
        <v>-</v>
      </c>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ht="12" customHeight="1">
      <c r="A70" s="28">
        <v>1972</v>
      </c>
      <c r="B70" s="83">
        <f>+'[1]Pop'!D193</f>
        <v>209.896</v>
      </c>
      <c r="C70" s="42">
        <v>53</v>
      </c>
      <c r="D70" s="42">
        <v>43</v>
      </c>
      <c r="E70" s="42">
        <v>10</v>
      </c>
      <c r="F70" s="42">
        <f t="shared" si="4"/>
        <v>106</v>
      </c>
      <c r="G70" s="42">
        <v>8</v>
      </c>
      <c r="H70" s="42">
        <v>6</v>
      </c>
      <c r="I70" s="42">
        <f t="shared" si="5"/>
        <v>92</v>
      </c>
      <c r="J70" s="40">
        <f t="shared" si="3"/>
        <v>0.4383123070472996</v>
      </c>
      <c r="K70" s="103" t="str">
        <f t="shared" si="6"/>
        <v>-</v>
      </c>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ht="12" customHeight="1">
      <c r="A71" s="28">
        <v>1973</v>
      </c>
      <c r="B71" s="83">
        <f>+'[1]Pop'!D194</f>
        <v>211.909</v>
      </c>
      <c r="C71" s="42">
        <v>50</v>
      </c>
      <c r="D71" s="42">
        <v>48</v>
      </c>
      <c r="E71" s="42">
        <v>6</v>
      </c>
      <c r="F71" s="42">
        <f t="shared" si="4"/>
        <v>104</v>
      </c>
      <c r="G71" s="42">
        <v>10</v>
      </c>
      <c r="H71" s="42">
        <v>8</v>
      </c>
      <c r="I71" s="42">
        <f t="shared" si="5"/>
        <v>86</v>
      </c>
      <c r="J71" s="40">
        <f t="shared" si="3"/>
        <v>0.40583457993761474</v>
      </c>
      <c r="K71" s="103" t="str">
        <f t="shared" si="6"/>
        <v>-</v>
      </c>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ht="12" customHeight="1">
      <c r="A72" s="28">
        <v>1974</v>
      </c>
      <c r="B72" s="83">
        <f>+'[1]Pop'!D195</f>
        <v>213.854</v>
      </c>
      <c r="C72" s="42">
        <v>55</v>
      </c>
      <c r="D72" s="42">
        <v>50</v>
      </c>
      <c r="E72" s="42">
        <v>8</v>
      </c>
      <c r="F72" s="42">
        <f t="shared" si="4"/>
        <v>113</v>
      </c>
      <c r="G72" s="42">
        <v>9</v>
      </c>
      <c r="H72" s="42">
        <v>7</v>
      </c>
      <c r="I72" s="42">
        <f t="shared" si="5"/>
        <v>97</v>
      </c>
      <c r="J72" s="40">
        <f t="shared" si="3"/>
        <v>0.45358048014065666</v>
      </c>
      <c r="K72" s="103" t="str">
        <f t="shared" si="6"/>
        <v>-</v>
      </c>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ht="12" customHeight="1">
      <c r="A73" s="28">
        <v>1975</v>
      </c>
      <c r="B73" s="83">
        <f>+'[1]Pop'!D196</f>
        <v>215.973</v>
      </c>
      <c r="C73" s="42">
        <v>51</v>
      </c>
      <c r="D73" s="42">
        <v>50</v>
      </c>
      <c r="E73" s="42">
        <v>7</v>
      </c>
      <c r="F73" s="42">
        <f t="shared" si="4"/>
        <v>108</v>
      </c>
      <c r="G73" s="42">
        <v>10</v>
      </c>
      <c r="H73" s="42">
        <v>7</v>
      </c>
      <c r="I73" s="42">
        <f t="shared" si="5"/>
        <v>91</v>
      </c>
      <c r="J73" s="40">
        <f t="shared" si="3"/>
        <v>0.4213489649169109</v>
      </c>
      <c r="K73" s="103" t="str">
        <f t="shared" si="6"/>
        <v>-</v>
      </c>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6" ht="12" customHeight="1">
      <c r="A74" s="25">
        <v>1976</v>
      </c>
      <c r="B74" s="82">
        <f>+'[1]Pop'!D197</f>
        <v>218.035</v>
      </c>
      <c r="C74" s="36">
        <v>48</v>
      </c>
      <c r="D74" s="36">
        <v>70</v>
      </c>
      <c r="E74" s="36">
        <v>7</v>
      </c>
      <c r="F74" s="36">
        <f t="shared" si="4"/>
        <v>125</v>
      </c>
      <c r="G74" s="36">
        <v>14</v>
      </c>
      <c r="H74" s="36">
        <v>7</v>
      </c>
      <c r="I74" s="36">
        <f t="shared" si="5"/>
        <v>104</v>
      </c>
      <c r="J74" s="34">
        <f t="shared" si="3"/>
        <v>0.4769876395991469</v>
      </c>
      <c r="K74" s="102" t="str">
        <f t="shared" si="6"/>
        <v>-</v>
      </c>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6" ht="12" customHeight="1">
      <c r="A75" s="25">
        <v>1977</v>
      </c>
      <c r="B75" s="82">
        <f>+'[1]Pop'!D198</f>
        <v>220.23899999999998</v>
      </c>
      <c r="C75" s="36">
        <v>54</v>
      </c>
      <c r="D75" s="36">
        <v>58</v>
      </c>
      <c r="E75" s="36">
        <v>7</v>
      </c>
      <c r="F75" s="36">
        <f t="shared" si="4"/>
        <v>119</v>
      </c>
      <c r="G75" s="36">
        <v>24</v>
      </c>
      <c r="H75" s="36">
        <v>7</v>
      </c>
      <c r="I75" s="36">
        <f t="shared" si="5"/>
        <v>88</v>
      </c>
      <c r="J75" s="34">
        <f t="shared" si="3"/>
        <v>0.3995659261075468</v>
      </c>
      <c r="K75" s="102" t="str">
        <f t="shared" si="6"/>
        <v>-</v>
      </c>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ht="12" customHeight="1">
      <c r="A76" s="25">
        <v>1978</v>
      </c>
      <c r="B76" s="82">
        <f>+'[1]Pop'!D199</f>
        <v>222.585</v>
      </c>
      <c r="C76" s="36">
        <v>48</v>
      </c>
      <c r="D76" s="36">
        <v>68</v>
      </c>
      <c r="E76" s="36">
        <v>7</v>
      </c>
      <c r="F76" s="36">
        <f t="shared" si="4"/>
        <v>123</v>
      </c>
      <c r="G76" s="36">
        <v>36</v>
      </c>
      <c r="H76" s="36">
        <v>6</v>
      </c>
      <c r="I76" s="36">
        <f t="shared" si="5"/>
        <v>81</v>
      </c>
      <c r="J76" s="34">
        <f t="shared" si="3"/>
        <v>0.36390592357975604</v>
      </c>
      <c r="K76" s="102" t="str">
        <f t="shared" si="6"/>
        <v>-</v>
      </c>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ht="12" customHeight="1">
      <c r="A77" s="25">
        <v>1979</v>
      </c>
      <c r="B77" s="82">
        <f>+'[1]Pop'!D200</f>
        <v>225.055</v>
      </c>
      <c r="C77" s="36">
        <v>51</v>
      </c>
      <c r="D77" s="36">
        <v>63</v>
      </c>
      <c r="E77" s="36">
        <v>6</v>
      </c>
      <c r="F77" s="36">
        <f t="shared" si="4"/>
        <v>120</v>
      </c>
      <c r="G77" s="36">
        <v>32</v>
      </c>
      <c r="H77" s="36">
        <v>5</v>
      </c>
      <c r="I77" s="36">
        <f t="shared" si="5"/>
        <v>83</v>
      </c>
      <c r="J77" s="34">
        <f t="shared" si="3"/>
        <v>0.3687987380862456</v>
      </c>
      <c r="K77" s="102" t="str">
        <f t="shared" si="6"/>
        <v>-</v>
      </c>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56" ht="12" customHeight="1">
      <c r="A78" s="25">
        <v>1980</v>
      </c>
      <c r="B78" s="82">
        <f>+'[1]Pop'!D201</f>
        <v>227.726</v>
      </c>
      <c r="C78" s="36">
        <v>57</v>
      </c>
      <c r="D78" s="36">
        <v>56</v>
      </c>
      <c r="E78" s="36">
        <v>5</v>
      </c>
      <c r="F78" s="36">
        <f t="shared" si="4"/>
        <v>118</v>
      </c>
      <c r="G78" s="36">
        <v>41</v>
      </c>
      <c r="H78" s="36">
        <v>4</v>
      </c>
      <c r="I78" s="36">
        <f t="shared" si="5"/>
        <v>73</v>
      </c>
      <c r="J78" s="34">
        <f t="shared" si="3"/>
        <v>0.32056067379218883</v>
      </c>
      <c r="K78" s="102" t="str">
        <f t="shared" si="6"/>
        <v>-</v>
      </c>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ht="12" customHeight="1">
      <c r="A79" s="28">
        <v>1981</v>
      </c>
      <c r="B79" s="83">
        <f>+'[1]Pop'!D202</f>
        <v>229.966</v>
      </c>
      <c r="C79" s="42">
        <v>43</v>
      </c>
      <c r="D79" s="42">
        <v>73</v>
      </c>
      <c r="E79" s="42">
        <v>4</v>
      </c>
      <c r="F79" s="42">
        <f t="shared" si="4"/>
        <v>120</v>
      </c>
      <c r="G79" s="42">
        <v>49</v>
      </c>
      <c r="H79" s="42">
        <v>4</v>
      </c>
      <c r="I79" s="42">
        <f t="shared" si="5"/>
        <v>67</v>
      </c>
      <c r="J79" s="40">
        <f t="shared" si="3"/>
        <v>0.29134741657462404</v>
      </c>
      <c r="K79" s="103" t="str">
        <f t="shared" si="6"/>
        <v>-</v>
      </c>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ht="12" customHeight="1">
      <c r="A80" s="28">
        <v>1982</v>
      </c>
      <c r="B80" s="83">
        <f>+'[1]Pop'!D203</f>
        <v>232.188</v>
      </c>
      <c r="C80" s="42">
        <v>46</v>
      </c>
      <c r="D80" s="42">
        <v>69</v>
      </c>
      <c r="E80" s="42">
        <v>4</v>
      </c>
      <c r="F80" s="42">
        <f t="shared" si="4"/>
        <v>119</v>
      </c>
      <c r="G80" s="42">
        <v>49</v>
      </c>
      <c r="H80" s="42">
        <v>1</v>
      </c>
      <c r="I80" s="42">
        <f t="shared" si="5"/>
        <v>69</v>
      </c>
      <c r="J80" s="40">
        <f t="shared" si="3"/>
        <v>0.29717298051578894</v>
      </c>
      <c r="K80" s="103" t="str">
        <f t="shared" si="6"/>
        <v>-</v>
      </c>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ht="12" customHeight="1">
      <c r="A81" s="28">
        <v>1983</v>
      </c>
      <c r="B81" s="83">
        <f>+'[1]Pop'!D204</f>
        <v>234.307</v>
      </c>
      <c r="C81" s="42">
        <v>55</v>
      </c>
      <c r="D81" s="42">
        <v>65</v>
      </c>
      <c r="E81" s="42">
        <v>1</v>
      </c>
      <c r="F81" s="42">
        <f t="shared" si="4"/>
        <v>121</v>
      </c>
      <c r="G81" s="42">
        <v>45</v>
      </c>
      <c r="H81" s="42">
        <v>6</v>
      </c>
      <c r="I81" s="42">
        <f t="shared" si="5"/>
        <v>70</v>
      </c>
      <c r="J81" s="40">
        <f t="shared" si="3"/>
        <v>0.29875334497048744</v>
      </c>
      <c r="K81" s="103" t="str">
        <f t="shared" si="6"/>
        <v>-</v>
      </c>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ht="12" customHeight="1">
      <c r="A82" s="28">
        <v>1984</v>
      </c>
      <c r="B82" s="83">
        <f>+'[1]Pop'!D205</f>
        <v>236.348</v>
      </c>
      <c r="C82" s="42">
        <v>60</v>
      </c>
      <c r="D82" s="42">
        <v>68</v>
      </c>
      <c r="E82" s="42">
        <v>6</v>
      </c>
      <c r="F82" s="42">
        <f t="shared" si="4"/>
        <v>134</v>
      </c>
      <c r="G82" s="42">
        <v>39</v>
      </c>
      <c r="H82" s="42">
        <v>25</v>
      </c>
      <c r="I82" s="42">
        <f t="shared" si="5"/>
        <v>70</v>
      </c>
      <c r="J82" s="40">
        <f t="shared" si="3"/>
        <v>0.2961734391659756</v>
      </c>
      <c r="K82" s="103" t="str">
        <f t="shared" si="6"/>
        <v>-</v>
      </c>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ht="12" customHeight="1">
      <c r="A83" s="28">
        <v>1985</v>
      </c>
      <c r="B83" s="83">
        <f>+'[1]Pop'!D206</f>
        <v>238.466</v>
      </c>
      <c r="C83" s="42">
        <v>59</v>
      </c>
      <c r="D83" s="42">
        <v>54</v>
      </c>
      <c r="E83" s="42">
        <v>25</v>
      </c>
      <c r="F83" s="42">
        <f t="shared" si="4"/>
        <v>138</v>
      </c>
      <c r="G83" s="42">
        <v>45</v>
      </c>
      <c r="H83" s="42">
        <v>22</v>
      </c>
      <c r="I83" s="42">
        <f t="shared" si="5"/>
        <v>71</v>
      </c>
      <c r="J83" s="40">
        <f t="shared" si="3"/>
        <v>0.29773636493252703</v>
      </c>
      <c r="K83" s="103" t="str">
        <f t="shared" si="6"/>
        <v>-</v>
      </c>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ht="12" customHeight="1">
      <c r="A84" s="25">
        <v>1986</v>
      </c>
      <c r="B84" s="82">
        <f>+'[1]Pop'!D207</f>
        <v>240.651</v>
      </c>
      <c r="C84" s="36">
        <v>55</v>
      </c>
      <c r="D84" s="36">
        <v>59</v>
      </c>
      <c r="E84" s="36">
        <v>22</v>
      </c>
      <c r="F84" s="36">
        <f t="shared" si="4"/>
        <v>136</v>
      </c>
      <c r="G84" s="36">
        <v>39</v>
      </c>
      <c r="H84" s="36">
        <v>25</v>
      </c>
      <c r="I84" s="36">
        <f t="shared" si="5"/>
        <v>72</v>
      </c>
      <c r="J84" s="34">
        <f t="shared" si="3"/>
        <v>0.2991884513257788</v>
      </c>
      <c r="K84" s="102" t="str">
        <f t="shared" si="6"/>
        <v>-</v>
      </c>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ht="12" customHeight="1">
      <c r="A85" s="25">
        <v>1987</v>
      </c>
      <c r="B85" s="82">
        <f>+'[1]Pop'!D208</f>
        <v>242.804</v>
      </c>
      <c r="C85" s="36">
        <v>41</v>
      </c>
      <c r="D85" s="36">
        <v>64</v>
      </c>
      <c r="E85" s="36">
        <v>25</v>
      </c>
      <c r="F85" s="36">
        <f t="shared" si="4"/>
        <v>130</v>
      </c>
      <c r="G85" s="36">
        <v>35</v>
      </c>
      <c r="H85" s="36">
        <v>23</v>
      </c>
      <c r="I85" s="36">
        <f t="shared" si="5"/>
        <v>72</v>
      </c>
      <c r="J85" s="34">
        <f t="shared" si="3"/>
        <v>0.29653547717500534</v>
      </c>
      <c r="K85" s="102" t="str">
        <f t="shared" si="6"/>
        <v>-</v>
      </c>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ht="12" customHeight="1">
      <c r="A86" s="25">
        <v>1988</v>
      </c>
      <c r="B86" s="82">
        <f>+'[1]Pop'!D209</f>
        <v>245.021</v>
      </c>
      <c r="C86" s="36">
        <v>41</v>
      </c>
      <c r="D86" s="36">
        <v>63</v>
      </c>
      <c r="E86" s="36">
        <v>23</v>
      </c>
      <c r="F86" s="36">
        <f t="shared" si="4"/>
        <v>127</v>
      </c>
      <c r="G86" s="36">
        <v>52</v>
      </c>
      <c r="H86" s="36">
        <v>2</v>
      </c>
      <c r="I86" s="36">
        <f t="shared" si="5"/>
        <v>73</v>
      </c>
      <c r="J86" s="34">
        <f t="shared" si="3"/>
        <v>0.2979336465037691</v>
      </c>
      <c r="K86" s="102" t="str">
        <f t="shared" si="6"/>
        <v>-</v>
      </c>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ht="12" customHeight="1">
      <c r="A87" s="25">
        <v>1989</v>
      </c>
      <c r="B87" s="82">
        <f>+'[1]Pop'!D210</f>
        <v>247.342</v>
      </c>
      <c r="C87" s="36">
        <v>50</v>
      </c>
      <c r="D87" s="36">
        <v>66</v>
      </c>
      <c r="E87" s="36">
        <v>2</v>
      </c>
      <c r="F87" s="36">
        <f t="shared" si="4"/>
        <v>118</v>
      </c>
      <c r="G87" s="36">
        <v>28</v>
      </c>
      <c r="H87" s="36">
        <v>16</v>
      </c>
      <c r="I87" s="36">
        <f t="shared" si="5"/>
        <v>74</v>
      </c>
      <c r="J87" s="34">
        <f t="shared" si="3"/>
        <v>0.2991808912356171</v>
      </c>
      <c r="K87" s="102" t="str">
        <f t="shared" si="6"/>
        <v>-</v>
      </c>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ht="12" customHeight="1">
      <c r="A88" s="25">
        <v>1990</v>
      </c>
      <c r="B88" s="82">
        <f>+'[1]Pop'!D211</f>
        <v>250.132</v>
      </c>
      <c r="C88" s="36">
        <v>33</v>
      </c>
      <c r="D88" s="36">
        <v>71</v>
      </c>
      <c r="E88" s="36">
        <v>16</v>
      </c>
      <c r="F88" s="36">
        <f t="shared" si="4"/>
        <v>120</v>
      </c>
      <c r="G88" s="36">
        <v>20</v>
      </c>
      <c r="H88" s="36">
        <v>25</v>
      </c>
      <c r="I88" s="36">
        <f t="shared" si="5"/>
        <v>75</v>
      </c>
      <c r="J88" s="34">
        <f t="shared" si="3"/>
        <v>0.2998416835910639</v>
      </c>
      <c r="K88" s="102" t="str">
        <f t="shared" si="6"/>
        <v>-</v>
      </c>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ht="12" customHeight="1">
      <c r="A89" s="28">
        <v>1991</v>
      </c>
      <c r="B89" s="83">
        <f>+'[1]Pop'!D212</f>
        <v>253.493</v>
      </c>
      <c r="C89" s="42">
        <v>29</v>
      </c>
      <c r="D89" s="42">
        <v>68</v>
      </c>
      <c r="E89" s="42">
        <v>25</v>
      </c>
      <c r="F89" s="42">
        <f t="shared" si="4"/>
        <v>122</v>
      </c>
      <c r="G89" s="42">
        <v>23</v>
      </c>
      <c r="H89" s="42">
        <v>24</v>
      </c>
      <c r="I89" s="42">
        <f t="shared" si="5"/>
        <v>75</v>
      </c>
      <c r="J89" s="40">
        <f t="shared" si="3"/>
        <v>0.295866158039867</v>
      </c>
      <c r="K89" s="103" t="str">
        <f t="shared" si="6"/>
        <v>-</v>
      </c>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ht="12" customHeight="1">
      <c r="A90" s="28">
        <v>1992</v>
      </c>
      <c r="B90" s="83">
        <f>+'[1]Pop'!D213</f>
        <v>256.894</v>
      </c>
      <c r="C90" s="42">
        <v>34</v>
      </c>
      <c r="D90" s="42">
        <v>67</v>
      </c>
      <c r="E90" s="42">
        <v>24</v>
      </c>
      <c r="F90" s="42">
        <f t="shared" si="4"/>
        <v>125</v>
      </c>
      <c r="G90" s="42">
        <v>16</v>
      </c>
      <c r="H90" s="42">
        <v>33</v>
      </c>
      <c r="I90" s="42">
        <f t="shared" si="5"/>
        <v>76</v>
      </c>
      <c r="J90" s="40">
        <f t="shared" si="3"/>
        <v>0.2958418647379853</v>
      </c>
      <c r="K90" s="103" t="str">
        <f t="shared" si="6"/>
        <v>-</v>
      </c>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ht="12" customHeight="1">
      <c r="A91" s="28">
        <v>1993</v>
      </c>
      <c r="B91" s="83">
        <f>+'[1]Pop'!D214</f>
        <v>260.255</v>
      </c>
      <c r="C91" s="42">
        <v>21</v>
      </c>
      <c r="D91" s="42">
        <v>69</v>
      </c>
      <c r="E91" s="42">
        <v>33</v>
      </c>
      <c r="F91" s="42">
        <f aca="true" t="shared" si="7" ref="F91:F98">C91+D91+E91</f>
        <v>123</v>
      </c>
      <c r="G91" s="42">
        <v>16</v>
      </c>
      <c r="H91" s="42">
        <v>30</v>
      </c>
      <c r="I91" s="42">
        <f aca="true" t="shared" si="8" ref="I91:I100">F91-G91-H91</f>
        <v>77</v>
      </c>
      <c r="J91" s="40">
        <f t="shared" si="3"/>
        <v>0.2958636721676817</v>
      </c>
      <c r="K91" s="103" t="str">
        <f t="shared" si="6"/>
        <v>-</v>
      </c>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ht="12" customHeight="1">
      <c r="A92" s="28">
        <v>1994</v>
      </c>
      <c r="B92" s="83">
        <f>+'[1]Pop'!D215</f>
        <v>263.436</v>
      </c>
      <c r="C92" s="42">
        <v>21</v>
      </c>
      <c r="D92" s="42">
        <v>70</v>
      </c>
      <c r="E92" s="42">
        <v>30</v>
      </c>
      <c r="F92" s="42">
        <f t="shared" si="7"/>
        <v>121</v>
      </c>
      <c r="G92" s="42">
        <v>11</v>
      </c>
      <c r="H92" s="42">
        <v>32</v>
      </c>
      <c r="I92" s="42">
        <f t="shared" si="8"/>
        <v>78</v>
      </c>
      <c r="J92" s="40">
        <f aca="true" t="shared" si="9" ref="J92:J98">IF(I92=0,0,IF(B92=0,0,I92/B92))</f>
        <v>0.2960870951578372</v>
      </c>
      <c r="K92" s="103" t="str">
        <f t="shared" si="6"/>
        <v>-</v>
      </c>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ht="12" customHeight="1">
      <c r="A93" s="28">
        <v>1995</v>
      </c>
      <c r="B93" s="83">
        <f>+'[1]Pop'!D216</f>
        <v>266.557</v>
      </c>
      <c r="C93" s="42">
        <v>22</v>
      </c>
      <c r="D93" s="42">
        <v>71</v>
      </c>
      <c r="E93" s="42">
        <v>32</v>
      </c>
      <c r="F93" s="42">
        <f t="shared" si="7"/>
        <v>125</v>
      </c>
      <c r="G93" s="42">
        <v>13</v>
      </c>
      <c r="H93" s="42">
        <v>23</v>
      </c>
      <c r="I93" s="42">
        <f t="shared" si="8"/>
        <v>89</v>
      </c>
      <c r="J93" s="40">
        <f t="shared" si="9"/>
        <v>0.33388731115671316</v>
      </c>
      <c r="K93" s="103" t="str">
        <f t="shared" si="6"/>
        <v>-</v>
      </c>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11" ht="12" customHeight="1">
      <c r="A94" s="25">
        <v>1996</v>
      </c>
      <c r="B94" s="82">
        <f>+'[1]Pop'!D217</f>
        <v>269.667</v>
      </c>
      <c r="C94" s="36">
        <v>28</v>
      </c>
      <c r="D94" s="36">
        <v>67</v>
      </c>
      <c r="E94" s="36">
        <v>23</v>
      </c>
      <c r="F94" s="36">
        <f t="shared" si="7"/>
        <v>118</v>
      </c>
      <c r="G94" s="36">
        <v>23</v>
      </c>
      <c r="H94" s="36">
        <v>16</v>
      </c>
      <c r="I94" s="36">
        <f t="shared" si="8"/>
        <v>79</v>
      </c>
      <c r="J94" s="34">
        <f t="shared" si="9"/>
        <v>0.29295390240555946</v>
      </c>
      <c r="K94" s="102" t="str">
        <f t="shared" si="6"/>
        <v>-</v>
      </c>
    </row>
    <row r="95" spans="1:11" ht="12" customHeight="1">
      <c r="A95" s="25">
        <v>1997</v>
      </c>
      <c r="B95" s="82">
        <f>+'[1]Pop'!D218</f>
        <v>272.912</v>
      </c>
      <c r="C95" s="36">
        <v>26</v>
      </c>
      <c r="D95" s="36">
        <v>69</v>
      </c>
      <c r="E95" s="36">
        <v>16</v>
      </c>
      <c r="F95" s="36">
        <f t="shared" si="7"/>
        <v>111</v>
      </c>
      <c r="G95" s="36">
        <v>11</v>
      </c>
      <c r="H95" s="36">
        <v>20</v>
      </c>
      <c r="I95" s="36">
        <f t="shared" si="8"/>
        <v>80</v>
      </c>
      <c r="J95" s="34">
        <f t="shared" si="9"/>
        <v>0.2931347833733951</v>
      </c>
      <c r="K95" s="102" t="str">
        <f t="shared" si="6"/>
        <v>-</v>
      </c>
    </row>
    <row r="96" spans="1:11" ht="12" customHeight="1">
      <c r="A96" s="25">
        <v>1998</v>
      </c>
      <c r="B96" s="82">
        <f>+'[1]Pop'!D219</f>
        <v>276.115</v>
      </c>
      <c r="C96" s="36">
        <v>21</v>
      </c>
      <c r="D96" s="36">
        <v>72</v>
      </c>
      <c r="E96" s="36">
        <v>20</v>
      </c>
      <c r="F96" s="36">
        <f t="shared" si="7"/>
        <v>113</v>
      </c>
      <c r="G96" s="36">
        <v>15</v>
      </c>
      <c r="H96" s="36">
        <v>17</v>
      </c>
      <c r="I96" s="36">
        <f t="shared" si="8"/>
        <v>81</v>
      </c>
      <c r="J96" s="34">
        <f t="shared" si="9"/>
        <v>0.2933560291907357</v>
      </c>
      <c r="K96" s="102" t="str">
        <f t="shared" si="6"/>
        <v>-</v>
      </c>
    </row>
    <row r="97" spans="1:11" ht="12" customHeight="1">
      <c r="A97" s="25">
        <v>1999</v>
      </c>
      <c r="B97" s="82">
        <f>+'[1]Pop'!D220</f>
        <v>279.295</v>
      </c>
      <c r="C97" s="36">
        <v>32</v>
      </c>
      <c r="D97" s="36">
        <v>69</v>
      </c>
      <c r="E97" s="36">
        <v>17</v>
      </c>
      <c r="F97" s="36">
        <f t="shared" si="7"/>
        <v>118</v>
      </c>
      <c r="G97" s="36">
        <v>22</v>
      </c>
      <c r="H97" s="36">
        <v>15</v>
      </c>
      <c r="I97" s="36">
        <f t="shared" si="8"/>
        <v>81</v>
      </c>
      <c r="J97" s="34">
        <f t="shared" si="9"/>
        <v>0.29001593297409545</v>
      </c>
      <c r="K97" s="102" t="str">
        <f t="shared" si="6"/>
        <v>-</v>
      </c>
    </row>
    <row r="98" spans="1:11" ht="12" customHeight="1">
      <c r="A98" s="25">
        <v>2000</v>
      </c>
      <c r="B98" s="82">
        <f>+'[1]Pop'!D221</f>
        <v>282.385</v>
      </c>
      <c r="C98" s="36">
        <v>31</v>
      </c>
      <c r="D98" s="36">
        <v>69</v>
      </c>
      <c r="E98" s="36">
        <v>15</v>
      </c>
      <c r="F98" s="36">
        <f t="shared" si="7"/>
        <v>115</v>
      </c>
      <c r="G98" s="36">
        <v>14</v>
      </c>
      <c r="H98" s="36">
        <v>19</v>
      </c>
      <c r="I98" s="36">
        <f t="shared" si="8"/>
        <v>82</v>
      </c>
      <c r="J98" s="34">
        <f t="shared" si="9"/>
        <v>0.29038369601784797</v>
      </c>
      <c r="K98" s="102" t="str">
        <f t="shared" si="6"/>
        <v>-</v>
      </c>
    </row>
    <row r="99" spans="1:11" ht="12" customHeight="1">
      <c r="A99" s="28">
        <v>2001</v>
      </c>
      <c r="B99" s="83">
        <f>+'[1]Pop'!D222</f>
        <v>285.309019</v>
      </c>
      <c r="C99" s="42">
        <v>32</v>
      </c>
      <c r="D99" s="42">
        <v>72</v>
      </c>
      <c r="E99" s="42">
        <v>19</v>
      </c>
      <c r="F99" s="42">
        <f>C99+D99+E99</f>
        <v>123</v>
      </c>
      <c r="G99" s="42">
        <v>23</v>
      </c>
      <c r="H99" s="42">
        <v>15</v>
      </c>
      <c r="I99" s="42">
        <f t="shared" si="8"/>
        <v>85</v>
      </c>
      <c r="J99" s="40">
        <f aca="true" t="shared" si="10" ref="J99:J104">IF(I99=0,0,IF(B99=0,0,I99/B99))</f>
        <v>0.29792258337266236</v>
      </c>
      <c r="K99" s="103" t="str">
        <f aca="true" t="shared" si="11" ref="K99:K104">IF(H98=0,"-",IF(E99=H98,"-","*"))</f>
        <v>-</v>
      </c>
    </row>
    <row r="100" spans="1:11" ht="12" customHeight="1">
      <c r="A100" s="47">
        <v>2002</v>
      </c>
      <c r="B100" s="83">
        <f>+'[1]Pop'!D223</f>
        <v>288.104818</v>
      </c>
      <c r="C100" s="42">
        <v>33</v>
      </c>
      <c r="D100" s="42">
        <v>70</v>
      </c>
      <c r="E100" s="42">
        <v>15</v>
      </c>
      <c r="F100" s="42">
        <f>C100+D100+E100</f>
        <v>118</v>
      </c>
      <c r="G100" s="42">
        <v>19</v>
      </c>
      <c r="H100" s="42">
        <v>14</v>
      </c>
      <c r="I100" s="42">
        <f t="shared" si="8"/>
        <v>85</v>
      </c>
      <c r="J100" s="40">
        <f t="shared" si="10"/>
        <v>0.2950315117604177</v>
      </c>
      <c r="K100" s="103" t="str">
        <f t="shared" si="11"/>
        <v>-</v>
      </c>
    </row>
    <row r="101" spans="1:11" ht="12" customHeight="1">
      <c r="A101" s="47">
        <v>2003</v>
      </c>
      <c r="B101" s="83">
        <f>+'[1]Pop'!D224</f>
        <v>290.819634</v>
      </c>
      <c r="C101" s="42">
        <v>27</v>
      </c>
      <c r="D101" s="42">
        <v>71</v>
      </c>
      <c r="E101" s="29" t="s">
        <v>8</v>
      </c>
      <c r="F101" s="42">
        <f aca="true" t="shared" si="12" ref="F101:F106">C101+D101</f>
        <v>98</v>
      </c>
      <c r="G101" s="42">
        <v>11</v>
      </c>
      <c r="H101" s="29" t="s">
        <v>8</v>
      </c>
      <c r="I101" s="42">
        <f aca="true" t="shared" si="13" ref="I101:I112">F101-G101</f>
        <v>87</v>
      </c>
      <c r="J101" s="40">
        <f t="shared" si="10"/>
        <v>0.29915449243705466</v>
      </c>
      <c r="K101" s="103" t="str">
        <f t="shared" si="11"/>
        <v>*</v>
      </c>
    </row>
    <row r="102" spans="1:11" ht="12" customHeight="1">
      <c r="A102" s="47">
        <v>2004</v>
      </c>
      <c r="B102" s="83">
        <f>+'[1]Pop'!D225</f>
        <v>293.463185</v>
      </c>
      <c r="C102" s="42">
        <v>28</v>
      </c>
      <c r="D102" s="42">
        <v>70</v>
      </c>
      <c r="E102" s="29" t="s">
        <v>8</v>
      </c>
      <c r="F102" s="42">
        <f t="shared" si="12"/>
        <v>98</v>
      </c>
      <c r="G102" s="42">
        <v>10</v>
      </c>
      <c r="H102" s="29" t="s">
        <v>8</v>
      </c>
      <c r="I102" s="42">
        <f t="shared" si="13"/>
        <v>88</v>
      </c>
      <c r="J102" s="40">
        <f t="shared" si="10"/>
        <v>0.2998672559217266</v>
      </c>
      <c r="K102" s="103" t="str">
        <f t="shared" si="11"/>
        <v>-</v>
      </c>
    </row>
    <row r="103" spans="1:11" ht="12" customHeight="1">
      <c r="A103" s="47">
        <v>2005</v>
      </c>
      <c r="B103" s="83">
        <f>+'[1]Pop'!D226</f>
        <v>296.186216</v>
      </c>
      <c r="C103" s="42">
        <v>16</v>
      </c>
      <c r="D103" s="42">
        <v>83</v>
      </c>
      <c r="E103" s="29" t="s">
        <v>8</v>
      </c>
      <c r="F103" s="42">
        <f t="shared" si="12"/>
        <v>99</v>
      </c>
      <c r="G103" s="42">
        <v>11</v>
      </c>
      <c r="H103" s="29" t="s">
        <v>8</v>
      </c>
      <c r="I103" s="42">
        <f t="shared" si="13"/>
        <v>88</v>
      </c>
      <c r="J103" s="40">
        <f t="shared" si="10"/>
        <v>0.29711038274650836</v>
      </c>
      <c r="K103" s="103" t="str">
        <f t="shared" si="11"/>
        <v>-</v>
      </c>
    </row>
    <row r="104" spans="1:11" ht="12" customHeight="1">
      <c r="A104" s="46">
        <v>2006</v>
      </c>
      <c r="B104" s="82">
        <f>+'[1]Pop'!D227</f>
        <v>298.995825</v>
      </c>
      <c r="C104" s="36">
        <v>22</v>
      </c>
      <c r="D104" s="36">
        <v>87</v>
      </c>
      <c r="E104" s="26" t="s">
        <v>8</v>
      </c>
      <c r="F104" s="36">
        <f t="shared" si="12"/>
        <v>109</v>
      </c>
      <c r="G104" s="36">
        <v>12</v>
      </c>
      <c r="H104" s="26" t="s">
        <v>8</v>
      </c>
      <c r="I104" s="36">
        <f t="shared" si="13"/>
        <v>97</v>
      </c>
      <c r="J104" s="34">
        <f t="shared" si="10"/>
        <v>0.32441924565334646</v>
      </c>
      <c r="K104" s="102" t="str">
        <f t="shared" si="11"/>
        <v>-</v>
      </c>
    </row>
    <row r="105" spans="1:11" ht="12" customHeight="1">
      <c r="A105" s="46">
        <v>2007</v>
      </c>
      <c r="B105" s="82">
        <f>+'[1]Pop'!D228</f>
        <v>302.003917</v>
      </c>
      <c r="C105" s="36">
        <v>10</v>
      </c>
      <c r="D105" s="36">
        <v>89</v>
      </c>
      <c r="E105" s="26" t="s">
        <v>8</v>
      </c>
      <c r="F105" s="36">
        <f t="shared" si="12"/>
        <v>99</v>
      </c>
      <c r="G105" s="36">
        <v>9</v>
      </c>
      <c r="H105" s="26" t="s">
        <v>8</v>
      </c>
      <c r="I105" s="36">
        <f t="shared" si="13"/>
        <v>90</v>
      </c>
      <c r="J105" s="34">
        <f aca="true" t="shared" si="14" ref="J105:J110">IF(I105=0,0,IF(B105=0,0,I105/B105))</f>
        <v>0.2980093797922495</v>
      </c>
      <c r="K105" s="102" t="str">
        <f aca="true" t="shared" si="15" ref="K105:K110">IF(H104=0,"-",IF(E105=H104,"-","*"))</f>
        <v>-</v>
      </c>
    </row>
    <row r="106" spans="1:11" ht="12" customHeight="1">
      <c r="A106" s="46">
        <v>2008</v>
      </c>
      <c r="B106" s="82">
        <f>+'[1]Pop'!D229</f>
        <v>304.797761</v>
      </c>
      <c r="C106" s="36">
        <v>10</v>
      </c>
      <c r="D106" s="36">
        <v>93</v>
      </c>
      <c r="E106" s="26" t="s">
        <v>8</v>
      </c>
      <c r="F106" s="36">
        <f t="shared" si="12"/>
        <v>103</v>
      </c>
      <c r="G106" s="36">
        <v>10</v>
      </c>
      <c r="H106" s="26" t="s">
        <v>8</v>
      </c>
      <c r="I106" s="36">
        <f t="shared" si="13"/>
        <v>93</v>
      </c>
      <c r="J106" s="34">
        <f t="shared" si="14"/>
        <v>0.3051203515894594</v>
      </c>
      <c r="K106" s="102" t="str">
        <f t="shared" si="15"/>
        <v>-</v>
      </c>
    </row>
    <row r="107" spans="1:11" ht="12" customHeight="1">
      <c r="A107" s="46">
        <v>2009</v>
      </c>
      <c r="B107" s="82">
        <f>+'[1]Pop'!D230</f>
        <v>307.439406</v>
      </c>
      <c r="C107" s="36">
        <v>21</v>
      </c>
      <c r="D107" s="36">
        <v>91</v>
      </c>
      <c r="E107" s="26" t="s">
        <v>8</v>
      </c>
      <c r="F107" s="36">
        <f aca="true" t="shared" si="16" ref="F107:F112">C107+D107</f>
        <v>112</v>
      </c>
      <c r="G107" s="36">
        <v>5</v>
      </c>
      <c r="H107" s="26" t="s">
        <v>8</v>
      </c>
      <c r="I107" s="36">
        <f t="shared" si="13"/>
        <v>107</v>
      </c>
      <c r="J107" s="34">
        <f t="shared" si="14"/>
        <v>0.3480360614540089</v>
      </c>
      <c r="K107" s="102" t="str">
        <f t="shared" si="15"/>
        <v>-</v>
      </c>
    </row>
    <row r="108" spans="1:11" ht="12" customHeight="1">
      <c r="A108" s="46">
        <v>2010</v>
      </c>
      <c r="B108" s="82">
        <f>+'[1]Pop'!D231</f>
        <v>309.741279</v>
      </c>
      <c r="C108" s="36">
        <v>18</v>
      </c>
      <c r="D108" s="36">
        <v>92</v>
      </c>
      <c r="E108" s="26" t="s">
        <v>8</v>
      </c>
      <c r="F108" s="36">
        <f t="shared" si="16"/>
        <v>110</v>
      </c>
      <c r="G108" s="36">
        <v>4</v>
      </c>
      <c r="H108" s="26" t="s">
        <v>8</v>
      </c>
      <c r="I108" s="36">
        <f t="shared" si="13"/>
        <v>106</v>
      </c>
      <c r="J108" s="34">
        <f t="shared" si="14"/>
        <v>0.3422210960780594</v>
      </c>
      <c r="K108" s="102" t="str">
        <f t="shared" si="15"/>
        <v>-</v>
      </c>
    </row>
    <row r="109" spans="1:11" ht="12" customHeight="1">
      <c r="A109" s="92">
        <v>2011</v>
      </c>
      <c r="B109" s="96">
        <f>+'[1]Pop'!D232</f>
        <v>311.973914</v>
      </c>
      <c r="C109" s="91">
        <v>25</v>
      </c>
      <c r="D109" s="91">
        <v>90</v>
      </c>
      <c r="E109" s="87" t="s">
        <v>8</v>
      </c>
      <c r="F109" s="91">
        <f t="shared" si="16"/>
        <v>115</v>
      </c>
      <c r="G109" s="91">
        <v>7</v>
      </c>
      <c r="H109" s="87" t="s">
        <v>8</v>
      </c>
      <c r="I109" s="91">
        <f t="shared" si="13"/>
        <v>108</v>
      </c>
      <c r="J109" s="89">
        <f t="shared" si="14"/>
        <v>0.34618279014187064</v>
      </c>
      <c r="K109" s="103" t="str">
        <f t="shared" si="15"/>
        <v>-</v>
      </c>
    </row>
    <row r="110" spans="1:11" ht="12" customHeight="1">
      <c r="A110" s="124">
        <v>2012</v>
      </c>
      <c r="B110" s="125">
        <f>+'[1]Pop'!D233</f>
        <v>314.167558</v>
      </c>
      <c r="C110" s="126">
        <v>22</v>
      </c>
      <c r="D110" s="126">
        <v>94</v>
      </c>
      <c r="E110" s="127" t="s">
        <v>8</v>
      </c>
      <c r="F110" s="126">
        <f t="shared" si="16"/>
        <v>116</v>
      </c>
      <c r="G110" s="126">
        <v>11</v>
      </c>
      <c r="H110" s="127" t="s">
        <v>8</v>
      </c>
      <c r="I110" s="126">
        <f t="shared" si="13"/>
        <v>105</v>
      </c>
      <c r="J110" s="128">
        <f t="shared" si="14"/>
        <v>0.33421655841371123</v>
      </c>
      <c r="K110" s="129" t="str">
        <f t="shared" si="15"/>
        <v>-</v>
      </c>
    </row>
    <row r="111" spans="1:11" ht="12" customHeight="1">
      <c r="A111" s="124">
        <v>2013</v>
      </c>
      <c r="B111" s="125">
        <f>+'[1]Pop'!D234</f>
        <v>316.294766</v>
      </c>
      <c r="C111" s="126">
        <v>10</v>
      </c>
      <c r="D111" s="126">
        <v>94</v>
      </c>
      <c r="E111" s="127" t="s">
        <v>8</v>
      </c>
      <c r="F111" s="126">
        <f t="shared" si="16"/>
        <v>104</v>
      </c>
      <c r="G111" s="126">
        <v>15</v>
      </c>
      <c r="H111" s="127" t="s">
        <v>8</v>
      </c>
      <c r="I111" s="126">
        <f t="shared" si="13"/>
        <v>89</v>
      </c>
      <c r="J111" s="128">
        <f aca="true" t="shared" si="17" ref="J111:J116">IF(I111=0,0,IF(B111=0,0,I111/B111))</f>
        <v>0.2813830944012523</v>
      </c>
      <c r="K111" s="129" t="str">
        <f aca="true" t="shared" si="18" ref="K111:K116">IF(H110=0,"-",IF(E111=H110,"-","*"))</f>
        <v>-</v>
      </c>
    </row>
    <row r="112" spans="1:11" ht="12" customHeight="1">
      <c r="A112" s="124">
        <v>2014</v>
      </c>
      <c r="B112" s="125">
        <f>+'[1]Pop'!D235</f>
        <v>318.576955</v>
      </c>
      <c r="C112" s="126">
        <v>25</v>
      </c>
      <c r="D112" s="126">
        <v>91</v>
      </c>
      <c r="E112" s="127" t="s">
        <v>8</v>
      </c>
      <c r="F112" s="126">
        <f t="shared" si="16"/>
        <v>116</v>
      </c>
      <c r="G112" s="126">
        <v>12</v>
      </c>
      <c r="H112" s="127" t="s">
        <v>8</v>
      </c>
      <c r="I112" s="126">
        <f t="shared" si="13"/>
        <v>104</v>
      </c>
      <c r="J112" s="128">
        <f t="shared" si="17"/>
        <v>0.32645173597066995</v>
      </c>
      <c r="K112" s="129" t="str">
        <f t="shared" si="18"/>
        <v>-</v>
      </c>
    </row>
    <row r="113" spans="1:11" ht="12" customHeight="1">
      <c r="A113" s="124">
        <v>2015</v>
      </c>
      <c r="B113" s="125">
        <f>+'[1]Pop'!D236</f>
        <v>320.870703</v>
      </c>
      <c r="C113" s="126">
        <v>23</v>
      </c>
      <c r="D113" s="126">
        <v>100</v>
      </c>
      <c r="E113" s="127" t="s">
        <v>8</v>
      </c>
      <c r="F113" s="126">
        <f>C113+D113</f>
        <v>123</v>
      </c>
      <c r="G113" s="126">
        <v>12</v>
      </c>
      <c r="H113" s="127" t="s">
        <v>8</v>
      </c>
      <c r="I113" s="126">
        <f>F113-G113</f>
        <v>111</v>
      </c>
      <c r="J113" s="128">
        <f t="shared" si="17"/>
        <v>0.34593373269107713</v>
      </c>
      <c r="K113" s="129" t="str">
        <f t="shared" si="18"/>
        <v>-</v>
      </c>
    </row>
    <row r="114" spans="1:11" ht="12" customHeight="1">
      <c r="A114" s="155">
        <v>2016</v>
      </c>
      <c r="B114" s="146">
        <f>+'[1]Pop'!D237</f>
        <v>323.161011</v>
      </c>
      <c r="C114" s="168">
        <v>12</v>
      </c>
      <c r="D114" s="168">
        <v>101</v>
      </c>
      <c r="E114" s="167" t="s">
        <v>8</v>
      </c>
      <c r="F114" s="168">
        <f>C114+D114</f>
        <v>113</v>
      </c>
      <c r="G114" s="168">
        <v>8</v>
      </c>
      <c r="H114" s="167" t="s">
        <v>8</v>
      </c>
      <c r="I114" s="168">
        <f>F114-G114</f>
        <v>105</v>
      </c>
      <c r="J114" s="169">
        <f t="shared" si="17"/>
        <v>0.324915433563859</v>
      </c>
      <c r="K114" s="156" t="str">
        <f t="shared" si="18"/>
        <v>-</v>
      </c>
    </row>
    <row r="115" spans="1:11" ht="12" customHeight="1">
      <c r="A115" s="155">
        <v>2017</v>
      </c>
      <c r="B115" s="146">
        <f>+'[1]Pop'!D238</f>
        <v>325.20603</v>
      </c>
      <c r="C115" s="195">
        <v>17</v>
      </c>
      <c r="D115" s="195">
        <v>100</v>
      </c>
      <c r="E115" s="167" t="s">
        <v>8</v>
      </c>
      <c r="F115" s="195">
        <f>C115+D115</f>
        <v>117</v>
      </c>
      <c r="G115" s="195">
        <v>4</v>
      </c>
      <c r="H115" s="167" t="s">
        <v>8</v>
      </c>
      <c r="I115" s="195">
        <f>F115-G115</f>
        <v>113</v>
      </c>
      <c r="J115" s="196">
        <f t="shared" si="17"/>
        <v>0.3474720318070363</v>
      </c>
      <c r="K115" s="156" t="str">
        <f t="shared" si="18"/>
        <v>-</v>
      </c>
    </row>
    <row r="116" spans="1:11" ht="12" customHeight="1" thickBot="1">
      <c r="A116" s="155">
        <v>2018</v>
      </c>
      <c r="B116" s="146">
        <f>+'[1]Pop'!D239</f>
        <v>326.923976</v>
      </c>
      <c r="C116" s="147">
        <v>25</v>
      </c>
      <c r="D116" s="186">
        <v>91</v>
      </c>
      <c r="E116" s="167" t="s">
        <v>8</v>
      </c>
      <c r="F116" s="147">
        <f>C116+D116</f>
        <v>116</v>
      </c>
      <c r="G116" s="186">
        <v>5</v>
      </c>
      <c r="H116" s="167" t="s">
        <v>8</v>
      </c>
      <c r="I116" s="147">
        <f>F116-G116</f>
        <v>111</v>
      </c>
      <c r="J116" s="187">
        <f t="shared" si="17"/>
        <v>0.3395284780214468</v>
      </c>
      <c r="K116" s="156" t="str">
        <f t="shared" si="18"/>
        <v>-</v>
      </c>
    </row>
    <row r="117" spans="1:11" ht="12" customHeight="1" thickTop="1">
      <c r="A117" s="328" t="s">
        <v>44</v>
      </c>
      <c r="B117" s="329"/>
      <c r="C117" s="329"/>
      <c r="D117" s="329"/>
      <c r="E117" s="329"/>
      <c r="F117" s="329"/>
      <c r="G117" s="329"/>
      <c r="H117" s="329"/>
      <c r="I117" s="329"/>
      <c r="J117" s="329"/>
      <c r="K117" s="330"/>
    </row>
    <row r="118" spans="1:11" ht="12" customHeight="1">
      <c r="A118" s="315"/>
      <c r="B118" s="316"/>
      <c r="C118" s="316"/>
      <c r="D118" s="316"/>
      <c r="E118" s="316"/>
      <c r="F118" s="316"/>
      <c r="G118" s="316"/>
      <c r="H118" s="316"/>
      <c r="I118" s="316"/>
      <c r="J118" s="316"/>
      <c r="K118" s="317"/>
    </row>
    <row r="119" spans="1:11" ht="12" customHeight="1">
      <c r="A119" s="315" t="s">
        <v>45</v>
      </c>
      <c r="B119" s="316"/>
      <c r="C119" s="316"/>
      <c r="D119" s="316"/>
      <c r="E119" s="316"/>
      <c r="F119" s="316"/>
      <c r="G119" s="316"/>
      <c r="H119" s="316"/>
      <c r="I119" s="316"/>
      <c r="J119" s="316"/>
      <c r="K119" s="317"/>
    </row>
    <row r="120" spans="1:11" ht="12" customHeight="1">
      <c r="A120" s="315"/>
      <c r="B120" s="316"/>
      <c r="C120" s="316"/>
      <c r="D120" s="316"/>
      <c r="E120" s="316"/>
      <c r="F120" s="316"/>
      <c r="G120" s="316"/>
      <c r="H120" s="316"/>
      <c r="I120" s="316"/>
      <c r="J120" s="316"/>
      <c r="K120" s="317"/>
    </row>
    <row r="121" spans="1:11" ht="12" customHeight="1">
      <c r="A121" s="315" t="s">
        <v>46</v>
      </c>
      <c r="B121" s="316"/>
      <c r="C121" s="316"/>
      <c r="D121" s="316"/>
      <c r="E121" s="316"/>
      <c r="F121" s="316"/>
      <c r="G121" s="316"/>
      <c r="H121" s="316"/>
      <c r="I121" s="316"/>
      <c r="J121" s="316"/>
      <c r="K121" s="317"/>
    </row>
    <row r="122" spans="1:11" ht="12" customHeight="1">
      <c r="A122" s="315"/>
      <c r="B122" s="316"/>
      <c r="C122" s="316"/>
      <c r="D122" s="316"/>
      <c r="E122" s="316"/>
      <c r="F122" s="316"/>
      <c r="G122" s="316"/>
      <c r="H122" s="316"/>
      <c r="I122" s="316"/>
      <c r="J122" s="316"/>
      <c r="K122" s="317"/>
    </row>
    <row r="123" spans="1:11" ht="12" customHeight="1">
      <c r="A123" s="324" t="s">
        <v>67</v>
      </c>
      <c r="B123" s="325"/>
      <c r="C123" s="325"/>
      <c r="D123" s="325"/>
      <c r="E123" s="325"/>
      <c r="F123" s="325"/>
      <c r="G123" s="325"/>
      <c r="H123" s="325"/>
      <c r="I123" s="325"/>
      <c r="J123" s="325"/>
      <c r="K123" s="326"/>
    </row>
    <row r="124" spans="1:11" ht="12" customHeight="1">
      <c r="A124" s="327"/>
      <c r="B124" s="325"/>
      <c r="C124" s="325"/>
      <c r="D124" s="325"/>
      <c r="E124" s="325"/>
      <c r="F124" s="325"/>
      <c r="G124" s="325"/>
      <c r="H124" s="325"/>
      <c r="I124" s="325"/>
      <c r="J124" s="325"/>
      <c r="K124" s="326"/>
    </row>
    <row r="125" spans="1:11" ht="12" customHeight="1">
      <c r="A125" s="327"/>
      <c r="B125" s="325"/>
      <c r="C125" s="325"/>
      <c r="D125" s="325"/>
      <c r="E125" s="325"/>
      <c r="F125" s="325"/>
      <c r="G125" s="325"/>
      <c r="H125" s="325"/>
      <c r="I125" s="325"/>
      <c r="J125" s="325"/>
      <c r="K125" s="326"/>
    </row>
    <row r="126" spans="1:11" ht="12" customHeight="1">
      <c r="A126" s="318" t="s">
        <v>59</v>
      </c>
      <c r="B126" s="319"/>
      <c r="C126" s="319"/>
      <c r="D126" s="319"/>
      <c r="E126" s="319"/>
      <c r="F126" s="319"/>
      <c r="G126" s="319"/>
      <c r="H126" s="319"/>
      <c r="I126" s="319"/>
      <c r="J126" s="319"/>
      <c r="K126" s="320"/>
    </row>
    <row r="127" spans="1:11" ht="12" customHeight="1">
      <c r="A127" s="321"/>
      <c r="B127" s="322"/>
      <c r="C127" s="322"/>
      <c r="D127" s="322"/>
      <c r="E127" s="322"/>
      <c r="F127" s="322"/>
      <c r="G127" s="322"/>
      <c r="H127" s="322"/>
      <c r="I127" s="322"/>
      <c r="J127" s="322"/>
      <c r="K127" s="323"/>
    </row>
  </sheetData>
  <sheetProtection/>
  <mergeCells count="25">
    <mergeCell ref="A126:K127"/>
    <mergeCell ref="A123:K124"/>
    <mergeCell ref="A117:K117"/>
    <mergeCell ref="A118:K118"/>
    <mergeCell ref="A119:K119"/>
    <mergeCell ref="A125:K125"/>
    <mergeCell ref="A121:K121"/>
    <mergeCell ref="A122:K122"/>
    <mergeCell ref="A1:I1"/>
    <mergeCell ref="C6:I6"/>
    <mergeCell ref="K4:K5"/>
    <mergeCell ref="G3:G5"/>
    <mergeCell ref="E3:E5"/>
    <mergeCell ref="A120:K120"/>
    <mergeCell ref="D3:D5"/>
    <mergeCell ref="J1:K1"/>
    <mergeCell ref="G2:H2"/>
    <mergeCell ref="I2:K3"/>
    <mergeCell ref="J4:J5"/>
    <mergeCell ref="F3:F5"/>
    <mergeCell ref="A2:A5"/>
    <mergeCell ref="C3:C5"/>
    <mergeCell ref="B2:B5"/>
    <mergeCell ref="H3:H5"/>
    <mergeCell ref="I4:I5"/>
  </mergeCells>
  <printOptions horizontalCentered="1" verticalCentered="1"/>
  <pageMargins left="0.5" right="0.5" top="0.5" bottom="0.5" header="0" footer="0"/>
  <pageSetup fitToHeight="3" fitToWidth="1" horizontalDpi="300" verticalDpi="300" orientation="landscape" r:id="rId1"/>
  <rowBreaks count="2" manualBreakCount="2">
    <brk id="38" max="10" man="1"/>
    <brk id="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Fishery products: Total and per capita availability</dc:title>
  <dc:subject>Agricultural economics</dc:subject>
  <dc:creator>Andrzej Blazejczyk</dc:creator>
  <cp:keywords>Fish, fishery products, food consumption, food availability, per capita, U.S. Department of Agriculture, USDA, Economic Research Service, ERS</cp:keywords>
  <dc:description/>
  <cp:lastModifiedBy>Blazejczyk, Andrzej - REE-ERS, Kansas City, MO</cp:lastModifiedBy>
  <cp:lastPrinted>2012-04-24T12:19:06Z</cp:lastPrinted>
  <dcterms:created xsi:type="dcterms:W3CDTF">1999-07-08T18:17:22Z</dcterms:created>
  <dcterms:modified xsi:type="dcterms:W3CDTF">2021-01-04T15:46:04Z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