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640" windowHeight="4728" tabRatio="740" activeTab="0"/>
  </bookViews>
  <sheets>
    <sheet name="TableOfContents" sheetId="1" r:id="rId1"/>
    <sheet name="Pcc" sheetId="2" r:id="rId2"/>
    <sheet name="PccDryBeans" sheetId="3" r:id="rId3"/>
    <sheet name="DryBeans" sheetId="4" r:id="rId4"/>
    <sheet name="PintoBeans" sheetId="5" r:id="rId5"/>
    <sheet name="NavyBeans" sheetId="6" r:id="rId6"/>
    <sheet name="GreatNorthernBeans" sheetId="7" r:id="rId7"/>
    <sheet name="BlackBeans" sheetId="8" r:id="rId8"/>
    <sheet name="DryLimaBeans" sheetId="9" r:id="rId9"/>
    <sheet name="RedKidneyBeans" sheetId="10" r:id="rId10"/>
    <sheet name="OtherDryBeans" sheetId="11" r:id="rId11"/>
    <sheet name="DryOnions" sheetId="12" r:id="rId12"/>
  </sheets>
  <externalReferences>
    <externalReference r:id="rId15"/>
    <externalReference r:id="rId16"/>
  </externalReferences>
  <definedNames>
    <definedName name="_xlnm.Print_Area" localSheetId="7">'BlackBeans'!$A$1:$K$71</definedName>
    <definedName name="_xlnm.Print_Area" localSheetId="8">'DryLimaBeans'!$A$1:$K$74</definedName>
    <definedName name="_xlnm.Print_Area" localSheetId="11">'DryOnions'!$A$1:$K$65</definedName>
    <definedName name="_xlnm.Print_Area" localSheetId="6">'GreatNorthernBeans'!$A$1:$K$73</definedName>
    <definedName name="_xlnm.Print_Area" localSheetId="5">'NavyBeans'!$A$1:$K$71</definedName>
    <definedName name="_xlnm.Print_Area" localSheetId="10">'OtherDryBeans'!$A$1:$K$75</definedName>
    <definedName name="_xlnm.Print_Area" localSheetId="2">'PccDryBeans'!$A$1:$H$70</definedName>
    <definedName name="_xlnm.Print_Area" localSheetId="4">'PintoBeans'!$A$1:$K$73</definedName>
    <definedName name="_xlnm.Print_Area" localSheetId="9">'RedKidneyBeans'!$A$1:$K$74</definedName>
    <definedName name="_xlnm.Print_Titles" localSheetId="1">'Pcc'!$1:$6</definedName>
    <definedName name="_xlnm.Print_Titles" localSheetId="2">'PccDryBeans'!$1:$6</definedName>
  </definedNames>
  <calcPr fullCalcOnLoad="1"/>
</workbook>
</file>

<file path=xl/sharedStrings.xml><?xml version="1.0" encoding="utf-8"?>
<sst xmlns="http://schemas.openxmlformats.org/spreadsheetml/2006/main" count="661" uniqueCount="93">
  <si>
    <t>Year</t>
  </si>
  <si>
    <t>Supply</t>
  </si>
  <si>
    <t>Total</t>
  </si>
  <si>
    <t>Farm</t>
  </si>
  <si>
    <t>Vegetables for dehydrating</t>
  </si>
  <si>
    <t>Onions</t>
  </si>
  <si>
    <t>Potatoes</t>
  </si>
  <si>
    <t>NA</t>
  </si>
  <si>
    <t>Pinto</t>
  </si>
  <si>
    <t>Navy</t>
  </si>
  <si>
    <t>Great Northern</t>
  </si>
  <si>
    <t>Red kidney</t>
  </si>
  <si>
    <t>All lima beans</t>
  </si>
  <si>
    <t>Ending stocks</t>
  </si>
  <si>
    <t>Filename:</t>
  </si>
  <si>
    <t>Worksheets:</t>
  </si>
  <si>
    <t>Legumes</t>
  </si>
  <si>
    <t>Dry edible beans - Per capita availability, by type of bean</t>
  </si>
  <si>
    <t>Legumes, vegetables for dehydrating, and potatoes for chips - Per capita availability</t>
  </si>
  <si>
    <t>Dry peas and lentils</t>
  </si>
  <si>
    <t>Dry edible beans - Supply and disappearance</t>
  </si>
  <si>
    <t>Dry pinto beans - Supply and disappearance</t>
  </si>
  <si>
    <t>Dry navy beans:  Supply and disappearance</t>
  </si>
  <si>
    <t>Dry great northern beans - Supply and disappearance</t>
  </si>
  <si>
    <t>Dry black beans - Supply and disappearance</t>
  </si>
  <si>
    <t>Dry red kidney beans - Supply and disappearance</t>
  </si>
  <si>
    <t>Dry lima beans - Supply and disappearance</t>
  </si>
  <si>
    <t>Other dry beans - Supply and disappearance</t>
  </si>
  <si>
    <t>Dehydrating onions:  Supply and disappearance</t>
  </si>
  <si>
    <t>Per capita availability</t>
  </si>
  <si>
    <r>
      <t>Year</t>
    </r>
    <r>
      <rPr>
        <vertAlign val="superscript"/>
        <sz val="8"/>
        <rFont val="Arial"/>
        <family val="2"/>
      </rPr>
      <t>2</t>
    </r>
  </si>
  <si>
    <r>
      <t>Dry edible beans</t>
    </r>
    <r>
      <rPr>
        <vertAlign val="superscript"/>
        <sz val="8"/>
        <rFont val="Arial"/>
        <family val="2"/>
      </rPr>
      <t>3</t>
    </r>
  </si>
  <si>
    <r>
      <t>Total</t>
    </r>
    <r>
      <rPr>
        <vertAlign val="superscript"/>
        <sz val="8"/>
        <rFont val="Arial"/>
        <family val="2"/>
      </rPr>
      <t>4</t>
    </r>
  </si>
  <si>
    <r>
      <t>U.S. population, July 1</t>
    </r>
    <r>
      <rPr>
        <vertAlign val="superscript"/>
        <sz val="8"/>
        <rFont val="Arial"/>
        <family val="2"/>
      </rPr>
      <t>2</t>
    </r>
  </si>
  <si>
    <r>
      <t>Production</t>
    </r>
    <r>
      <rPr>
        <vertAlign val="superscript"/>
        <sz val="8"/>
        <rFont val="Arial"/>
        <family val="2"/>
      </rPr>
      <t>3</t>
    </r>
  </si>
  <si>
    <r>
      <t>Imports</t>
    </r>
    <r>
      <rPr>
        <vertAlign val="superscript"/>
        <sz val="8"/>
        <rFont val="Arial"/>
        <family val="2"/>
      </rPr>
      <t>4 5</t>
    </r>
  </si>
  <si>
    <r>
      <t>Beginning stocks</t>
    </r>
    <r>
      <rPr>
        <vertAlign val="superscript"/>
        <sz val="8"/>
        <rFont val="Arial"/>
        <family val="2"/>
      </rPr>
      <t>6</t>
    </r>
  </si>
  <si>
    <r>
      <t>Total supply</t>
    </r>
    <r>
      <rPr>
        <vertAlign val="superscript"/>
        <sz val="8"/>
        <rFont val="Arial"/>
        <family val="2"/>
      </rPr>
      <t>7</t>
    </r>
  </si>
  <si>
    <r>
      <t>Exports</t>
    </r>
    <r>
      <rPr>
        <vertAlign val="superscript"/>
        <sz val="8"/>
        <rFont val="Arial"/>
        <family val="2"/>
      </rPr>
      <t>4 5</t>
    </r>
  </si>
  <si>
    <r>
      <t>Ending stocks</t>
    </r>
    <r>
      <rPr>
        <vertAlign val="superscript"/>
        <sz val="8"/>
        <rFont val="Arial"/>
        <family val="2"/>
      </rPr>
      <t>6</t>
    </r>
  </si>
  <si>
    <r>
      <t>Shrink and loss</t>
    </r>
    <r>
      <rPr>
        <vertAlign val="superscript"/>
        <sz val="8"/>
        <rFont val="Arial"/>
        <family val="2"/>
      </rPr>
      <t>8</t>
    </r>
  </si>
  <si>
    <r>
      <t>Imports</t>
    </r>
    <r>
      <rPr>
        <vertAlign val="superscript"/>
        <sz val="8"/>
        <rFont val="Arial"/>
        <family val="2"/>
      </rPr>
      <t>4</t>
    </r>
  </si>
  <si>
    <r>
      <t>Beginning stocks</t>
    </r>
    <r>
      <rPr>
        <vertAlign val="superscript"/>
        <sz val="8"/>
        <rFont val="Arial"/>
        <family val="2"/>
      </rPr>
      <t>5</t>
    </r>
  </si>
  <si>
    <r>
      <t>Total supply</t>
    </r>
    <r>
      <rPr>
        <vertAlign val="superscript"/>
        <sz val="8"/>
        <rFont val="Arial"/>
        <family val="2"/>
      </rPr>
      <t>6</t>
    </r>
  </si>
  <si>
    <r>
      <t>Exports</t>
    </r>
    <r>
      <rPr>
        <vertAlign val="superscript"/>
        <sz val="8"/>
        <rFont val="Arial"/>
        <family val="2"/>
      </rPr>
      <t>4</t>
    </r>
  </si>
  <si>
    <r>
      <t>Seed</t>
    </r>
    <r>
      <rPr>
        <vertAlign val="superscript"/>
        <sz val="8"/>
        <rFont val="Arial"/>
        <family val="2"/>
      </rPr>
      <t>7</t>
    </r>
  </si>
  <si>
    <r>
      <t>Total</t>
    </r>
    <r>
      <rPr>
        <vertAlign val="superscript"/>
        <sz val="8"/>
        <rFont val="Arial"/>
        <family val="2"/>
      </rPr>
      <t>8</t>
    </r>
  </si>
  <si>
    <r>
      <t>Ending stocks</t>
    </r>
    <r>
      <rPr>
        <vertAlign val="superscript"/>
        <sz val="8"/>
        <rFont val="Arial"/>
        <family val="2"/>
      </rPr>
      <t>4</t>
    </r>
  </si>
  <si>
    <r>
      <t>Other</t>
    </r>
    <r>
      <rPr>
        <vertAlign val="superscript"/>
        <sz val="8"/>
        <rFont val="Arial"/>
        <family val="2"/>
      </rPr>
      <t>2</t>
    </r>
  </si>
  <si>
    <r>
      <t>Total</t>
    </r>
    <r>
      <rPr>
        <vertAlign val="superscript"/>
        <sz val="8"/>
        <rFont val="Arial"/>
        <family val="2"/>
      </rPr>
      <t>3</t>
    </r>
  </si>
  <si>
    <t>NA = Not available.</t>
  </si>
  <si>
    <t>---- Millions ----</t>
  </si>
  <si>
    <t>-------------------------------------------------------------------------------- Million pounds ---------------------------------------------------------------------------------</t>
  </si>
  <si>
    <t>---- Pounds ----</t>
  </si>
  <si>
    <t>------------------------------------------------------------------------ Pounds ------------------------------------------------------------------------</t>
  </si>
  <si>
    <t>------------------------------------------------------------------------ Pounds ------------------------------------------------------------------------------------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</si>
  <si>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Calendar-year basis. Uses U.S. resident population plus the Armed Forces overseas, July 1.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Includes black, small red, pink, cranberry, garbanzo, blackeye, and all other dry edible beans.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Calculated from unrounded data.</t>
    </r>
  </si>
  <si>
    <t>--- Millions ---</t>
  </si>
  <si>
    <t>--- Pounds ---</t>
  </si>
  <si>
    <t>----- Pounds -----</t>
  </si>
  <si>
    <t>------------------------------------------------------------------------------- Million pounds ---------------------------------------------------------------------------------</t>
  </si>
  <si>
    <t>---- Millions ---</t>
  </si>
  <si>
    <t>---- Pounds ---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</si>
  <si>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Includes both fresh and processing beans.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Resident population plus the Armed Forces overseas.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Source: USDA, National Agricultural Statistics Service.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Source: U.S. Department of Commerce, Census Bureau. 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Estimated by ERS using marketing patterns for all Michigan dry beans. 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Computed from unrounded data. </t>
    </r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>Seed use calculated as acres planted times estimated seed rate per acre.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</si>
  <si>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Calendar year. Includes both fresh and processing baby and large limas.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Resident population plus the Armed Forces overseas.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Source: USDA, National Agricultural Statistics Service.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Source: U.S. Department of Commerce, Census Bureau. Includes other white beans from 1960-69. 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Approximated from California's dry bean marketing pattern through 1992. Uses January 1 data from California Bean Shippers after 1991. Assumes no carryover into next crop year. 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Computed from unrounded data. </t>
    </r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>Seed use is estimated by ERS.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</si>
  <si>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Includes both fresh and processing beans.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Resident population plus the Armed Forces overseas.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Source: USDA, National Agricultural Statistics Service.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Source: U.S. Department of Commerce, Census Bureau. 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Beginning in 2006, North Dakota December 31 stocks on hand (North Dakota State University, North Dakota Dry Bean Stock Report). Prior to 2006 approximated from Colorado's dry bean marketing pattern. 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Computed from unrounded data. </t>
    </r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Seed use is estimated by ERS. </t>
    </r>
    <r>
      <rPr>
        <vertAlign val="superscript"/>
        <sz val="8"/>
        <rFont val="Arial"/>
        <family val="2"/>
      </rPr>
      <t>8</t>
    </r>
    <r>
      <rPr>
        <sz val="8"/>
        <rFont val="Arial"/>
        <family val="2"/>
      </rPr>
      <t>Largely for human food use but also includes animal feed, industrial waste, and shrinkage in storage and marketing.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</si>
  <si>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Includes both fresh and processing beans.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Resident population plus the Armed Forces overseas.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Source: USDA, National Agricultural Statistics Service.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Source: U.S. Department of Commerce, Census Bureau. Excludes seed beans. 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Approximated from State dry bean marketing patterns. Assumes no carryover into next crop year. 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Computed from unrounded data. </t>
    </r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>Seed use is estimated by ERS. Represents the seeding rate for all dry beans multiplied by acres planted.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</si>
  <si>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Includes both fresh and processing beans.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Resident population plus the Armed Forces overseas.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Source: USDA, National Agricultural Statistics Service.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Source: U.S. Department of Commerce, Census Bureau. 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Beginning in 2006, North Dakota December 31 stocks on hand (North Dakota State University, North Dakota Dry Bean Stock Report). Prior to 2006 approximated from Colorado's dry bean marketing pattern. 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Computed from unrounded data. </t>
    </r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>Seed use is estimated by ERS.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</si>
  <si>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Includes both fresh and processing beans.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Resident population plus the Armed Forces overseas.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Source: USDA, National Agricultural Statistics Service.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Source: U.S. Department of Commerce, Census Bureau. 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Approximated from Nebraska's dry bean marketing pattern.  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Computed from unrounded data. </t>
    </r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>Seed use is estimated by ERS based on planted area.</t>
    </r>
  </si>
  <si>
    <r>
      <t>Dry edible beans, (farm weight): Per capita availability, by type of bean</t>
    </r>
    <r>
      <rPr>
        <b/>
        <vertAlign val="superscript"/>
        <sz val="8"/>
        <rFont val="Arial"/>
        <family val="2"/>
      </rPr>
      <t>1</t>
    </r>
  </si>
  <si>
    <r>
      <t>Legumes, vegetables for dehydrating, and potatoes for chips: Per capita availability</t>
    </r>
    <r>
      <rPr>
        <b/>
        <vertAlign val="superscript"/>
        <sz val="8"/>
        <rFont val="Arial"/>
        <family val="2"/>
      </rPr>
      <t>1</t>
    </r>
  </si>
  <si>
    <t>legumes.xls</t>
  </si>
  <si>
    <r>
      <t>Dry pinto beans: Supply and use</t>
    </r>
    <r>
      <rPr>
        <b/>
        <vertAlign val="superscript"/>
        <sz val="8"/>
        <rFont val="Arial"/>
        <family val="2"/>
      </rPr>
      <t>1</t>
    </r>
  </si>
  <si>
    <t>Nonfood use</t>
  </si>
  <si>
    <r>
      <t>Food availability</t>
    </r>
    <r>
      <rPr>
        <vertAlign val="superscript"/>
        <sz val="8"/>
        <rFont val="Arial"/>
        <family val="2"/>
      </rPr>
      <t>6</t>
    </r>
  </si>
  <si>
    <r>
      <t>Dry navy beans: Supply and use</t>
    </r>
    <r>
      <rPr>
        <b/>
        <vertAlign val="superscript"/>
        <sz val="8"/>
        <rFont val="Arial"/>
        <family val="2"/>
      </rPr>
      <t>1</t>
    </r>
  </si>
  <si>
    <r>
      <t>Dry great northern beans: Supply and use</t>
    </r>
    <r>
      <rPr>
        <b/>
        <vertAlign val="superscript"/>
        <sz val="8"/>
        <rFont val="Arial"/>
        <family val="2"/>
      </rPr>
      <t>1</t>
    </r>
  </si>
  <si>
    <r>
      <t>Dry black beans: Supply and use</t>
    </r>
    <r>
      <rPr>
        <b/>
        <vertAlign val="superscript"/>
        <sz val="8"/>
        <rFont val="Arial"/>
        <family val="2"/>
      </rPr>
      <t>1</t>
    </r>
  </si>
  <si>
    <r>
      <t>Dry red kidney beans: Supply and use</t>
    </r>
    <r>
      <rPr>
        <b/>
        <vertAlign val="superscript"/>
        <sz val="8"/>
        <rFont val="Arial"/>
        <family val="2"/>
      </rPr>
      <t>1</t>
    </r>
  </si>
  <si>
    <r>
      <t>Dry lima beans: Supply and use</t>
    </r>
    <r>
      <rPr>
        <b/>
        <vertAlign val="superscript"/>
        <sz val="8"/>
        <rFont val="Arial"/>
        <family val="2"/>
      </rPr>
      <t>1</t>
    </r>
  </si>
  <si>
    <r>
      <t>Food availability</t>
    </r>
    <r>
      <rPr>
        <vertAlign val="superscript"/>
        <sz val="8"/>
        <rFont val="Arial"/>
        <family val="2"/>
      </rPr>
      <t>7</t>
    </r>
  </si>
  <si>
    <r>
      <t>Food availability</t>
    </r>
    <r>
      <rPr>
        <vertAlign val="superscript"/>
        <sz val="8"/>
        <rFont val="Arial"/>
        <family val="2"/>
      </rPr>
      <t>5</t>
    </r>
  </si>
  <si>
    <t>Potatoes for chips and shoestrings</t>
  </si>
  <si>
    <r>
      <t>Dry edible beans: Supply and use</t>
    </r>
    <r>
      <rPr>
        <b/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</si>
  <si>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Farm weight. Uses U.S. resident population plus the Armed Forces overseas, July 1 for everything except dry field peas, which use January 1 of the year following that indicated.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Calendar year except for dry field peas, which are on a crop year beginning in September of year indicated.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Cleaned basis.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>Computed from unrounded data.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</si>
  <si>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Includes both fresh and processing beans.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Resident population plus the Armed Forces overseas.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Source: USDA, National Agricultural Statistics Service.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Source: U.S. Department of Commerce, Census Bureau. 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Approximated from New York's dry bean marketing pattern until 2003. After 2003, approximated from Minnesota's dry bean marketing pattern. Assumes no carryover into the next crop year. 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Computed from unrounded data. </t>
    </r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>Seed use is estimated by ERS.</t>
    </r>
  </si>
  <si>
    <r>
      <t>Ending stocks</t>
    </r>
    <r>
      <rPr>
        <vertAlign val="superscript"/>
        <sz val="8"/>
        <rFont val="Arial"/>
        <family val="2"/>
      </rPr>
      <t>5</t>
    </r>
  </si>
  <si>
    <r>
      <t>Dehydrating onions: Supply and use</t>
    </r>
    <r>
      <rPr>
        <b/>
        <vertAlign val="superscript"/>
        <sz val="8"/>
        <rFont val="Arial"/>
        <family val="2"/>
      </rPr>
      <t>1, 9</t>
    </r>
  </si>
  <si>
    <r>
      <t>Other dry beans: Supply and use</t>
    </r>
    <r>
      <rPr>
        <b/>
        <vertAlign val="superscript"/>
        <sz val="8"/>
        <rFont val="Arial"/>
        <family val="2"/>
      </rPr>
      <t>1, 8</t>
    </r>
  </si>
  <si>
    <r>
      <t xml:space="preserve">2018 </t>
    </r>
    <r>
      <rPr>
        <vertAlign val="superscript"/>
        <sz val="8"/>
        <rFont val="Arial"/>
        <family val="2"/>
      </rPr>
      <t>9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</si>
  <si>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Farm weight. Excludes onions for fresh, canning and freezing.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Resident population plus the Armed Forces overseas.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From 1979-1992 estimated as 76 percent of California summer crop. After 1992, production for processing estimated by NASS.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Product-weight data was converted to fresh basis using a factor of 9.0. 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Source:  U.S. Dept. of Commerce, U.S. Census Bureau. 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Stocks are for raw product to be processed and do not include finished inventory. Estimated by ERS as 80 percent of California summer onion stocks from 1970-80. Since 1980, estimated as 2.5 percent of the U.S. January 1 onion inventory. </t>
    </r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Computed from unrounded data. </t>
    </r>
    <r>
      <rPr>
        <vertAlign val="superscript"/>
        <sz val="8"/>
        <rFont val="Arial"/>
        <family val="2"/>
      </rPr>
      <t>8</t>
    </r>
    <r>
      <rPr>
        <sz val="8"/>
        <rFont val="Arial"/>
        <family val="2"/>
      </rPr>
      <t xml:space="preserve">Estimated as 50 percent of California's summer crop shrinkage and loss. </t>
    </r>
    <r>
      <rPr>
        <vertAlign val="superscript"/>
        <sz val="8"/>
        <rFont val="Arial"/>
        <family val="2"/>
      </rPr>
      <t>9</t>
    </r>
    <r>
      <rPr>
        <sz val="8"/>
        <rFont val="Arial"/>
        <family val="2"/>
      </rPr>
      <t>There is an error for "Production", "Shrink and Loss", "Stocks" columns to be reviewed and corrected in 2021 Yearbook release.</t>
    </r>
  </si>
  <si>
    <t>Source: USDA, Economic Research Service - based on data from various sources as documented on the Food Availability Data System home page. Data last updated April 1, 2020.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</si>
  <si>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Includes both fresh and processing beans. From 1980 forward, calculated as total beans minus major classes. Prior to 1980, calculated as the sum of 6 minor bean classes plus a miscellaneous class.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Resident population plus the Armed Forces overseas.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Source: USDA, National Agricultural Statistics Service.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Source: U.S. Department of Commerce, Census Bureau. 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Estimated by ERS using marketing patterns for all Michigan dry beans. 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Computed from unrounded data. </t>
    </r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Seed use calculated as acres planted times estimated seeding rate per acre. </t>
    </r>
    <r>
      <rPr>
        <vertAlign val="superscript"/>
        <sz val="8"/>
        <rFont val="Arial"/>
        <family val="2"/>
      </rPr>
      <t>8</t>
    </r>
    <r>
      <rPr>
        <sz val="8"/>
        <rFont val="Arial"/>
        <family val="2"/>
      </rPr>
      <t xml:space="preserve">Data between 2011-19 adjusted according to dry beans table - to be reviewed and corrected in 2021 Yearbook. </t>
    </r>
    <r>
      <rPr>
        <vertAlign val="superscript"/>
        <sz val="8"/>
        <rFont val="Arial"/>
        <family val="2"/>
      </rPr>
      <t>9</t>
    </r>
    <r>
      <rPr>
        <sz val="8"/>
        <rFont val="Arial"/>
        <family val="2"/>
      </rPr>
      <t>2018 high production of garbanzo beans.</t>
    </r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</si>
</sst>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[&lt;36526]dd\-mmm\-yy;dd\-mmm\-yyyy"/>
    <numFmt numFmtId="166" formatCode="0.000"/>
    <numFmt numFmtId="167" formatCode="mmmm\ d\,\ yyyy"/>
    <numFmt numFmtId="168" formatCode="#;\-#;0"/>
    <numFmt numFmtId="169" formatCode="#,##0.000"/>
    <numFmt numFmtId="170" formatCode="0.0"/>
    <numFmt numFmtId="171" formatCode="0.0_)"/>
    <numFmt numFmtId="172" formatCode="#,##0.0_);\(#,##0.0\)"/>
    <numFmt numFmtId="173" formatCode="&quot;$&quot;#,##0.00"/>
    <numFmt numFmtId="174" formatCode="0.0000000"/>
    <numFmt numFmtId="175" formatCode="0.000000"/>
    <numFmt numFmtId="176" formatCode="0.00000"/>
    <numFmt numFmtId="177" formatCode="0.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#,##0.0000000000"/>
    <numFmt numFmtId="189" formatCode="#,##0.00000000000"/>
    <numFmt numFmtId="190" formatCode="#,##0.000000000000"/>
    <numFmt numFmtId="191" formatCode="#,##0.000000000000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2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/>
      <right>
        <color indexed="63"/>
      </right>
      <top style="thin"/>
      <bottom style="thin"/>
    </border>
    <border>
      <left style="thin">
        <color theme="0" tint="-0.3499799966812134"/>
      </left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double"/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theme="0" tint="-0.3499799966812134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theme="0" tint="-0.3499799966812134"/>
      </left>
      <right>
        <color indexed="63"/>
      </right>
      <top style="double"/>
      <bottom style="thin">
        <color theme="0" tint="-0.3499799966812134"/>
      </bottom>
    </border>
    <border>
      <left>
        <color indexed="63"/>
      </left>
      <right>
        <color indexed="63"/>
      </right>
      <top style="double"/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double"/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3499799966812134"/>
      </left>
      <right>
        <color indexed="63"/>
      </right>
      <top style="thin"/>
      <bottom style="thin">
        <color theme="0" tint="-0.3499799966812134"/>
      </bottom>
    </border>
    <border>
      <left>
        <color indexed="63"/>
      </left>
      <right>
        <color indexed="63"/>
      </right>
      <top style="thin"/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/>
      <bottom style="thin">
        <color theme="0" tint="-0.3499799966812134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64" fontId="0" fillId="0" borderId="0" applyFill="0" applyBorder="0" applyAlignment="0" applyProtection="0"/>
    <xf numFmtId="41" fontId="9" fillId="0" borderId="0" applyFont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42" fontId="9" fillId="0" borderId="0" applyFont="0" applyFill="0" applyBorder="0" applyAlignment="0" applyProtection="0"/>
    <xf numFmtId="5" fontId="0" fillId="0" borderId="0" applyFill="0" applyBorder="0" applyAlignment="0" applyProtection="0"/>
    <xf numFmtId="5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ill="0" applyBorder="0" applyAlignment="0" applyProtection="0"/>
    <xf numFmtId="2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0" fillId="0" borderId="7" applyNumberFormat="0" applyFill="0" applyAlignment="0" applyProtection="0"/>
    <xf numFmtId="0" fontId="42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7" fillId="0" borderId="0" xfId="61" applyAlignment="1" applyProtection="1">
      <alignment/>
      <protection/>
    </xf>
    <xf numFmtId="0" fontId="7" fillId="0" borderId="0" xfId="61" applyFont="1" applyAlignment="1" applyProtection="1" quotePrefix="1">
      <alignment horizontal="left"/>
      <protection/>
    </xf>
    <xf numFmtId="0" fontId="7" fillId="0" borderId="0" xfId="61" applyFont="1" applyAlignment="1" applyProtection="1">
      <alignment/>
      <protection/>
    </xf>
    <xf numFmtId="170" fontId="6" fillId="0" borderId="0" xfId="0" applyNumberFormat="1" applyFont="1" applyFill="1" applyAlignment="1">
      <alignment/>
    </xf>
    <xf numFmtId="0" fontId="6" fillId="0" borderId="0" xfId="0" applyNumberFormat="1" applyFont="1" applyAlignment="1">
      <alignment/>
    </xf>
    <xf numFmtId="0" fontId="6" fillId="0" borderId="0" xfId="72" applyNumberFormat="1" applyFont="1" applyFill="1" applyAlignment="1">
      <alignment/>
    </xf>
    <xf numFmtId="3" fontId="6" fillId="0" borderId="0" xfId="72" applyNumberFormat="1" applyFont="1" applyFill="1" applyAlignment="1">
      <alignment/>
    </xf>
    <xf numFmtId="0" fontId="6" fillId="0" borderId="0" xfId="73" applyNumberFormat="1" applyFont="1" applyFill="1" applyBorder="1">
      <alignment/>
      <protection/>
    </xf>
    <xf numFmtId="3" fontId="6" fillId="0" borderId="8" xfId="72" applyNumberFormat="1" applyFont="1" applyFill="1" applyBorder="1" applyAlignment="1">
      <alignment horizontal="centerContinuous"/>
    </xf>
    <xf numFmtId="0" fontId="6" fillId="0" borderId="0" xfId="72" applyNumberFormat="1" applyFont="1" applyFill="1" applyAlignment="1">
      <alignment horizontal="center"/>
    </xf>
    <xf numFmtId="170" fontId="6" fillId="0" borderId="0" xfId="72" applyNumberFormat="1" applyFont="1" applyFill="1" applyAlignment="1">
      <alignment/>
    </xf>
    <xf numFmtId="0" fontId="6" fillId="0" borderId="0" xfId="72" applyNumberFormat="1" applyFont="1" applyFill="1" applyBorder="1" applyAlignment="1">
      <alignment/>
    </xf>
    <xf numFmtId="3" fontId="6" fillId="0" borderId="0" xfId="72" applyNumberFormat="1" applyFont="1" applyFill="1" applyBorder="1" applyAlignment="1">
      <alignment/>
    </xf>
    <xf numFmtId="170" fontId="6" fillId="0" borderId="0" xfId="72" applyNumberFormat="1" applyFont="1" applyFill="1" applyBorder="1" applyAlignment="1">
      <alignment/>
    </xf>
    <xf numFmtId="166" fontId="6" fillId="0" borderId="0" xfId="72" applyNumberFormat="1" applyFont="1" applyFill="1" applyAlignment="1">
      <alignment/>
    </xf>
    <xf numFmtId="3" fontId="6" fillId="0" borderId="9" xfId="72" applyNumberFormat="1" applyFont="1" applyFill="1" applyBorder="1" applyAlignment="1">
      <alignment horizontal="centerContinuous"/>
    </xf>
    <xf numFmtId="0" fontId="6" fillId="0" borderId="0" xfId="73" applyNumberFormat="1" applyFont="1" applyFill="1" applyBorder="1" applyAlignment="1">
      <alignment horizontal="right"/>
      <protection/>
    </xf>
    <xf numFmtId="0" fontId="6" fillId="0" borderId="0" xfId="71" applyNumberFormat="1" applyFont="1" applyBorder="1">
      <alignment/>
      <protection/>
    </xf>
    <xf numFmtId="0" fontId="6" fillId="0" borderId="0" xfId="71" applyNumberFormat="1" applyFont="1">
      <alignment/>
      <protection/>
    </xf>
    <xf numFmtId="170" fontId="6" fillId="0" borderId="0" xfId="71" applyNumberFormat="1" applyFont="1" applyFill="1">
      <alignment/>
      <protection/>
    </xf>
    <xf numFmtId="0" fontId="6" fillId="0" borderId="0" xfId="72" applyNumberFormat="1" applyFont="1" applyAlignment="1">
      <alignment horizontal="centerContinuous"/>
    </xf>
    <xf numFmtId="0" fontId="6" fillId="0" borderId="0" xfId="73" applyNumberFormat="1" applyFont="1" applyBorder="1">
      <alignment/>
      <protection/>
    </xf>
    <xf numFmtId="0" fontId="6" fillId="0" borderId="0" xfId="0" applyFont="1" applyAlignment="1">
      <alignment/>
    </xf>
    <xf numFmtId="170" fontId="6" fillId="0" borderId="8" xfId="0" applyNumberFormat="1" applyFont="1" applyFill="1" applyBorder="1" applyAlignment="1">
      <alignment horizontal="centerContinuous"/>
    </xf>
    <xf numFmtId="170" fontId="6" fillId="0" borderId="9" xfId="0" applyNumberFormat="1" applyFont="1" applyFill="1" applyBorder="1" applyAlignment="1">
      <alignment horizontal="centerContinuous"/>
    </xf>
    <xf numFmtId="0" fontId="6" fillId="0" borderId="10" xfId="0" applyNumberFormat="1" applyFont="1" applyBorder="1" applyAlignment="1">
      <alignment horizontal="center"/>
    </xf>
    <xf numFmtId="170" fontId="6" fillId="0" borderId="10" xfId="0" applyNumberFormat="1" applyFont="1" applyFill="1" applyBorder="1" applyAlignment="1">
      <alignment/>
    </xf>
    <xf numFmtId="170" fontId="6" fillId="0" borderId="10" xfId="0" applyNumberFormat="1" applyFont="1" applyFill="1" applyBorder="1" applyAlignment="1" quotePrefix="1">
      <alignment horizontal="right"/>
    </xf>
    <xf numFmtId="170" fontId="6" fillId="0" borderId="10" xfId="0" applyNumberFormat="1" applyFont="1" applyFill="1" applyBorder="1" applyAlignment="1">
      <alignment horizontal="right"/>
    </xf>
    <xf numFmtId="0" fontId="6" fillId="33" borderId="10" xfId="0" applyNumberFormat="1" applyFont="1" applyFill="1" applyBorder="1" applyAlignment="1">
      <alignment horizontal="center"/>
    </xf>
    <xf numFmtId="170" fontId="6" fillId="33" borderId="10" xfId="0" applyNumberFormat="1" applyFont="1" applyFill="1" applyBorder="1" applyAlignment="1">
      <alignment/>
    </xf>
    <xf numFmtId="170" fontId="6" fillId="33" borderId="10" xfId="0" applyNumberFormat="1" applyFont="1" applyFill="1" applyBorder="1" applyAlignment="1" quotePrefix="1">
      <alignment horizontal="right"/>
    </xf>
    <xf numFmtId="170" fontId="6" fillId="33" borderId="10" xfId="0" applyNumberFormat="1" applyFont="1" applyFill="1" applyBorder="1" applyAlignment="1">
      <alignment horizontal="right"/>
    </xf>
    <xf numFmtId="0" fontId="6" fillId="0" borderId="10" xfId="72" applyNumberFormat="1" applyFont="1" applyBorder="1" applyAlignment="1">
      <alignment horizontal="center"/>
    </xf>
    <xf numFmtId="170" fontId="6" fillId="0" borderId="10" xfId="71" applyNumberFormat="1" applyFont="1" applyFill="1" applyBorder="1" applyAlignment="1">
      <alignment horizontal="center"/>
      <protection/>
    </xf>
    <xf numFmtId="0" fontId="6" fillId="0" borderId="10" xfId="71" applyNumberFormat="1" applyFont="1" applyBorder="1" applyAlignment="1">
      <alignment horizontal="center"/>
      <protection/>
    </xf>
    <xf numFmtId="0" fontId="6" fillId="33" borderId="10" xfId="72" applyNumberFormat="1" applyFont="1" applyFill="1" applyBorder="1" applyAlignment="1">
      <alignment horizontal="center"/>
    </xf>
    <xf numFmtId="170" fontId="6" fillId="33" borderId="10" xfId="71" applyNumberFormat="1" applyFont="1" applyFill="1" applyBorder="1" applyAlignment="1">
      <alignment horizontal="center"/>
      <protection/>
    </xf>
    <xf numFmtId="0" fontId="6" fillId="33" borderId="10" xfId="71" applyNumberFormat="1" applyFont="1" applyFill="1" applyBorder="1" applyAlignment="1">
      <alignment horizontal="center"/>
      <protection/>
    </xf>
    <xf numFmtId="170" fontId="14" fillId="0" borderId="11" xfId="72" applyNumberFormat="1" applyFont="1" applyFill="1" applyBorder="1" applyAlignment="1">
      <alignment horizontal="centerContinuous"/>
    </xf>
    <xf numFmtId="0" fontId="6" fillId="0" borderId="10" xfId="72" applyNumberFormat="1" applyFont="1" applyFill="1" applyBorder="1" applyAlignment="1">
      <alignment horizontal="center"/>
    </xf>
    <xf numFmtId="170" fontId="6" fillId="0" borderId="10" xfId="72" applyNumberFormat="1" applyFont="1" applyFill="1" applyBorder="1" applyAlignment="1" applyProtection="1">
      <alignment/>
      <protection/>
    </xf>
    <xf numFmtId="170" fontId="6" fillId="33" borderId="10" xfId="72" applyNumberFormat="1" applyFont="1" applyFill="1" applyBorder="1" applyAlignment="1" applyProtection="1">
      <alignment/>
      <protection/>
    </xf>
    <xf numFmtId="170" fontId="6" fillId="0" borderId="10" xfId="72" applyNumberFormat="1" applyFont="1" applyFill="1" applyBorder="1" applyAlignment="1">
      <alignment horizontal="right"/>
    </xf>
    <xf numFmtId="170" fontId="6" fillId="33" borderId="10" xfId="72" applyNumberFormat="1" applyFont="1" applyFill="1" applyBorder="1" applyAlignment="1">
      <alignment horizontal="right"/>
    </xf>
    <xf numFmtId="164" fontId="6" fillId="0" borderId="10" xfId="72" applyNumberFormat="1" applyFont="1" applyFill="1" applyBorder="1" applyAlignment="1" applyProtection="1">
      <alignment/>
      <protection/>
    </xf>
    <xf numFmtId="164" fontId="6" fillId="0" borderId="10" xfId="72" applyNumberFormat="1" applyFont="1" applyFill="1" applyBorder="1" applyAlignment="1" applyProtection="1" quotePrefix="1">
      <alignment horizontal="right"/>
      <protection/>
    </xf>
    <xf numFmtId="164" fontId="6" fillId="0" borderId="10" xfId="72" applyNumberFormat="1" applyFont="1" applyFill="1" applyBorder="1" applyAlignment="1">
      <alignment/>
    </xf>
    <xf numFmtId="164" fontId="6" fillId="0" borderId="10" xfId="72" applyNumberFormat="1" applyFont="1" applyFill="1" applyBorder="1" applyAlignment="1" applyProtection="1">
      <alignment horizontal="right"/>
      <protection/>
    </xf>
    <xf numFmtId="164" fontId="6" fillId="33" borderId="10" xfId="72" applyNumberFormat="1" applyFont="1" applyFill="1" applyBorder="1" applyAlignment="1" applyProtection="1">
      <alignment/>
      <protection/>
    </xf>
    <xf numFmtId="164" fontId="6" fillId="33" borderId="10" xfId="72" applyNumberFormat="1" applyFont="1" applyFill="1" applyBorder="1" applyAlignment="1" applyProtection="1" quotePrefix="1">
      <alignment horizontal="right"/>
      <protection/>
    </xf>
    <xf numFmtId="164" fontId="6" fillId="33" borderId="10" xfId="72" applyNumberFormat="1" applyFont="1" applyFill="1" applyBorder="1" applyAlignment="1">
      <alignment/>
    </xf>
    <xf numFmtId="164" fontId="6" fillId="33" borderId="10" xfId="72" applyNumberFormat="1" applyFont="1" applyFill="1" applyBorder="1" applyAlignment="1" applyProtection="1">
      <alignment horizontal="right"/>
      <protection/>
    </xf>
    <xf numFmtId="164" fontId="6" fillId="33" borderId="10" xfId="72" applyNumberFormat="1" applyFont="1" applyFill="1" applyBorder="1" applyAlignment="1" applyProtection="1">
      <alignment/>
      <protection locked="0"/>
    </xf>
    <xf numFmtId="164" fontId="6" fillId="0" borderId="10" xfId="72" applyNumberFormat="1" applyFont="1" applyFill="1" applyBorder="1" applyAlignment="1">
      <alignment horizontal="right"/>
    </xf>
    <xf numFmtId="164" fontId="6" fillId="33" borderId="10" xfId="72" applyNumberFormat="1" applyFont="1" applyFill="1" applyBorder="1" applyAlignment="1">
      <alignment horizontal="right"/>
    </xf>
    <xf numFmtId="166" fontId="6" fillId="33" borderId="10" xfId="72" applyNumberFormat="1" applyFont="1" applyFill="1" applyBorder="1" applyAlignment="1">
      <alignment horizontal="center"/>
    </xf>
    <xf numFmtId="166" fontId="6" fillId="0" borderId="10" xfId="72" applyNumberFormat="1" applyFont="1" applyFill="1" applyBorder="1" applyAlignment="1">
      <alignment horizontal="center"/>
    </xf>
    <xf numFmtId="0" fontId="12" fillId="0" borderId="0" xfId="0" applyNumberFormat="1" applyFont="1" applyAlignment="1">
      <alignment/>
    </xf>
    <xf numFmtId="0" fontId="12" fillId="0" borderId="0" xfId="73" applyNumberFormat="1" applyFont="1" applyFill="1" applyBorder="1">
      <alignment/>
      <protection/>
    </xf>
    <xf numFmtId="0" fontId="12" fillId="0" borderId="0" xfId="71" applyNumberFormat="1" applyFont="1" applyBorder="1">
      <alignment/>
      <protection/>
    </xf>
    <xf numFmtId="164" fontId="6" fillId="0" borderId="10" xfId="72" applyNumberFormat="1" applyFont="1" applyFill="1" applyBorder="1" applyAlignment="1" quotePrefix="1">
      <alignment horizontal="right"/>
    </xf>
    <xf numFmtId="164" fontId="6" fillId="33" borderId="10" xfId="72" applyNumberFormat="1" applyFont="1" applyFill="1" applyBorder="1" applyAlignment="1" quotePrefix="1">
      <alignment horizontal="right"/>
    </xf>
    <xf numFmtId="170" fontId="6" fillId="0" borderId="10" xfId="72" applyNumberFormat="1" applyFont="1" applyFill="1" applyBorder="1" applyAlignment="1" quotePrefix="1">
      <alignment horizontal="right"/>
    </xf>
    <xf numFmtId="170" fontId="6" fillId="0" borderId="10" xfId="72" applyNumberFormat="1" applyFont="1" applyFill="1" applyBorder="1" applyAlignment="1">
      <alignment/>
    </xf>
    <xf numFmtId="170" fontId="6" fillId="33" borderId="10" xfId="72" applyNumberFormat="1" applyFont="1" applyFill="1" applyBorder="1" applyAlignment="1" quotePrefix="1">
      <alignment horizontal="right"/>
    </xf>
    <xf numFmtId="170" fontId="6" fillId="33" borderId="10" xfId="72" applyNumberFormat="1" applyFont="1" applyFill="1" applyBorder="1" applyAlignment="1">
      <alignment/>
    </xf>
    <xf numFmtId="170" fontId="6" fillId="0" borderId="10" xfId="72" applyNumberFormat="1" applyFont="1" applyFill="1" applyBorder="1" applyAlignment="1" applyProtection="1">
      <alignment horizontal="right"/>
      <protection/>
    </xf>
    <xf numFmtId="170" fontId="6" fillId="33" borderId="10" xfId="72" applyNumberFormat="1" applyFont="1" applyFill="1" applyBorder="1" applyAlignment="1" applyProtection="1">
      <alignment horizontal="right"/>
      <protection/>
    </xf>
    <xf numFmtId="170" fontId="6" fillId="0" borderId="10" xfId="72" applyNumberFormat="1" applyFont="1" applyFill="1" applyBorder="1" applyAlignment="1" applyProtection="1" quotePrefix="1">
      <alignment horizontal="right"/>
      <protection/>
    </xf>
    <xf numFmtId="170" fontId="6" fillId="33" borderId="10" xfId="72" applyNumberFormat="1" applyFont="1" applyFill="1" applyBorder="1" applyAlignment="1" applyProtection="1" quotePrefix="1">
      <alignment horizontal="right"/>
      <protection/>
    </xf>
    <xf numFmtId="170" fontId="6" fillId="33" borderId="10" xfId="72" applyNumberFormat="1" applyFont="1" applyFill="1" applyBorder="1" applyAlignment="1" applyProtection="1">
      <alignment/>
      <protection locked="0"/>
    </xf>
    <xf numFmtId="170" fontId="15" fillId="0" borderId="12" xfId="72" applyNumberFormat="1" applyFont="1" applyFill="1" applyBorder="1" applyAlignment="1" quotePrefix="1">
      <alignment horizontal="centerContinuous" vertical="center"/>
    </xf>
    <xf numFmtId="0" fontId="15" fillId="0" borderId="12" xfId="72" applyNumberFormat="1" applyFont="1" applyFill="1" applyBorder="1" applyAlignment="1" quotePrefix="1">
      <alignment horizontal="center" vertical="center"/>
    </xf>
    <xf numFmtId="170" fontId="6" fillId="33" borderId="13" xfId="72" applyNumberFormat="1" applyFont="1" applyFill="1" applyBorder="1" applyAlignment="1">
      <alignment horizontal="right"/>
    </xf>
    <xf numFmtId="164" fontId="6" fillId="33" borderId="13" xfId="72" applyNumberFormat="1" applyFont="1" applyFill="1" applyBorder="1" applyAlignment="1" applyProtection="1">
      <alignment/>
      <protection/>
    </xf>
    <xf numFmtId="164" fontId="6" fillId="33" borderId="13" xfId="72" applyNumberFormat="1" applyFont="1" applyFill="1" applyBorder="1" applyAlignment="1">
      <alignment/>
    </xf>
    <xf numFmtId="166" fontId="6" fillId="33" borderId="13" xfId="72" applyNumberFormat="1" applyFont="1" applyFill="1" applyBorder="1" applyAlignment="1">
      <alignment horizontal="center"/>
    </xf>
    <xf numFmtId="0" fontId="6" fillId="33" borderId="13" xfId="72" applyNumberFormat="1" applyFont="1" applyFill="1" applyBorder="1" applyAlignment="1">
      <alignment horizontal="center"/>
    </xf>
    <xf numFmtId="0" fontId="0" fillId="0" borderId="0" xfId="65">
      <alignment/>
      <protection/>
    </xf>
    <xf numFmtId="170" fontId="6" fillId="33" borderId="13" xfId="0" applyNumberFormat="1" applyFont="1" applyFill="1" applyBorder="1" applyAlignment="1">
      <alignment horizontal="right"/>
    </xf>
    <xf numFmtId="170" fontId="6" fillId="33" borderId="13" xfId="0" applyNumberFormat="1" applyFont="1" applyFill="1" applyBorder="1" applyAlignment="1" quotePrefix="1">
      <alignment horizontal="right"/>
    </xf>
    <xf numFmtId="170" fontId="6" fillId="33" borderId="13" xfId="0" applyNumberFormat="1" applyFont="1" applyFill="1" applyBorder="1" applyAlignment="1">
      <alignment/>
    </xf>
    <xf numFmtId="0" fontId="6" fillId="33" borderId="13" xfId="0" applyNumberFormat="1" applyFont="1" applyFill="1" applyBorder="1" applyAlignment="1">
      <alignment horizontal="center"/>
    </xf>
    <xf numFmtId="166" fontId="15" fillId="0" borderId="12" xfId="72" applyNumberFormat="1" applyFont="1" applyFill="1" applyBorder="1" applyAlignment="1" quotePrefix="1">
      <alignment horizontal="center" vertical="center"/>
    </xf>
    <xf numFmtId="170" fontId="15" fillId="0" borderId="12" xfId="72" applyNumberFormat="1" applyFont="1" applyFill="1" applyBorder="1" applyAlignment="1" quotePrefix="1">
      <alignment horizontal="centerContinuous" vertical="center"/>
    </xf>
    <xf numFmtId="166" fontId="15" fillId="0" borderId="12" xfId="72" applyNumberFormat="1" applyFont="1" applyFill="1" applyBorder="1" applyAlignment="1" quotePrefix="1">
      <alignment horizontal="center" vertical="center"/>
    </xf>
    <xf numFmtId="170" fontId="15" fillId="0" borderId="12" xfId="72" applyNumberFormat="1" applyFont="1" applyFill="1" applyBorder="1" applyAlignment="1" quotePrefix="1">
      <alignment horizontal="centerContinuous" vertical="center"/>
    </xf>
    <xf numFmtId="166" fontId="15" fillId="0" borderId="12" xfId="72" applyNumberFormat="1" applyFont="1" applyFill="1" applyBorder="1" applyAlignment="1" quotePrefix="1">
      <alignment horizontal="center" vertical="center"/>
    </xf>
    <xf numFmtId="170" fontId="15" fillId="0" borderId="12" xfId="72" applyNumberFormat="1" applyFont="1" applyFill="1" applyBorder="1" applyAlignment="1" quotePrefix="1">
      <alignment horizontal="centerContinuous" vertical="center"/>
    </xf>
    <xf numFmtId="170" fontId="6" fillId="33" borderId="13" xfId="71" applyNumberFormat="1" applyFont="1" applyFill="1" applyBorder="1" applyAlignment="1">
      <alignment horizontal="center"/>
      <protection/>
    </xf>
    <xf numFmtId="166" fontId="15" fillId="0" borderId="12" xfId="72" applyNumberFormat="1" applyFont="1" applyFill="1" applyBorder="1" applyAlignment="1" quotePrefix="1">
      <alignment horizontal="center" vertical="center"/>
    </xf>
    <xf numFmtId="170" fontId="15" fillId="0" borderId="12" xfId="72" applyNumberFormat="1" applyFont="1" applyFill="1" applyBorder="1" applyAlignment="1" quotePrefix="1">
      <alignment horizontal="centerContinuous" vertical="center"/>
    </xf>
    <xf numFmtId="0" fontId="6" fillId="33" borderId="13" xfId="71" applyNumberFormat="1" applyFont="1" applyFill="1" applyBorder="1" applyAlignment="1">
      <alignment horizontal="center"/>
      <protection/>
    </xf>
    <xf numFmtId="166" fontId="15" fillId="0" borderId="12" xfId="72" applyNumberFormat="1" applyFont="1" applyFill="1" applyBorder="1" applyAlignment="1" quotePrefix="1">
      <alignment horizontal="center" vertical="center"/>
    </xf>
    <xf numFmtId="170" fontId="15" fillId="0" borderId="12" xfId="72" applyNumberFormat="1" applyFont="1" applyFill="1" applyBorder="1" applyAlignment="1" quotePrefix="1">
      <alignment horizontal="centerContinuous" vertical="center"/>
    </xf>
    <xf numFmtId="166" fontId="15" fillId="0" borderId="12" xfId="72" applyNumberFormat="1" applyFont="1" applyFill="1" applyBorder="1" applyAlignment="1" quotePrefix="1">
      <alignment horizontal="center" vertical="center"/>
    </xf>
    <xf numFmtId="170" fontId="15" fillId="0" borderId="12" xfId="72" applyNumberFormat="1" applyFont="1" applyFill="1" applyBorder="1" applyAlignment="1" quotePrefix="1">
      <alignment horizontal="centerContinuous" vertical="center"/>
    </xf>
    <xf numFmtId="166" fontId="15" fillId="0" borderId="12" xfId="72" applyNumberFormat="1" applyFont="1" applyFill="1" applyBorder="1" applyAlignment="1" quotePrefix="1">
      <alignment horizontal="center" vertical="center"/>
    </xf>
    <xf numFmtId="170" fontId="15" fillId="0" borderId="12" xfId="72" applyNumberFormat="1" applyFont="1" applyFill="1" applyBorder="1" applyAlignment="1" quotePrefix="1">
      <alignment horizontal="centerContinuous" vertical="center"/>
    </xf>
    <xf numFmtId="170" fontId="6" fillId="33" borderId="13" xfId="72" applyNumberFormat="1" applyFont="1" applyFill="1" applyBorder="1" applyAlignment="1">
      <alignment/>
    </xf>
    <xf numFmtId="166" fontId="15" fillId="0" borderId="12" xfId="72" applyNumberFormat="1" applyFont="1" applyFill="1" applyBorder="1" applyAlignment="1" quotePrefix="1">
      <alignment horizontal="center" vertical="center"/>
    </xf>
    <xf numFmtId="170" fontId="15" fillId="0" borderId="12" xfId="72" applyNumberFormat="1" applyFont="1" applyFill="1" applyBorder="1" applyAlignment="1" quotePrefix="1">
      <alignment horizontal="centerContinuous" vertical="center"/>
    </xf>
    <xf numFmtId="170" fontId="6" fillId="33" borderId="13" xfId="72" applyNumberFormat="1" applyFont="1" applyFill="1" applyBorder="1" applyAlignment="1" applyProtection="1">
      <alignment/>
      <protection/>
    </xf>
    <xf numFmtId="170" fontId="6" fillId="34" borderId="10" xfId="72" applyNumberFormat="1" applyFont="1" applyFill="1" applyBorder="1" applyAlignment="1" quotePrefix="1">
      <alignment horizontal="right"/>
    </xf>
    <xf numFmtId="0" fontId="1" fillId="0" borderId="0" xfId="0" applyFont="1" applyAlignment="1" quotePrefix="1">
      <alignment/>
    </xf>
    <xf numFmtId="2" fontId="6" fillId="0" borderId="10" xfId="71" applyNumberFormat="1" applyFont="1" applyFill="1" applyBorder="1" applyAlignment="1">
      <alignment horizontal="center"/>
      <protection/>
    </xf>
    <xf numFmtId="2" fontId="6" fillId="33" borderId="10" xfId="71" applyNumberFormat="1" applyFont="1" applyFill="1" applyBorder="1" applyAlignment="1">
      <alignment horizontal="center"/>
      <protection/>
    </xf>
    <xf numFmtId="2" fontId="6" fillId="33" borderId="13" xfId="71" applyNumberFormat="1" applyFont="1" applyFill="1" applyBorder="1" applyAlignment="1">
      <alignment horizontal="center"/>
      <protection/>
    </xf>
    <xf numFmtId="0" fontId="6" fillId="34" borderId="10" xfId="72" applyNumberFormat="1" applyFont="1" applyFill="1" applyBorder="1" applyAlignment="1">
      <alignment horizontal="center"/>
    </xf>
    <xf numFmtId="166" fontId="6" fillId="34" borderId="10" xfId="72" applyNumberFormat="1" applyFont="1" applyFill="1" applyBorder="1" applyAlignment="1">
      <alignment horizontal="center"/>
    </xf>
    <xf numFmtId="164" fontId="6" fillId="34" borderId="10" xfId="72" applyNumberFormat="1" applyFont="1" applyFill="1" applyBorder="1" applyAlignment="1" applyProtection="1">
      <alignment/>
      <protection/>
    </xf>
    <xf numFmtId="164" fontId="6" fillId="34" borderId="10" xfId="72" applyNumberFormat="1" applyFont="1" applyFill="1" applyBorder="1" applyAlignment="1">
      <alignment/>
    </xf>
    <xf numFmtId="170" fontId="6" fillId="34" borderId="10" xfId="72" applyNumberFormat="1" applyFont="1" applyFill="1" applyBorder="1" applyAlignment="1">
      <alignment horizontal="right"/>
    </xf>
    <xf numFmtId="0" fontId="6" fillId="34" borderId="14" xfId="72" applyNumberFormat="1" applyFont="1" applyFill="1" applyBorder="1" applyAlignment="1">
      <alignment horizontal="center"/>
    </xf>
    <xf numFmtId="166" fontId="6" fillId="34" borderId="14" xfId="72" applyNumberFormat="1" applyFont="1" applyFill="1" applyBorder="1" applyAlignment="1">
      <alignment horizontal="center"/>
    </xf>
    <xf numFmtId="164" fontId="6" fillId="34" borderId="14" xfId="72" applyNumberFormat="1" applyFont="1" applyFill="1" applyBorder="1" applyAlignment="1" applyProtection="1">
      <alignment/>
      <protection/>
    </xf>
    <xf numFmtId="164" fontId="6" fillId="34" borderId="14" xfId="72" applyNumberFormat="1" applyFont="1" applyFill="1" applyBorder="1" applyAlignment="1">
      <alignment/>
    </xf>
    <xf numFmtId="170" fontId="6" fillId="34" borderId="14" xfId="72" applyNumberFormat="1" applyFont="1" applyFill="1" applyBorder="1" applyAlignment="1">
      <alignment horizontal="right"/>
    </xf>
    <xf numFmtId="170" fontId="6" fillId="34" borderId="10" xfId="72" applyNumberFormat="1" applyFont="1" applyFill="1" applyBorder="1" applyAlignment="1" applyProtection="1">
      <alignment/>
      <protection/>
    </xf>
    <xf numFmtId="170" fontId="6" fillId="34" borderId="10" xfId="72" applyNumberFormat="1" applyFont="1" applyFill="1" applyBorder="1" applyAlignment="1">
      <alignment/>
    </xf>
    <xf numFmtId="170" fontId="6" fillId="34" borderId="14" xfId="72" applyNumberFormat="1" applyFont="1" applyFill="1" applyBorder="1" applyAlignment="1" applyProtection="1">
      <alignment/>
      <protection/>
    </xf>
    <xf numFmtId="0" fontId="6" fillId="34" borderId="10" xfId="71" applyNumberFormat="1" applyFont="1" applyFill="1" applyBorder="1" applyAlignment="1">
      <alignment horizontal="center"/>
      <protection/>
    </xf>
    <xf numFmtId="170" fontId="6" fillId="34" borderId="10" xfId="71" applyNumberFormat="1" applyFont="1" applyFill="1" applyBorder="1" applyAlignment="1">
      <alignment horizontal="center"/>
      <protection/>
    </xf>
    <xf numFmtId="2" fontId="6" fillId="34" borderId="10" xfId="71" applyNumberFormat="1" applyFont="1" applyFill="1" applyBorder="1" applyAlignment="1">
      <alignment horizontal="center"/>
      <protection/>
    </xf>
    <xf numFmtId="0" fontId="6" fillId="34" borderId="10" xfId="0" applyNumberFormat="1" applyFont="1" applyFill="1" applyBorder="1" applyAlignment="1">
      <alignment horizontal="center"/>
    </xf>
    <xf numFmtId="170" fontId="6" fillId="34" borderId="10" xfId="0" applyNumberFormat="1" applyFont="1" applyFill="1" applyBorder="1" applyAlignment="1">
      <alignment/>
    </xf>
    <xf numFmtId="170" fontId="6" fillId="34" borderId="10" xfId="0" applyNumberFormat="1" applyFont="1" applyFill="1" applyBorder="1" applyAlignment="1" quotePrefix="1">
      <alignment horizontal="right"/>
    </xf>
    <xf numFmtId="170" fontId="6" fillId="34" borderId="10" xfId="0" applyNumberFormat="1" applyFont="1" applyFill="1" applyBorder="1" applyAlignment="1">
      <alignment horizontal="right"/>
    </xf>
    <xf numFmtId="0" fontId="6" fillId="34" borderId="13" xfId="72" applyNumberFormat="1" applyFont="1" applyFill="1" applyBorder="1" applyAlignment="1">
      <alignment horizontal="center"/>
    </xf>
    <xf numFmtId="166" fontId="6" fillId="34" borderId="13" xfId="72" applyNumberFormat="1" applyFont="1" applyFill="1" applyBorder="1" applyAlignment="1">
      <alignment horizontal="center"/>
    </xf>
    <xf numFmtId="164" fontId="6" fillId="34" borderId="13" xfId="72" applyNumberFormat="1" applyFont="1" applyFill="1" applyBorder="1" applyAlignment="1" applyProtection="1">
      <alignment/>
      <protection/>
    </xf>
    <xf numFmtId="164" fontId="6" fillId="34" borderId="13" xfId="72" applyNumberFormat="1" applyFont="1" applyFill="1" applyBorder="1" applyAlignment="1">
      <alignment/>
    </xf>
    <xf numFmtId="170" fontId="6" fillId="34" borderId="13" xfId="72" applyNumberFormat="1" applyFont="1" applyFill="1" applyBorder="1" applyAlignment="1">
      <alignment horizontal="right"/>
    </xf>
    <xf numFmtId="170" fontId="6" fillId="34" borderId="13" xfId="72" applyNumberFormat="1" applyFont="1" applyFill="1" applyBorder="1" applyAlignment="1" applyProtection="1">
      <alignment/>
      <protection/>
    </xf>
    <xf numFmtId="170" fontId="6" fillId="34" borderId="13" xfId="72" applyNumberFormat="1" applyFont="1" applyFill="1" applyBorder="1" applyAlignment="1">
      <alignment/>
    </xf>
    <xf numFmtId="0" fontId="6" fillId="34" borderId="13" xfId="71" applyNumberFormat="1" applyFont="1" applyFill="1" applyBorder="1" applyAlignment="1">
      <alignment horizontal="center"/>
      <protection/>
    </xf>
    <xf numFmtId="170" fontId="6" fillId="34" borderId="13" xfId="71" applyNumberFormat="1" applyFont="1" applyFill="1" applyBorder="1" applyAlignment="1">
      <alignment horizontal="center"/>
      <protection/>
    </xf>
    <xf numFmtId="2" fontId="6" fillId="34" borderId="13" xfId="71" applyNumberFormat="1" applyFont="1" applyFill="1" applyBorder="1" applyAlignment="1">
      <alignment horizontal="center"/>
      <protection/>
    </xf>
    <xf numFmtId="0" fontId="6" fillId="34" borderId="15" xfId="72" applyNumberFormat="1" applyFont="1" applyFill="1" applyBorder="1" applyAlignment="1">
      <alignment horizontal="center"/>
    </xf>
    <xf numFmtId="166" fontId="6" fillId="34" borderId="0" xfId="72" applyNumberFormat="1" applyFont="1" applyFill="1" applyBorder="1" applyAlignment="1">
      <alignment horizontal="center"/>
    </xf>
    <xf numFmtId="164" fontId="6" fillId="34" borderId="0" xfId="72" applyNumberFormat="1" applyFont="1" applyFill="1" applyBorder="1" applyAlignment="1">
      <alignment/>
    </xf>
    <xf numFmtId="164" fontId="6" fillId="34" borderId="0" xfId="72" applyNumberFormat="1" applyFont="1" applyFill="1" applyBorder="1" applyAlignment="1" applyProtection="1">
      <alignment/>
      <protection/>
    </xf>
    <xf numFmtId="170" fontId="6" fillId="34" borderId="16" xfId="72" applyNumberFormat="1" applyFont="1" applyFill="1" applyBorder="1" applyAlignment="1">
      <alignment horizontal="right"/>
    </xf>
    <xf numFmtId="0" fontId="6" fillId="34" borderId="17" xfId="72" applyNumberFormat="1" applyFont="1" applyFill="1" applyBorder="1" applyAlignment="1">
      <alignment horizontal="center"/>
    </xf>
    <xf numFmtId="166" fontId="6" fillId="34" borderId="17" xfId="72" applyNumberFormat="1" applyFont="1" applyFill="1" applyBorder="1" applyAlignment="1">
      <alignment horizontal="center"/>
    </xf>
    <xf numFmtId="164" fontId="6" fillId="34" borderId="17" xfId="72" applyNumberFormat="1" applyFont="1" applyFill="1" applyBorder="1" applyAlignment="1">
      <alignment/>
    </xf>
    <xf numFmtId="164" fontId="6" fillId="34" borderId="17" xfId="72" applyNumberFormat="1" applyFont="1" applyFill="1" applyBorder="1" applyAlignment="1" applyProtection="1">
      <alignment/>
      <protection/>
    </xf>
    <xf numFmtId="170" fontId="6" fillId="34" borderId="17" xfId="72" applyNumberFormat="1" applyFont="1" applyFill="1" applyBorder="1" applyAlignment="1">
      <alignment horizontal="right"/>
    </xf>
    <xf numFmtId="164" fontId="6" fillId="34" borderId="18" xfId="72" applyNumberFormat="1" applyFont="1" applyFill="1" applyBorder="1" applyAlignment="1" applyProtection="1">
      <alignment/>
      <protection/>
    </xf>
    <xf numFmtId="164" fontId="6" fillId="34" borderId="18" xfId="72" applyNumberFormat="1" applyFont="1" applyFill="1" applyBorder="1" applyAlignment="1">
      <alignment/>
    </xf>
    <xf numFmtId="170" fontId="6" fillId="34" borderId="0" xfId="72" applyNumberFormat="1" applyFont="1" applyFill="1" applyBorder="1" applyAlignment="1" applyProtection="1">
      <alignment/>
      <protection/>
    </xf>
    <xf numFmtId="170" fontId="6" fillId="34" borderId="0" xfId="72" applyNumberFormat="1" applyFont="1" applyFill="1" applyBorder="1" applyAlignment="1">
      <alignment/>
    </xf>
    <xf numFmtId="170" fontId="6" fillId="34" borderId="17" xfId="72" applyNumberFormat="1" applyFont="1" applyFill="1" applyBorder="1" applyAlignment="1">
      <alignment/>
    </xf>
    <xf numFmtId="170" fontId="6" fillId="34" borderId="17" xfId="72" applyNumberFormat="1" applyFont="1" applyFill="1" applyBorder="1" applyAlignment="1" applyProtection="1">
      <alignment/>
      <protection/>
    </xf>
    <xf numFmtId="0" fontId="6" fillId="34" borderId="17" xfId="71" applyNumberFormat="1" applyFont="1" applyFill="1" applyBorder="1" applyAlignment="1">
      <alignment horizontal="center"/>
      <protection/>
    </xf>
    <xf numFmtId="170" fontId="6" fillId="34" borderId="17" xfId="71" applyNumberFormat="1" applyFont="1" applyFill="1" applyBorder="1" applyAlignment="1">
      <alignment horizontal="center"/>
      <protection/>
    </xf>
    <xf numFmtId="2" fontId="6" fillId="34" borderId="17" xfId="71" applyNumberFormat="1" applyFont="1" applyFill="1" applyBorder="1" applyAlignment="1">
      <alignment horizontal="center"/>
      <protection/>
    </xf>
    <xf numFmtId="170" fontId="6" fillId="34" borderId="17" xfId="0" applyNumberFormat="1" applyFont="1" applyFill="1" applyBorder="1" applyAlignment="1">
      <alignment horizontal="right"/>
    </xf>
    <xf numFmtId="0" fontId="6" fillId="34" borderId="17" xfId="0" applyNumberFormat="1" applyFont="1" applyFill="1" applyBorder="1" applyAlignment="1">
      <alignment horizontal="center"/>
    </xf>
    <xf numFmtId="170" fontId="6" fillId="34" borderId="17" xfId="0" applyNumberFormat="1" applyFont="1" applyFill="1" applyBorder="1" applyAlignment="1">
      <alignment/>
    </xf>
    <xf numFmtId="170" fontId="6" fillId="0" borderId="0" xfId="0" applyNumberFormat="1" applyFont="1" applyFill="1" applyBorder="1" applyAlignment="1" quotePrefix="1">
      <alignment horizontal="right"/>
    </xf>
    <xf numFmtId="0" fontId="12" fillId="0" borderId="19" xfId="0" applyNumberFormat="1" applyFont="1" applyBorder="1" applyAlignment="1" quotePrefix="1">
      <alignment horizontal="left"/>
    </xf>
    <xf numFmtId="0" fontId="6" fillId="0" borderId="20" xfId="65" applyNumberFormat="1" applyFont="1" applyBorder="1" applyAlignment="1" quotePrefix="1">
      <alignment vertical="center"/>
      <protection/>
    </xf>
    <xf numFmtId="0" fontId="6" fillId="0" borderId="21" xfId="65" applyNumberFormat="1" applyFont="1" applyBorder="1" applyAlignment="1" quotePrefix="1">
      <alignment vertical="center"/>
      <protection/>
    </xf>
    <xf numFmtId="0" fontId="6" fillId="0" borderId="22" xfId="65" applyNumberFormat="1" applyFont="1" applyBorder="1" applyAlignment="1" quotePrefix="1">
      <alignment vertical="center"/>
      <protection/>
    </xf>
    <xf numFmtId="0" fontId="6" fillId="0" borderId="23" xfId="65" applyNumberFormat="1" applyFont="1" applyBorder="1" applyAlignment="1" quotePrefix="1">
      <alignment horizontal="center" vertical="center"/>
      <protection/>
    </xf>
    <xf numFmtId="0" fontId="6" fillId="0" borderId="24" xfId="65" applyNumberFormat="1" applyFont="1" applyBorder="1" applyAlignment="1" quotePrefix="1">
      <alignment horizontal="center" vertical="center"/>
      <protection/>
    </xf>
    <xf numFmtId="0" fontId="6" fillId="0" borderId="25" xfId="65" applyNumberFormat="1" applyFont="1" applyBorder="1" applyAlignment="1" quotePrefix="1">
      <alignment horizontal="center" vertical="center"/>
      <protection/>
    </xf>
    <xf numFmtId="0" fontId="6" fillId="0" borderId="23" xfId="65" applyNumberFormat="1" applyFont="1" applyBorder="1" applyAlignment="1">
      <alignment horizontal="center" vertical="center" wrapText="1"/>
      <protection/>
    </xf>
    <xf numFmtId="0" fontId="6" fillId="0" borderId="24" xfId="65" applyNumberFormat="1" applyFont="1" applyBorder="1" applyAlignment="1">
      <alignment horizontal="center" vertical="center" wrapText="1"/>
      <protection/>
    </xf>
    <xf numFmtId="0" fontId="6" fillId="0" borderId="25" xfId="65" applyNumberFormat="1" applyFont="1" applyBorder="1" applyAlignment="1">
      <alignment horizontal="center" vertical="center" wrapText="1"/>
      <protection/>
    </xf>
    <xf numFmtId="0" fontId="6" fillId="0" borderId="23" xfId="65" applyNumberFormat="1" applyFont="1" applyBorder="1" applyAlignment="1" quotePrefix="1">
      <alignment horizontal="left" vertical="center" wrapText="1"/>
      <protection/>
    </xf>
    <xf numFmtId="0" fontId="6" fillId="0" borderId="24" xfId="65" applyNumberFormat="1" applyFont="1" applyBorder="1" applyAlignment="1" quotePrefix="1">
      <alignment horizontal="left" vertical="center" wrapText="1"/>
      <protection/>
    </xf>
    <xf numFmtId="0" fontId="6" fillId="0" borderId="25" xfId="65" applyNumberFormat="1" applyFont="1" applyBorder="1" applyAlignment="1" quotePrefix="1">
      <alignment horizontal="left" vertical="center" wrapText="1"/>
      <protection/>
    </xf>
    <xf numFmtId="0" fontId="6" fillId="0" borderId="24" xfId="65" applyNumberFormat="1" applyFont="1" applyBorder="1" applyAlignment="1">
      <alignment horizontal="left" vertical="center" wrapText="1"/>
      <protection/>
    </xf>
    <xf numFmtId="0" fontId="6" fillId="0" borderId="25" xfId="65" applyNumberFormat="1" applyFont="1" applyBorder="1" applyAlignment="1">
      <alignment horizontal="left" vertical="center" wrapText="1"/>
      <protection/>
    </xf>
    <xf numFmtId="0" fontId="6" fillId="0" borderId="23" xfId="65" applyNumberFormat="1" applyFont="1" applyBorder="1" applyAlignment="1">
      <alignment horizontal="left" vertical="center" wrapText="1"/>
      <protection/>
    </xf>
    <xf numFmtId="170" fontId="6" fillId="0" borderId="26" xfId="0" applyNumberFormat="1" applyFont="1" applyFill="1" applyBorder="1" applyAlignment="1" quotePrefix="1">
      <alignment horizontal="center" vertical="center" wrapText="1"/>
    </xf>
    <xf numFmtId="170" fontId="6" fillId="0" borderId="27" xfId="0" applyNumberFormat="1" applyFont="1" applyFill="1" applyBorder="1" applyAlignment="1">
      <alignment horizontal="center" vertical="center" wrapText="1"/>
    </xf>
    <xf numFmtId="170" fontId="6" fillId="0" borderId="28" xfId="0" applyNumberFormat="1" applyFont="1" applyFill="1" applyBorder="1" applyAlignment="1">
      <alignment horizontal="center" vertical="center" wrapText="1"/>
    </xf>
    <xf numFmtId="170" fontId="6" fillId="0" borderId="26" xfId="0" applyNumberFormat="1" applyFont="1" applyFill="1" applyBorder="1" applyAlignment="1">
      <alignment horizontal="center" vertical="center" wrapText="1"/>
    </xf>
    <xf numFmtId="0" fontId="6" fillId="0" borderId="29" xfId="0" applyNumberFormat="1" applyFont="1" applyBorder="1" applyAlignment="1" quotePrefix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170" fontId="15" fillId="0" borderId="31" xfId="65" applyNumberFormat="1" applyFont="1" applyFill="1" applyBorder="1" applyAlignment="1" quotePrefix="1">
      <alignment horizontal="center" vertical="center"/>
      <protection/>
    </xf>
    <xf numFmtId="170" fontId="15" fillId="0" borderId="32" xfId="65" applyNumberFormat="1" applyFont="1" applyFill="1" applyBorder="1" applyAlignment="1">
      <alignment horizontal="center" vertical="center"/>
      <protection/>
    </xf>
    <xf numFmtId="170" fontId="15" fillId="0" borderId="33" xfId="65" applyNumberFormat="1" applyFont="1" applyFill="1" applyBorder="1" applyAlignment="1">
      <alignment horizontal="center" vertical="center"/>
      <protection/>
    </xf>
    <xf numFmtId="170" fontId="6" fillId="0" borderId="34" xfId="0" applyNumberFormat="1" applyFont="1" applyFill="1" applyBorder="1" applyAlignment="1">
      <alignment horizontal="center" vertical="center" wrapText="1"/>
    </xf>
    <xf numFmtId="170" fontId="6" fillId="0" borderId="35" xfId="0" applyNumberFormat="1" applyFont="1" applyFill="1" applyBorder="1" applyAlignment="1">
      <alignment horizontal="center" vertical="center" wrapText="1"/>
    </xf>
    <xf numFmtId="170" fontId="6" fillId="0" borderId="8" xfId="0" applyNumberFormat="1" applyFont="1" applyFill="1" applyBorder="1" applyAlignment="1">
      <alignment horizontal="center" vertical="center" wrapText="1"/>
    </xf>
    <xf numFmtId="170" fontId="15" fillId="0" borderId="32" xfId="71" applyNumberFormat="1" applyFont="1" applyFill="1" applyBorder="1" applyAlignment="1" quotePrefix="1">
      <alignment horizontal="center" vertical="center"/>
      <protection/>
    </xf>
    <xf numFmtId="170" fontId="15" fillId="0" borderId="32" xfId="71" applyNumberFormat="1" applyFont="1" applyFill="1" applyBorder="1" applyAlignment="1">
      <alignment horizontal="center" vertical="center"/>
      <protection/>
    </xf>
    <xf numFmtId="0" fontId="6" fillId="0" borderId="23" xfId="65" applyNumberFormat="1" applyFont="1" applyBorder="1" applyAlignment="1">
      <alignment horizontal="center" vertical="top" wrapText="1"/>
      <protection/>
    </xf>
    <xf numFmtId="0" fontId="6" fillId="0" borderId="24" xfId="65" applyNumberFormat="1" applyFont="1" applyBorder="1" applyAlignment="1">
      <alignment horizontal="center" vertical="top" wrapText="1"/>
      <protection/>
    </xf>
    <xf numFmtId="0" fontId="6" fillId="0" borderId="25" xfId="65" applyNumberFormat="1" applyFont="1" applyBorder="1" applyAlignment="1">
      <alignment horizontal="center" vertical="top" wrapText="1"/>
      <protection/>
    </xf>
    <xf numFmtId="0" fontId="6" fillId="0" borderId="23" xfId="71" applyNumberFormat="1" applyFont="1" applyBorder="1" applyAlignment="1">
      <alignment horizontal="left" wrapText="1"/>
      <protection/>
    </xf>
    <xf numFmtId="0" fontId="6" fillId="0" borderId="24" xfId="71" applyNumberFormat="1" applyFont="1" applyBorder="1" applyAlignment="1">
      <alignment horizontal="left" wrapText="1"/>
      <protection/>
    </xf>
    <xf numFmtId="0" fontId="6" fillId="0" borderId="25" xfId="71" applyNumberFormat="1" applyFont="1" applyBorder="1" applyAlignment="1">
      <alignment horizontal="left" wrapText="1"/>
      <protection/>
    </xf>
    <xf numFmtId="0" fontId="6" fillId="0" borderId="20" xfId="71" applyNumberFormat="1" applyFont="1" applyBorder="1" applyAlignment="1" quotePrefix="1">
      <alignment horizontal="left" vertical="top" wrapText="1"/>
      <protection/>
    </xf>
    <xf numFmtId="0" fontId="6" fillId="0" borderId="21" xfId="65" applyNumberFormat="1" applyFont="1" applyBorder="1" applyAlignment="1">
      <alignment horizontal="left" vertical="top" wrapText="1"/>
      <protection/>
    </xf>
    <xf numFmtId="0" fontId="6" fillId="0" borderId="22" xfId="65" applyNumberFormat="1" applyFont="1" applyBorder="1" applyAlignment="1">
      <alignment horizontal="left" vertical="top" wrapText="1"/>
      <protection/>
    </xf>
    <xf numFmtId="0" fontId="6" fillId="0" borderId="23" xfId="65" applyNumberFormat="1" applyFont="1" applyBorder="1" applyAlignment="1">
      <alignment horizontal="left" vertical="top" wrapText="1"/>
      <protection/>
    </xf>
    <xf numFmtId="0" fontId="6" fillId="0" borderId="24" xfId="65" applyNumberFormat="1" applyFont="1" applyBorder="1" applyAlignment="1">
      <alignment horizontal="left" vertical="top" wrapText="1"/>
      <protection/>
    </xf>
    <xf numFmtId="0" fontId="6" fillId="0" borderId="25" xfId="65" applyNumberFormat="1" applyFont="1" applyBorder="1" applyAlignment="1">
      <alignment horizontal="left" vertical="top" wrapText="1"/>
      <protection/>
    </xf>
    <xf numFmtId="0" fontId="12" fillId="0" borderId="19" xfId="71" applyNumberFormat="1" applyFont="1" applyBorder="1" applyAlignment="1" quotePrefix="1">
      <alignment horizontal="left"/>
      <protection/>
    </xf>
    <xf numFmtId="0" fontId="6" fillId="0" borderId="29" xfId="71" applyNumberFormat="1" applyFont="1" applyBorder="1" applyAlignment="1" quotePrefix="1">
      <alignment horizontal="center" vertical="center" wrapText="1"/>
      <protection/>
    </xf>
    <xf numFmtId="0" fontId="6" fillId="0" borderId="29" xfId="71" applyNumberFormat="1" applyFont="1" applyBorder="1" applyAlignment="1">
      <alignment vertical="center" wrapText="1"/>
      <protection/>
    </xf>
    <xf numFmtId="0" fontId="6" fillId="0" borderId="30" xfId="71" applyNumberFormat="1" applyFont="1" applyBorder="1" applyAlignment="1">
      <alignment vertical="center" wrapText="1"/>
      <protection/>
    </xf>
    <xf numFmtId="170" fontId="6" fillId="0" borderId="35" xfId="71" applyNumberFormat="1" applyFont="1" applyFill="1" applyBorder="1" applyAlignment="1">
      <alignment horizontal="center" vertical="center" wrapText="1"/>
      <protection/>
    </xf>
    <xf numFmtId="170" fontId="6" fillId="0" borderId="35" xfId="71" applyNumberFormat="1" applyFont="1" applyFill="1" applyBorder="1" applyAlignment="1" quotePrefix="1">
      <alignment horizontal="center" vertical="center" wrapText="1"/>
      <protection/>
    </xf>
    <xf numFmtId="0" fontId="6" fillId="0" borderId="23" xfId="70" applyNumberFormat="1" applyFont="1" applyFill="1" applyBorder="1" applyAlignment="1">
      <alignment horizontal="left" vertical="center" wrapText="1"/>
    </xf>
    <xf numFmtId="0" fontId="6" fillId="0" borderId="24" xfId="70" applyNumberFormat="1" applyFont="1" applyFill="1" applyBorder="1" applyAlignment="1">
      <alignment horizontal="left" vertical="center" wrapText="1"/>
    </xf>
    <xf numFmtId="0" fontId="6" fillId="0" borderId="25" xfId="70" applyNumberFormat="1" applyFont="1" applyFill="1" applyBorder="1" applyAlignment="1">
      <alignment horizontal="left" vertical="center" wrapText="1"/>
    </xf>
    <xf numFmtId="0" fontId="12" fillId="0" borderId="19" xfId="69" applyNumberFormat="1" applyFont="1" applyFill="1" applyBorder="1" applyAlignment="1" quotePrefix="1">
      <alignment horizontal="left"/>
      <protection/>
    </xf>
    <xf numFmtId="3" fontId="15" fillId="0" borderId="12" xfId="72" applyNumberFormat="1" applyFont="1" applyFill="1" applyBorder="1" applyAlignment="1" quotePrefix="1">
      <alignment horizontal="center" vertical="center"/>
    </xf>
    <xf numFmtId="0" fontId="6" fillId="0" borderId="29" xfId="72" applyNumberFormat="1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>
      <alignment horizontal="center" vertical="center" wrapText="1"/>
    </xf>
    <xf numFmtId="0" fontId="6" fillId="0" borderId="30" xfId="0" applyNumberFormat="1" applyFont="1" applyFill="1" applyBorder="1" applyAlignment="1">
      <alignment horizontal="center" vertical="center" wrapText="1"/>
    </xf>
    <xf numFmtId="166" fontId="6" fillId="0" borderId="27" xfId="73" applyNumberFormat="1" applyFont="1" applyFill="1" applyBorder="1" applyAlignment="1" quotePrefix="1">
      <alignment horizontal="center" vertical="center" wrapText="1"/>
      <protection/>
    </xf>
    <xf numFmtId="166" fontId="6" fillId="0" borderId="27" xfId="0" applyNumberFormat="1" applyFont="1" applyFill="1" applyBorder="1" applyAlignment="1">
      <alignment horizontal="center" vertical="center" wrapText="1"/>
    </xf>
    <xf numFmtId="166" fontId="6" fillId="0" borderId="28" xfId="0" applyNumberFormat="1" applyFont="1" applyFill="1" applyBorder="1" applyAlignment="1">
      <alignment horizontal="center" vertical="center" wrapText="1"/>
    </xf>
    <xf numFmtId="3" fontId="6" fillId="0" borderId="36" xfId="72" applyNumberFormat="1" applyFont="1" applyFill="1" applyBorder="1" applyAlignment="1" quotePrefix="1">
      <alignment horizontal="center" vertical="center" wrapText="1"/>
    </xf>
    <xf numFmtId="3" fontId="6" fillId="0" borderId="35" xfId="0" applyNumberFormat="1" applyFont="1" applyFill="1" applyBorder="1" applyAlignment="1">
      <alignment horizontal="center" vertical="center" wrapText="1"/>
    </xf>
    <xf numFmtId="3" fontId="6" fillId="0" borderId="8" xfId="0" applyNumberFormat="1" applyFont="1" applyFill="1" applyBorder="1" applyAlignment="1">
      <alignment horizontal="center" vertical="center" wrapText="1"/>
    </xf>
    <xf numFmtId="3" fontId="6" fillId="0" borderId="36" xfId="72" applyNumberFormat="1" applyFont="1" applyFill="1" applyBorder="1" applyAlignment="1">
      <alignment horizontal="center" vertical="center" wrapText="1"/>
    </xf>
    <xf numFmtId="0" fontId="6" fillId="0" borderId="36" xfId="72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3" fontId="6" fillId="0" borderId="37" xfId="72" applyNumberFormat="1" applyFont="1" applyFill="1" applyBorder="1" applyAlignment="1">
      <alignment horizontal="center"/>
    </xf>
    <xf numFmtId="3" fontId="6" fillId="0" borderId="38" xfId="72" applyNumberFormat="1" applyFont="1" applyFill="1" applyBorder="1" applyAlignment="1">
      <alignment horizontal="center"/>
    </xf>
    <xf numFmtId="3" fontId="6" fillId="0" borderId="34" xfId="72" applyNumberFormat="1" applyFont="1" applyFill="1" applyBorder="1" applyAlignment="1">
      <alignment horizontal="center" vertical="center"/>
    </xf>
    <xf numFmtId="3" fontId="6" fillId="0" borderId="7" xfId="72" applyNumberFormat="1" applyFont="1" applyFill="1" applyBorder="1" applyAlignment="1">
      <alignment horizontal="center" vertical="center"/>
    </xf>
    <xf numFmtId="3" fontId="6" fillId="0" borderId="8" xfId="72" applyNumberFormat="1" applyFont="1" applyFill="1" applyBorder="1" applyAlignment="1">
      <alignment horizontal="center" vertical="center"/>
    </xf>
    <xf numFmtId="3" fontId="6" fillId="0" borderId="9" xfId="72" applyNumberFormat="1" applyFont="1" applyFill="1" applyBorder="1" applyAlignment="1">
      <alignment horizontal="center" vertical="center"/>
    </xf>
    <xf numFmtId="0" fontId="6" fillId="0" borderId="23" xfId="72" applyNumberFormat="1" applyFont="1" applyFill="1" applyBorder="1" applyAlignment="1" quotePrefix="1">
      <alignment horizontal="left" vertical="center" wrapText="1"/>
    </xf>
    <xf numFmtId="0" fontId="6" fillId="0" borderId="24" xfId="72" applyNumberFormat="1" applyFont="1" applyFill="1" applyBorder="1" applyAlignment="1" quotePrefix="1">
      <alignment horizontal="left" vertical="center" wrapText="1"/>
    </xf>
    <xf numFmtId="0" fontId="6" fillId="0" borderId="25" xfId="72" applyNumberFormat="1" applyFont="1" applyFill="1" applyBorder="1" applyAlignment="1" quotePrefix="1">
      <alignment horizontal="left" vertical="center" wrapText="1"/>
    </xf>
    <xf numFmtId="0" fontId="6" fillId="0" borderId="23" xfId="72" applyNumberFormat="1" applyFont="1" applyFill="1" applyBorder="1" applyAlignment="1" quotePrefix="1">
      <alignment horizontal="center" vertical="center"/>
    </xf>
    <xf numFmtId="0" fontId="6" fillId="0" borderId="24" xfId="72" applyNumberFormat="1" applyFont="1" applyFill="1" applyBorder="1" applyAlignment="1" quotePrefix="1">
      <alignment horizontal="center" vertical="center"/>
    </xf>
    <xf numFmtId="0" fontId="6" fillId="0" borderId="25" xfId="72" applyNumberFormat="1" applyFont="1" applyFill="1" applyBorder="1" applyAlignment="1" quotePrefix="1">
      <alignment horizontal="center" vertical="center"/>
    </xf>
    <xf numFmtId="0" fontId="6" fillId="0" borderId="20" xfId="72" applyNumberFormat="1" applyFont="1" applyFill="1" applyBorder="1" applyAlignment="1" quotePrefix="1">
      <alignment horizontal="left" vertical="center"/>
    </xf>
    <xf numFmtId="0" fontId="6" fillId="0" borderId="21" xfId="72" applyNumberFormat="1" applyFont="1" applyFill="1" applyBorder="1" applyAlignment="1" quotePrefix="1">
      <alignment horizontal="left" vertical="center"/>
    </xf>
    <xf numFmtId="0" fontId="6" fillId="0" borderId="22" xfId="72" applyNumberFormat="1" applyFont="1" applyFill="1" applyBorder="1" applyAlignment="1" quotePrefix="1">
      <alignment horizontal="left" vertical="center"/>
    </xf>
    <xf numFmtId="0" fontId="6" fillId="0" borderId="24" xfId="65" applyNumberFormat="1" applyFont="1" applyFill="1" applyBorder="1" applyAlignment="1">
      <alignment horizontal="left" vertical="center" wrapText="1"/>
      <protection/>
    </xf>
    <xf numFmtId="0" fontId="6" fillId="0" borderId="25" xfId="65" applyNumberFormat="1" applyFont="1" applyFill="1" applyBorder="1" applyAlignment="1">
      <alignment horizontal="left" vertical="center" wrapText="1"/>
      <protection/>
    </xf>
    <xf numFmtId="3" fontId="15" fillId="0" borderId="12" xfId="72" applyNumberFormat="1" applyFont="1" applyFill="1" applyBorder="1" applyAlignment="1">
      <alignment horizontal="center" vertical="center"/>
    </xf>
    <xf numFmtId="0" fontId="6" fillId="0" borderId="29" xfId="71" applyNumberFormat="1" applyFont="1" applyFill="1" applyBorder="1" applyAlignment="1">
      <alignment horizontal="center" vertical="center" wrapText="1"/>
      <protection/>
    </xf>
    <xf numFmtId="0" fontId="6" fillId="0" borderId="30" xfId="71" applyNumberFormat="1" applyFont="1" applyFill="1" applyBorder="1" applyAlignment="1">
      <alignment horizontal="center" vertical="center" wrapText="1"/>
      <protection/>
    </xf>
    <xf numFmtId="166" fontId="6" fillId="0" borderId="27" xfId="71" applyNumberFormat="1" applyFont="1" applyFill="1" applyBorder="1" applyAlignment="1">
      <alignment horizontal="center" vertical="center" wrapText="1"/>
      <protection/>
    </xf>
    <xf numFmtId="166" fontId="6" fillId="0" borderId="28" xfId="71" applyNumberFormat="1" applyFont="1" applyFill="1" applyBorder="1" applyAlignment="1">
      <alignment horizontal="center" vertical="center" wrapText="1"/>
      <protection/>
    </xf>
    <xf numFmtId="3" fontId="6" fillId="0" borderId="35" xfId="71" applyNumberFormat="1" applyFont="1" applyFill="1" applyBorder="1" applyAlignment="1">
      <alignment horizontal="center" vertical="center" wrapText="1"/>
      <protection/>
    </xf>
    <xf numFmtId="3" fontId="6" fillId="0" borderId="8" xfId="71" applyNumberFormat="1" applyFont="1" applyFill="1" applyBorder="1" applyAlignment="1">
      <alignment horizontal="center" vertical="center" wrapText="1"/>
      <protection/>
    </xf>
    <xf numFmtId="0" fontId="6" fillId="0" borderId="8" xfId="71" applyNumberFormat="1" applyFont="1" applyFill="1" applyBorder="1" applyAlignment="1">
      <alignment horizontal="center" vertical="center" wrapText="1"/>
      <protection/>
    </xf>
    <xf numFmtId="0" fontId="6" fillId="0" borderId="24" xfId="71" applyNumberFormat="1" applyFont="1" applyFill="1" applyBorder="1" applyAlignment="1">
      <alignment horizontal="left" vertical="center" wrapText="1"/>
      <protection/>
    </xf>
    <xf numFmtId="0" fontId="6" fillId="0" borderId="23" xfId="71" applyNumberFormat="1" applyFont="1" applyFill="1" applyBorder="1" applyAlignment="1">
      <alignment horizontal="left" vertical="center" wrapText="1"/>
      <protection/>
    </xf>
    <xf numFmtId="0" fontId="6" fillId="0" borderId="23" xfId="71" applyNumberFormat="1" applyFont="1" applyFill="1" applyBorder="1" applyAlignment="1">
      <alignment horizontal="center" vertical="center" wrapText="1"/>
      <protection/>
    </xf>
    <xf numFmtId="0" fontId="6" fillId="0" borderId="24" xfId="71" applyNumberFormat="1" applyFont="1" applyFill="1" applyBorder="1" applyAlignment="1">
      <alignment horizontal="center" vertical="center" wrapText="1"/>
      <protection/>
    </xf>
    <xf numFmtId="0" fontId="6" fillId="0" borderId="25" xfId="71" applyNumberFormat="1" applyFont="1" applyFill="1" applyBorder="1" applyAlignment="1">
      <alignment horizontal="center" vertical="center" wrapText="1"/>
      <protection/>
    </xf>
    <xf numFmtId="0" fontId="6" fillId="0" borderId="23" xfId="72" applyNumberFormat="1" applyFont="1" applyFill="1" applyBorder="1" applyAlignment="1" quotePrefix="1">
      <alignment horizontal="left" vertical="center"/>
    </xf>
    <xf numFmtId="0" fontId="6" fillId="0" borderId="24" xfId="72" applyNumberFormat="1" applyFont="1" applyFill="1" applyBorder="1" applyAlignment="1" quotePrefix="1">
      <alignment horizontal="left" vertical="center"/>
    </xf>
    <xf numFmtId="0" fontId="6" fillId="0" borderId="25" xfId="72" applyNumberFormat="1" applyFont="1" applyFill="1" applyBorder="1" applyAlignment="1" quotePrefix="1">
      <alignment horizontal="left" vertical="center"/>
    </xf>
    <xf numFmtId="0" fontId="6" fillId="0" borderId="23" xfId="65" applyNumberFormat="1" applyFont="1" applyFill="1" applyBorder="1" applyAlignment="1">
      <alignment horizontal="left" vertical="center" wrapText="1"/>
      <protection/>
    </xf>
    <xf numFmtId="0" fontId="6" fillId="0" borderId="23" xfId="70" applyNumberFormat="1" applyFont="1" applyFill="1" applyBorder="1" applyAlignment="1">
      <alignment horizontal="left" vertical="center"/>
    </xf>
    <xf numFmtId="0" fontId="6" fillId="0" borderId="24" xfId="70" applyNumberFormat="1" applyFont="1" applyFill="1" applyBorder="1" applyAlignment="1">
      <alignment horizontal="left" vertical="center"/>
    </xf>
    <xf numFmtId="0" fontId="6" fillId="0" borderId="25" xfId="70" applyNumberFormat="1" applyFont="1" applyFill="1" applyBorder="1" applyAlignment="1">
      <alignment horizontal="left" vertical="center"/>
    </xf>
    <xf numFmtId="0" fontId="6" fillId="0" borderId="23" xfId="65" applyNumberFormat="1" applyFont="1" applyFill="1" applyBorder="1" applyAlignment="1">
      <alignment horizontal="center" vertical="center" wrapText="1"/>
      <protection/>
    </xf>
    <xf numFmtId="0" fontId="6" fillId="0" borderId="24" xfId="65" applyNumberFormat="1" applyFont="1" applyFill="1" applyBorder="1" applyAlignment="1">
      <alignment horizontal="center" vertical="center" wrapText="1"/>
      <protection/>
    </xf>
    <xf numFmtId="0" fontId="6" fillId="0" borderId="25" xfId="65" applyNumberFormat="1" applyFont="1" applyFill="1" applyBorder="1" applyAlignment="1">
      <alignment horizontal="center" vertical="center" wrapText="1"/>
      <protection/>
    </xf>
    <xf numFmtId="0" fontId="6" fillId="0" borderId="25" xfId="71" applyNumberFormat="1" applyFont="1" applyFill="1" applyBorder="1" applyAlignment="1">
      <alignment horizontal="left" vertical="center" wrapText="1"/>
      <protection/>
    </xf>
    <xf numFmtId="0" fontId="6" fillId="0" borderId="29" xfId="0" applyNumberFormat="1" applyFont="1" applyFill="1" applyBorder="1" applyAlignment="1">
      <alignment/>
    </xf>
    <xf numFmtId="0" fontId="6" fillId="0" borderId="30" xfId="0" applyNumberFormat="1" applyFont="1" applyFill="1" applyBorder="1" applyAlignment="1">
      <alignment/>
    </xf>
    <xf numFmtId="0" fontId="6" fillId="0" borderId="35" xfId="0" applyNumberFormat="1" applyFont="1" applyFill="1" applyBorder="1" applyAlignment="1">
      <alignment horizontal="center" vertical="center" wrapText="1"/>
    </xf>
    <xf numFmtId="0" fontId="6" fillId="0" borderId="23" xfId="70" applyNumberFormat="1" applyFont="1" applyFill="1" applyBorder="1" applyAlignment="1" quotePrefix="1">
      <alignment horizontal="left" vertical="center" wrapText="1"/>
    </xf>
    <xf numFmtId="0" fontId="6" fillId="0" borderId="24" xfId="70" applyNumberFormat="1" applyFont="1" applyFill="1" applyBorder="1" applyAlignment="1" quotePrefix="1">
      <alignment horizontal="left" vertical="center" wrapText="1"/>
    </xf>
    <xf numFmtId="0" fontId="6" fillId="0" borderId="25" xfId="70" applyNumberFormat="1" applyFont="1" applyFill="1" applyBorder="1" applyAlignment="1" quotePrefix="1">
      <alignment horizontal="left" vertical="center" wrapText="1"/>
    </xf>
    <xf numFmtId="0" fontId="6" fillId="0" borderId="39" xfId="72" applyNumberFormat="1" applyFont="1" applyFill="1" applyBorder="1" applyAlignment="1" quotePrefix="1">
      <alignment horizontal="left" vertical="center" wrapText="1"/>
    </xf>
    <xf numFmtId="0" fontId="6" fillId="0" borderId="40" xfId="65" applyNumberFormat="1" applyFont="1" applyFill="1" applyBorder="1" applyAlignment="1">
      <alignment horizontal="left" vertical="center" wrapText="1"/>
      <protection/>
    </xf>
    <xf numFmtId="0" fontId="6" fillId="0" borderId="41" xfId="65" applyNumberFormat="1" applyFont="1" applyFill="1" applyBorder="1" applyAlignment="1">
      <alignment horizontal="left" vertical="center" wrapText="1"/>
      <protection/>
    </xf>
    <xf numFmtId="170" fontId="6" fillId="0" borderId="36" xfId="72" applyNumberFormat="1" applyFont="1" applyFill="1" applyBorder="1" applyAlignment="1">
      <alignment horizontal="center" vertical="center" wrapText="1"/>
    </xf>
    <xf numFmtId="0" fontId="6" fillId="0" borderId="27" xfId="73" applyNumberFormat="1" applyFont="1" applyFill="1" applyBorder="1" applyAlignment="1" quotePrefix="1">
      <alignment horizontal="center" vertical="center" wrapText="1"/>
      <protection/>
    </xf>
    <xf numFmtId="0" fontId="6" fillId="0" borderId="27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center" wrapText="1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omma0 2" xfId="45"/>
    <cellStyle name="Currency" xfId="46"/>
    <cellStyle name="Currency [0]" xfId="47"/>
    <cellStyle name="Currency0" xfId="48"/>
    <cellStyle name="Currency0 2" xfId="49"/>
    <cellStyle name="Date" xfId="50"/>
    <cellStyle name="Date 2" xfId="51"/>
    <cellStyle name="Explanatory Text" xfId="52"/>
    <cellStyle name="Fixed" xfId="53"/>
    <cellStyle name="Fixed 2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 2 2" xfId="66"/>
    <cellStyle name="Normal 3" xfId="67"/>
    <cellStyle name="Normal 4" xfId="68"/>
    <cellStyle name="Normal_MTFISH" xfId="69"/>
    <cellStyle name="normal_MTFISH_1" xfId="70"/>
    <cellStyle name="Normal_PULSES" xfId="71"/>
    <cellStyle name="normal_vegcan_1" xfId="72"/>
    <cellStyle name="Normal_vegfr" xfId="73"/>
    <cellStyle name="Note" xfId="74"/>
    <cellStyle name="Output" xfId="75"/>
    <cellStyle name="Percent" xfId="76"/>
    <cellStyle name="Title" xfId="77"/>
    <cellStyle name="Total" xfId="78"/>
    <cellStyle name="Total 2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otato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"/>
      <sheetName val="pop-2020"/>
      <sheetName val="pop-2019"/>
      <sheetName val="pop-2018"/>
      <sheetName val="pop-2017"/>
      <sheetName val="pop-2015"/>
      <sheetName val="pop-2014"/>
      <sheetName val="pop-2013"/>
      <sheetName val="pop-2012"/>
      <sheetName val="pop-march2012"/>
      <sheetName val="pop-2011"/>
      <sheetName val="MTED-pop"/>
      <sheetName val="pop-2008"/>
      <sheetName val="pop-2008a"/>
      <sheetName val="pop-2009"/>
      <sheetName val="pop-2009a"/>
      <sheetName val="pop-2010"/>
    </sheetNames>
    <sheetDataSet>
      <sheetData sheetId="0">
        <row r="181">
          <cell r="D181">
            <v>180.671</v>
          </cell>
        </row>
        <row r="182">
          <cell r="D182">
            <v>183.691</v>
          </cell>
        </row>
        <row r="183">
          <cell r="D183">
            <v>186.538</v>
          </cell>
        </row>
        <row r="184">
          <cell r="D184">
            <v>189.242</v>
          </cell>
        </row>
        <row r="185">
          <cell r="D185">
            <v>191.889</v>
          </cell>
        </row>
        <row r="186">
          <cell r="D186">
            <v>194.303</v>
          </cell>
        </row>
        <row r="187">
          <cell r="D187">
            <v>196.56</v>
          </cell>
        </row>
        <row r="188">
          <cell r="D188">
            <v>198.712</v>
          </cell>
        </row>
        <row r="189">
          <cell r="D189">
            <v>200.706</v>
          </cell>
        </row>
        <row r="190">
          <cell r="D190">
            <v>202.677</v>
          </cell>
        </row>
        <row r="191">
          <cell r="D191">
            <v>205.052</v>
          </cell>
        </row>
        <row r="192">
          <cell r="D192">
            <v>207.661</v>
          </cell>
        </row>
        <row r="193">
          <cell r="D193">
            <v>209.896</v>
          </cell>
        </row>
        <row r="194">
          <cell r="D194">
            <v>211.909</v>
          </cell>
        </row>
        <row r="195">
          <cell r="D195">
            <v>213.854</v>
          </cell>
        </row>
        <row r="196">
          <cell r="D196">
            <v>215.973</v>
          </cell>
        </row>
        <row r="197">
          <cell r="D197">
            <v>218.035</v>
          </cell>
        </row>
        <row r="198">
          <cell r="D198">
            <v>220.23899999999998</v>
          </cell>
        </row>
        <row r="199">
          <cell r="D199">
            <v>222.585</v>
          </cell>
        </row>
        <row r="200">
          <cell r="D200">
            <v>225.055</v>
          </cell>
        </row>
        <row r="201">
          <cell r="D201">
            <v>227.726</v>
          </cell>
        </row>
        <row r="202">
          <cell r="D202">
            <v>229.966</v>
          </cell>
        </row>
        <row r="203">
          <cell r="D203">
            <v>232.188</v>
          </cell>
        </row>
        <row r="204">
          <cell r="D204">
            <v>234.307</v>
          </cell>
        </row>
        <row r="205">
          <cell r="D205">
            <v>236.348</v>
          </cell>
        </row>
        <row r="206">
          <cell r="D206">
            <v>238.466</v>
          </cell>
        </row>
        <row r="207">
          <cell r="D207">
            <v>240.651</v>
          </cell>
        </row>
        <row r="208">
          <cell r="D208">
            <v>242.804</v>
          </cell>
        </row>
        <row r="209">
          <cell r="D209">
            <v>245.021</v>
          </cell>
        </row>
        <row r="210">
          <cell r="D210">
            <v>247.342</v>
          </cell>
        </row>
        <row r="211">
          <cell r="D211">
            <v>250.132</v>
          </cell>
        </row>
        <row r="212">
          <cell r="D212">
            <v>253.493</v>
          </cell>
        </row>
        <row r="213">
          <cell r="D213">
            <v>256.894</v>
          </cell>
        </row>
        <row r="214">
          <cell r="D214">
            <v>260.255</v>
          </cell>
        </row>
        <row r="215">
          <cell r="D215">
            <v>263.436</v>
          </cell>
        </row>
        <row r="216">
          <cell r="D216">
            <v>266.557</v>
          </cell>
        </row>
        <row r="217">
          <cell r="D217">
            <v>269.667</v>
          </cell>
        </row>
        <row r="218">
          <cell r="D218">
            <v>272.912</v>
          </cell>
        </row>
        <row r="219">
          <cell r="D219">
            <v>276.115</v>
          </cell>
        </row>
        <row r="220">
          <cell r="D220">
            <v>279.295</v>
          </cell>
        </row>
        <row r="221">
          <cell r="D221">
            <v>282.385</v>
          </cell>
        </row>
        <row r="222">
          <cell r="D222">
            <v>285.309019</v>
          </cell>
        </row>
        <row r="223">
          <cell r="D223">
            <v>288.104818</v>
          </cell>
        </row>
        <row r="224">
          <cell r="D224">
            <v>290.819634</v>
          </cell>
        </row>
        <row r="225">
          <cell r="D225">
            <v>293.463185</v>
          </cell>
        </row>
        <row r="226">
          <cell r="D226">
            <v>296.186216</v>
          </cell>
        </row>
        <row r="227">
          <cell r="D227">
            <v>298.995825</v>
          </cell>
        </row>
        <row r="228">
          <cell r="D228">
            <v>302.003917</v>
          </cell>
        </row>
        <row r="229">
          <cell r="D229">
            <v>304.797761</v>
          </cell>
        </row>
        <row r="230">
          <cell r="D230">
            <v>307.439406</v>
          </cell>
        </row>
        <row r="231">
          <cell r="D231">
            <v>309.741279</v>
          </cell>
        </row>
        <row r="232">
          <cell r="D232">
            <v>311.973914</v>
          </cell>
        </row>
        <row r="233">
          <cell r="D233">
            <v>314.167558</v>
          </cell>
        </row>
        <row r="234">
          <cell r="D234">
            <v>316.294766</v>
          </cell>
        </row>
        <row r="235">
          <cell r="D235">
            <v>318.576955</v>
          </cell>
        </row>
        <row r="236">
          <cell r="D236">
            <v>320.870703</v>
          </cell>
        </row>
        <row r="237">
          <cell r="D237">
            <v>323.161011</v>
          </cell>
        </row>
        <row r="238">
          <cell r="D238">
            <v>325.20603</v>
          </cell>
        </row>
        <row r="239">
          <cell r="D239">
            <v>326.923976</v>
          </cell>
        </row>
        <row r="240">
          <cell r="D240">
            <v>328.475998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OfContents"/>
      <sheetName val="Pcc"/>
      <sheetName val="Fresh"/>
      <sheetName val="Freezing"/>
      <sheetName val="Canning"/>
      <sheetName val="Chips"/>
      <sheetName val="Dehy"/>
      <sheetName val="Total"/>
      <sheetName val="Sweets"/>
      <sheetName val="Sheet1"/>
      <sheetName val="#REF"/>
      <sheetName val="Chips\"/>
    </sheetNames>
    <sheetDataSet>
      <sheetData sheetId="5">
        <row r="8">
          <cell r="J8">
            <v>17.390710649006106</v>
          </cell>
        </row>
        <row r="9">
          <cell r="J9">
            <v>17.15223368855972</v>
          </cell>
        </row>
        <row r="10">
          <cell r="J10">
            <v>16.663966916949345</v>
          </cell>
        </row>
        <row r="11">
          <cell r="J11">
            <v>16.295438136181097</v>
          </cell>
        </row>
        <row r="12">
          <cell r="J12">
            <v>15.72614961609322</v>
          </cell>
        </row>
        <row r="13">
          <cell r="J13">
            <v>15.48434295027619</v>
          </cell>
        </row>
        <row r="14">
          <cell r="J14">
            <v>15.752058155800674</v>
          </cell>
        </row>
        <row r="15">
          <cell r="J15">
            <v>16.23917653095047</v>
          </cell>
        </row>
        <row r="16">
          <cell r="J16">
            <v>16.516023631421703</v>
          </cell>
        </row>
        <row r="17">
          <cell r="J17">
            <v>16.656941281020195</v>
          </cell>
        </row>
        <row r="18">
          <cell r="J18">
            <v>16.48697750805793</v>
          </cell>
        </row>
        <row r="19">
          <cell r="J19">
            <v>16.58978318534044</v>
          </cell>
        </row>
        <row r="20">
          <cell r="J20">
            <v>16.991681912932624</v>
          </cell>
        </row>
        <row r="21">
          <cell r="J21">
            <v>17.757971208713357</v>
          </cell>
        </row>
        <row r="22">
          <cell r="J22">
            <v>17.971026114035237</v>
          </cell>
        </row>
        <row r="23">
          <cell r="J23">
            <v>17.595083240378084</v>
          </cell>
        </row>
        <row r="24">
          <cell r="J24">
            <v>18.14282026669326</v>
          </cell>
        </row>
        <row r="25">
          <cell r="J25">
            <v>17.58507009769197</v>
          </cell>
        </row>
        <row r="26">
          <cell r="J26">
            <v>17.096271095130625</v>
          </cell>
        </row>
        <row r="27">
          <cell r="J27">
            <v>17.371781115055267</v>
          </cell>
        </row>
        <row r="28">
          <cell r="J28">
            <v>16.319753905937667</v>
          </cell>
        </row>
        <row r="29">
          <cell r="J29">
            <v>17.151699163290505</v>
          </cell>
        </row>
        <row r="30">
          <cell r="J30">
            <v>16.97167028891294</v>
          </cell>
        </row>
        <row r="31">
          <cell r="J31">
            <v>17.475981796315157</v>
          </cell>
        </row>
        <row r="32">
          <cell r="J32">
            <v>16.195613430206954</v>
          </cell>
        </row>
        <row r="33">
          <cell r="J33">
            <v>16.115675461533556</v>
          </cell>
        </row>
        <row r="34">
          <cell r="J34">
            <v>16.16686080091372</v>
          </cell>
        </row>
        <row r="35">
          <cell r="J35">
            <v>15.220044497860117</v>
          </cell>
        </row>
        <row r="36">
          <cell r="J36">
            <v>14.295440899625154</v>
          </cell>
        </row>
        <row r="37">
          <cell r="J37">
            <v>15.466444025134717</v>
          </cell>
        </row>
        <row r="38">
          <cell r="J38">
            <v>15.61843937744569</v>
          </cell>
        </row>
        <row r="39">
          <cell r="J39">
            <v>17.385541896241282</v>
          </cell>
        </row>
        <row r="40">
          <cell r="J40">
            <v>16.278907456521605</v>
          </cell>
        </row>
        <row r="41">
          <cell r="J41">
            <v>17.177356931822555</v>
          </cell>
        </row>
        <row r="42">
          <cell r="J42">
            <v>16.439234851213108</v>
          </cell>
        </row>
        <row r="43">
          <cell r="J43">
            <v>16.04912020618812</v>
          </cell>
        </row>
        <row r="44">
          <cell r="J44">
            <v>18.61621715955398</v>
          </cell>
        </row>
        <row r="45">
          <cell r="J45">
            <v>18.581576264787323</v>
          </cell>
        </row>
        <row r="46">
          <cell r="J46">
            <v>15.684285305494752</v>
          </cell>
        </row>
        <row r="47">
          <cell r="J47">
            <v>13.65402325621199</v>
          </cell>
        </row>
        <row r="48">
          <cell r="J48">
            <v>14.998370659871139</v>
          </cell>
        </row>
        <row r="49">
          <cell r="J49">
            <v>16.76964465612032</v>
          </cell>
        </row>
        <row r="50">
          <cell r="J50">
            <v>17.591106924998538</v>
          </cell>
        </row>
        <row r="51">
          <cell r="J51">
            <v>17.819122881847754</v>
          </cell>
        </row>
        <row r="52">
          <cell r="J52">
            <v>19.958154739527348</v>
          </cell>
        </row>
        <row r="53">
          <cell r="J53">
            <v>19.560767253939293</v>
          </cell>
        </row>
        <row r="54">
          <cell r="J54">
            <v>16.579316790436707</v>
          </cell>
        </row>
        <row r="55">
          <cell r="J55">
            <v>17.77696111670156</v>
          </cell>
        </row>
        <row r="56">
          <cell r="J56">
            <v>18.063326659486986</v>
          </cell>
        </row>
        <row r="57">
          <cell r="J57">
            <v>19.433631094704317</v>
          </cell>
        </row>
      </sheetData>
      <sheetData sheetId="6">
        <row r="8">
          <cell r="J8">
            <v>11.984894075649105</v>
          </cell>
        </row>
        <row r="9">
          <cell r="J9">
            <v>12.318990084801673</v>
          </cell>
        </row>
        <row r="10">
          <cell r="J10">
            <v>12.438396634523764</v>
          </cell>
        </row>
        <row r="11">
          <cell r="J11">
            <v>13.093089014624203</v>
          </cell>
        </row>
        <row r="12">
          <cell r="J12">
            <v>14.5207702451205</v>
          </cell>
        </row>
        <row r="13">
          <cell r="J13">
            <v>14.70531501622888</v>
          </cell>
        </row>
        <row r="14">
          <cell r="J14">
            <v>16.341779989451236</v>
          </cell>
        </row>
        <row r="15">
          <cell r="J15">
            <v>11.386920572650622</v>
          </cell>
        </row>
        <row r="16">
          <cell r="J16">
            <v>12.083536626457308</v>
          </cell>
        </row>
        <row r="17">
          <cell r="J17">
            <v>11.188340627846525</v>
          </cell>
        </row>
        <row r="18">
          <cell r="J18">
            <v>9.77114163512291</v>
          </cell>
        </row>
        <row r="19">
          <cell r="J19">
            <v>10.83319708130767</v>
          </cell>
        </row>
        <row r="20">
          <cell r="J20">
            <v>10.380769031991317</v>
          </cell>
        </row>
        <row r="21">
          <cell r="J21">
            <v>9.9788952101303</v>
          </cell>
        </row>
        <row r="22">
          <cell r="J22">
            <v>10.290651920050095</v>
          </cell>
        </row>
        <row r="23">
          <cell r="J23">
            <v>11.2087131918177</v>
          </cell>
        </row>
        <row r="24">
          <cell r="J24">
            <v>10.934132831361598</v>
          </cell>
        </row>
        <row r="25">
          <cell r="J25">
            <v>10.755976013574735</v>
          </cell>
        </row>
        <row r="26">
          <cell r="J26">
            <v>10.425775749833686</v>
          </cell>
        </row>
        <row r="27">
          <cell r="J27">
            <v>10.788960225113401</v>
          </cell>
        </row>
        <row r="28">
          <cell r="J28">
            <v>12.73932279856236</v>
          </cell>
        </row>
        <row r="29">
          <cell r="J29">
            <v>13.82885798544733</v>
          </cell>
        </row>
        <row r="30">
          <cell r="J30">
            <v>12.828993124382043</v>
          </cell>
        </row>
        <row r="31">
          <cell r="J31">
            <v>13.666768652878911</v>
          </cell>
        </row>
        <row r="32">
          <cell r="J32">
            <v>13.223397333564888</v>
          </cell>
        </row>
        <row r="33">
          <cell r="J33">
            <v>13.209436999703625</v>
          </cell>
        </row>
        <row r="34">
          <cell r="J34">
            <v>16.681730404387636</v>
          </cell>
        </row>
        <row r="35">
          <cell r="J35">
            <v>15.496328520383862</v>
          </cell>
        </row>
        <row r="36">
          <cell r="J36">
            <v>16.519548653097438</v>
          </cell>
        </row>
        <row r="37">
          <cell r="J37">
            <v>12.357783708086432</v>
          </cell>
        </row>
        <row r="38">
          <cell r="J38">
            <v>15.72635023177577</v>
          </cell>
        </row>
        <row r="39">
          <cell r="J39">
            <v>14.776148197053669</v>
          </cell>
        </row>
        <row r="40">
          <cell r="J40">
            <v>14.721052882045173</v>
          </cell>
        </row>
        <row r="41">
          <cell r="J41">
            <v>15.456458376534504</v>
          </cell>
        </row>
        <row r="42">
          <cell r="J42">
            <v>13.781801305093856</v>
          </cell>
        </row>
        <row r="43">
          <cell r="J43">
            <v>12.78328796198943</v>
          </cell>
        </row>
        <row r="44">
          <cell r="J44">
            <v>12.435609570802532</v>
          </cell>
        </row>
        <row r="45">
          <cell r="J45">
            <v>13.0281660618329</v>
          </cell>
        </row>
        <row r="46">
          <cell r="J46">
            <v>12.380800258896919</v>
          </cell>
        </row>
        <row r="47">
          <cell r="J47">
            <v>11.822535247384652</v>
          </cell>
        </row>
        <row r="48">
          <cell r="J48">
            <v>11.210100085062184</v>
          </cell>
        </row>
        <row r="49">
          <cell r="J49">
            <v>10.562774483302091</v>
          </cell>
        </row>
        <row r="50">
          <cell r="J50">
            <v>13.839137668263856</v>
          </cell>
        </row>
        <row r="51">
          <cell r="J51">
            <v>12.93440227725748</v>
          </cell>
        </row>
        <row r="52">
          <cell r="J52">
            <v>12.07794409312067</v>
          </cell>
        </row>
        <row r="53">
          <cell r="J53">
            <v>11.5580099415161</v>
          </cell>
        </row>
        <row r="54">
          <cell r="J54">
            <v>12.021605336214154</v>
          </cell>
        </row>
        <row r="55">
          <cell r="J55">
            <v>12.851819233499823</v>
          </cell>
        </row>
        <row r="56">
          <cell r="J56">
            <v>13.023567332631824</v>
          </cell>
        </row>
        <row r="57">
          <cell r="J57">
            <v>13.594999034594656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57421875" style="0" customWidth="1"/>
  </cols>
  <sheetData>
    <row r="2" spans="1:2" ht="12.75">
      <c r="A2" t="s">
        <v>14</v>
      </c>
      <c r="B2" s="106" t="s">
        <v>71</v>
      </c>
    </row>
    <row r="4" spans="1:2" ht="12.75">
      <c r="A4" t="s">
        <v>15</v>
      </c>
      <c r="B4" s="2" t="s">
        <v>18</v>
      </c>
    </row>
    <row r="5" ht="12.75">
      <c r="B5" s="2" t="s">
        <v>17</v>
      </c>
    </row>
    <row r="6" ht="12.75">
      <c r="B6" s="2" t="s">
        <v>20</v>
      </c>
    </row>
    <row r="7" ht="12.75">
      <c r="B7" s="1" t="s">
        <v>21</v>
      </c>
    </row>
    <row r="8" ht="12.75">
      <c r="B8" s="1" t="s">
        <v>22</v>
      </c>
    </row>
    <row r="9" ht="12.75">
      <c r="B9" s="3" t="s">
        <v>23</v>
      </c>
    </row>
    <row r="10" ht="12.75">
      <c r="B10" s="3" t="s">
        <v>24</v>
      </c>
    </row>
    <row r="11" ht="12.75">
      <c r="B11" s="2" t="s">
        <v>25</v>
      </c>
    </row>
    <row r="12" ht="12.75">
      <c r="B12" s="1" t="s">
        <v>26</v>
      </c>
    </row>
    <row r="13" ht="12.75">
      <c r="B13" s="1" t="s">
        <v>27</v>
      </c>
    </row>
    <row r="14" ht="14.25" customHeight="1">
      <c r="B14" s="2" t="s">
        <v>28</v>
      </c>
    </row>
  </sheetData>
  <sheetProtection/>
  <hyperlinks>
    <hyperlink ref="B4" location="Pcc!A1" display="Pcc!A1"/>
    <hyperlink ref="B5" location="PccDryBeans!A1" display="PccDryBeans!A1"/>
    <hyperlink ref="B6" location="DryBeans!A1" display="Dry edible beans - supply and utilization"/>
    <hyperlink ref="B7" location="PintoBeans!A1" display="Dry pinto beans - Supply and utilization"/>
    <hyperlink ref="B8" location="NavyBeans!A1" display="Dry navy beans:  Supply and utilization"/>
    <hyperlink ref="B9" location="GreatNorthernBeans!A1" display="Great northern beans - Supply and utilization"/>
    <hyperlink ref="B10" location="BlackBeans!A1" display="Black beans - Supply and utilization"/>
    <hyperlink ref="B11" location="RedKidneyBeans!A1" display="Red kidney beans - Supply and utilization"/>
    <hyperlink ref="B12" location="DryLimaBeans!A1" display="Dry lima beans - Supply and utilization"/>
    <hyperlink ref="B13" location="OtherDryBeans!A1" display="Other dry beans - Supply and utilization"/>
    <hyperlink ref="B14" location="DryOnions!A1" display="Dehydrating onions:  Supply and utilization1"/>
  </hyperlink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74"/>
  <sheetViews>
    <sheetView showOutlineSymbols="0" zoomScalePageLayoutView="0" workbookViewId="0" topLeftCell="A1">
      <pane ySplit="7" topLeftCell="A8" activePane="bottomLeft" state="frozen"/>
      <selection pane="topLeft" activeCell="A1" sqref="A1"/>
      <selection pane="bottomLeft" activeCell="A1" sqref="A1:K1"/>
    </sheetView>
  </sheetViews>
  <sheetFormatPr defaultColWidth="12.7109375" defaultRowHeight="12" customHeight="1"/>
  <cols>
    <col min="1" max="1" width="12.7109375" style="6" customWidth="1"/>
    <col min="2" max="2" width="12.7109375" style="15" customWidth="1"/>
    <col min="3" max="10" width="12.7109375" style="7" customWidth="1"/>
    <col min="11" max="11" width="12.7109375" style="11" customWidth="1"/>
    <col min="12" max="16384" width="12.7109375" style="8" customWidth="1"/>
  </cols>
  <sheetData>
    <row r="1" spans="1:11" s="60" customFormat="1" ht="12" customHeight="1" thickBot="1">
      <c r="A1" s="215" t="s">
        <v>78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12" customHeight="1" thickTop="1">
      <c r="A2" s="217" t="s">
        <v>0</v>
      </c>
      <c r="B2" s="220" t="s">
        <v>33</v>
      </c>
      <c r="C2" s="9" t="s">
        <v>1</v>
      </c>
      <c r="D2" s="16"/>
      <c r="E2" s="16"/>
      <c r="F2" s="16"/>
      <c r="G2" s="229" t="s">
        <v>73</v>
      </c>
      <c r="H2" s="230"/>
      <c r="I2" s="230"/>
      <c r="J2" s="231" t="s">
        <v>74</v>
      </c>
      <c r="K2" s="232"/>
    </row>
    <row r="3" spans="1:11" ht="12" customHeight="1">
      <c r="A3" s="247"/>
      <c r="B3" s="249"/>
      <c r="C3" s="223" t="s">
        <v>34</v>
      </c>
      <c r="D3" s="223" t="s">
        <v>41</v>
      </c>
      <c r="E3" s="223" t="s">
        <v>42</v>
      </c>
      <c r="F3" s="223" t="s">
        <v>43</v>
      </c>
      <c r="G3" s="223" t="s">
        <v>44</v>
      </c>
      <c r="H3" s="223" t="s">
        <v>45</v>
      </c>
      <c r="I3" s="223" t="s">
        <v>86</v>
      </c>
      <c r="J3" s="233"/>
      <c r="K3" s="234"/>
    </row>
    <row r="4" spans="1:11" ht="12" customHeight="1">
      <c r="A4" s="247"/>
      <c r="B4" s="249"/>
      <c r="C4" s="251"/>
      <c r="D4" s="251"/>
      <c r="E4" s="251"/>
      <c r="F4" s="251"/>
      <c r="G4" s="251"/>
      <c r="H4" s="251"/>
      <c r="I4" s="251"/>
      <c r="J4" s="223" t="s">
        <v>2</v>
      </c>
      <c r="K4" s="40" t="s">
        <v>29</v>
      </c>
    </row>
    <row r="5" spans="1:11" ht="12" customHeight="1">
      <c r="A5" s="247"/>
      <c r="B5" s="249"/>
      <c r="C5" s="251"/>
      <c r="D5" s="251"/>
      <c r="E5" s="251"/>
      <c r="F5" s="251"/>
      <c r="G5" s="251"/>
      <c r="H5" s="251"/>
      <c r="I5" s="251"/>
      <c r="J5" s="251"/>
      <c r="K5" s="227" t="s">
        <v>3</v>
      </c>
    </row>
    <row r="6" spans="1:11" ht="12" customHeight="1">
      <c r="A6" s="248"/>
      <c r="B6" s="250"/>
      <c r="C6" s="252"/>
      <c r="D6" s="252"/>
      <c r="E6" s="252"/>
      <c r="F6" s="252"/>
      <c r="G6" s="252"/>
      <c r="H6" s="252"/>
      <c r="I6" s="252"/>
      <c r="J6" s="252"/>
      <c r="K6" s="253"/>
    </row>
    <row r="7" spans="1:11" ht="12" customHeight="1">
      <c r="A7" s="10"/>
      <c r="B7" s="97" t="s">
        <v>61</v>
      </c>
      <c r="C7" s="216" t="s">
        <v>52</v>
      </c>
      <c r="D7" s="246"/>
      <c r="E7" s="246"/>
      <c r="F7" s="246"/>
      <c r="G7" s="246"/>
      <c r="H7" s="246"/>
      <c r="I7" s="246"/>
      <c r="J7" s="246"/>
      <c r="K7" s="98" t="s">
        <v>62</v>
      </c>
    </row>
    <row r="8" spans="1:11" ht="12" customHeight="1">
      <c r="A8" s="41">
        <v>1960</v>
      </c>
      <c r="B8" s="58">
        <f>+'[1]Pop'!D181</f>
        <v>180.671</v>
      </c>
      <c r="C8" s="55">
        <v>147.4</v>
      </c>
      <c r="D8" s="62" t="s">
        <v>7</v>
      </c>
      <c r="E8" s="55">
        <v>85</v>
      </c>
      <c r="F8" s="48">
        <f aca="true" t="shared" si="0" ref="F8:F39">SUM(C8,D8,E8)</f>
        <v>232.4</v>
      </c>
      <c r="G8" s="55">
        <v>12.8</v>
      </c>
      <c r="H8" s="55">
        <v>7.743899999999999</v>
      </c>
      <c r="I8" s="55">
        <v>72.3734</v>
      </c>
      <c r="J8" s="46">
        <f aca="true" t="shared" si="1" ref="J8:J39">F8-G8-H8-I8</f>
        <v>139.4827</v>
      </c>
      <c r="K8" s="44">
        <f aca="true" t="shared" si="2" ref="K8:K39">IF(J8=0,0,IF(B8=0,0,J8/B8))</f>
        <v>0.7720259477171212</v>
      </c>
    </row>
    <row r="9" spans="1:11" ht="12" customHeight="1">
      <c r="A9" s="37">
        <v>1961</v>
      </c>
      <c r="B9" s="57">
        <f>+'[1]Pop'!D182</f>
        <v>183.691</v>
      </c>
      <c r="C9" s="56">
        <v>155.5</v>
      </c>
      <c r="D9" s="63" t="s">
        <v>7</v>
      </c>
      <c r="E9" s="56">
        <v>72.3734</v>
      </c>
      <c r="F9" s="52">
        <f t="shared" si="0"/>
        <v>227.8734</v>
      </c>
      <c r="G9" s="56">
        <v>13.4</v>
      </c>
      <c r="H9" s="56">
        <v>7.86342</v>
      </c>
      <c r="I9" s="56">
        <v>76.3505</v>
      </c>
      <c r="J9" s="50">
        <f t="shared" si="1"/>
        <v>130.25948</v>
      </c>
      <c r="K9" s="45">
        <f t="shared" si="2"/>
        <v>0.7091228203885873</v>
      </c>
    </row>
    <row r="10" spans="1:11" ht="12" customHeight="1">
      <c r="A10" s="37">
        <v>1962</v>
      </c>
      <c r="B10" s="57">
        <f>+'[1]Pop'!D183</f>
        <v>186.538</v>
      </c>
      <c r="C10" s="56">
        <v>157.9</v>
      </c>
      <c r="D10" s="63" t="s">
        <v>7</v>
      </c>
      <c r="E10" s="56">
        <v>76.3505</v>
      </c>
      <c r="F10" s="52">
        <f t="shared" si="0"/>
        <v>234.2505</v>
      </c>
      <c r="G10" s="56">
        <v>29.4</v>
      </c>
      <c r="H10" s="56">
        <v>8.42118</v>
      </c>
      <c r="I10" s="56">
        <v>77.52890000000001</v>
      </c>
      <c r="J10" s="50">
        <f t="shared" si="1"/>
        <v>118.90041999999998</v>
      </c>
      <c r="K10" s="45">
        <f t="shared" si="2"/>
        <v>0.637405890488801</v>
      </c>
    </row>
    <row r="11" spans="1:11" ht="12" customHeight="1">
      <c r="A11" s="37">
        <v>1963</v>
      </c>
      <c r="B11" s="57">
        <f>+'[1]Pop'!D184</f>
        <v>189.242</v>
      </c>
      <c r="C11" s="56">
        <v>169.1</v>
      </c>
      <c r="D11" s="63" t="s">
        <v>7</v>
      </c>
      <c r="E11" s="56">
        <v>77.52890000000001</v>
      </c>
      <c r="F11" s="52">
        <f t="shared" si="0"/>
        <v>246.6289</v>
      </c>
      <c r="G11" s="56">
        <v>37.5</v>
      </c>
      <c r="H11" s="56">
        <v>8.152260000000002</v>
      </c>
      <c r="I11" s="56">
        <v>83.0281</v>
      </c>
      <c r="J11" s="50">
        <f t="shared" si="1"/>
        <v>117.94853999999998</v>
      </c>
      <c r="K11" s="45">
        <f t="shared" si="2"/>
        <v>0.6232683019625663</v>
      </c>
    </row>
    <row r="12" spans="1:11" ht="12" customHeight="1">
      <c r="A12" s="37">
        <v>1964</v>
      </c>
      <c r="B12" s="57">
        <f>+'[1]Pop'!D185</f>
        <v>191.889</v>
      </c>
      <c r="C12" s="56">
        <v>163.7</v>
      </c>
      <c r="D12" s="63" t="s">
        <v>7</v>
      </c>
      <c r="E12" s="56">
        <v>83.0281</v>
      </c>
      <c r="F12" s="52">
        <f t="shared" si="0"/>
        <v>246.72809999999998</v>
      </c>
      <c r="G12" s="56">
        <v>29.6</v>
      </c>
      <c r="H12" s="56">
        <v>6.78276</v>
      </c>
      <c r="I12" s="56">
        <v>75.13829999999999</v>
      </c>
      <c r="J12" s="50">
        <f t="shared" si="1"/>
        <v>135.20704</v>
      </c>
      <c r="K12" s="45">
        <f t="shared" si="2"/>
        <v>0.7046106863864005</v>
      </c>
    </row>
    <row r="13" spans="1:11" ht="12" customHeight="1">
      <c r="A13" s="37">
        <v>1965</v>
      </c>
      <c r="B13" s="57">
        <f>+'[1]Pop'!D186</f>
        <v>194.303</v>
      </c>
      <c r="C13" s="56">
        <v>136.2</v>
      </c>
      <c r="D13" s="63" t="s">
        <v>7</v>
      </c>
      <c r="E13" s="56">
        <v>75.13829999999999</v>
      </c>
      <c r="F13" s="52">
        <f t="shared" si="0"/>
        <v>211.33829999999998</v>
      </c>
      <c r="G13" s="56">
        <v>22.3</v>
      </c>
      <c r="H13" s="56">
        <v>8.132340000000001</v>
      </c>
      <c r="I13" s="56">
        <v>71.505</v>
      </c>
      <c r="J13" s="50">
        <f t="shared" si="1"/>
        <v>109.40095999999997</v>
      </c>
      <c r="K13" s="45">
        <f t="shared" si="2"/>
        <v>0.5630430821963632</v>
      </c>
    </row>
    <row r="14" spans="1:11" ht="12" customHeight="1">
      <c r="A14" s="41">
        <v>1966</v>
      </c>
      <c r="B14" s="58">
        <f>+'[1]Pop'!D187</f>
        <v>196.56</v>
      </c>
      <c r="C14" s="55">
        <v>163.3</v>
      </c>
      <c r="D14" s="62" t="s">
        <v>7</v>
      </c>
      <c r="E14" s="55">
        <v>71.505</v>
      </c>
      <c r="F14" s="48">
        <f t="shared" si="0"/>
        <v>234.805</v>
      </c>
      <c r="G14" s="55">
        <v>16.7</v>
      </c>
      <c r="H14" s="55">
        <v>5.766840000000001</v>
      </c>
      <c r="I14" s="55">
        <v>88.18200000000002</v>
      </c>
      <c r="J14" s="46">
        <f t="shared" si="1"/>
        <v>124.15616</v>
      </c>
      <c r="K14" s="44">
        <f t="shared" si="2"/>
        <v>0.6316450956450956</v>
      </c>
    </row>
    <row r="15" spans="1:11" ht="12" customHeight="1">
      <c r="A15" s="41">
        <v>1967</v>
      </c>
      <c r="B15" s="58">
        <f>+'[1]Pop'!D188</f>
        <v>198.712</v>
      </c>
      <c r="C15" s="55">
        <v>115.8</v>
      </c>
      <c r="D15" s="62" t="s">
        <v>7</v>
      </c>
      <c r="E15" s="55">
        <v>88.18200000000002</v>
      </c>
      <c r="F15" s="48">
        <f t="shared" si="0"/>
        <v>203.98200000000003</v>
      </c>
      <c r="G15" s="55">
        <v>13.6</v>
      </c>
      <c r="H15" s="55">
        <v>5.597520000000002</v>
      </c>
      <c r="I15" s="55">
        <v>62.647800000000004</v>
      </c>
      <c r="J15" s="46">
        <f t="shared" si="1"/>
        <v>122.13668000000003</v>
      </c>
      <c r="K15" s="44">
        <f t="shared" si="2"/>
        <v>0.6146416924996982</v>
      </c>
    </row>
    <row r="16" spans="1:11" ht="12" customHeight="1">
      <c r="A16" s="41">
        <v>1968</v>
      </c>
      <c r="B16" s="58">
        <f>+'[1]Pop'!D189</f>
        <v>200.706</v>
      </c>
      <c r="C16" s="55">
        <v>112.4</v>
      </c>
      <c r="D16" s="62" t="s">
        <v>7</v>
      </c>
      <c r="E16" s="55">
        <v>62.647800000000004</v>
      </c>
      <c r="F16" s="48">
        <f t="shared" si="0"/>
        <v>175.0478</v>
      </c>
      <c r="G16" s="55">
        <v>6.4</v>
      </c>
      <c r="H16" s="55">
        <v>7.709040000000003</v>
      </c>
      <c r="I16" s="55">
        <v>59.684400000000004</v>
      </c>
      <c r="J16" s="46">
        <f t="shared" si="1"/>
        <v>101.25435999999996</v>
      </c>
      <c r="K16" s="44">
        <f t="shared" si="2"/>
        <v>0.5044909469572408</v>
      </c>
    </row>
    <row r="17" spans="1:11" ht="12" customHeight="1">
      <c r="A17" s="41">
        <v>1969</v>
      </c>
      <c r="B17" s="58">
        <f>+'[1]Pop'!D190</f>
        <v>202.677</v>
      </c>
      <c r="C17" s="55">
        <v>154.8</v>
      </c>
      <c r="D17" s="62" t="s">
        <v>7</v>
      </c>
      <c r="E17" s="55">
        <v>59.684400000000004</v>
      </c>
      <c r="F17" s="48">
        <f t="shared" si="0"/>
        <v>214.48440000000002</v>
      </c>
      <c r="G17" s="55">
        <v>22.3</v>
      </c>
      <c r="H17" s="55">
        <v>6.483960000000001</v>
      </c>
      <c r="I17" s="55">
        <v>74.9852</v>
      </c>
      <c r="J17" s="46">
        <f t="shared" si="1"/>
        <v>110.71524000000001</v>
      </c>
      <c r="K17" s="44">
        <f t="shared" si="2"/>
        <v>0.5462644503323022</v>
      </c>
    </row>
    <row r="18" spans="1:11" ht="12" customHeight="1">
      <c r="A18" s="41">
        <v>1970</v>
      </c>
      <c r="B18" s="58">
        <f>+'[1]Pop'!D191</f>
        <v>205.052</v>
      </c>
      <c r="C18" s="46">
        <v>130.2</v>
      </c>
      <c r="D18" s="62" t="s">
        <v>7</v>
      </c>
      <c r="E18" s="48">
        <v>74.9852</v>
      </c>
      <c r="F18" s="48">
        <f t="shared" si="0"/>
        <v>205.1852</v>
      </c>
      <c r="G18" s="49">
        <v>24.934</v>
      </c>
      <c r="H18" s="49">
        <v>5.647320000000001</v>
      </c>
      <c r="I18" s="49">
        <v>83.32799999999999</v>
      </c>
      <c r="J18" s="46">
        <f t="shared" si="1"/>
        <v>91.27588000000002</v>
      </c>
      <c r="K18" s="44">
        <f t="shared" si="2"/>
        <v>0.4451352827575445</v>
      </c>
    </row>
    <row r="19" spans="1:11" ht="12" customHeight="1">
      <c r="A19" s="37">
        <v>1971</v>
      </c>
      <c r="B19" s="57">
        <f>+'[1]Pop'!D192</f>
        <v>207.661</v>
      </c>
      <c r="C19" s="50">
        <v>113.4</v>
      </c>
      <c r="D19" s="51">
        <v>0.4</v>
      </c>
      <c r="E19" s="52">
        <v>83.32799999999999</v>
      </c>
      <c r="F19" s="52">
        <f t="shared" si="0"/>
        <v>197.128</v>
      </c>
      <c r="G19" s="53">
        <v>17.927</v>
      </c>
      <c r="H19" s="53">
        <v>4.07862</v>
      </c>
      <c r="I19" s="53">
        <v>61.236000000000004</v>
      </c>
      <c r="J19" s="50">
        <f t="shared" si="1"/>
        <v>113.88637999999999</v>
      </c>
      <c r="K19" s="45">
        <f t="shared" si="2"/>
        <v>0.5484244995449313</v>
      </c>
    </row>
    <row r="20" spans="1:11" ht="12" customHeight="1">
      <c r="A20" s="37">
        <v>1972</v>
      </c>
      <c r="B20" s="57">
        <f>+'[1]Pop'!D193</f>
        <v>209.896</v>
      </c>
      <c r="C20" s="50">
        <v>81.9</v>
      </c>
      <c r="D20" s="51">
        <v>0.4</v>
      </c>
      <c r="E20" s="52">
        <v>61.236000000000004</v>
      </c>
      <c r="F20" s="52">
        <f t="shared" si="0"/>
        <v>143.536</v>
      </c>
      <c r="G20" s="53">
        <v>14.758</v>
      </c>
      <c r="H20" s="53">
        <v>5.617440000000001</v>
      </c>
      <c r="I20" s="53">
        <v>62.244</v>
      </c>
      <c r="J20" s="50">
        <f t="shared" si="1"/>
        <v>60.91655999999999</v>
      </c>
      <c r="K20" s="45">
        <f t="shared" si="2"/>
        <v>0.2902225864237527</v>
      </c>
    </row>
    <row r="21" spans="1:11" ht="12" customHeight="1">
      <c r="A21" s="37">
        <v>1973</v>
      </c>
      <c r="B21" s="57">
        <f>+'[1]Pop'!D194</f>
        <v>211.909</v>
      </c>
      <c r="C21" s="50">
        <v>112.8</v>
      </c>
      <c r="D21" s="50">
        <v>1</v>
      </c>
      <c r="E21" s="52">
        <v>62.244</v>
      </c>
      <c r="F21" s="52">
        <f t="shared" si="0"/>
        <v>176.04399999999998</v>
      </c>
      <c r="G21" s="53">
        <v>8.164</v>
      </c>
      <c r="H21" s="53">
        <v>7.524780000000001</v>
      </c>
      <c r="I21" s="53">
        <v>65.42399999999999</v>
      </c>
      <c r="J21" s="50">
        <f t="shared" si="1"/>
        <v>94.93122000000001</v>
      </c>
      <c r="K21" s="45">
        <f t="shared" si="2"/>
        <v>0.4479810673449453</v>
      </c>
    </row>
    <row r="22" spans="1:11" ht="12" customHeight="1">
      <c r="A22" s="37">
        <v>1974</v>
      </c>
      <c r="B22" s="57">
        <f>+'[1]Pop'!D195</f>
        <v>213.854</v>
      </c>
      <c r="C22" s="50">
        <v>151.1</v>
      </c>
      <c r="D22" s="50">
        <v>1.8</v>
      </c>
      <c r="E22" s="52">
        <v>65.42399999999999</v>
      </c>
      <c r="F22" s="52">
        <f t="shared" si="0"/>
        <v>218.324</v>
      </c>
      <c r="G22" s="53">
        <v>10.452</v>
      </c>
      <c r="H22" s="53">
        <v>7.355460000000001</v>
      </c>
      <c r="I22" s="53">
        <v>93.68199999999999</v>
      </c>
      <c r="J22" s="50">
        <f t="shared" si="1"/>
        <v>106.83454000000003</v>
      </c>
      <c r="K22" s="45">
        <f t="shared" si="2"/>
        <v>0.49956764895676503</v>
      </c>
    </row>
    <row r="23" spans="1:11" ht="12" customHeight="1">
      <c r="A23" s="37">
        <v>1975</v>
      </c>
      <c r="B23" s="57">
        <f>+'[1]Pop'!D196</f>
        <v>215.973</v>
      </c>
      <c r="C23" s="50">
        <v>147.7</v>
      </c>
      <c r="D23" s="50">
        <v>2.7</v>
      </c>
      <c r="E23" s="52">
        <v>93.68199999999999</v>
      </c>
      <c r="F23" s="52">
        <f t="shared" si="0"/>
        <v>244.08199999999997</v>
      </c>
      <c r="G23" s="53">
        <v>19.485</v>
      </c>
      <c r="H23" s="53">
        <v>6.8574600000000006</v>
      </c>
      <c r="I23" s="53">
        <v>107.821</v>
      </c>
      <c r="J23" s="50">
        <f t="shared" si="1"/>
        <v>109.91853999999998</v>
      </c>
      <c r="K23" s="45">
        <f t="shared" si="2"/>
        <v>0.5089457478481105</v>
      </c>
    </row>
    <row r="24" spans="1:11" ht="12" customHeight="1">
      <c r="A24" s="41">
        <v>1976</v>
      </c>
      <c r="B24" s="58">
        <f>+'[1]Pop'!D197</f>
        <v>218.035</v>
      </c>
      <c r="C24" s="46">
        <v>137.7</v>
      </c>
      <c r="D24" s="46">
        <v>2.1</v>
      </c>
      <c r="E24" s="48">
        <v>107.821</v>
      </c>
      <c r="F24" s="48">
        <f t="shared" si="0"/>
        <v>247.62099999999998</v>
      </c>
      <c r="G24" s="46">
        <v>20.8</v>
      </c>
      <c r="H24" s="46">
        <v>6.3993</v>
      </c>
      <c r="I24" s="46">
        <v>90.88199999999999</v>
      </c>
      <c r="J24" s="46">
        <f t="shared" si="1"/>
        <v>129.53969999999998</v>
      </c>
      <c r="K24" s="44">
        <f t="shared" si="2"/>
        <v>0.5941234205517462</v>
      </c>
    </row>
    <row r="25" spans="1:11" ht="12" customHeight="1">
      <c r="A25" s="41">
        <v>1977</v>
      </c>
      <c r="B25" s="58">
        <f>+'[1]Pop'!D198</f>
        <v>220.23899999999998</v>
      </c>
      <c r="C25" s="46">
        <v>128.5</v>
      </c>
      <c r="D25" s="46">
        <v>1.7</v>
      </c>
      <c r="E25" s="48">
        <v>90.88199999999999</v>
      </c>
      <c r="F25" s="48">
        <f t="shared" si="0"/>
        <v>221.082</v>
      </c>
      <c r="G25" s="46">
        <v>20.856</v>
      </c>
      <c r="H25" s="46">
        <v>9.098460000000001</v>
      </c>
      <c r="I25" s="46">
        <v>73.245</v>
      </c>
      <c r="J25" s="46">
        <f t="shared" si="1"/>
        <v>117.88254</v>
      </c>
      <c r="K25" s="44">
        <f t="shared" si="2"/>
        <v>0.5352482530342039</v>
      </c>
    </row>
    <row r="26" spans="1:11" ht="12" customHeight="1">
      <c r="A26" s="41">
        <v>1978</v>
      </c>
      <c r="B26" s="58">
        <f>+'[1]Pop'!D199</f>
        <v>222.585</v>
      </c>
      <c r="C26" s="46">
        <v>182.7</v>
      </c>
      <c r="D26" s="46">
        <v>3.5</v>
      </c>
      <c r="E26" s="48">
        <v>73.245</v>
      </c>
      <c r="F26" s="48">
        <f t="shared" si="0"/>
        <v>259.445</v>
      </c>
      <c r="G26" s="46">
        <v>27.7</v>
      </c>
      <c r="H26" s="46">
        <v>7.977960000000001</v>
      </c>
      <c r="I26" s="46">
        <v>107.79299999999999</v>
      </c>
      <c r="J26" s="46">
        <f t="shared" si="1"/>
        <v>115.97404000000002</v>
      </c>
      <c r="K26" s="44">
        <f t="shared" si="2"/>
        <v>0.521032594289822</v>
      </c>
    </row>
    <row r="27" spans="1:11" ht="12" customHeight="1">
      <c r="A27" s="41">
        <v>1979</v>
      </c>
      <c r="B27" s="58">
        <f>+'[1]Pop'!D200</f>
        <v>225.055</v>
      </c>
      <c r="C27" s="46">
        <v>160.2</v>
      </c>
      <c r="D27" s="46">
        <v>3.7</v>
      </c>
      <c r="E27" s="48">
        <v>107.79299999999999</v>
      </c>
      <c r="F27" s="48">
        <f t="shared" si="0"/>
        <v>271.693</v>
      </c>
      <c r="G27" s="46">
        <v>40.5</v>
      </c>
      <c r="H27" s="46">
        <v>8.749860000000002</v>
      </c>
      <c r="I27" s="46">
        <v>110.53799999999998</v>
      </c>
      <c r="J27" s="46">
        <f t="shared" si="1"/>
        <v>111.90513999999999</v>
      </c>
      <c r="K27" s="44">
        <f t="shared" si="2"/>
        <v>0.4972346315345137</v>
      </c>
    </row>
    <row r="28" spans="1:11" ht="12" customHeight="1">
      <c r="A28" s="41">
        <v>1980</v>
      </c>
      <c r="B28" s="58">
        <f>+'[1]Pop'!D201</f>
        <v>227.726</v>
      </c>
      <c r="C28" s="46">
        <v>175.7</v>
      </c>
      <c r="D28" s="46">
        <v>2.6</v>
      </c>
      <c r="E28" s="48">
        <v>110.53799999999998</v>
      </c>
      <c r="F28" s="48">
        <f t="shared" si="0"/>
        <v>288.83799999999997</v>
      </c>
      <c r="G28" s="46">
        <v>87.9</v>
      </c>
      <c r="H28" s="46">
        <v>7.67916</v>
      </c>
      <c r="I28" s="46">
        <v>80.82199999999999</v>
      </c>
      <c r="J28" s="46">
        <f t="shared" si="1"/>
        <v>112.43683999999998</v>
      </c>
      <c r="K28" s="44">
        <f t="shared" si="2"/>
        <v>0.49373738615704826</v>
      </c>
    </row>
    <row r="29" spans="1:11" ht="12" customHeight="1">
      <c r="A29" s="37">
        <v>1981</v>
      </c>
      <c r="B29" s="57">
        <f>+'[1]Pop'!D202</f>
        <v>229.966</v>
      </c>
      <c r="C29" s="50">
        <v>154.2</v>
      </c>
      <c r="D29" s="50">
        <v>1.2</v>
      </c>
      <c r="E29" s="52">
        <v>80.82199999999999</v>
      </c>
      <c r="F29" s="52">
        <f t="shared" si="0"/>
        <v>236.22199999999998</v>
      </c>
      <c r="G29" s="50">
        <v>55.7</v>
      </c>
      <c r="H29" s="50">
        <v>10.094460000000002</v>
      </c>
      <c r="I29" s="50">
        <v>98.68799999999999</v>
      </c>
      <c r="J29" s="50">
        <f t="shared" si="1"/>
        <v>71.73954</v>
      </c>
      <c r="K29" s="45">
        <f t="shared" si="2"/>
        <v>0.3119571588843568</v>
      </c>
    </row>
    <row r="30" spans="1:11" ht="12" customHeight="1">
      <c r="A30" s="37">
        <v>1982</v>
      </c>
      <c r="B30" s="57">
        <f>+'[1]Pop'!D203</f>
        <v>232.188</v>
      </c>
      <c r="C30" s="54">
        <v>202.7</v>
      </c>
      <c r="D30" s="50">
        <v>1.7</v>
      </c>
      <c r="E30" s="52">
        <v>98.68799999999999</v>
      </c>
      <c r="F30" s="52">
        <f t="shared" si="0"/>
        <v>303.08799999999997</v>
      </c>
      <c r="G30" s="50">
        <v>48.6</v>
      </c>
      <c r="H30" s="50">
        <v>4.96506</v>
      </c>
      <c r="I30" s="50">
        <v>129.863</v>
      </c>
      <c r="J30" s="50">
        <f t="shared" si="1"/>
        <v>119.65993999999998</v>
      </c>
      <c r="K30" s="45">
        <f t="shared" si="2"/>
        <v>0.5153579857701517</v>
      </c>
    </row>
    <row r="31" spans="1:11" ht="12" customHeight="1">
      <c r="A31" s="37">
        <v>1983</v>
      </c>
      <c r="B31" s="57">
        <f>+'[1]Pop'!D204</f>
        <v>234.307</v>
      </c>
      <c r="C31" s="54">
        <v>99.7</v>
      </c>
      <c r="D31" s="50">
        <v>1.4</v>
      </c>
      <c r="E31" s="52">
        <v>129.863</v>
      </c>
      <c r="F31" s="52">
        <f t="shared" si="0"/>
        <v>230.96300000000002</v>
      </c>
      <c r="G31" s="50">
        <v>41.5</v>
      </c>
      <c r="H31" s="50">
        <v>8.087520000000001</v>
      </c>
      <c r="I31" s="50">
        <v>57.0981</v>
      </c>
      <c r="J31" s="50">
        <f t="shared" si="1"/>
        <v>124.27738000000001</v>
      </c>
      <c r="K31" s="45">
        <f t="shared" si="2"/>
        <v>0.530404042559548</v>
      </c>
    </row>
    <row r="32" spans="1:11" ht="12" customHeight="1">
      <c r="A32" s="37">
        <v>1984</v>
      </c>
      <c r="B32" s="57">
        <f>+'[1]Pop'!D205</f>
        <v>236.348</v>
      </c>
      <c r="C32" s="50">
        <v>162.4</v>
      </c>
      <c r="D32" s="50">
        <v>2.4</v>
      </c>
      <c r="E32" s="52">
        <v>57.0981</v>
      </c>
      <c r="F32" s="52">
        <f t="shared" si="0"/>
        <v>221.8981</v>
      </c>
      <c r="G32" s="50">
        <v>44.4</v>
      </c>
      <c r="H32" s="50">
        <v>8.2917</v>
      </c>
      <c r="I32" s="50">
        <v>85.56</v>
      </c>
      <c r="J32" s="50">
        <f t="shared" si="1"/>
        <v>83.6464</v>
      </c>
      <c r="K32" s="45">
        <f t="shared" si="2"/>
        <v>0.3539120280264694</v>
      </c>
    </row>
    <row r="33" spans="1:11" ht="12" customHeight="1">
      <c r="A33" s="37">
        <v>1985</v>
      </c>
      <c r="B33" s="57">
        <f>+'[1]Pop'!D206</f>
        <v>238.466</v>
      </c>
      <c r="C33" s="50">
        <v>166.5</v>
      </c>
      <c r="D33" s="50">
        <v>0.6</v>
      </c>
      <c r="E33" s="52">
        <v>85.56</v>
      </c>
      <c r="F33" s="52">
        <f t="shared" si="0"/>
        <v>252.66</v>
      </c>
      <c r="G33" s="50">
        <v>26.3</v>
      </c>
      <c r="H33" s="50">
        <v>6.8773800000000005</v>
      </c>
      <c r="I33" s="50">
        <v>111.58</v>
      </c>
      <c r="J33" s="50">
        <f t="shared" si="1"/>
        <v>107.90262</v>
      </c>
      <c r="K33" s="45">
        <f t="shared" si="2"/>
        <v>0.4524863921900816</v>
      </c>
    </row>
    <row r="34" spans="1:11" ht="12" customHeight="1">
      <c r="A34" s="41">
        <v>1986</v>
      </c>
      <c r="B34" s="58">
        <f>+'[1]Pop'!D207</f>
        <v>240.651</v>
      </c>
      <c r="C34" s="46">
        <v>138.1</v>
      </c>
      <c r="D34" s="46">
        <v>1.7</v>
      </c>
      <c r="E34" s="48">
        <v>111.58</v>
      </c>
      <c r="F34" s="48">
        <f t="shared" si="0"/>
        <v>251.38</v>
      </c>
      <c r="G34" s="46">
        <v>39.8</v>
      </c>
      <c r="H34" s="46">
        <v>9.794</v>
      </c>
      <c r="I34" s="46">
        <v>80.098</v>
      </c>
      <c r="J34" s="46">
        <f t="shared" si="1"/>
        <v>121.68799999999997</v>
      </c>
      <c r="K34" s="44">
        <f t="shared" si="2"/>
        <v>0.5056617259018245</v>
      </c>
    </row>
    <row r="35" spans="1:11" ht="12" customHeight="1">
      <c r="A35" s="41">
        <v>1987</v>
      </c>
      <c r="B35" s="58">
        <f>+'[1]Pop'!D208</f>
        <v>242.804</v>
      </c>
      <c r="C35" s="46">
        <v>176.8</v>
      </c>
      <c r="D35" s="46">
        <v>2.1</v>
      </c>
      <c r="E35" s="48">
        <v>80.098</v>
      </c>
      <c r="F35" s="48">
        <f t="shared" si="0"/>
        <v>258.998</v>
      </c>
      <c r="G35" s="46">
        <v>49.2</v>
      </c>
      <c r="H35" s="46">
        <v>6.9969</v>
      </c>
      <c r="I35" s="46">
        <v>113.15200000000002</v>
      </c>
      <c r="J35" s="46">
        <f t="shared" si="1"/>
        <v>89.64909999999998</v>
      </c>
      <c r="K35" s="44">
        <f t="shared" si="2"/>
        <v>0.36922414787235786</v>
      </c>
    </row>
    <row r="36" spans="1:11" ht="12" customHeight="1">
      <c r="A36" s="41">
        <v>1988</v>
      </c>
      <c r="B36" s="58">
        <f>+'[1]Pop'!D209</f>
        <v>245.021</v>
      </c>
      <c r="C36" s="46">
        <v>112</v>
      </c>
      <c r="D36" s="46">
        <v>1.7</v>
      </c>
      <c r="E36" s="48">
        <v>113.15200000000002</v>
      </c>
      <c r="F36" s="48">
        <f t="shared" si="0"/>
        <v>226.85200000000003</v>
      </c>
      <c r="G36" s="46">
        <v>66.8</v>
      </c>
      <c r="H36" s="46">
        <v>9.7193</v>
      </c>
      <c r="I36" s="46">
        <v>71.68</v>
      </c>
      <c r="J36" s="46">
        <f t="shared" si="1"/>
        <v>78.65270000000001</v>
      </c>
      <c r="K36" s="44">
        <f t="shared" si="2"/>
        <v>0.3210039139502329</v>
      </c>
    </row>
    <row r="37" spans="1:11" ht="12" customHeight="1">
      <c r="A37" s="41">
        <v>1989</v>
      </c>
      <c r="B37" s="58">
        <f>+'[1]Pop'!D210</f>
        <v>247.342</v>
      </c>
      <c r="C37" s="46">
        <v>171.7</v>
      </c>
      <c r="D37" s="46">
        <v>7.2</v>
      </c>
      <c r="E37" s="48">
        <v>71.68</v>
      </c>
      <c r="F37" s="48">
        <f t="shared" si="0"/>
        <v>250.57999999999998</v>
      </c>
      <c r="G37" s="46">
        <v>47.7</v>
      </c>
      <c r="H37" s="46">
        <v>11.918800000000001</v>
      </c>
      <c r="I37" s="46">
        <v>91.001</v>
      </c>
      <c r="J37" s="46">
        <f t="shared" si="1"/>
        <v>99.96019999999999</v>
      </c>
      <c r="K37" s="44">
        <f t="shared" si="2"/>
        <v>0.4041375908660882</v>
      </c>
    </row>
    <row r="38" spans="1:11" ht="12" customHeight="1">
      <c r="A38" s="41">
        <v>1990</v>
      </c>
      <c r="B38" s="58">
        <f>+'[1]Pop'!D211</f>
        <v>250.132</v>
      </c>
      <c r="C38" s="46">
        <v>234.4</v>
      </c>
      <c r="D38" s="46">
        <v>5.2</v>
      </c>
      <c r="E38" s="48">
        <v>91.001</v>
      </c>
      <c r="F38" s="48">
        <f t="shared" si="0"/>
        <v>330.601</v>
      </c>
      <c r="G38" s="46">
        <v>63.084021</v>
      </c>
      <c r="H38" s="46">
        <v>8.358</v>
      </c>
      <c r="I38" s="46">
        <v>110.952</v>
      </c>
      <c r="J38" s="46">
        <f t="shared" si="1"/>
        <v>148.206979</v>
      </c>
      <c r="K38" s="44">
        <f t="shared" si="2"/>
        <v>0.5925150680440727</v>
      </c>
    </row>
    <row r="39" spans="1:11" ht="12" customHeight="1">
      <c r="A39" s="37">
        <v>1991</v>
      </c>
      <c r="B39" s="57">
        <f>+'[1]Pop'!D212</f>
        <v>253.493</v>
      </c>
      <c r="C39" s="50">
        <v>232.3</v>
      </c>
      <c r="D39" s="50">
        <v>1.844328</v>
      </c>
      <c r="E39" s="52">
        <v>110.952</v>
      </c>
      <c r="F39" s="52">
        <f t="shared" si="0"/>
        <v>345.09632799999997</v>
      </c>
      <c r="G39" s="50">
        <v>81.14820024000001</v>
      </c>
      <c r="H39" s="50">
        <v>8.442</v>
      </c>
      <c r="I39" s="50">
        <v>118.47299999999998</v>
      </c>
      <c r="J39" s="50">
        <f t="shared" si="1"/>
        <v>137.03312775999999</v>
      </c>
      <c r="K39" s="45">
        <f t="shared" si="2"/>
        <v>0.5405795337938325</v>
      </c>
    </row>
    <row r="40" spans="1:11" ht="12" customHeight="1">
      <c r="A40" s="37">
        <v>1992</v>
      </c>
      <c r="B40" s="57">
        <f>+'[1]Pop'!D213</f>
        <v>256.894</v>
      </c>
      <c r="C40" s="50">
        <v>196.4</v>
      </c>
      <c r="D40" s="50">
        <v>4.318614</v>
      </c>
      <c r="E40" s="52">
        <v>118.47299999999998</v>
      </c>
      <c r="F40" s="52">
        <f aca="true" t="shared" si="3" ref="F40:F67">SUM(C40,D40,E40)</f>
        <v>319.19161399999996</v>
      </c>
      <c r="G40" s="50">
        <v>89.031226</v>
      </c>
      <c r="H40" s="50">
        <v>9.995999999999999</v>
      </c>
      <c r="I40" s="50">
        <v>76.596</v>
      </c>
      <c r="J40" s="50">
        <f aca="true" t="shared" si="4" ref="J40:J59">F40-G40-H40-I40</f>
        <v>143.56838799999994</v>
      </c>
      <c r="K40" s="45">
        <f aca="true" t="shared" si="5" ref="K40:K59">IF(J40=0,0,IF(B40=0,0,J40/B40))</f>
        <v>0.5588623634650866</v>
      </c>
    </row>
    <row r="41" spans="1:11" ht="12" customHeight="1">
      <c r="A41" s="37">
        <v>1993</v>
      </c>
      <c r="B41" s="57">
        <f>+'[1]Pop'!D214</f>
        <v>260.255</v>
      </c>
      <c r="C41" s="50">
        <v>204.9</v>
      </c>
      <c r="D41" s="50">
        <v>8.890139</v>
      </c>
      <c r="E41" s="52">
        <v>76.596</v>
      </c>
      <c r="F41" s="52">
        <f t="shared" si="3"/>
        <v>290.386139</v>
      </c>
      <c r="G41" s="50">
        <v>70.609921</v>
      </c>
      <c r="H41" s="50">
        <v>10.176000000000002</v>
      </c>
      <c r="I41" s="50">
        <v>57.37199999999999</v>
      </c>
      <c r="J41" s="50">
        <f t="shared" si="4"/>
        <v>152.22821800000006</v>
      </c>
      <c r="K41" s="45">
        <f t="shared" si="5"/>
        <v>0.5849194751301611</v>
      </c>
    </row>
    <row r="42" spans="1:11" ht="12" customHeight="1">
      <c r="A42" s="37">
        <v>1994</v>
      </c>
      <c r="B42" s="57">
        <f>+'[1]Pop'!D215</f>
        <v>263.436</v>
      </c>
      <c r="C42" s="50">
        <v>280.79999999999995</v>
      </c>
      <c r="D42" s="50">
        <v>9.695442</v>
      </c>
      <c r="E42" s="52">
        <v>57.37199999999999</v>
      </c>
      <c r="F42" s="52">
        <f t="shared" si="3"/>
        <v>347.867442</v>
      </c>
      <c r="G42" s="50">
        <v>88.60142499999999</v>
      </c>
      <c r="H42" s="50">
        <v>9.498000000000001</v>
      </c>
      <c r="I42" s="50">
        <v>88.62399999999997</v>
      </c>
      <c r="J42" s="50">
        <f t="shared" si="4"/>
        <v>161.14401700000002</v>
      </c>
      <c r="K42" s="45">
        <f t="shared" si="5"/>
        <v>0.6117008191742968</v>
      </c>
    </row>
    <row r="43" spans="1:11" ht="12" customHeight="1">
      <c r="A43" s="37">
        <v>1995</v>
      </c>
      <c r="B43" s="57">
        <f>+'[1]Pop'!D216</f>
        <v>266.557</v>
      </c>
      <c r="C43" s="50">
        <v>225.39999999999998</v>
      </c>
      <c r="D43" s="50">
        <v>8.070400000000001</v>
      </c>
      <c r="E43" s="52">
        <v>88.62399999999997</v>
      </c>
      <c r="F43" s="52">
        <f t="shared" si="3"/>
        <v>322.09439999999995</v>
      </c>
      <c r="G43" s="50">
        <v>71.810038</v>
      </c>
      <c r="H43" s="50">
        <v>8.244</v>
      </c>
      <c r="I43" s="50">
        <v>92.41399999999999</v>
      </c>
      <c r="J43" s="50">
        <f t="shared" si="4"/>
        <v>149.62636199999994</v>
      </c>
      <c r="K43" s="45">
        <f t="shared" si="5"/>
        <v>0.56132970434091</v>
      </c>
    </row>
    <row r="44" spans="1:11" ht="12" customHeight="1">
      <c r="A44" s="41">
        <v>1996</v>
      </c>
      <c r="B44" s="58">
        <f>+'[1]Pop'!D217</f>
        <v>269.667</v>
      </c>
      <c r="C44" s="46">
        <v>211.3</v>
      </c>
      <c r="D44" s="46">
        <v>5.499090000000001</v>
      </c>
      <c r="E44" s="48">
        <v>92.41399999999999</v>
      </c>
      <c r="F44" s="48">
        <f t="shared" si="3"/>
        <v>309.21308999999997</v>
      </c>
      <c r="G44" s="46">
        <v>72.688345</v>
      </c>
      <c r="H44" s="46">
        <v>9.384</v>
      </c>
      <c r="I44" s="46">
        <v>78.18099999999997</v>
      </c>
      <c r="J44" s="46">
        <f t="shared" si="4"/>
        <v>148.959745</v>
      </c>
      <c r="K44" s="44">
        <f t="shared" si="5"/>
        <v>0.5523840328998357</v>
      </c>
    </row>
    <row r="45" spans="1:11" ht="12" customHeight="1">
      <c r="A45" s="41">
        <v>1997</v>
      </c>
      <c r="B45" s="58">
        <f>+'[1]Pop'!D218</f>
        <v>272.912</v>
      </c>
      <c r="C45" s="46">
        <v>261</v>
      </c>
      <c r="D45" s="46">
        <v>3.048175</v>
      </c>
      <c r="E45" s="48">
        <v>78.18099999999997</v>
      </c>
      <c r="F45" s="48">
        <f t="shared" si="3"/>
        <v>342.229175</v>
      </c>
      <c r="G45" s="46">
        <v>80.744303</v>
      </c>
      <c r="H45" s="46">
        <v>8.412</v>
      </c>
      <c r="I45" s="46">
        <v>104.4</v>
      </c>
      <c r="J45" s="46">
        <f t="shared" si="4"/>
        <v>148.67287199999998</v>
      </c>
      <c r="K45" s="44">
        <f t="shared" si="5"/>
        <v>0.5447648765902562</v>
      </c>
    </row>
    <row r="46" spans="1:11" ht="12" customHeight="1">
      <c r="A46" s="41">
        <v>1998</v>
      </c>
      <c r="B46" s="58">
        <f>+'[1]Pop'!D219</f>
        <v>276.115</v>
      </c>
      <c r="C46" s="46">
        <v>197.60000000000002</v>
      </c>
      <c r="D46" s="46">
        <v>3.407465</v>
      </c>
      <c r="E46" s="48">
        <v>104.4</v>
      </c>
      <c r="F46" s="48">
        <f t="shared" si="3"/>
        <v>305.407465</v>
      </c>
      <c r="G46" s="46">
        <v>70.502922</v>
      </c>
      <c r="H46" s="46">
        <v>9.443999999999999</v>
      </c>
      <c r="I46" s="46">
        <v>56.37600000000001</v>
      </c>
      <c r="J46" s="46">
        <f t="shared" si="4"/>
        <v>169.084543</v>
      </c>
      <c r="K46" s="44">
        <f t="shared" si="5"/>
        <v>0.6123700016297556</v>
      </c>
    </row>
    <row r="47" spans="1:11" ht="12" customHeight="1">
      <c r="A47" s="41">
        <v>1999</v>
      </c>
      <c r="B47" s="58">
        <f>+'[1]Pop'!D220</f>
        <v>279.295</v>
      </c>
      <c r="C47" s="46">
        <v>241.5</v>
      </c>
      <c r="D47" s="46">
        <v>5.407418</v>
      </c>
      <c r="E47" s="48">
        <v>56.37600000000001</v>
      </c>
      <c r="F47" s="48">
        <f t="shared" si="3"/>
        <v>303.28341800000004</v>
      </c>
      <c r="G47" s="46">
        <v>64.167676</v>
      </c>
      <c r="H47" s="46">
        <v>8.898</v>
      </c>
      <c r="I47" s="46">
        <v>67.62</v>
      </c>
      <c r="J47" s="46">
        <f t="shared" si="4"/>
        <v>162.59774200000004</v>
      </c>
      <c r="K47" s="44">
        <f t="shared" si="5"/>
        <v>0.5821720474766825</v>
      </c>
    </row>
    <row r="48" spans="1:11" ht="12" customHeight="1">
      <c r="A48" s="41">
        <v>2000</v>
      </c>
      <c r="B48" s="58">
        <f>+'[1]Pop'!D221</f>
        <v>282.385</v>
      </c>
      <c r="C48" s="46">
        <v>236.6</v>
      </c>
      <c r="D48" s="46">
        <v>3.87805577</v>
      </c>
      <c r="E48" s="48">
        <v>67.62</v>
      </c>
      <c r="F48" s="48">
        <f t="shared" si="3"/>
        <v>308.09805577</v>
      </c>
      <c r="G48" s="46">
        <v>60.806649410000006</v>
      </c>
      <c r="H48" s="46">
        <v>7.512</v>
      </c>
      <c r="I48" s="46">
        <v>101.30000000000001</v>
      </c>
      <c r="J48" s="46">
        <f t="shared" si="4"/>
        <v>138.47940635999996</v>
      </c>
      <c r="K48" s="44">
        <f t="shared" si="5"/>
        <v>0.490392217575296</v>
      </c>
    </row>
    <row r="49" spans="1:11" ht="12" customHeight="1">
      <c r="A49" s="37">
        <v>2001</v>
      </c>
      <c r="B49" s="57">
        <f>+'[1]Pop'!D222</f>
        <v>285.309019</v>
      </c>
      <c r="C49" s="50">
        <v>151.2</v>
      </c>
      <c r="D49" s="50">
        <v>9.20328934</v>
      </c>
      <c r="E49" s="52">
        <v>101.30000000000001</v>
      </c>
      <c r="F49" s="52">
        <f t="shared" si="3"/>
        <v>261.70328933999997</v>
      </c>
      <c r="G49" s="50">
        <v>63.22455095</v>
      </c>
      <c r="H49" s="50">
        <v>8.49</v>
      </c>
      <c r="I49" s="50">
        <v>39.08399999999999</v>
      </c>
      <c r="J49" s="50">
        <f t="shared" si="4"/>
        <v>150.90473838999998</v>
      </c>
      <c r="K49" s="45">
        <f t="shared" si="5"/>
        <v>0.5289168176979361</v>
      </c>
    </row>
    <row r="50" spans="1:11" ht="12" customHeight="1">
      <c r="A50" s="37">
        <v>2002</v>
      </c>
      <c r="B50" s="57">
        <f>+'[1]Pop'!D223</f>
        <v>288.104818</v>
      </c>
      <c r="C50" s="50">
        <v>234.3</v>
      </c>
      <c r="D50" s="50">
        <v>14.38408049</v>
      </c>
      <c r="E50" s="52">
        <v>39.08399999999999</v>
      </c>
      <c r="F50" s="52">
        <f t="shared" si="3"/>
        <v>287.76808049</v>
      </c>
      <c r="G50" s="50">
        <v>58.68804957</v>
      </c>
      <c r="H50" s="50">
        <v>7.02</v>
      </c>
      <c r="I50" s="50">
        <v>81.06500000000001</v>
      </c>
      <c r="J50" s="50">
        <f t="shared" si="4"/>
        <v>140.99503091999998</v>
      </c>
      <c r="K50" s="45">
        <f t="shared" si="5"/>
        <v>0.4893879661533462</v>
      </c>
    </row>
    <row r="51" spans="1:11" ht="12" customHeight="1">
      <c r="A51" s="37">
        <v>2003</v>
      </c>
      <c r="B51" s="57">
        <f>+'[1]Pop'!D224</f>
        <v>290.819634</v>
      </c>
      <c r="C51" s="50">
        <v>194</v>
      </c>
      <c r="D51" s="50">
        <v>15.25918976</v>
      </c>
      <c r="E51" s="52">
        <v>81.06500000000001</v>
      </c>
      <c r="F51" s="52">
        <f t="shared" si="3"/>
        <v>290.32418976</v>
      </c>
      <c r="G51" s="50">
        <v>51.90295498</v>
      </c>
      <c r="H51" s="50">
        <v>6.359999999999999</v>
      </c>
      <c r="I51" s="50">
        <v>61.98500000000001</v>
      </c>
      <c r="J51" s="50">
        <f t="shared" si="4"/>
        <v>170.07623478</v>
      </c>
      <c r="K51" s="45">
        <f t="shared" si="5"/>
        <v>0.5848168930024855</v>
      </c>
    </row>
    <row r="52" spans="1:11" ht="12" customHeight="1">
      <c r="A52" s="37">
        <v>2004</v>
      </c>
      <c r="B52" s="57">
        <f>+'[1]Pop'!D225</f>
        <v>293.463185</v>
      </c>
      <c r="C52" s="50">
        <v>150.2</v>
      </c>
      <c r="D52" s="50">
        <v>16.74942384</v>
      </c>
      <c r="E52" s="52">
        <v>61.98500000000001</v>
      </c>
      <c r="F52" s="52">
        <f t="shared" si="3"/>
        <v>228.93442384</v>
      </c>
      <c r="G52" s="50">
        <v>23.278861640000002</v>
      </c>
      <c r="H52" s="50">
        <v>7.926000000000001</v>
      </c>
      <c r="I52" s="50">
        <v>53.219999999999985</v>
      </c>
      <c r="J52" s="50">
        <f t="shared" si="4"/>
        <v>144.5095622</v>
      </c>
      <c r="K52" s="45">
        <f t="shared" si="5"/>
        <v>0.49242824853822803</v>
      </c>
    </row>
    <row r="53" spans="1:11" ht="12" customHeight="1">
      <c r="A53" s="37">
        <v>2005</v>
      </c>
      <c r="B53" s="57">
        <f>+'[1]Pop'!D226</f>
        <v>296.186216</v>
      </c>
      <c r="C53" s="50">
        <v>215.7</v>
      </c>
      <c r="D53" s="50">
        <v>20.68093949</v>
      </c>
      <c r="E53" s="52">
        <v>53.219999999999985</v>
      </c>
      <c r="F53" s="52">
        <f t="shared" si="3"/>
        <v>289.60093949</v>
      </c>
      <c r="G53" s="50">
        <v>24.90847192</v>
      </c>
      <c r="H53" s="50">
        <v>5.591999999999999</v>
      </c>
      <c r="I53" s="50">
        <v>64.02799999999999</v>
      </c>
      <c r="J53" s="50">
        <f t="shared" si="4"/>
        <v>195.07246757</v>
      </c>
      <c r="K53" s="45">
        <f t="shared" si="5"/>
        <v>0.6586142670798697</v>
      </c>
    </row>
    <row r="54" spans="1:11" ht="12" customHeight="1">
      <c r="A54" s="41">
        <v>2006</v>
      </c>
      <c r="B54" s="58">
        <f>+'[1]Pop'!D227</f>
        <v>298.995825</v>
      </c>
      <c r="C54" s="46">
        <v>159.4</v>
      </c>
      <c r="D54" s="46">
        <v>20.01422872</v>
      </c>
      <c r="E54" s="48">
        <v>64.02799999999999</v>
      </c>
      <c r="F54" s="48">
        <f t="shared" si="3"/>
        <v>243.44222872</v>
      </c>
      <c r="G54" s="46">
        <v>40.557668140000004</v>
      </c>
      <c r="H54" s="46">
        <v>5.256</v>
      </c>
      <c r="I54" s="46">
        <v>76.79599999999999</v>
      </c>
      <c r="J54" s="46">
        <f t="shared" si="4"/>
        <v>120.83256058</v>
      </c>
      <c r="K54" s="44">
        <f t="shared" si="5"/>
        <v>0.4041279191105762</v>
      </c>
    </row>
    <row r="55" spans="1:11" ht="12" customHeight="1">
      <c r="A55" s="41">
        <v>2007</v>
      </c>
      <c r="B55" s="58">
        <f>+'[1]Pop'!D228</f>
        <v>302.003917</v>
      </c>
      <c r="C55" s="46">
        <v>147.6</v>
      </c>
      <c r="D55" s="46">
        <v>20.616337440000002</v>
      </c>
      <c r="E55" s="48">
        <v>76.79599999999999</v>
      </c>
      <c r="F55" s="48">
        <f t="shared" si="3"/>
        <v>245.01233743999998</v>
      </c>
      <c r="G55" s="46">
        <v>39.55758986</v>
      </c>
      <c r="H55" s="46">
        <v>6.425999999999999</v>
      </c>
      <c r="I55" s="46">
        <v>52.32299999999998</v>
      </c>
      <c r="J55" s="46">
        <f t="shared" si="4"/>
        <v>146.70574758</v>
      </c>
      <c r="K55" s="44">
        <f t="shared" si="5"/>
        <v>0.48577432053637903</v>
      </c>
    </row>
    <row r="56" spans="1:11" ht="12" customHeight="1">
      <c r="A56" s="41">
        <v>2008</v>
      </c>
      <c r="B56" s="58">
        <f>+'[1]Pop'!D229</f>
        <v>304.797761</v>
      </c>
      <c r="C56" s="46">
        <v>201.5</v>
      </c>
      <c r="D56" s="46">
        <v>36.95457944</v>
      </c>
      <c r="E56" s="48">
        <v>52.32299999999998</v>
      </c>
      <c r="F56" s="48">
        <f t="shared" si="3"/>
        <v>290.77757943999995</v>
      </c>
      <c r="G56" s="46">
        <v>38.89575572</v>
      </c>
      <c r="H56" s="46">
        <v>6.4079999999999995</v>
      </c>
      <c r="I56" s="46">
        <v>46.5</v>
      </c>
      <c r="J56" s="46">
        <f t="shared" si="4"/>
        <v>198.97382371999996</v>
      </c>
      <c r="K56" s="44">
        <f t="shared" si="5"/>
        <v>0.6528060543069408</v>
      </c>
    </row>
    <row r="57" spans="1:11" ht="12" customHeight="1">
      <c r="A57" s="41">
        <v>2009</v>
      </c>
      <c r="B57" s="58">
        <f>+'[1]Pop'!D230</f>
        <v>307.439406</v>
      </c>
      <c r="C57" s="46">
        <v>181.7</v>
      </c>
      <c r="D57" s="46">
        <v>19.91707544</v>
      </c>
      <c r="E57" s="48">
        <v>46.5</v>
      </c>
      <c r="F57" s="48">
        <f t="shared" si="3"/>
        <v>248.11707543999998</v>
      </c>
      <c r="G57" s="46">
        <v>29.864113850000003</v>
      </c>
      <c r="H57" s="46">
        <v>6.096</v>
      </c>
      <c r="I57" s="46">
        <v>69.34199999999998</v>
      </c>
      <c r="J57" s="46">
        <f t="shared" si="4"/>
        <v>142.81496159</v>
      </c>
      <c r="K57" s="44">
        <f t="shared" si="5"/>
        <v>0.4645304369017678</v>
      </c>
    </row>
    <row r="58" spans="1:11" ht="12" customHeight="1">
      <c r="A58" s="41">
        <v>2010</v>
      </c>
      <c r="B58" s="58">
        <f>+'[1]Pop'!D231</f>
        <v>309.741279</v>
      </c>
      <c r="C58" s="46">
        <v>179.89999999999998</v>
      </c>
      <c r="D58" s="46">
        <v>11.56287201</v>
      </c>
      <c r="E58" s="48">
        <v>69.34199999999998</v>
      </c>
      <c r="F58" s="48">
        <f t="shared" si="3"/>
        <v>260.80487200999994</v>
      </c>
      <c r="G58" s="46">
        <v>39.05804897</v>
      </c>
      <c r="H58" s="46">
        <v>5.16</v>
      </c>
      <c r="I58" s="46">
        <v>59.367</v>
      </c>
      <c r="J58" s="46">
        <f t="shared" si="4"/>
        <v>157.21982303999994</v>
      </c>
      <c r="K58" s="44">
        <f t="shared" si="5"/>
        <v>0.5075843411881822</v>
      </c>
    </row>
    <row r="59" spans="1:11" ht="12" customHeight="1">
      <c r="A59" s="79">
        <v>2011</v>
      </c>
      <c r="B59" s="78">
        <f>+'[1]Pop'!D232</f>
        <v>311.973914</v>
      </c>
      <c r="C59" s="76">
        <v>143.2</v>
      </c>
      <c r="D59" s="76">
        <v>29.02997748</v>
      </c>
      <c r="E59" s="77">
        <v>59.367</v>
      </c>
      <c r="F59" s="77">
        <f t="shared" si="3"/>
        <v>231.59697748</v>
      </c>
      <c r="G59" s="76">
        <v>35.89333614</v>
      </c>
      <c r="H59" s="76">
        <v>5.184000000000001</v>
      </c>
      <c r="I59" s="76">
        <v>55.84799999999999</v>
      </c>
      <c r="J59" s="76">
        <f t="shared" si="4"/>
        <v>134.67164134</v>
      </c>
      <c r="K59" s="75">
        <f t="shared" si="5"/>
        <v>0.4316759680746898</v>
      </c>
    </row>
    <row r="60" spans="1:11" ht="12" customHeight="1">
      <c r="A60" s="79">
        <v>2012</v>
      </c>
      <c r="B60" s="78">
        <f>+'[1]Pop'!D233</f>
        <v>314.167558</v>
      </c>
      <c r="C60" s="76">
        <v>170.7</v>
      </c>
      <c r="D60" s="76">
        <v>27.65238415</v>
      </c>
      <c r="E60" s="77">
        <v>55.84799999999999</v>
      </c>
      <c r="F60" s="77">
        <f t="shared" si="3"/>
        <v>254.20038414999996</v>
      </c>
      <c r="G60" s="76">
        <v>54.88454088</v>
      </c>
      <c r="H60" s="76">
        <v>5.394000000000001</v>
      </c>
      <c r="I60" s="76">
        <v>96.74</v>
      </c>
      <c r="J60" s="76">
        <f aca="true" t="shared" si="6" ref="J60:J65">F60-G60-H60-I60</f>
        <v>97.18184326999996</v>
      </c>
      <c r="K60" s="75">
        <f aca="true" t="shared" si="7" ref="K60:K65">IF(J60=0,0,IF(B60=0,0,J60/B60))</f>
        <v>0.30933124950476254</v>
      </c>
    </row>
    <row r="61" spans="1:11" ht="12" customHeight="1">
      <c r="A61" s="79">
        <v>2013</v>
      </c>
      <c r="B61" s="78">
        <f>+'[1]Pop'!D234</f>
        <v>316.294766</v>
      </c>
      <c r="C61" s="76">
        <v>168.2</v>
      </c>
      <c r="D61" s="76">
        <v>23.020862502</v>
      </c>
      <c r="E61" s="77">
        <v>96.74</v>
      </c>
      <c r="F61" s="77">
        <f t="shared" si="3"/>
        <v>287.960862502</v>
      </c>
      <c r="G61" s="76">
        <v>89.40704132799998</v>
      </c>
      <c r="H61" s="76">
        <v>6.87</v>
      </c>
      <c r="I61" s="76">
        <v>75.84</v>
      </c>
      <c r="J61" s="76">
        <f t="shared" si="6"/>
        <v>115.843821174</v>
      </c>
      <c r="K61" s="75">
        <f t="shared" si="7"/>
        <v>0.36625272886747673</v>
      </c>
    </row>
    <row r="62" spans="1:11" ht="12" customHeight="1">
      <c r="A62" s="79">
        <v>2014</v>
      </c>
      <c r="B62" s="78">
        <f>+'[1]Pop'!D235</f>
        <v>318.576955</v>
      </c>
      <c r="C62" s="76">
        <v>232.6</v>
      </c>
      <c r="D62" s="76">
        <v>39.298012885999995</v>
      </c>
      <c r="E62" s="77">
        <v>75.84</v>
      </c>
      <c r="F62" s="77">
        <f t="shared" si="3"/>
        <v>347.738012886</v>
      </c>
      <c r="G62" s="76">
        <v>98.630950946</v>
      </c>
      <c r="H62" s="76">
        <v>8.79</v>
      </c>
      <c r="I62" s="76">
        <v>93.04</v>
      </c>
      <c r="J62" s="76">
        <f t="shared" si="6"/>
        <v>147.27706194</v>
      </c>
      <c r="K62" s="75">
        <f t="shared" si="7"/>
        <v>0.46229665902858547</v>
      </c>
    </row>
    <row r="63" spans="1:11" ht="12" customHeight="1">
      <c r="A63" s="79">
        <v>2015</v>
      </c>
      <c r="B63" s="78">
        <f>+'[1]Pop'!D236</f>
        <v>320.870703</v>
      </c>
      <c r="C63" s="76">
        <v>279.8</v>
      </c>
      <c r="D63" s="76">
        <v>44.244298318</v>
      </c>
      <c r="E63" s="77">
        <v>93.04</v>
      </c>
      <c r="F63" s="77">
        <f t="shared" si="3"/>
        <v>417.08429831800004</v>
      </c>
      <c r="G63" s="76">
        <v>104.523459282</v>
      </c>
      <c r="H63" s="76">
        <v>4.524</v>
      </c>
      <c r="I63" s="76">
        <v>131.506</v>
      </c>
      <c r="J63" s="76">
        <f t="shared" si="6"/>
        <v>176.53083903600006</v>
      </c>
      <c r="K63" s="75">
        <f t="shared" si="7"/>
        <v>0.5501619106559569</v>
      </c>
    </row>
    <row r="64" spans="1:11" ht="12" customHeight="1">
      <c r="A64" s="110">
        <v>2016</v>
      </c>
      <c r="B64" s="111">
        <f>+'[1]Pop'!D237</f>
        <v>323.161011</v>
      </c>
      <c r="C64" s="112">
        <v>158.8</v>
      </c>
      <c r="D64" s="112">
        <v>25.0594856391</v>
      </c>
      <c r="E64" s="113">
        <v>131.506</v>
      </c>
      <c r="F64" s="113">
        <f t="shared" si="3"/>
        <v>315.36548563910003</v>
      </c>
      <c r="G64" s="112">
        <v>104.59416805925999</v>
      </c>
      <c r="H64" s="112">
        <v>5.568</v>
      </c>
      <c r="I64" s="112">
        <v>69.102</v>
      </c>
      <c r="J64" s="112">
        <f t="shared" si="6"/>
        <v>136.10131757984004</v>
      </c>
      <c r="K64" s="114">
        <f t="shared" si="7"/>
        <v>0.4211563677149161</v>
      </c>
    </row>
    <row r="65" spans="1:11" ht="12" customHeight="1">
      <c r="A65" s="130">
        <v>2017</v>
      </c>
      <c r="B65" s="131">
        <f>+'[1]Pop'!D238</f>
        <v>325.20603</v>
      </c>
      <c r="C65" s="132">
        <v>199.8</v>
      </c>
      <c r="D65" s="132">
        <v>21.184683005639997</v>
      </c>
      <c r="E65" s="133">
        <v>69.102</v>
      </c>
      <c r="F65" s="133">
        <f t="shared" si="3"/>
        <v>290.08668300564</v>
      </c>
      <c r="G65" s="132">
        <v>119.91953769223998</v>
      </c>
      <c r="H65" s="132">
        <v>6.479999999999999</v>
      </c>
      <c r="I65" s="132">
        <v>87.24600000000001</v>
      </c>
      <c r="J65" s="132">
        <f t="shared" si="6"/>
        <v>76.4411453134</v>
      </c>
      <c r="K65" s="134">
        <f t="shared" si="7"/>
        <v>0.23505451394428326</v>
      </c>
    </row>
    <row r="66" spans="1:11" ht="12" customHeight="1">
      <c r="A66" s="130">
        <v>2018</v>
      </c>
      <c r="B66" s="131">
        <f>+'[1]Pop'!D239</f>
        <v>326.923976</v>
      </c>
      <c r="C66" s="132">
        <v>252.2</v>
      </c>
      <c r="D66" s="132">
        <v>21.75034660986</v>
      </c>
      <c r="E66" s="133">
        <v>87.24600000000001</v>
      </c>
      <c r="F66" s="133">
        <f t="shared" si="3"/>
        <v>361.19634660986003</v>
      </c>
      <c r="G66" s="132">
        <v>146.92007880571998</v>
      </c>
      <c r="H66" s="132">
        <v>7.614</v>
      </c>
      <c r="I66" s="132">
        <v>113.20977777777779</v>
      </c>
      <c r="J66" s="132">
        <f>F66-G66-H66-I66</f>
        <v>93.45249002636226</v>
      </c>
      <c r="K66" s="134">
        <f>IF(J66=0,0,IF(B66=0,0,J66/B66))</f>
        <v>0.28585388924292987</v>
      </c>
    </row>
    <row r="67" spans="1:11" ht="12" customHeight="1" thickBot="1">
      <c r="A67" s="115">
        <v>2019</v>
      </c>
      <c r="B67" s="116">
        <f>+'[1]Pop'!D240</f>
        <v>328.475998</v>
      </c>
      <c r="C67" s="150">
        <v>240.4</v>
      </c>
      <c r="D67" s="117">
        <v>21.26355328614</v>
      </c>
      <c r="E67" s="151">
        <v>113.20977777777779</v>
      </c>
      <c r="F67" s="118">
        <f t="shared" si="3"/>
        <v>374.8733310639178</v>
      </c>
      <c r="G67" s="150">
        <v>170.02665472869995</v>
      </c>
      <c r="H67" s="117">
        <v>6.554</v>
      </c>
      <c r="I67" s="150">
        <v>106.22118518518518</v>
      </c>
      <c r="J67" s="117">
        <f>F67-G67-H67-I67</f>
        <v>92.07149115003268</v>
      </c>
      <c r="K67" s="119">
        <f>IF(J67=0,0,IF(B67=0,0,J67/B67))</f>
        <v>0.28029899204395653</v>
      </c>
    </row>
    <row r="68" spans="1:11" ht="12" customHeight="1" thickTop="1">
      <c r="A68" s="241" t="s">
        <v>50</v>
      </c>
      <c r="B68" s="242"/>
      <c r="C68" s="242"/>
      <c r="D68" s="242"/>
      <c r="E68" s="242"/>
      <c r="F68" s="242"/>
      <c r="G68" s="242"/>
      <c r="H68" s="242"/>
      <c r="I68" s="242"/>
      <c r="J68" s="242"/>
      <c r="K68" s="243"/>
    </row>
    <row r="69" spans="1:11" ht="12" customHeight="1">
      <c r="A69" s="238"/>
      <c r="B69" s="239"/>
      <c r="C69" s="239"/>
      <c r="D69" s="239"/>
      <c r="E69" s="239"/>
      <c r="F69" s="239"/>
      <c r="G69" s="239"/>
      <c r="H69" s="239"/>
      <c r="I69" s="239"/>
      <c r="J69" s="239"/>
      <c r="K69" s="240"/>
    </row>
    <row r="70" spans="1:11" ht="12" customHeight="1">
      <c r="A70" s="235" t="s">
        <v>85</v>
      </c>
      <c r="B70" s="244"/>
      <c r="C70" s="244"/>
      <c r="D70" s="244"/>
      <c r="E70" s="244"/>
      <c r="F70" s="244"/>
      <c r="G70" s="244"/>
      <c r="H70" s="244"/>
      <c r="I70" s="244"/>
      <c r="J70" s="244"/>
      <c r="K70" s="245"/>
    </row>
    <row r="71" spans="1:11" ht="12" customHeight="1">
      <c r="A71" s="235"/>
      <c r="B71" s="244"/>
      <c r="C71" s="244"/>
      <c r="D71" s="244"/>
      <c r="E71" s="244"/>
      <c r="F71" s="244"/>
      <c r="G71" s="244"/>
      <c r="H71" s="244"/>
      <c r="I71" s="244"/>
      <c r="J71" s="244"/>
      <c r="K71" s="245"/>
    </row>
    <row r="72" spans="1:11" ht="12" customHeight="1">
      <c r="A72" s="262"/>
      <c r="B72" s="244"/>
      <c r="C72" s="244"/>
      <c r="D72" s="244"/>
      <c r="E72" s="244"/>
      <c r="F72" s="244"/>
      <c r="G72" s="244"/>
      <c r="H72" s="244"/>
      <c r="I72" s="244"/>
      <c r="J72" s="244"/>
      <c r="K72" s="245"/>
    </row>
    <row r="73" spans="1:11" ht="12" customHeight="1">
      <c r="A73" s="238"/>
      <c r="B73" s="239"/>
      <c r="C73" s="239"/>
      <c r="D73" s="239"/>
      <c r="E73" s="239"/>
      <c r="F73" s="239"/>
      <c r="G73" s="239"/>
      <c r="H73" s="239"/>
      <c r="I73" s="239"/>
      <c r="J73" s="239"/>
      <c r="K73" s="240"/>
    </row>
    <row r="74" spans="1:11" ht="12" customHeight="1">
      <c r="A74" s="212" t="s">
        <v>91</v>
      </c>
      <c r="B74" s="213"/>
      <c r="C74" s="213"/>
      <c r="D74" s="213"/>
      <c r="E74" s="213"/>
      <c r="F74" s="213"/>
      <c r="G74" s="213"/>
      <c r="H74" s="213"/>
      <c r="I74" s="213"/>
      <c r="J74" s="213"/>
      <c r="K74" s="214"/>
    </row>
  </sheetData>
  <sheetProtection/>
  <mergeCells count="20">
    <mergeCell ref="J4:J6"/>
    <mergeCell ref="K5:K6"/>
    <mergeCell ref="E3:E6"/>
    <mergeCell ref="A70:K72"/>
    <mergeCell ref="A69:K69"/>
    <mergeCell ref="A73:K73"/>
    <mergeCell ref="A68:K68"/>
    <mergeCell ref="F3:F6"/>
    <mergeCell ref="G3:G6"/>
    <mergeCell ref="H3:H6"/>
    <mergeCell ref="G2:I2"/>
    <mergeCell ref="J2:K3"/>
    <mergeCell ref="A74:K74"/>
    <mergeCell ref="A1:K1"/>
    <mergeCell ref="C7:J7"/>
    <mergeCell ref="A2:A6"/>
    <mergeCell ref="B2:B6"/>
    <mergeCell ref="C3:C6"/>
    <mergeCell ref="D3:D6"/>
    <mergeCell ref="I3:I6"/>
  </mergeCells>
  <printOptions horizontalCentered="1" verticalCentered="1"/>
  <pageMargins left="0.5" right="0.5" top="0.699305556" bottom="0.699305555555556" header="0" footer="0"/>
  <pageSetup fitToHeight="1" fitToWidth="1" horizontalDpi="600" verticalDpi="600" orientation="landscape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78"/>
  <sheetViews>
    <sheetView showOutlineSymbols="0" zoomScalePageLayoutView="0" workbookViewId="0" topLeftCell="A1">
      <pane ySplit="7" topLeftCell="A8" activePane="bottomLeft" state="frozen"/>
      <selection pane="topLeft" activeCell="A1" sqref="A1"/>
      <selection pane="bottomLeft" activeCell="A1" sqref="A1:K1"/>
    </sheetView>
  </sheetViews>
  <sheetFormatPr defaultColWidth="12.7109375" defaultRowHeight="12" customHeight="1"/>
  <cols>
    <col min="1" max="1" width="12.7109375" style="6" customWidth="1"/>
    <col min="2" max="2" width="12.7109375" style="15" customWidth="1"/>
    <col min="3" max="10" width="12.7109375" style="7" customWidth="1"/>
    <col min="11" max="11" width="12.7109375" style="11" customWidth="1"/>
    <col min="12" max="16384" width="12.7109375" style="8" customWidth="1"/>
  </cols>
  <sheetData>
    <row r="1" spans="1:11" s="60" customFormat="1" ht="12" customHeight="1" thickBot="1">
      <c r="A1" s="215" t="s">
        <v>88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12" customHeight="1" thickTop="1">
      <c r="A2" s="217" t="s">
        <v>0</v>
      </c>
      <c r="B2" s="220" t="s">
        <v>33</v>
      </c>
      <c r="C2" s="9" t="s">
        <v>1</v>
      </c>
      <c r="D2" s="16"/>
      <c r="E2" s="16"/>
      <c r="F2" s="16"/>
      <c r="G2" s="229" t="s">
        <v>73</v>
      </c>
      <c r="H2" s="230"/>
      <c r="I2" s="230"/>
      <c r="J2" s="231" t="s">
        <v>81</v>
      </c>
      <c r="K2" s="232"/>
    </row>
    <row r="3" spans="1:11" ht="12" customHeight="1">
      <c r="A3" s="247"/>
      <c r="B3" s="249"/>
      <c r="C3" s="223" t="s">
        <v>34</v>
      </c>
      <c r="D3" s="223" t="s">
        <v>41</v>
      </c>
      <c r="E3" s="223" t="s">
        <v>42</v>
      </c>
      <c r="F3" s="223" t="s">
        <v>43</v>
      </c>
      <c r="G3" s="223" t="s">
        <v>44</v>
      </c>
      <c r="H3" s="223" t="s">
        <v>45</v>
      </c>
      <c r="I3" s="223" t="s">
        <v>13</v>
      </c>
      <c r="J3" s="233"/>
      <c r="K3" s="234"/>
    </row>
    <row r="4" spans="1:11" ht="12" customHeight="1">
      <c r="A4" s="247"/>
      <c r="B4" s="249"/>
      <c r="C4" s="251"/>
      <c r="D4" s="251"/>
      <c r="E4" s="251"/>
      <c r="F4" s="251"/>
      <c r="G4" s="251"/>
      <c r="H4" s="251"/>
      <c r="I4" s="251"/>
      <c r="J4" s="223" t="s">
        <v>2</v>
      </c>
      <c r="K4" s="40" t="s">
        <v>29</v>
      </c>
    </row>
    <row r="5" spans="1:11" ht="12" customHeight="1">
      <c r="A5" s="247"/>
      <c r="B5" s="249"/>
      <c r="C5" s="251"/>
      <c r="D5" s="251"/>
      <c r="E5" s="251"/>
      <c r="F5" s="251"/>
      <c r="G5" s="251"/>
      <c r="H5" s="251"/>
      <c r="I5" s="251"/>
      <c r="J5" s="251"/>
      <c r="K5" s="227" t="s">
        <v>3</v>
      </c>
    </row>
    <row r="6" spans="1:11" ht="12" customHeight="1">
      <c r="A6" s="248"/>
      <c r="B6" s="250"/>
      <c r="C6" s="252"/>
      <c r="D6" s="252"/>
      <c r="E6" s="252"/>
      <c r="F6" s="252"/>
      <c r="G6" s="252"/>
      <c r="H6" s="252"/>
      <c r="I6" s="252"/>
      <c r="J6" s="252"/>
      <c r="K6" s="253"/>
    </row>
    <row r="7" spans="1:11" ht="12" customHeight="1">
      <c r="A7" s="10"/>
      <c r="B7" s="102" t="s">
        <v>51</v>
      </c>
      <c r="C7" s="216" t="s">
        <v>60</v>
      </c>
      <c r="D7" s="246"/>
      <c r="E7" s="246"/>
      <c r="F7" s="246"/>
      <c r="G7" s="246"/>
      <c r="H7" s="246"/>
      <c r="I7" s="246"/>
      <c r="J7" s="246"/>
      <c r="K7" s="103" t="s">
        <v>53</v>
      </c>
    </row>
    <row r="8" spans="1:11" ht="12" customHeight="1">
      <c r="A8" s="41">
        <v>1960</v>
      </c>
      <c r="B8" s="58">
        <f>+'[1]Pop'!D181</f>
        <v>180.671</v>
      </c>
      <c r="C8" s="55">
        <v>267.8000000000002</v>
      </c>
      <c r="D8" s="62" t="s">
        <v>7</v>
      </c>
      <c r="E8" s="55">
        <v>250</v>
      </c>
      <c r="F8" s="48">
        <f aca="true" t="shared" si="0" ref="F8:F39">SUM(C8,D8,E8)</f>
        <v>517.8000000000002</v>
      </c>
      <c r="G8" s="55">
        <v>30.80000000000001</v>
      </c>
      <c r="H8" s="55">
        <v>11.10088769554762</v>
      </c>
      <c r="I8" s="55">
        <v>117.83199999999985</v>
      </c>
      <c r="J8" s="46">
        <f aca="true" t="shared" si="1" ref="J8:J39">F8-G8-H8-I8</f>
        <v>358.06711230445273</v>
      </c>
      <c r="K8" s="44">
        <f aca="true" t="shared" si="2" ref="K8:K39">IF(J8=0,0,IF(B8=0,0,J8/B8))</f>
        <v>1.9818737501007508</v>
      </c>
    </row>
    <row r="9" spans="1:11" ht="12" customHeight="1">
      <c r="A9" s="37">
        <v>1961</v>
      </c>
      <c r="B9" s="57">
        <f>+'[1]Pop'!D182</f>
        <v>183.691</v>
      </c>
      <c r="C9" s="56">
        <v>264.39999999999975</v>
      </c>
      <c r="D9" s="63" t="s">
        <v>7</v>
      </c>
      <c r="E9" s="56">
        <v>117.83199999999985</v>
      </c>
      <c r="F9" s="52">
        <f t="shared" si="0"/>
        <v>382.23199999999963</v>
      </c>
      <c r="G9" s="56">
        <v>27.400000000000034</v>
      </c>
      <c r="H9" s="56">
        <v>18.055696164554487</v>
      </c>
      <c r="I9" s="56">
        <v>113.69200000000018</v>
      </c>
      <c r="J9" s="50">
        <f t="shared" si="1"/>
        <v>223.08430383544493</v>
      </c>
      <c r="K9" s="45">
        <f t="shared" si="2"/>
        <v>1.214454185754582</v>
      </c>
    </row>
    <row r="10" spans="1:11" ht="12" customHeight="1">
      <c r="A10" s="37">
        <v>1962</v>
      </c>
      <c r="B10" s="57">
        <f>+'[1]Pop'!D183</f>
        <v>186.538</v>
      </c>
      <c r="C10" s="56">
        <v>241.09999999999977</v>
      </c>
      <c r="D10" s="63" t="s">
        <v>7</v>
      </c>
      <c r="E10" s="56">
        <v>113.69200000000018</v>
      </c>
      <c r="F10" s="52">
        <f t="shared" si="0"/>
        <v>354.7919999999999</v>
      </c>
      <c r="G10" s="56">
        <v>20.800000000000004</v>
      </c>
      <c r="H10" s="56">
        <v>7.947703506552565</v>
      </c>
      <c r="I10" s="56">
        <v>125.37200000000004</v>
      </c>
      <c r="J10" s="50">
        <f t="shared" si="1"/>
        <v>200.6722964934473</v>
      </c>
      <c r="K10" s="45">
        <f t="shared" si="2"/>
        <v>1.075771673832931</v>
      </c>
    </row>
    <row r="11" spans="1:11" ht="12" customHeight="1">
      <c r="A11" s="37">
        <v>1963</v>
      </c>
      <c r="B11" s="57">
        <f>+'[1]Pop'!D184</f>
        <v>189.242</v>
      </c>
      <c r="C11" s="56">
        <v>257.39999999999986</v>
      </c>
      <c r="D11" s="63" t="s">
        <v>7</v>
      </c>
      <c r="E11" s="56">
        <v>125.37200000000004</v>
      </c>
      <c r="F11" s="52">
        <f t="shared" si="0"/>
        <v>382.77199999999993</v>
      </c>
      <c r="G11" s="56">
        <v>25.500000000000018</v>
      </c>
      <c r="H11" s="56">
        <v>18.78658287509995</v>
      </c>
      <c r="I11" s="56">
        <v>126.38340000000014</v>
      </c>
      <c r="J11" s="50">
        <f t="shared" si="1"/>
        <v>212.10201712489985</v>
      </c>
      <c r="K11" s="45">
        <f t="shared" si="2"/>
        <v>1.1207977992459384</v>
      </c>
    </row>
    <row r="12" spans="1:11" ht="12" customHeight="1">
      <c r="A12" s="37">
        <v>1964</v>
      </c>
      <c r="B12" s="57">
        <f>+'[1]Pop'!D185</f>
        <v>191.889</v>
      </c>
      <c r="C12" s="56">
        <v>238.80000000000013</v>
      </c>
      <c r="D12" s="63" t="s">
        <v>7</v>
      </c>
      <c r="E12" s="56">
        <v>126.38340000000014</v>
      </c>
      <c r="F12" s="52">
        <f t="shared" si="0"/>
        <v>365.18340000000023</v>
      </c>
      <c r="G12" s="56">
        <v>36.30000000000001</v>
      </c>
      <c r="H12" s="56">
        <v>28.616522468716315</v>
      </c>
      <c r="I12" s="56">
        <v>109.60919999999999</v>
      </c>
      <c r="J12" s="50">
        <f t="shared" si="1"/>
        <v>190.65767753128392</v>
      </c>
      <c r="K12" s="45">
        <f t="shared" si="2"/>
        <v>0.9935831524020862</v>
      </c>
    </row>
    <row r="13" spans="1:11" ht="12" customHeight="1">
      <c r="A13" s="37">
        <v>1965</v>
      </c>
      <c r="B13" s="57">
        <f>+'[1]Pop'!D186</f>
        <v>194.303</v>
      </c>
      <c r="C13" s="56">
        <v>250.20000000000013</v>
      </c>
      <c r="D13" s="63" t="s">
        <v>7</v>
      </c>
      <c r="E13" s="56">
        <v>109.60919999999999</v>
      </c>
      <c r="F13" s="52">
        <f t="shared" si="0"/>
        <v>359.80920000000015</v>
      </c>
      <c r="G13" s="56">
        <v>43.50000000000003</v>
      </c>
      <c r="H13" s="56">
        <v>15.965010546106129</v>
      </c>
      <c r="I13" s="56">
        <v>131.35500000000002</v>
      </c>
      <c r="J13" s="50">
        <f t="shared" si="1"/>
        <v>168.98918945389403</v>
      </c>
      <c r="K13" s="45">
        <f t="shared" si="2"/>
        <v>0.8697199191669405</v>
      </c>
    </row>
    <row r="14" spans="1:11" ht="12" customHeight="1">
      <c r="A14" s="41">
        <v>1966</v>
      </c>
      <c r="B14" s="58">
        <f>+'[1]Pop'!D187</f>
        <v>196.56</v>
      </c>
      <c r="C14" s="55">
        <v>318.7000000000002</v>
      </c>
      <c r="D14" s="62" t="s">
        <v>7</v>
      </c>
      <c r="E14" s="55">
        <v>131.35500000000002</v>
      </c>
      <c r="F14" s="48">
        <f t="shared" si="0"/>
        <v>450.05500000000023</v>
      </c>
      <c r="G14" s="55">
        <v>44.099999999999994</v>
      </c>
      <c r="H14" s="55">
        <v>18.582695572613016</v>
      </c>
      <c r="I14" s="55">
        <v>172.09800000000007</v>
      </c>
      <c r="J14" s="46">
        <f t="shared" si="1"/>
        <v>215.27430442738716</v>
      </c>
      <c r="K14" s="44">
        <f t="shared" si="2"/>
        <v>1.0952091189834512</v>
      </c>
    </row>
    <row r="15" spans="1:11" ht="12" customHeight="1">
      <c r="A15" s="41">
        <v>1967</v>
      </c>
      <c r="B15" s="58">
        <f>+'[1]Pop'!D188</f>
        <v>198.712</v>
      </c>
      <c r="C15" s="55">
        <v>231.80000000000004</v>
      </c>
      <c r="D15" s="62" t="s">
        <v>7</v>
      </c>
      <c r="E15" s="55">
        <v>172.09800000000007</v>
      </c>
      <c r="F15" s="48">
        <f t="shared" si="0"/>
        <v>403.89800000000014</v>
      </c>
      <c r="G15" s="55">
        <v>37.7</v>
      </c>
      <c r="H15" s="55">
        <v>21.97421436939731</v>
      </c>
      <c r="I15" s="55">
        <v>125.40379999999999</v>
      </c>
      <c r="J15" s="46">
        <f t="shared" si="1"/>
        <v>218.81998563060284</v>
      </c>
      <c r="K15" s="44">
        <f t="shared" si="2"/>
        <v>1.1011916020703474</v>
      </c>
    </row>
    <row r="16" spans="1:11" ht="12" customHeight="1">
      <c r="A16" s="41">
        <v>1968</v>
      </c>
      <c r="B16" s="58">
        <f>+'[1]Pop'!D189</f>
        <v>200.706</v>
      </c>
      <c r="C16" s="55">
        <v>289.2</v>
      </c>
      <c r="D16" s="62" t="s">
        <v>7</v>
      </c>
      <c r="E16" s="55">
        <v>125.40379999999999</v>
      </c>
      <c r="F16" s="48">
        <f t="shared" si="0"/>
        <v>414.6038</v>
      </c>
      <c r="G16" s="55">
        <v>43.899999999999984</v>
      </c>
      <c r="H16" s="55">
        <v>17.51781308333674</v>
      </c>
      <c r="I16" s="55">
        <v>153.56519999999995</v>
      </c>
      <c r="J16" s="46">
        <f t="shared" si="1"/>
        <v>199.6207869166633</v>
      </c>
      <c r="K16" s="44">
        <f t="shared" si="2"/>
        <v>0.9945930212184155</v>
      </c>
    </row>
    <row r="17" spans="1:11" ht="12" customHeight="1">
      <c r="A17" s="41">
        <v>1969</v>
      </c>
      <c r="B17" s="58">
        <f>+'[1]Pop'!D190</f>
        <v>202.677</v>
      </c>
      <c r="C17" s="55">
        <v>255.49999999999977</v>
      </c>
      <c r="D17" s="62" t="s">
        <v>7</v>
      </c>
      <c r="E17" s="55">
        <v>153.56519999999995</v>
      </c>
      <c r="F17" s="48">
        <f t="shared" si="0"/>
        <v>409.0651999999997</v>
      </c>
      <c r="G17" s="55">
        <v>63.59999999999995</v>
      </c>
      <c r="H17" s="55">
        <v>23.20686682080862</v>
      </c>
      <c r="I17" s="55">
        <v>140.2694999999999</v>
      </c>
      <c r="J17" s="46">
        <f t="shared" si="1"/>
        <v>181.98883317919123</v>
      </c>
      <c r="K17" s="44">
        <f t="shared" si="2"/>
        <v>0.8979254339623699</v>
      </c>
    </row>
    <row r="18" spans="1:11" ht="12" customHeight="1">
      <c r="A18" s="41">
        <v>1970</v>
      </c>
      <c r="B18" s="58">
        <f>+'[1]Pop'!D191</f>
        <v>205.052</v>
      </c>
      <c r="C18" s="46">
        <v>284</v>
      </c>
      <c r="D18" s="62">
        <v>14.889999999999999</v>
      </c>
      <c r="E18" s="48">
        <v>140.2694999999999</v>
      </c>
      <c r="F18" s="48">
        <f t="shared" si="0"/>
        <v>439.15949999999987</v>
      </c>
      <c r="G18" s="49">
        <v>38.50000000000001</v>
      </c>
      <c r="H18" s="49">
        <v>18.15627994694108</v>
      </c>
      <c r="I18" s="49">
        <v>153.36</v>
      </c>
      <c r="J18" s="46">
        <f t="shared" si="1"/>
        <v>229.14322005305877</v>
      </c>
      <c r="K18" s="44">
        <f t="shared" si="2"/>
        <v>1.1174883446787096</v>
      </c>
    </row>
    <row r="19" spans="1:11" ht="12" customHeight="1">
      <c r="A19" s="37">
        <v>1971</v>
      </c>
      <c r="B19" s="57">
        <f>+'[1]Pop'!D192</f>
        <v>207.661</v>
      </c>
      <c r="C19" s="50">
        <v>233.00000000000023</v>
      </c>
      <c r="D19" s="51">
        <v>29.366</v>
      </c>
      <c r="E19" s="52">
        <v>153.36</v>
      </c>
      <c r="F19" s="52">
        <f t="shared" si="0"/>
        <v>415.7260000000002</v>
      </c>
      <c r="G19" s="53">
        <v>40.900000000000034</v>
      </c>
      <c r="H19" s="53">
        <v>17.582238549258946</v>
      </c>
      <c r="I19" s="53">
        <v>110.67500000000001</v>
      </c>
      <c r="J19" s="50">
        <f t="shared" si="1"/>
        <v>246.56876145074125</v>
      </c>
      <c r="K19" s="45">
        <f t="shared" si="2"/>
        <v>1.187361909317307</v>
      </c>
    </row>
    <row r="20" spans="1:11" ht="12" customHeight="1">
      <c r="A20" s="37">
        <v>1972</v>
      </c>
      <c r="B20" s="57">
        <f>+'[1]Pop'!D193</f>
        <v>209.896</v>
      </c>
      <c r="C20" s="50">
        <v>278.30000000000024</v>
      </c>
      <c r="D20" s="51">
        <v>36.3</v>
      </c>
      <c r="E20" s="52">
        <v>110.67500000000001</v>
      </c>
      <c r="F20" s="52">
        <f t="shared" si="0"/>
        <v>425.27500000000026</v>
      </c>
      <c r="G20" s="53">
        <v>36.60000000000001</v>
      </c>
      <c r="H20" s="53">
        <v>20.157880390598233</v>
      </c>
      <c r="I20" s="53">
        <v>153.06500000000003</v>
      </c>
      <c r="J20" s="50">
        <f t="shared" si="1"/>
        <v>215.452119609402</v>
      </c>
      <c r="K20" s="45">
        <f t="shared" si="2"/>
        <v>1.026470821785084</v>
      </c>
    </row>
    <row r="21" spans="1:11" ht="12" customHeight="1">
      <c r="A21" s="37">
        <v>1973</v>
      </c>
      <c r="B21" s="57">
        <f>+'[1]Pop'!D194</f>
        <v>211.909</v>
      </c>
      <c r="C21" s="50">
        <v>290.6999999999998</v>
      </c>
      <c r="D21" s="50">
        <v>33.9</v>
      </c>
      <c r="E21" s="52">
        <v>153.06500000000003</v>
      </c>
      <c r="F21" s="52">
        <f t="shared" si="0"/>
        <v>477.66499999999985</v>
      </c>
      <c r="G21" s="53">
        <v>53.300000000000026</v>
      </c>
      <c r="H21" s="53">
        <v>21.822844174604256</v>
      </c>
      <c r="I21" s="53">
        <v>107.84969999999998</v>
      </c>
      <c r="J21" s="50">
        <f t="shared" si="1"/>
        <v>294.6924558253956</v>
      </c>
      <c r="K21" s="45">
        <f t="shared" si="2"/>
        <v>1.3906556862870176</v>
      </c>
    </row>
    <row r="22" spans="1:11" ht="12" customHeight="1">
      <c r="A22" s="37">
        <v>1974</v>
      </c>
      <c r="B22" s="57">
        <f>+'[1]Pop'!D195</f>
        <v>213.854</v>
      </c>
      <c r="C22" s="50">
        <v>381.5000000000001</v>
      </c>
      <c r="D22" s="50">
        <v>96.2</v>
      </c>
      <c r="E22" s="52">
        <v>107.84969999999998</v>
      </c>
      <c r="F22" s="52">
        <f t="shared" si="0"/>
        <v>585.5497</v>
      </c>
      <c r="G22" s="53">
        <v>39.600000000000044</v>
      </c>
      <c r="H22" s="53">
        <v>23.367933965599953</v>
      </c>
      <c r="I22" s="53">
        <v>206.77300000000014</v>
      </c>
      <c r="J22" s="50">
        <f t="shared" si="1"/>
        <v>315.8087660343999</v>
      </c>
      <c r="K22" s="45">
        <f t="shared" si="2"/>
        <v>1.476749399283623</v>
      </c>
    </row>
    <row r="23" spans="1:11" ht="12" customHeight="1">
      <c r="A23" s="37">
        <v>1975</v>
      </c>
      <c r="B23" s="57">
        <f>+'[1]Pop'!D196</f>
        <v>215.973</v>
      </c>
      <c r="C23" s="50">
        <v>301.3000000000002</v>
      </c>
      <c r="D23" s="50">
        <v>42.5</v>
      </c>
      <c r="E23" s="52">
        <v>206.77300000000014</v>
      </c>
      <c r="F23" s="52">
        <f t="shared" si="0"/>
        <v>550.5730000000003</v>
      </c>
      <c r="G23" s="53">
        <v>89.00000000000001</v>
      </c>
      <c r="H23" s="53">
        <v>22.164503682587554</v>
      </c>
      <c r="I23" s="53">
        <v>165.41370000000012</v>
      </c>
      <c r="J23" s="50">
        <f t="shared" si="1"/>
        <v>273.99479631741264</v>
      </c>
      <c r="K23" s="45">
        <f t="shared" si="2"/>
        <v>1.2686530090215564</v>
      </c>
    </row>
    <row r="24" spans="1:11" ht="12" customHeight="1">
      <c r="A24" s="41">
        <v>1976</v>
      </c>
      <c r="B24" s="58">
        <f>+'[1]Pop'!D197</f>
        <v>218.035</v>
      </c>
      <c r="C24" s="46">
        <v>294.7000000000004</v>
      </c>
      <c r="D24" s="46">
        <v>33.1</v>
      </c>
      <c r="E24" s="48">
        <v>165.41370000000012</v>
      </c>
      <c r="F24" s="48">
        <f t="shared" si="0"/>
        <v>493.21370000000053</v>
      </c>
      <c r="G24" s="46">
        <v>87.50000000000003</v>
      </c>
      <c r="H24" s="46">
        <v>20.67427493866923</v>
      </c>
      <c r="I24" s="46">
        <v>160.6114999999999</v>
      </c>
      <c r="J24" s="46">
        <f t="shared" si="1"/>
        <v>224.42792506133136</v>
      </c>
      <c r="K24" s="44">
        <f t="shared" si="2"/>
        <v>1.0293206368763335</v>
      </c>
    </row>
    <row r="25" spans="1:11" ht="12" customHeight="1">
      <c r="A25" s="41">
        <v>1977</v>
      </c>
      <c r="B25" s="58">
        <f>+'[1]Pop'!D198</f>
        <v>220.23899999999998</v>
      </c>
      <c r="C25" s="46">
        <v>287.2</v>
      </c>
      <c r="D25" s="46">
        <v>64.5</v>
      </c>
      <c r="E25" s="48">
        <v>160.6114999999999</v>
      </c>
      <c r="F25" s="48">
        <f t="shared" si="0"/>
        <v>512.3114999999999</v>
      </c>
      <c r="G25" s="46">
        <v>68.90000000000002</v>
      </c>
      <c r="H25" s="46">
        <v>18.29111717261702</v>
      </c>
      <c r="I25" s="46">
        <v>139.5792000000001</v>
      </c>
      <c r="J25" s="46">
        <f t="shared" si="1"/>
        <v>285.5411828273827</v>
      </c>
      <c r="K25" s="44">
        <f t="shared" si="2"/>
        <v>1.2965059904348584</v>
      </c>
    </row>
    <row r="26" spans="1:11" ht="12" customHeight="1">
      <c r="A26" s="41">
        <v>1978</v>
      </c>
      <c r="B26" s="58">
        <f>+'[1]Pop'!D199</f>
        <v>222.585</v>
      </c>
      <c r="C26" s="46">
        <v>286.4999999999999</v>
      </c>
      <c r="D26" s="46">
        <v>38.25991204</v>
      </c>
      <c r="E26" s="48">
        <v>139.5792000000001</v>
      </c>
      <c r="F26" s="48">
        <f t="shared" si="0"/>
        <v>464.33911204000003</v>
      </c>
      <c r="G26" s="46">
        <v>103.19999999999999</v>
      </c>
      <c r="H26" s="46">
        <v>13.9843256958816</v>
      </c>
      <c r="I26" s="46">
        <v>151.55849999999998</v>
      </c>
      <c r="J26" s="46">
        <f t="shared" si="1"/>
        <v>195.59628634411848</v>
      </c>
      <c r="K26" s="44">
        <f t="shared" si="2"/>
        <v>0.878748731244776</v>
      </c>
    </row>
    <row r="27" spans="1:11" ht="12" customHeight="1">
      <c r="A27" s="41">
        <v>1979</v>
      </c>
      <c r="B27" s="58">
        <f>+'[1]Pop'!D200</f>
        <v>225.055</v>
      </c>
      <c r="C27" s="46">
        <v>349.3999999999997</v>
      </c>
      <c r="D27" s="46">
        <v>39.9</v>
      </c>
      <c r="E27" s="48">
        <v>151.55849999999998</v>
      </c>
      <c r="F27" s="48">
        <f t="shared" si="0"/>
        <v>540.8584999999996</v>
      </c>
      <c r="G27" s="46">
        <v>110.49999999999996</v>
      </c>
      <c r="H27" s="46">
        <v>6.33858919041794</v>
      </c>
      <c r="I27" s="46">
        <v>174.00119999999993</v>
      </c>
      <c r="J27" s="46">
        <f t="shared" si="1"/>
        <v>250.01871080958176</v>
      </c>
      <c r="K27" s="44">
        <f t="shared" si="2"/>
        <v>1.110922711379804</v>
      </c>
    </row>
    <row r="28" spans="1:11" ht="12" customHeight="1">
      <c r="A28" s="41">
        <v>1980</v>
      </c>
      <c r="B28" s="58">
        <f>+'[1]Pop'!D201</f>
        <v>227.726</v>
      </c>
      <c r="C28" s="46">
        <v>414.49999999999955</v>
      </c>
      <c r="D28" s="46">
        <v>43.5</v>
      </c>
      <c r="E28" s="48">
        <v>316.0012</v>
      </c>
      <c r="F28" s="48">
        <f t="shared" si="0"/>
        <v>774.0011999999995</v>
      </c>
      <c r="G28" s="46">
        <v>162.06638200000026</v>
      </c>
      <c r="H28" s="46">
        <v>21.379698128251313</v>
      </c>
      <c r="I28" s="46">
        <v>276.7835999999997</v>
      </c>
      <c r="J28" s="46">
        <f t="shared" si="1"/>
        <v>313.77151987174824</v>
      </c>
      <c r="K28" s="44">
        <f t="shared" si="2"/>
        <v>1.3778467099573533</v>
      </c>
    </row>
    <row r="29" spans="1:11" ht="12" customHeight="1">
      <c r="A29" s="37">
        <v>1981</v>
      </c>
      <c r="B29" s="57">
        <f>+'[1]Pop'!D202</f>
        <v>229.966</v>
      </c>
      <c r="C29" s="50">
        <v>483.20000000000005</v>
      </c>
      <c r="D29" s="50">
        <v>72.2</v>
      </c>
      <c r="E29" s="52">
        <v>276.7835999999997</v>
      </c>
      <c r="F29" s="52">
        <f t="shared" si="0"/>
        <v>832.1835999999998</v>
      </c>
      <c r="G29" s="50">
        <v>195.35949699999975</v>
      </c>
      <c r="H29" s="50">
        <v>22.05876643052701</v>
      </c>
      <c r="I29" s="50">
        <v>307.0060000000001</v>
      </c>
      <c r="J29" s="50">
        <f t="shared" si="1"/>
        <v>307.759336569473</v>
      </c>
      <c r="K29" s="45">
        <f t="shared" si="2"/>
        <v>1.3382819050184507</v>
      </c>
    </row>
    <row r="30" spans="1:11" ht="12" customHeight="1">
      <c r="A30" s="37">
        <v>1982</v>
      </c>
      <c r="B30" s="57">
        <f>+'[1]Pop'!D203</f>
        <v>232.188</v>
      </c>
      <c r="C30" s="54">
        <v>411.6999999999996</v>
      </c>
      <c r="D30" s="50">
        <v>42.199999999999996</v>
      </c>
      <c r="E30" s="52">
        <v>307.0060000000001</v>
      </c>
      <c r="F30" s="52">
        <f t="shared" si="0"/>
        <v>760.9059999999997</v>
      </c>
      <c r="G30" s="50">
        <v>243.94813299999993</v>
      </c>
      <c r="H30" s="50">
        <v>14.632416163295016</v>
      </c>
      <c r="I30" s="50">
        <v>242.1208999999999</v>
      </c>
      <c r="J30" s="50">
        <f t="shared" si="1"/>
        <v>260.2045508367049</v>
      </c>
      <c r="K30" s="45">
        <f t="shared" si="2"/>
        <v>1.1206632161726917</v>
      </c>
    </row>
    <row r="31" spans="1:11" ht="12" customHeight="1">
      <c r="A31" s="37">
        <v>1983</v>
      </c>
      <c r="B31" s="57">
        <f>+'[1]Pop'!D204</f>
        <v>234.307</v>
      </c>
      <c r="C31" s="54">
        <v>261</v>
      </c>
      <c r="D31" s="50">
        <v>48.1</v>
      </c>
      <c r="E31" s="52">
        <v>242.1208999999999</v>
      </c>
      <c r="F31" s="52">
        <f t="shared" si="0"/>
        <v>551.2208999999999</v>
      </c>
      <c r="G31" s="50">
        <v>147.97802900000002</v>
      </c>
      <c r="H31" s="50">
        <v>15.114011747565513</v>
      </c>
      <c r="I31" s="50">
        <v>153.0198000000001</v>
      </c>
      <c r="J31" s="50">
        <f t="shared" si="1"/>
        <v>235.1090592524343</v>
      </c>
      <c r="K31" s="45">
        <f t="shared" si="2"/>
        <v>1.0034231126361326</v>
      </c>
    </row>
    <row r="32" spans="1:11" ht="12" customHeight="1">
      <c r="A32" s="37">
        <v>1984</v>
      </c>
      <c r="B32" s="57">
        <f>+'[1]Pop'!D205</f>
        <v>236.348</v>
      </c>
      <c r="C32" s="50">
        <v>347.30000000000064</v>
      </c>
      <c r="D32" s="50">
        <v>55.800000000000004</v>
      </c>
      <c r="E32" s="52">
        <v>153.0198000000001</v>
      </c>
      <c r="F32" s="52">
        <f t="shared" si="0"/>
        <v>556.1198000000007</v>
      </c>
      <c r="G32" s="50">
        <v>154.2866500000001</v>
      </c>
      <c r="H32" s="50">
        <v>15.079639413347318</v>
      </c>
      <c r="I32" s="50">
        <v>192.85289999999992</v>
      </c>
      <c r="J32" s="50">
        <f t="shared" si="1"/>
        <v>193.90061058665339</v>
      </c>
      <c r="K32" s="45">
        <f t="shared" si="2"/>
        <v>0.8204030099118815</v>
      </c>
    </row>
    <row r="33" spans="1:11" ht="12" customHeight="1">
      <c r="A33" s="37">
        <v>1985</v>
      </c>
      <c r="B33" s="57">
        <f>+'[1]Pop'!D206</f>
        <v>238.466</v>
      </c>
      <c r="C33" s="50">
        <v>346.5</v>
      </c>
      <c r="D33" s="50">
        <v>57.20000000000001</v>
      </c>
      <c r="E33" s="52">
        <v>192.85289999999992</v>
      </c>
      <c r="F33" s="52">
        <f t="shared" si="0"/>
        <v>596.5528999999999</v>
      </c>
      <c r="G33" s="50">
        <v>182.077002</v>
      </c>
      <c r="H33" s="50">
        <v>15.552700674472302</v>
      </c>
      <c r="I33" s="50">
        <v>164.4852</v>
      </c>
      <c r="J33" s="50">
        <f t="shared" si="1"/>
        <v>234.43799732552762</v>
      </c>
      <c r="K33" s="45">
        <f t="shared" si="2"/>
        <v>0.9831086919121703</v>
      </c>
    </row>
    <row r="34" spans="1:11" ht="12" customHeight="1">
      <c r="A34" s="41">
        <v>1986</v>
      </c>
      <c r="B34" s="58">
        <f>+'[1]Pop'!D207</f>
        <v>240.651</v>
      </c>
      <c r="C34" s="46">
        <v>348.9000000000004</v>
      </c>
      <c r="D34" s="46">
        <v>45.699999999999996</v>
      </c>
      <c r="E34" s="48">
        <v>164.4852</v>
      </c>
      <c r="F34" s="48">
        <f t="shared" si="0"/>
        <v>559.0852000000003</v>
      </c>
      <c r="G34" s="46">
        <v>113.23389699999986</v>
      </c>
      <c r="H34" s="46">
        <v>12.6351</v>
      </c>
      <c r="I34" s="46">
        <v>146.67439999999993</v>
      </c>
      <c r="J34" s="46">
        <f t="shared" si="1"/>
        <v>286.5418030000005</v>
      </c>
      <c r="K34" s="44">
        <f t="shared" si="2"/>
        <v>1.1906944205509244</v>
      </c>
    </row>
    <row r="35" spans="1:11" ht="12" customHeight="1">
      <c r="A35" s="41">
        <v>1987</v>
      </c>
      <c r="B35" s="58">
        <f>+'[1]Pop'!D208</f>
        <v>242.804</v>
      </c>
      <c r="C35" s="46">
        <v>388.6999999999999</v>
      </c>
      <c r="D35" s="46">
        <v>50.99999999999999</v>
      </c>
      <c r="E35" s="48">
        <v>146.67439999999993</v>
      </c>
      <c r="F35" s="48">
        <f t="shared" si="0"/>
        <v>586.3743999999998</v>
      </c>
      <c r="G35" s="46">
        <v>137.48639999999983</v>
      </c>
      <c r="H35" s="46">
        <v>10.289900000000008</v>
      </c>
      <c r="I35" s="46">
        <v>223.5028000000004</v>
      </c>
      <c r="J35" s="46">
        <f t="shared" si="1"/>
        <v>215.09529999999958</v>
      </c>
      <c r="K35" s="44">
        <f t="shared" si="2"/>
        <v>0.8858803808833445</v>
      </c>
    </row>
    <row r="36" spans="1:11" ht="12" customHeight="1">
      <c r="A36" s="41">
        <v>1988</v>
      </c>
      <c r="B36" s="58">
        <f>+'[1]Pop'!D209</f>
        <v>245.021</v>
      </c>
      <c r="C36" s="46">
        <v>335.1000000000002</v>
      </c>
      <c r="D36" s="46">
        <v>62.4</v>
      </c>
      <c r="E36" s="48">
        <v>223.5028000000004</v>
      </c>
      <c r="F36" s="48">
        <f t="shared" si="0"/>
        <v>621.0028000000005</v>
      </c>
      <c r="G36" s="46">
        <v>137.59919099999965</v>
      </c>
      <c r="H36" s="46">
        <v>12.531699999999992</v>
      </c>
      <c r="I36" s="46">
        <v>148.83200000000005</v>
      </c>
      <c r="J36" s="46">
        <f t="shared" si="1"/>
        <v>322.0399090000008</v>
      </c>
      <c r="K36" s="44">
        <f t="shared" si="2"/>
        <v>1.3143359507960577</v>
      </c>
    </row>
    <row r="37" spans="1:11" ht="12" customHeight="1">
      <c r="A37" s="41">
        <v>1989</v>
      </c>
      <c r="B37" s="58">
        <f>+'[1]Pop'!D210</f>
        <v>247.342</v>
      </c>
      <c r="C37" s="46">
        <v>418.1999999999995</v>
      </c>
      <c r="D37" s="46">
        <v>81.39999999999999</v>
      </c>
      <c r="E37" s="48">
        <v>148.83200000000005</v>
      </c>
      <c r="F37" s="48">
        <f t="shared" si="0"/>
        <v>648.4319999999996</v>
      </c>
      <c r="G37" s="46">
        <v>190.9385664285716</v>
      </c>
      <c r="H37" s="46">
        <v>17.550300000000007</v>
      </c>
      <c r="I37" s="46">
        <v>186.77340000000004</v>
      </c>
      <c r="J37" s="46">
        <f t="shared" si="1"/>
        <v>253.16973357142797</v>
      </c>
      <c r="K37" s="44">
        <f t="shared" si="2"/>
        <v>1.0235614395105883</v>
      </c>
    </row>
    <row r="38" spans="1:11" ht="12" customHeight="1">
      <c r="A38" s="41">
        <v>1990</v>
      </c>
      <c r="B38" s="58">
        <f>+'[1]Pop'!D211</f>
        <v>250.132</v>
      </c>
      <c r="C38" s="46">
        <v>484.7999999999996</v>
      </c>
      <c r="D38" s="46">
        <v>65.390954</v>
      </c>
      <c r="E38" s="48">
        <v>186.77340000000004</v>
      </c>
      <c r="F38" s="48">
        <f t="shared" si="0"/>
        <v>736.9643539999996</v>
      </c>
      <c r="G38" s="46">
        <v>205.28883100000016</v>
      </c>
      <c r="H38" s="46">
        <v>14.113200000000017</v>
      </c>
      <c r="I38" s="46">
        <v>242.78513333333356</v>
      </c>
      <c r="J38" s="46">
        <f t="shared" si="1"/>
        <v>274.7771896666659</v>
      </c>
      <c r="K38" s="44">
        <f t="shared" si="2"/>
        <v>1.0985287354943225</v>
      </c>
    </row>
    <row r="39" spans="1:11" ht="12" customHeight="1">
      <c r="A39" s="37">
        <v>1991</v>
      </c>
      <c r="B39" s="57">
        <f>+'[1]Pop'!D212</f>
        <v>253.493</v>
      </c>
      <c r="C39" s="50">
        <v>454.6</v>
      </c>
      <c r="D39" s="50">
        <v>62.90967800000001</v>
      </c>
      <c r="E39" s="52">
        <v>242.78513333333356</v>
      </c>
      <c r="F39" s="52">
        <f t="shared" si="0"/>
        <v>760.2948113333335</v>
      </c>
      <c r="G39" s="50">
        <v>191.82648299999994</v>
      </c>
      <c r="H39" s="50">
        <v>11.468400000000008</v>
      </c>
      <c r="I39" s="50">
        <v>260.4467999999996</v>
      </c>
      <c r="J39" s="50">
        <f t="shared" si="1"/>
        <v>296.55312833333403</v>
      </c>
      <c r="K39" s="45">
        <f t="shared" si="2"/>
        <v>1.1698671297958287</v>
      </c>
    </row>
    <row r="40" spans="1:11" ht="12" customHeight="1">
      <c r="A40" s="37">
        <v>1992</v>
      </c>
      <c r="B40" s="57">
        <f>+'[1]Pop'!D213</f>
        <v>256.894</v>
      </c>
      <c r="C40" s="50">
        <v>317.3999999999996</v>
      </c>
      <c r="D40" s="50">
        <v>50.807348000000005</v>
      </c>
      <c r="E40" s="52">
        <v>260.4467999999996</v>
      </c>
      <c r="F40" s="52">
        <f aca="true" t="shared" si="3" ref="F40:F67">SUM(C40,D40,E40)</f>
        <v>628.6541479999992</v>
      </c>
      <c r="G40" s="50">
        <v>138.6188659999999</v>
      </c>
      <c r="H40" s="50">
        <v>13.993499999999985</v>
      </c>
      <c r="I40" s="50">
        <v>195.59209999999985</v>
      </c>
      <c r="J40" s="50">
        <f aca="true" t="shared" si="4" ref="J40:J59">F40-G40-H40-I40</f>
        <v>280.4496819999994</v>
      </c>
      <c r="K40" s="45">
        <f aca="true" t="shared" si="5" ref="K40:K59">IF(J40=0,0,IF(B40=0,0,J40/B40))</f>
        <v>1.0916941695796687</v>
      </c>
    </row>
    <row r="41" spans="1:11" ht="12" customHeight="1">
      <c r="A41" s="37">
        <v>1993</v>
      </c>
      <c r="B41" s="57">
        <f>+'[1]Pop'!D214</f>
        <v>260.255</v>
      </c>
      <c r="C41" s="50">
        <v>369.29999999999995</v>
      </c>
      <c r="D41" s="50">
        <v>49.151286</v>
      </c>
      <c r="E41" s="52">
        <v>195.59209999999985</v>
      </c>
      <c r="F41" s="52">
        <f t="shared" si="3"/>
        <v>614.0433859999998</v>
      </c>
      <c r="G41" s="50">
        <v>137.97170799999986</v>
      </c>
      <c r="H41" s="50">
        <v>13.890900000000025</v>
      </c>
      <c r="I41" s="50">
        <v>191.04679999999973</v>
      </c>
      <c r="J41" s="50">
        <f t="shared" si="4"/>
        <v>271.1339780000002</v>
      </c>
      <c r="K41" s="45">
        <f t="shared" si="5"/>
        <v>1.0418012257209284</v>
      </c>
    </row>
    <row r="42" spans="1:11" ht="12" customHeight="1">
      <c r="A42" s="37">
        <v>1994</v>
      </c>
      <c r="B42" s="57">
        <f>+'[1]Pop'!D215</f>
        <v>263.436</v>
      </c>
      <c r="C42" s="50">
        <v>404.3000000000001</v>
      </c>
      <c r="D42" s="50">
        <v>54.75936099999999</v>
      </c>
      <c r="E42" s="52">
        <v>191.04679999999973</v>
      </c>
      <c r="F42" s="52">
        <f t="shared" si="3"/>
        <v>650.1061609999999</v>
      </c>
      <c r="G42" s="50">
        <v>163.60335600000002</v>
      </c>
      <c r="H42" s="50">
        <v>15.310200000000032</v>
      </c>
      <c r="I42" s="50">
        <v>179.70219999999995</v>
      </c>
      <c r="J42" s="50">
        <f t="shared" si="4"/>
        <v>291.49040499999995</v>
      </c>
      <c r="K42" s="45">
        <f t="shared" si="5"/>
        <v>1.106494195933737</v>
      </c>
    </row>
    <row r="43" spans="1:11" ht="12" customHeight="1">
      <c r="A43" s="37">
        <v>1995</v>
      </c>
      <c r="B43" s="57">
        <f>+'[1]Pop'!D216</f>
        <v>266.557</v>
      </c>
      <c r="C43" s="50">
        <v>449.70000000000016</v>
      </c>
      <c r="D43" s="50">
        <v>58.439995</v>
      </c>
      <c r="E43" s="52">
        <v>179.70219999999995</v>
      </c>
      <c r="F43" s="52">
        <f t="shared" si="3"/>
        <v>687.8421950000002</v>
      </c>
      <c r="G43" s="50">
        <v>128.38264400000008</v>
      </c>
      <c r="H43" s="50">
        <v>11.8446</v>
      </c>
      <c r="I43" s="50">
        <v>267.17780000000005</v>
      </c>
      <c r="J43" s="50">
        <f t="shared" si="4"/>
        <v>280.4371510000001</v>
      </c>
      <c r="K43" s="45">
        <f t="shared" si="5"/>
        <v>1.0520719808521257</v>
      </c>
    </row>
    <row r="44" spans="1:11" ht="12" customHeight="1">
      <c r="A44" s="41">
        <v>1996</v>
      </c>
      <c r="B44" s="58">
        <f>+'[1]Pop'!D217</f>
        <v>269.667</v>
      </c>
      <c r="C44" s="46">
        <v>319.2000000000004</v>
      </c>
      <c r="D44" s="46">
        <v>63.00417400000003</v>
      </c>
      <c r="E44" s="48">
        <v>267.17780000000005</v>
      </c>
      <c r="F44" s="48">
        <f t="shared" si="3"/>
        <v>649.3819740000005</v>
      </c>
      <c r="G44" s="46">
        <v>133.69125899999992</v>
      </c>
      <c r="H44" s="46">
        <v>13.805399999999999</v>
      </c>
      <c r="I44" s="46">
        <v>199.81240000000005</v>
      </c>
      <c r="J44" s="46">
        <f t="shared" si="4"/>
        <v>302.0729150000004</v>
      </c>
      <c r="K44" s="44">
        <f t="shared" si="5"/>
        <v>1.1201701172186453</v>
      </c>
    </row>
    <row r="45" spans="1:11" ht="12" customHeight="1">
      <c r="A45" s="41">
        <v>1997</v>
      </c>
      <c r="B45" s="58">
        <f>+'[1]Pop'!D218</f>
        <v>272.912</v>
      </c>
      <c r="C45" s="46">
        <v>432.2999999999995</v>
      </c>
      <c r="D45" s="46">
        <v>71.15061700000001</v>
      </c>
      <c r="E45" s="48">
        <v>199.81240000000005</v>
      </c>
      <c r="F45" s="48">
        <f t="shared" si="3"/>
        <v>703.2630169999995</v>
      </c>
      <c r="G45" s="46">
        <v>152.2341179999999</v>
      </c>
      <c r="H45" s="46">
        <v>14.204399999999993</v>
      </c>
      <c r="I45" s="46">
        <v>247.70816666666684</v>
      </c>
      <c r="J45" s="46">
        <f t="shared" si="4"/>
        <v>289.1163323333329</v>
      </c>
      <c r="K45" s="44">
        <f t="shared" si="5"/>
        <v>1.0593756681030255</v>
      </c>
    </row>
    <row r="46" spans="1:11" ht="12" customHeight="1">
      <c r="A46" s="41">
        <v>1998</v>
      </c>
      <c r="B46" s="58">
        <f>+'[1]Pop'!D219</f>
        <v>276.115</v>
      </c>
      <c r="C46" s="46">
        <v>379.10000000000025</v>
      </c>
      <c r="D46" s="46">
        <v>64.46737999999999</v>
      </c>
      <c r="E46" s="48">
        <v>247.70816666666684</v>
      </c>
      <c r="F46" s="48">
        <f t="shared" si="3"/>
        <v>691.2755466666671</v>
      </c>
      <c r="G46" s="46">
        <v>195.98303499999986</v>
      </c>
      <c r="H46" s="46">
        <v>20.052600000000012</v>
      </c>
      <c r="I46" s="46">
        <v>198.7197000000001</v>
      </c>
      <c r="J46" s="46">
        <f t="shared" si="4"/>
        <v>276.52021166666714</v>
      </c>
      <c r="K46" s="44">
        <f t="shared" si="5"/>
        <v>1.001467546734756</v>
      </c>
    </row>
    <row r="47" spans="1:11" ht="12" customHeight="1">
      <c r="A47" s="41">
        <v>1999</v>
      </c>
      <c r="B47" s="58">
        <f>+'[1]Pop'!D220</f>
        <v>279.295</v>
      </c>
      <c r="C47" s="46">
        <v>568.6999999999995</v>
      </c>
      <c r="D47" s="46">
        <v>87.910585</v>
      </c>
      <c r="E47" s="48">
        <v>198.7197000000001</v>
      </c>
      <c r="F47" s="48">
        <f t="shared" si="3"/>
        <v>855.3302849999995</v>
      </c>
      <c r="G47" s="46">
        <v>207.31418799999983</v>
      </c>
      <c r="H47" s="46">
        <v>15.994199999999996</v>
      </c>
      <c r="I47" s="46">
        <v>303.5289999999999</v>
      </c>
      <c r="J47" s="46">
        <f t="shared" si="4"/>
        <v>328.49289699999986</v>
      </c>
      <c r="K47" s="44">
        <f t="shared" si="5"/>
        <v>1.1761502962817088</v>
      </c>
    </row>
    <row r="48" spans="1:11" ht="12" customHeight="1">
      <c r="A48" s="41">
        <v>2000</v>
      </c>
      <c r="B48" s="58">
        <f>+'[1]Pop'!D221</f>
        <v>282.385</v>
      </c>
      <c r="C48" s="46">
        <v>382.4000000000001</v>
      </c>
      <c r="D48" s="46">
        <v>83.34789082000002</v>
      </c>
      <c r="E48" s="46">
        <v>303.5289999999999</v>
      </c>
      <c r="F48" s="48">
        <f t="shared" si="3"/>
        <v>769.2768908200001</v>
      </c>
      <c r="G48" s="46">
        <v>213.70954331000019</v>
      </c>
      <c r="H48" s="46">
        <v>17.63579999999999</v>
      </c>
      <c r="I48" s="46">
        <v>176.66189999999983</v>
      </c>
      <c r="J48" s="46">
        <f t="shared" si="4"/>
        <v>361.26964751</v>
      </c>
      <c r="K48" s="44">
        <f t="shared" si="5"/>
        <v>1.2793514085734017</v>
      </c>
    </row>
    <row r="49" spans="1:11" ht="12" customHeight="1">
      <c r="A49" s="37">
        <v>2001</v>
      </c>
      <c r="B49" s="57">
        <f>+'[1]Pop'!D222</f>
        <v>285.309019</v>
      </c>
      <c r="C49" s="50">
        <v>358.4999999999997</v>
      </c>
      <c r="D49" s="50">
        <v>96.97093582000007</v>
      </c>
      <c r="E49" s="50">
        <v>176.66189999999983</v>
      </c>
      <c r="F49" s="52">
        <f t="shared" si="3"/>
        <v>632.1328358199996</v>
      </c>
      <c r="G49" s="50">
        <v>173.11738727999992</v>
      </c>
      <c r="H49" s="50">
        <v>15.90300000000001</v>
      </c>
      <c r="I49" s="50">
        <v>142.04440000000008</v>
      </c>
      <c r="J49" s="50">
        <f t="shared" si="4"/>
        <v>301.0680485399996</v>
      </c>
      <c r="K49" s="45">
        <f t="shared" si="5"/>
        <v>1.0552349504941505</v>
      </c>
    </row>
    <row r="50" spans="1:11" ht="12" customHeight="1">
      <c r="A50" s="37">
        <v>2002</v>
      </c>
      <c r="B50" s="57">
        <f>+'[1]Pop'!D223</f>
        <v>288.104818</v>
      </c>
      <c r="C50" s="50">
        <v>387.9000000000005</v>
      </c>
      <c r="D50" s="50">
        <v>133.50184423000002</v>
      </c>
      <c r="E50" s="50">
        <v>142.04440000000008</v>
      </c>
      <c r="F50" s="52">
        <f t="shared" si="3"/>
        <v>663.4462442300006</v>
      </c>
      <c r="G50" s="50">
        <v>131.7715642000002</v>
      </c>
      <c r="H50" s="50">
        <v>13.634399999999992</v>
      </c>
      <c r="I50" s="50">
        <v>187.8454000000002</v>
      </c>
      <c r="J50" s="50">
        <f t="shared" si="4"/>
        <v>330.1948800300002</v>
      </c>
      <c r="K50" s="45">
        <f t="shared" si="5"/>
        <v>1.1460928780094202</v>
      </c>
    </row>
    <row r="51" spans="1:11" ht="12" customHeight="1">
      <c r="A51" s="37">
        <v>2003</v>
      </c>
      <c r="B51" s="57">
        <f>+'[1]Pop'!D224</f>
        <v>290.819634</v>
      </c>
      <c r="C51" s="50">
        <v>341.1999999999995</v>
      </c>
      <c r="D51" s="50">
        <v>119.25305696999995</v>
      </c>
      <c r="E51" s="50">
        <v>187.8454000000002</v>
      </c>
      <c r="F51" s="52">
        <f t="shared" si="3"/>
        <v>648.2984569699996</v>
      </c>
      <c r="G51" s="50">
        <v>141.3642365899999</v>
      </c>
      <c r="H51" s="50">
        <v>11.143500000000007</v>
      </c>
      <c r="I51" s="50">
        <v>158.9073000000003</v>
      </c>
      <c r="J51" s="50">
        <f t="shared" si="4"/>
        <v>336.8834203799994</v>
      </c>
      <c r="K51" s="45">
        <f t="shared" si="5"/>
        <v>1.158392972807329</v>
      </c>
    </row>
    <row r="52" spans="1:11" ht="12" customHeight="1">
      <c r="A52" s="37">
        <v>2004</v>
      </c>
      <c r="B52" s="57">
        <f>+'[1]Pop'!D225</f>
        <v>293.463185</v>
      </c>
      <c r="C52" s="50">
        <v>295.19999999999993</v>
      </c>
      <c r="D52" s="50">
        <v>141.45668038</v>
      </c>
      <c r="E52" s="50">
        <v>158.9073000000003</v>
      </c>
      <c r="F52" s="52">
        <f t="shared" si="3"/>
        <v>595.5639803800002</v>
      </c>
      <c r="G52" s="50">
        <v>101.71252216000018</v>
      </c>
      <c r="H52" s="50">
        <v>14.848499999999994</v>
      </c>
      <c r="I52" s="50">
        <v>126.51840000000004</v>
      </c>
      <c r="J52" s="50">
        <f t="shared" si="4"/>
        <v>352.48455822</v>
      </c>
      <c r="K52" s="45">
        <f t="shared" si="5"/>
        <v>1.2011201957751532</v>
      </c>
    </row>
    <row r="53" spans="1:11" ht="12" customHeight="1">
      <c r="A53" s="37">
        <v>2005</v>
      </c>
      <c r="B53" s="57">
        <f>+'[1]Pop'!D226</f>
        <v>296.186216</v>
      </c>
      <c r="C53" s="50">
        <v>389.4999999999993</v>
      </c>
      <c r="D53" s="50">
        <v>160.98905366999998</v>
      </c>
      <c r="E53" s="50">
        <v>126.51840000000004</v>
      </c>
      <c r="F53" s="52">
        <f t="shared" si="3"/>
        <v>677.0074536699993</v>
      </c>
      <c r="G53" s="50">
        <v>137.2865824800001</v>
      </c>
      <c r="H53" s="50">
        <v>17.128499999999985</v>
      </c>
      <c r="I53" s="50">
        <v>117.90410000000007</v>
      </c>
      <c r="J53" s="50">
        <f t="shared" si="4"/>
        <v>404.6882711899991</v>
      </c>
      <c r="K53" s="45">
        <f t="shared" si="5"/>
        <v>1.3663305357532205</v>
      </c>
    </row>
    <row r="54" spans="1:11" ht="12" customHeight="1">
      <c r="A54" s="41">
        <v>2006</v>
      </c>
      <c r="B54" s="58">
        <f>+'[1]Pop'!D227</f>
        <v>298.995825</v>
      </c>
      <c r="C54" s="46">
        <v>427.90000000000015</v>
      </c>
      <c r="D54" s="46">
        <v>159.57062854999995</v>
      </c>
      <c r="E54" s="46">
        <v>117.90410000000007</v>
      </c>
      <c r="F54" s="48">
        <f t="shared" si="3"/>
        <v>705.3747285500002</v>
      </c>
      <c r="G54" s="46">
        <v>156.79812939000004</v>
      </c>
      <c r="H54" s="46">
        <v>14.740199999999989</v>
      </c>
      <c r="I54" s="46">
        <v>134.204</v>
      </c>
      <c r="J54" s="46">
        <f t="shared" si="4"/>
        <v>399.63239916000015</v>
      </c>
      <c r="K54" s="44">
        <f t="shared" si="5"/>
        <v>1.3365818708672608</v>
      </c>
    </row>
    <row r="55" spans="1:11" ht="12" customHeight="1">
      <c r="A55" s="41">
        <v>2007</v>
      </c>
      <c r="B55" s="58">
        <f>+'[1]Pop'!D228</f>
        <v>302.003917</v>
      </c>
      <c r="C55" s="46">
        <v>383.1999999999998</v>
      </c>
      <c r="D55" s="46">
        <v>172.52208614</v>
      </c>
      <c r="E55" s="46">
        <v>134.204</v>
      </c>
      <c r="F55" s="48">
        <f t="shared" si="3"/>
        <v>689.9260861399998</v>
      </c>
      <c r="G55" s="46">
        <v>169.0078128400001</v>
      </c>
      <c r="H55" s="46">
        <v>13.269600000000018</v>
      </c>
      <c r="I55" s="46">
        <v>124.87279999999933</v>
      </c>
      <c r="J55" s="46">
        <f t="shared" si="4"/>
        <v>382.7758733000004</v>
      </c>
      <c r="K55" s="44">
        <f t="shared" si="5"/>
        <v>1.2674533400174421</v>
      </c>
    </row>
    <row r="56" spans="1:11" ht="12" customHeight="1">
      <c r="A56" s="41">
        <v>2008</v>
      </c>
      <c r="B56" s="58">
        <f>+'[1]Pop'!D229</f>
        <v>304.797761</v>
      </c>
      <c r="C56" s="46">
        <v>367.6999999999997</v>
      </c>
      <c r="D56" s="46">
        <v>187.98030475999997</v>
      </c>
      <c r="E56" s="46">
        <v>124.87279999999933</v>
      </c>
      <c r="F56" s="48">
        <f t="shared" si="3"/>
        <v>680.553104759999</v>
      </c>
      <c r="G56" s="46">
        <v>188.31415965000002</v>
      </c>
      <c r="H56" s="46">
        <v>15.709199999999987</v>
      </c>
      <c r="I56" s="46">
        <v>115.1975999999999</v>
      </c>
      <c r="J56" s="46">
        <f t="shared" si="4"/>
        <v>361.33214510999903</v>
      </c>
      <c r="K56" s="44">
        <f t="shared" si="5"/>
        <v>1.1854816253391016</v>
      </c>
    </row>
    <row r="57" spans="1:11" ht="12" customHeight="1">
      <c r="A57" s="41">
        <v>2009</v>
      </c>
      <c r="B57" s="58">
        <f>+'[1]Pop'!D230</f>
        <v>307.439406</v>
      </c>
      <c r="C57" s="46">
        <v>460.30000000000024</v>
      </c>
      <c r="D57" s="46">
        <v>199.28743840999994</v>
      </c>
      <c r="E57" s="46">
        <v>115.1975999999999</v>
      </c>
      <c r="F57" s="48">
        <f t="shared" si="3"/>
        <v>774.7850384100001</v>
      </c>
      <c r="G57" s="46">
        <v>263.02647332</v>
      </c>
      <c r="H57" s="46">
        <v>16.83780000000001</v>
      </c>
      <c r="I57" s="46">
        <v>149.25509999999997</v>
      </c>
      <c r="J57" s="46">
        <f t="shared" si="4"/>
        <v>345.6656650900001</v>
      </c>
      <c r="K57" s="44">
        <f t="shared" si="5"/>
        <v>1.1243375388579826</v>
      </c>
    </row>
    <row r="58" spans="1:11" ht="12" customHeight="1">
      <c r="A58" s="41">
        <v>2010</v>
      </c>
      <c r="B58" s="58">
        <f>+'[1]Pop'!D231</f>
        <v>309.741279</v>
      </c>
      <c r="C58" s="46">
        <v>465.5000000000004</v>
      </c>
      <c r="D58" s="46">
        <v>201.12708344999993</v>
      </c>
      <c r="E58" s="46">
        <v>149.25509999999997</v>
      </c>
      <c r="F58" s="48">
        <f t="shared" si="3"/>
        <v>815.8821834500003</v>
      </c>
      <c r="G58" s="46">
        <v>273.1061554999998</v>
      </c>
      <c r="H58" s="46">
        <v>16.341899999999995</v>
      </c>
      <c r="I58" s="46">
        <v>139.08899999999966</v>
      </c>
      <c r="J58" s="46">
        <f t="shared" si="4"/>
        <v>387.34512795000086</v>
      </c>
      <c r="K58" s="44">
        <f t="shared" si="5"/>
        <v>1.250544096674957</v>
      </c>
    </row>
    <row r="59" spans="1:11" ht="12" customHeight="1">
      <c r="A59" s="79">
        <v>2011</v>
      </c>
      <c r="B59" s="78">
        <f>+'[1]Pop'!D232</f>
        <v>311.973914</v>
      </c>
      <c r="C59" s="76">
        <v>465.3999999999998</v>
      </c>
      <c r="D59" s="76">
        <v>208.06892671000003</v>
      </c>
      <c r="E59" s="76">
        <v>139.08899999999966</v>
      </c>
      <c r="F59" s="77">
        <f t="shared" si="3"/>
        <v>812.5579267099995</v>
      </c>
      <c r="G59" s="76">
        <v>297.72624984000015</v>
      </c>
      <c r="H59" s="76">
        <v>21.010199999999987</v>
      </c>
      <c r="I59" s="76">
        <v>163.07370000000003</v>
      </c>
      <c r="J59" s="76">
        <f t="shared" si="4"/>
        <v>330.7477768699993</v>
      </c>
      <c r="K59" s="75">
        <f t="shared" si="5"/>
        <v>1.0601776687970115</v>
      </c>
    </row>
    <row r="60" spans="1:11" ht="12" customHeight="1">
      <c r="A60" s="79">
        <v>2012</v>
      </c>
      <c r="B60" s="78">
        <f>+'[1]Pop'!D233</f>
        <v>314.167558</v>
      </c>
      <c r="C60" s="76">
        <v>628.8000000000001</v>
      </c>
      <c r="D60" s="76">
        <v>211.05621599999998</v>
      </c>
      <c r="E60" s="76">
        <v>163.07370000000003</v>
      </c>
      <c r="F60" s="77">
        <f t="shared" si="3"/>
        <v>1002.929916</v>
      </c>
      <c r="G60" s="76">
        <v>403.2998442600002</v>
      </c>
      <c r="H60" s="76">
        <v>21.625799999999998</v>
      </c>
      <c r="I60" s="76">
        <v>176.418</v>
      </c>
      <c r="J60" s="76">
        <f aca="true" t="shared" si="6" ref="J60:J65">F60-G60-H60-I60</f>
        <v>401.5862717399998</v>
      </c>
      <c r="K60" s="75">
        <f aca="true" t="shared" si="7" ref="K60:K65">IF(J60=0,0,IF(B60=0,0,J60/B60))</f>
        <v>1.2782550633060585</v>
      </c>
    </row>
    <row r="61" spans="1:11" ht="12" customHeight="1">
      <c r="A61" s="79">
        <v>2013</v>
      </c>
      <c r="B61" s="78">
        <f>+'[1]Pop'!D234</f>
        <v>316.294766</v>
      </c>
      <c r="C61" s="76">
        <v>657.69</v>
      </c>
      <c r="D61" s="76">
        <v>180.94455026199995</v>
      </c>
      <c r="E61" s="76">
        <v>176.418</v>
      </c>
      <c r="F61" s="77">
        <f t="shared" si="3"/>
        <v>1015.052550262</v>
      </c>
      <c r="G61" s="76">
        <v>310.8897649559999</v>
      </c>
      <c r="H61" s="76">
        <v>21.745500000000007</v>
      </c>
      <c r="I61" s="76">
        <v>294.8449400000001</v>
      </c>
      <c r="J61" s="76">
        <f t="shared" si="6"/>
        <v>387.57234530599993</v>
      </c>
      <c r="K61" s="75">
        <f t="shared" si="7"/>
        <v>1.2253517508601453</v>
      </c>
    </row>
    <row r="62" spans="1:11" ht="12" customHeight="1">
      <c r="A62" s="79">
        <v>2014</v>
      </c>
      <c r="B62" s="78">
        <f>+'[1]Pop'!D235</f>
        <v>318.576955</v>
      </c>
      <c r="C62" s="76">
        <v>571.2999999999995</v>
      </c>
      <c r="D62" s="76">
        <v>215.83469221600015</v>
      </c>
      <c r="E62" s="76">
        <v>294.8449400000001</v>
      </c>
      <c r="F62" s="77">
        <f t="shared" si="3"/>
        <v>1081.9796322159998</v>
      </c>
      <c r="G62" s="76">
        <v>334.68563516599977</v>
      </c>
      <c r="H62" s="76">
        <v>23.23320000000001</v>
      </c>
      <c r="I62" s="76">
        <v>312.30710000000005</v>
      </c>
      <c r="J62" s="76">
        <f t="shared" si="6"/>
        <v>411.75369704999997</v>
      </c>
      <c r="K62" s="75">
        <f t="shared" si="7"/>
        <v>1.2924779730222482</v>
      </c>
    </row>
    <row r="63" spans="1:11" ht="12" customHeight="1">
      <c r="A63" s="79">
        <v>2015</v>
      </c>
      <c r="B63" s="78">
        <f>+'[1]Pop'!D236</f>
        <v>320.870703</v>
      </c>
      <c r="C63" s="76">
        <v>621.0999999999999</v>
      </c>
      <c r="D63" s="76">
        <v>229.86361321276001</v>
      </c>
      <c r="E63" s="76">
        <v>312.30710000000005</v>
      </c>
      <c r="F63" s="77">
        <f t="shared" si="3"/>
        <v>1163.27071321276</v>
      </c>
      <c r="G63" s="76">
        <v>219.87493731400014</v>
      </c>
      <c r="H63" s="76">
        <v>27.513900000000007</v>
      </c>
      <c r="I63" s="76">
        <v>314.8866999999998</v>
      </c>
      <c r="J63" s="76">
        <f t="shared" si="6"/>
        <v>600.9951758987601</v>
      </c>
      <c r="K63" s="75">
        <f t="shared" si="7"/>
        <v>1.8730135543062032</v>
      </c>
    </row>
    <row r="64" spans="1:11" ht="12" customHeight="1">
      <c r="A64" s="110">
        <v>2016</v>
      </c>
      <c r="B64" s="111">
        <f>+'[1]Pop'!D237</f>
        <v>323.161011</v>
      </c>
      <c r="C64" s="112">
        <v>826.799999999999</v>
      </c>
      <c r="D64" s="112">
        <v>241.99008343531983</v>
      </c>
      <c r="E64" s="112">
        <v>314.8866999999998</v>
      </c>
      <c r="F64" s="113">
        <f t="shared" si="3"/>
        <v>1383.6767834353186</v>
      </c>
      <c r="G64" s="112">
        <v>307.37801032532</v>
      </c>
      <c r="H64" s="112">
        <v>18.889566666666667</v>
      </c>
      <c r="I64" s="112">
        <v>343.83983333333344</v>
      </c>
      <c r="J64" s="112">
        <f t="shared" si="6"/>
        <v>713.5693731099984</v>
      </c>
      <c r="K64" s="114">
        <f t="shared" si="7"/>
        <v>2.208092402304059</v>
      </c>
    </row>
    <row r="65" spans="1:11" ht="12" customHeight="1">
      <c r="A65" s="130">
        <v>2017</v>
      </c>
      <c r="B65" s="131">
        <f>+'[1]Pop'!D238</f>
        <v>325.20603</v>
      </c>
      <c r="C65" s="132">
        <v>920.2891999999989</v>
      </c>
      <c r="D65" s="132">
        <v>257.21299776303994</v>
      </c>
      <c r="E65" s="132">
        <v>343.83983333333344</v>
      </c>
      <c r="F65" s="133">
        <f t="shared" si="3"/>
        <v>1521.3420310963722</v>
      </c>
      <c r="G65" s="132">
        <v>603.2390637244398</v>
      </c>
      <c r="H65" s="132">
        <v>60.28890000000002</v>
      </c>
      <c r="I65" s="132">
        <v>345.5533944444445</v>
      </c>
      <c r="J65" s="132">
        <f t="shared" si="6"/>
        <v>512.2606729274879</v>
      </c>
      <c r="K65" s="134">
        <f t="shared" si="7"/>
        <v>1.575188113601362</v>
      </c>
    </row>
    <row r="66" spans="1:11" ht="12" customHeight="1">
      <c r="A66" s="110" t="s">
        <v>89</v>
      </c>
      <c r="B66" s="111">
        <f>+'[1]Pop'!D239</f>
        <v>326.923976</v>
      </c>
      <c r="C66" s="112">
        <v>1534.7</v>
      </c>
      <c r="D66" s="112">
        <v>298.82745558930003</v>
      </c>
      <c r="E66" s="112">
        <v>345.5533944444445</v>
      </c>
      <c r="F66" s="113">
        <f t="shared" si="3"/>
        <v>2179.080850033745</v>
      </c>
      <c r="G66" s="112">
        <v>385.0649522218404</v>
      </c>
      <c r="H66" s="112">
        <v>33.891059999999996</v>
      </c>
      <c r="I66" s="112">
        <v>698.3849675925926</v>
      </c>
      <c r="J66" s="112">
        <f>F66-G66-H66-I66</f>
        <v>1061.7398702193118</v>
      </c>
      <c r="K66" s="114">
        <f>IF(J66=0,0,IF(B66=0,0,J66/B66))</f>
        <v>3.2476659656779407</v>
      </c>
    </row>
    <row r="67" spans="1:11" ht="12" customHeight="1" thickBot="1">
      <c r="A67" s="145">
        <v>2019</v>
      </c>
      <c r="B67" s="146">
        <f>+'[1]Pop'!D240</f>
        <v>328.475998</v>
      </c>
      <c r="C67" s="143">
        <v>826.2</v>
      </c>
      <c r="D67" s="117">
        <v>224.36585291120002</v>
      </c>
      <c r="E67" s="143">
        <v>698.3849675925926</v>
      </c>
      <c r="F67" s="147">
        <f t="shared" si="3"/>
        <v>1748.9508205037928</v>
      </c>
      <c r="G67" s="143">
        <v>480.03116113721967</v>
      </c>
      <c r="H67" s="117">
        <v>45.648792</v>
      </c>
      <c r="I67" s="143">
        <v>339.7840909336418</v>
      </c>
      <c r="J67" s="148">
        <f>F67-G67-H67-I67</f>
        <v>883.4867764329314</v>
      </c>
      <c r="K67" s="149">
        <f>IF(J67=0,0,IF(B67=0,0,J67/B67))</f>
        <v>2.68965398328109</v>
      </c>
    </row>
    <row r="68" spans="1:11" ht="12" customHeight="1" thickTop="1">
      <c r="A68" s="241" t="s">
        <v>50</v>
      </c>
      <c r="B68" s="242"/>
      <c r="C68" s="242"/>
      <c r="D68" s="242"/>
      <c r="E68" s="242"/>
      <c r="F68" s="242"/>
      <c r="G68" s="242"/>
      <c r="H68" s="242"/>
      <c r="I68" s="242"/>
      <c r="J68" s="242"/>
      <c r="K68" s="243"/>
    </row>
    <row r="69" spans="1:11" ht="12" customHeight="1">
      <c r="A69" s="238"/>
      <c r="B69" s="239"/>
      <c r="C69" s="239"/>
      <c r="D69" s="239"/>
      <c r="E69" s="239"/>
      <c r="F69" s="239"/>
      <c r="G69" s="239"/>
      <c r="H69" s="239"/>
      <c r="I69" s="239"/>
      <c r="J69" s="239"/>
      <c r="K69" s="240"/>
    </row>
    <row r="70" spans="1:11" ht="12" customHeight="1">
      <c r="A70" s="235" t="s">
        <v>92</v>
      </c>
      <c r="B70" s="254"/>
      <c r="C70" s="254"/>
      <c r="D70" s="254"/>
      <c r="E70" s="254"/>
      <c r="F70" s="254"/>
      <c r="G70" s="254"/>
      <c r="H70" s="254"/>
      <c r="I70" s="254"/>
      <c r="J70" s="254"/>
      <c r="K70" s="269"/>
    </row>
    <row r="71" spans="1:11" ht="12" customHeight="1">
      <c r="A71" s="255"/>
      <c r="B71" s="254"/>
      <c r="C71" s="254"/>
      <c r="D71" s="254"/>
      <c r="E71" s="254"/>
      <c r="F71" s="254"/>
      <c r="G71" s="254"/>
      <c r="H71" s="254"/>
      <c r="I71" s="254"/>
      <c r="J71" s="254"/>
      <c r="K71" s="269"/>
    </row>
    <row r="72" spans="1:11" ht="12" customHeight="1">
      <c r="A72" s="255"/>
      <c r="B72" s="254"/>
      <c r="C72" s="254"/>
      <c r="D72" s="254"/>
      <c r="E72" s="254"/>
      <c r="F72" s="254"/>
      <c r="G72" s="254"/>
      <c r="H72" s="254"/>
      <c r="I72" s="254"/>
      <c r="J72" s="254"/>
      <c r="K72" s="269"/>
    </row>
    <row r="73" spans="1:11" ht="12" customHeight="1">
      <c r="A73" s="255"/>
      <c r="B73" s="254"/>
      <c r="C73" s="254"/>
      <c r="D73" s="254"/>
      <c r="E73" s="254"/>
      <c r="F73" s="254"/>
      <c r="G73" s="254"/>
      <c r="H73" s="254"/>
      <c r="I73" s="254"/>
      <c r="J73" s="254"/>
      <c r="K73" s="269"/>
    </row>
    <row r="74" spans="1:11" ht="12" customHeight="1">
      <c r="A74" s="238"/>
      <c r="B74" s="239"/>
      <c r="C74" s="239"/>
      <c r="D74" s="239"/>
      <c r="E74" s="239"/>
      <c r="F74" s="239"/>
      <c r="G74" s="239"/>
      <c r="H74" s="239"/>
      <c r="I74" s="239"/>
      <c r="J74" s="239"/>
      <c r="K74" s="240"/>
    </row>
    <row r="75" spans="1:11" ht="12" customHeight="1">
      <c r="A75" s="212" t="s">
        <v>91</v>
      </c>
      <c r="B75" s="213"/>
      <c r="C75" s="213"/>
      <c r="D75" s="213"/>
      <c r="E75" s="213"/>
      <c r="F75" s="213"/>
      <c r="G75" s="213"/>
      <c r="H75" s="213"/>
      <c r="I75" s="213"/>
      <c r="J75" s="213"/>
      <c r="K75" s="214"/>
    </row>
    <row r="78" spans="1:11" ht="12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</row>
  </sheetData>
  <sheetProtection/>
  <mergeCells count="20">
    <mergeCell ref="G2:I2"/>
    <mergeCell ref="J2:K3"/>
    <mergeCell ref="J4:J6"/>
    <mergeCell ref="A70:K73"/>
    <mergeCell ref="A74:K74"/>
    <mergeCell ref="A68:K68"/>
    <mergeCell ref="A69:K69"/>
    <mergeCell ref="K5:K6"/>
    <mergeCell ref="E3:E6"/>
    <mergeCell ref="F3:F6"/>
    <mergeCell ref="A75:K75"/>
    <mergeCell ref="A1:K1"/>
    <mergeCell ref="C7:J7"/>
    <mergeCell ref="G3:G6"/>
    <mergeCell ref="H3:H6"/>
    <mergeCell ref="A2:A6"/>
    <mergeCell ref="B2:B6"/>
    <mergeCell ref="C3:C6"/>
    <mergeCell ref="D3:D6"/>
    <mergeCell ref="I3:I6"/>
  </mergeCells>
  <printOptions horizontalCentered="1" verticalCentered="1"/>
  <pageMargins left="0.5" right="0.5" top="0.699305556" bottom="0.699305555555556" header="0" footer="0"/>
  <pageSetup fitToHeight="1" fitToWidth="1" horizontalDpi="600" verticalDpi="600" orientation="landscape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72"/>
  <sheetViews>
    <sheetView showZeros="0" showOutlineSymbols="0" zoomScalePageLayoutView="0" workbookViewId="0" topLeftCell="A1">
      <pane ySplit="7" topLeftCell="A8" activePane="bottomLeft" state="frozen"/>
      <selection pane="topLeft" activeCell="A1" sqref="A1"/>
      <selection pane="bottomLeft" activeCell="A1" sqref="A1:K1"/>
    </sheetView>
  </sheetViews>
  <sheetFormatPr defaultColWidth="12.7109375" defaultRowHeight="12" customHeight="1"/>
  <cols>
    <col min="1" max="2" width="12.7109375" style="6" customWidth="1"/>
    <col min="3" max="10" width="12.7109375" style="7" customWidth="1"/>
    <col min="11" max="11" width="12.7109375" style="11" customWidth="1"/>
    <col min="12" max="16384" width="12.7109375" style="8" customWidth="1"/>
  </cols>
  <sheetData>
    <row r="1" spans="1:11" s="60" customFormat="1" ht="12" customHeight="1" thickBot="1">
      <c r="A1" s="215" t="s">
        <v>87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12" customHeight="1" thickTop="1">
      <c r="A2" s="217" t="s">
        <v>0</v>
      </c>
      <c r="B2" s="280" t="s">
        <v>33</v>
      </c>
      <c r="C2" s="9" t="s">
        <v>1</v>
      </c>
      <c r="D2" s="16"/>
      <c r="E2" s="16"/>
      <c r="F2" s="16"/>
      <c r="G2" s="229" t="s">
        <v>73</v>
      </c>
      <c r="H2" s="230"/>
      <c r="I2" s="230"/>
      <c r="J2" s="231" t="s">
        <v>80</v>
      </c>
      <c r="K2" s="232"/>
    </row>
    <row r="3" spans="1:11" ht="12" customHeight="1">
      <c r="A3" s="270"/>
      <c r="B3" s="281"/>
      <c r="C3" s="223" t="s">
        <v>34</v>
      </c>
      <c r="D3" s="223" t="s">
        <v>35</v>
      </c>
      <c r="E3" s="223" t="s">
        <v>36</v>
      </c>
      <c r="F3" s="223" t="s">
        <v>37</v>
      </c>
      <c r="G3" s="223" t="s">
        <v>38</v>
      </c>
      <c r="H3" s="223" t="s">
        <v>39</v>
      </c>
      <c r="I3" s="223" t="s">
        <v>40</v>
      </c>
      <c r="J3" s="233"/>
      <c r="K3" s="234"/>
    </row>
    <row r="4" spans="1:11" ht="12" customHeight="1">
      <c r="A4" s="270"/>
      <c r="B4" s="281"/>
      <c r="C4" s="224"/>
      <c r="D4" s="224"/>
      <c r="E4" s="224"/>
      <c r="F4" s="224"/>
      <c r="G4" s="224"/>
      <c r="H4" s="224"/>
      <c r="I4" s="224"/>
      <c r="J4" s="227" t="s">
        <v>2</v>
      </c>
      <c r="K4" s="40" t="s">
        <v>29</v>
      </c>
    </row>
    <row r="5" spans="1:11" ht="12" customHeight="1">
      <c r="A5" s="270"/>
      <c r="B5" s="281"/>
      <c r="C5" s="224"/>
      <c r="D5" s="224"/>
      <c r="E5" s="224"/>
      <c r="F5" s="224"/>
      <c r="G5" s="224"/>
      <c r="H5" s="224"/>
      <c r="I5" s="224"/>
      <c r="J5" s="272"/>
      <c r="K5" s="279" t="s">
        <v>3</v>
      </c>
    </row>
    <row r="6" spans="1:11" ht="12" customHeight="1">
      <c r="A6" s="271"/>
      <c r="B6" s="282"/>
      <c r="C6" s="225"/>
      <c r="D6" s="225"/>
      <c r="E6" s="225"/>
      <c r="F6" s="225"/>
      <c r="G6" s="225"/>
      <c r="H6" s="225"/>
      <c r="I6" s="225"/>
      <c r="J6" s="228"/>
      <c r="K6" s="191"/>
    </row>
    <row r="7" spans="1:11" ht="12" customHeight="1">
      <c r="A7" s="10"/>
      <c r="B7" s="74" t="s">
        <v>51</v>
      </c>
      <c r="C7" s="216" t="s">
        <v>52</v>
      </c>
      <c r="D7" s="246"/>
      <c r="E7" s="246"/>
      <c r="F7" s="246"/>
      <c r="G7" s="246"/>
      <c r="H7" s="246"/>
      <c r="I7" s="246"/>
      <c r="J7" s="246"/>
      <c r="K7" s="73" t="s">
        <v>53</v>
      </c>
    </row>
    <row r="8" spans="1:11" ht="12" customHeight="1">
      <c r="A8" s="41">
        <v>1970</v>
      </c>
      <c r="B8" s="41">
        <f>+'[1]Pop'!$D191</f>
        <v>205.052</v>
      </c>
      <c r="C8" s="46">
        <v>470</v>
      </c>
      <c r="D8" s="47">
        <v>0.675</v>
      </c>
      <c r="E8" s="62">
        <v>8.08</v>
      </c>
      <c r="F8" s="48">
        <f aca="true" t="shared" si="0" ref="F8:F57">SUM(C8,D8,E8)</f>
        <v>478.755</v>
      </c>
      <c r="G8" s="49">
        <v>219.93822</v>
      </c>
      <c r="H8" s="49">
        <v>11.1</v>
      </c>
      <c r="I8" s="49">
        <v>5.7</v>
      </c>
      <c r="J8" s="46">
        <f aca="true" t="shared" si="1" ref="J8:J50">F8-G8-H8-I8</f>
        <v>242.01678</v>
      </c>
      <c r="K8" s="44">
        <f aca="true" t="shared" si="2" ref="K8:K50">IF(J8=0,0,IF(B8=0,0,J8/B8))</f>
        <v>1.1802702729063848</v>
      </c>
    </row>
    <row r="9" spans="1:11" ht="12" customHeight="1">
      <c r="A9" s="37">
        <v>1971</v>
      </c>
      <c r="B9" s="37">
        <f>+'[1]Pop'!$D192</f>
        <v>207.661</v>
      </c>
      <c r="C9" s="50">
        <v>510</v>
      </c>
      <c r="D9" s="51">
        <v>0.522</v>
      </c>
      <c r="E9" s="52">
        <v>11.12</v>
      </c>
      <c r="F9" s="52">
        <f t="shared" si="0"/>
        <v>521.6419999999999</v>
      </c>
      <c r="G9" s="53">
        <v>190.74699</v>
      </c>
      <c r="H9" s="53">
        <v>8.2</v>
      </c>
      <c r="I9" s="53">
        <v>13</v>
      </c>
      <c r="J9" s="50">
        <f t="shared" si="1"/>
        <v>309.69500999999997</v>
      </c>
      <c r="K9" s="45">
        <f t="shared" si="2"/>
        <v>1.4913489292645223</v>
      </c>
    </row>
    <row r="10" spans="1:11" ht="12" customHeight="1">
      <c r="A10" s="37">
        <v>1972</v>
      </c>
      <c r="B10" s="37">
        <f>+'[1]Pop'!$D193</f>
        <v>209.896</v>
      </c>
      <c r="C10" s="50">
        <v>409.2</v>
      </c>
      <c r="D10" s="51">
        <v>2.952</v>
      </c>
      <c r="E10" s="52">
        <v>8.16</v>
      </c>
      <c r="F10" s="52">
        <f t="shared" si="0"/>
        <v>420.312</v>
      </c>
      <c r="G10" s="53">
        <v>221.7834</v>
      </c>
      <c r="H10" s="53">
        <v>5.6</v>
      </c>
      <c r="I10" s="53">
        <v>9.1</v>
      </c>
      <c r="J10" s="50">
        <f t="shared" si="1"/>
        <v>183.82860000000002</v>
      </c>
      <c r="K10" s="45">
        <f t="shared" si="2"/>
        <v>0.8758080192095135</v>
      </c>
    </row>
    <row r="11" spans="1:11" ht="12" customHeight="1">
      <c r="A11" s="37">
        <v>1973</v>
      </c>
      <c r="B11" s="37">
        <f>+'[1]Pop'!$D194</f>
        <v>211.909</v>
      </c>
      <c r="C11" s="50">
        <v>499.1</v>
      </c>
      <c r="D11" s="50">
        <v>1.872</v>
      </c>
      <c r="E11" s="52">
        <v>5.6</v>
      </c>
      <c r="F11" s="52">
        <f t="shared" si="0"/>
        <v>506.57200000000006</v>
      </c>
      <c r="G11" s="53">
        <v>246.7476</v>
      </c>
      <c r="H11" s="53">
        <v>7.4</v>
      </c>
      <c r="I11" s="53">
        <v>7.8</v>
      </c>
      <c r="J11" s="50">
        <f t="shared" si="1"/>
        <v>244.62440000000007</v>
      </c>
      <c r="K11" s="45">
        <f t="shared" si="2"/>
        <v>1.1543841932150125</v>
      </c>
    </row>
    <row r="12" spans="1:11" ht="12" customHeight="1">
      <c r="A12" s="37">
        <v>1974</v>
      </c>
      <c r="B12" s="37">
        <f>+'[1]Pop'!$D195</f>
        <v>213.854</v>
      </c>
      <c r="C12" s="50">
        <v>594</v>
      </c>
      <c r="D12" s="50">
        <v>11.034</v>
      </c>
      <c r="E12" s="52">
        <v>7.36</v>
      </c>
      <c r="F12" s="52">
        <f t="shared" si="0"/>
        <v>612.394</v>
      </c>
      <c r="G12" s="53">
        <v>262.90197</v>
      </c>
      <c r="H12" s="53">
        <v>7</v>
      </c>
      <c r="I12" s="53">
        <v>12.4</v>
      </c>
      <c r="J12" s="50">
        <f t="shared" si="1"/>
        <v>330.09203</v>
      </c>
      <c r="K12" s="45">
        <f t="shared" si="2"/>
        <v>1.5435391902887017</v>
      </c>
    </row>
    <row r="13" spans="1:11" ht="12" customHeight="1">
      <c r="A13" s="37">
        <v>1975</v>
      </c>
      <c r="B13" s="37">
        <f>+'[1]Pop'!$D196</f>
        <v>215.973</v>
      </c>
      <c r="C13" s="50">
        <v>639</v>
      </c>
      <c r="D13" s="50">
        <v>0.9</v>
      </c>
      <c r="E13" s="52">
        <v>7.04</v>
      </c>
      <c r="F13" s="52">
        <f t="shared" si="0"/>
        <v>646.9399999999999</v>
      </c>
      <c r="G13" s="53">
        <v>202.57785</v>
      </c>
      <c r="H13" s="53">
        <v>8.9</v>
      </c>
      <c r="I13" s="53">
        <v>11.2</v>
      </c>
      <c r="J13" s="50">
        <f t="shared" si="1"/>
        <v>424.26214999999996</v>
      </c>
      <c r="K13" s="45">
        <f t="shared" si="2"/>
        <v>1.9644221731420128</v>
      </c>
    </row>
    <row r="14" spans="1:11" ht="12" customHeight="1">
      <c r="A14" s="41">
        <v>1976</v>
      </c>
      <c r="B14" s="41">
        <f>+'[1]Pop'!$D197</f>
        <v>218.035</v>
      </c>
      <c r="C14" s="46">
        <v>490</v>
      </c>
      <c r="D14" s="46">
        <v>0.279</v>
      </c>
      <c r="E14" s="48">
        <v>8.88</v>
      </c>
      <c r="F14" s="48">
        <f t="shared" si="0"/>
        <v>499.159</v>
      </c>
      <c r="G14" s="46">
        <v>305.30493</v>
      </c>
      <c r="H14" s="46">
        <v>15.4</v>
      </c>
      <c r="I14" s="46">
        <v>13</v>
      </c>
      <c r="J14" s="46">
        <f t="shared" si="1"/>
        <v>165.45406999999997</v>
      </c>
      <c r="K14" s="44">
        <f t="shared" si="2"/>
        <v>0.7588417914555001</v>
      </c>
    </row>
    <row r="15" spans="1:11" ht="12" customHeight="1">
      <c r="A15" s="41">
        <v>1977</v>
      </c>
      <c r="B15" s="41">
        <f>+'[1]Pop'!$D198</f>
        <v>220.23899999999998</v>
      </c>
      <c r="C15" s="46">
        <v>585.2</v>
      </c>
      <c r="D15" s="46">
        <v>0.378</v>
      </c>
      <c r="E15" s="48">
        <v>15.36</v>
      </c>
      <c r="F15" s="48">
        <f t="shared" si="0"/>
        <v>600.9380000000001</v>
      </c>
      <c r="G15" s="46">
        <v>282.84318</v>
      </c>
      <c r="H15" s="46">
        <v>13.8</v>
      </c>
      <c r="I15" s="46">
        <v>10</v>
      </c>
      <c r="J15" s="46">
        <f t="shared" si="1"/>
        <v>294.2948200000001</v>
      </c>
      <c r="K15" s="44">
        <f t="shared" si="2"/>
        <v>1.3362520716131117</v>
      </c>
    </row>
    <row r="16" spans="1:11" ht="12" customHeight="1">
      <c r="A16" s="41">
        <v>1978</v>
      </c>
      <c r="B16" s="41">
        <f>+'[1]Pop'!$D199</f>
        <v>222.585</v>
      </c>
      <c r="C16" s="46">
        <v>588.4</v>
      </c>
      <c r="D16" s="46">
        <v>1.21033638</v>
      </c>
      <c r="E16" s="48">
        <v>13.76</v>
      </c>
      <c r="F16" s="48">
        <f t="shared" si="0"/>
        <v>603.3703363799999</v>
      </c>
      <c r="G16" s="46">
        <v>275.18287302</v>
      </c>
      <c r="H16" s="46">
        <v>21.2</v>
      </c>
      <c r="I16" s="46">
        <v>16.4</v>
      </c>
      <c r="J16" s="46">
        <f t="shared" si="1"/>
        <v>290.58746335999996</v>
      </c>
      <c r="K16" s="44">
        <f t="shared" si="2"/>
        <v>1.3055123362311025</v>
      </c>
    </row>
    <row r="17" spans="1:11" ht="12" customHeight="1">
      <c r="A17" s="41">
        <v>1979</v>
      </c>
      <c r="B17" s="41">
        <f>+'[1]Pop'!$D200</f>
        <v>225.055</v>
      </c>
      <c r="C17" s="46">
        <v>722.3</v>
      </c>
      <c r="D17" s="46">
        <v>0.51588108</v>
      </c>
      <c r="E17" s="48">
        <v>21.2</v>
      </c>
      <c r="F17" s="48">
        <f t="shared" si="0"/>
        <v>744.01588108</v>
      </c>
      <c r="G17" s="46">
        <v>265.16287512</v>
      </c>
      <c r="H17" s="46">
        <v>27.1</v>
      </c>
      <c r="I17" s="46">
        <v>18</v>
      </c>
      <c r="J17" s="46">
        <f t="shared" si="1"/>
        <v>433.75300595999994</v>
      </c>
      <c r="K17" s="44">
        <f t="shared" si="2"/>
        <v>1.9273200149296836</v>
      </c>
    </row>
    <row r="18" spans="1:11" ht="12" customHeight="1">
      <c r="A18" s="41">
        <v>1980</v>
      </c>
      <c r="B18" s="41">
        <f>+'[1]Pop'!$D201</f>
        <v>227.726</v>
      </c>
      <c r="C18" s="46">
        <v>456</v>
      </c>
      <c r="D18" s="46">
        <v>0.83334636</v>
      </c>
      <c r="E18" s="48">
        <v>27.12</v>
      </c>
      <c r="F18" s="48">
        <f t="shared" si="0"/>
        <v>483.95334636</v>
      </c>
      <c r="G18" s="46">
        <v>284.15126718</v>
      </c>
      <c r="H18" s="46">
        <v>13.8</v>
      </c>
      <c r="I18" s="46">
        <v>10.5</v>
      </c>
      <c r="J18" s="46">
        <f t="shared" si="1"/>
        <v>175.50207918</v>
      </c>
      <c r="K18" s="44">
        <f t="shared" si="2"/>
        <v>0.7706721199160395</v>
      </c>
    </row>
    <row r="19" spans="1:11" ht="12" customHeight="1">
      <c r="A19" s="37">
        <v>1981</v>
      </c>
      <c r="B19" s="37">
        <f>+'[1]Pop'!$D202</f>
        <v>229.966</v>
      </c>
      <c r="C19" s="50">
        <v>533.9</v>
      </c>
      <c r="D19" s="50">
        <v>2.06352432</v>
      </c>
      <c r="E19" s="52">
        <v>13.76</v>
      </c>
      <c r="F19" s="52">
        <f t="shared" si="0"/>
        <v>549.72352432</v>
      </c>
      <c r="G19" s="50">
        <v>334.96555356</v>
      </c>
      <c r="H19" s="50">
        <v>14.8</v>
      </c>
      <c r="I19" s="50">
        <v>11.1</v>
      </c>
      <c r="J19" s="50">
        <f t="shared" si="1"/>
        <v>188.85797076000003</v>
      </c>
      <c r="K19" s="45">
        <f t="shared" si="2"/>
        <v>0.8212430131410732</v>
      </c>
    </row>
    <row r="20" spans="1:11" ht="12" customHeight="1">
      <c r="A20" s="37">
        <v>1982</v>
      </c>
      <c r="B20" s="37">
        <f>+'[1]Pop'!$D203</f>
        <v>232.188</v>
      </c>
      <c r="C20" s="54">
        <v>790</v>
      </c>
      <c r="D20" s="50">
        <v>0.108</v>
      </c>
      <c r="E20" s="52">
        <v>14.775</v>
      </c>
      <c r="F20" s="52">
        <f t="shared" si="0"/>
        <v>804.8829999999999</v>
      </c>
      <c r="G20" s="50">
        <v>310.58025174</v>
      </c>
      <c r="H20" s="50">
        <v>17.9</v>
      </c>
      <c r="I20" s="50">
        <v>11</v>
      </c>
      <c r="J20" s="50">
        <f t="shared" si="1"/>
        <v>465.40274825999995</v>
      </c>
      <c r="K20" s="45">
        <f t="shared" si="2"/>
        <v>2.004422055661791</v>
      </c>
    </row>
    <row r="21" spans="1:11" ht="12" customHeight="1">
      <c r="A21" s="37">
        <v>1983</v>
      </c>
      <c r="B21" s="37">
        <f>+'[1]Pop'!$D204</f>
        <v>234.307</v>
      </c>
      <c r="C21" s="54">
        <v>697.6</v>
      </c>
      <c r="D21" s="50">
        <v>0.31746528</v>
      </c>
      <c r="E21" s="52">
        <v>17.915</v>
      </c>
      <c r="F21" s="52">
        <f t="shared" si="0"/>
        <v>715.83246528</v>
      </c>
      <c r="G21" s="50">
        <v>299.07213534</v>
      </c>
      <c r="H21" s="50">
        <v>17.5</v>
      </c>
      <c r="I21" s="50">
        <v>11</v>
      </c>
      <c r="J21" s="50">
        <f t="shared" si="1"/>
        <v>388.26032993999996</v>
      </c>
      <c r="K21" s="45">
        <f t="shared" si="2"/>
        <v>1.6570581755560012</v>
      </c>
    </row>
    <row r="22" spans="1:11" ht="12" customHeight="1">
      <c r="A22" s="37">
        <v>1984</v>
      </c>
      <c r="B22" s="37">
        <f>+'[1]Pop'!$D205</f>
        <v>236.348</v>
      </c>
      <c r="C22" s="50">
        <v>701.5</v>
      </c>
      <c r="D22" s="50">
        <v>2.24209854</v>
      </c>
      <c r="E22" s="52">
        <v>17.53</v>
      </c>
      <c r="F22" s="52">
        <f t="shared" si="0"/>
        <v>721.27209854</v>
      </c>
      <c r="G22" s="50">
        <v>341.23549284</v>
      </c>
      <c r="H22" s="50">
        <v>19.6</v>
      </c>
      <c r="I22" s="50">
        <v>9.8</v>
      </c>
      <c r="J22" s="50">
        <f t="shared" si="1"/>
        <v>350.63660569999996</v>
      </c>
      <c r="K22" s="45">
        <f t="shared" si="2"/>
        <v>1.4835607058236158</v>
      </c>
    </row>
    <row r="23" spans="1:11" ht="12" customHeight="1">
      <c r="A23" s="37">
        <v>1985</v>
      </c>
      <c r="B23" s="37">
        <f>+'[1]Pop'!$D206</f>
        <v>238.466</v>
      </c>
      <c r="C23" s="50">
        <v>703</v>
      </c>
      <c r="D23" s="50">
        <v>1.21033638</v>
      </c>
      <c r="E23" s="52">
        <v>19.6475</v>
      </c>
      <c r="F23" s="52">
        <f t="shared" si="0"/>
        <v>723.85783638</v>
      </c>
      <c r="G23" s="50">
        <v>304.568253</v>
      </c>
      <c r="H23" s="50">
        <v>19.3</v>
      </c>
      <c r="I23" s="50">
        <v>24.9</v>
      </c>
      <c r="J23" s="50">
        <f t="shared" si="1"/>
        <v>375.08958337999997</v>
      </c>
      <c r="K23" s="45">
        <f t="shared" si="2"/>
        <v>1.5729268884453127</v>
      </c>
    </row>
    <row r="24" spans="1:11" ht="12" customHeight="1">
      <c r="A24" s="41">
        <v>1986</v>
      </c>
      <c r="B24" s="41">
        <f>+'[1]Pop'!$D207</f>
        <v>240.651</v>
      </c>
      <c r="C24" s="46">
        <v>756.4</v>
      </c>
      <c r="D24" s="46">
        <v>0.7936632</v>
      </c>
      <c r="E24" s="48">
        <v>19.2825</v>
      </c>
      <c r="F24" s="48">
        <f t="shared" si="0"/>
        <v>776.4761632</v>
      </c>
      <c r="G24" s="46">
        <v>294.76651248</v>
      </c>
      <c r="H24" s="46">
        <v>16.7</v>
      </c>
      <c r="I24" s="46">
        <v>10</v>
      </c>
      <c r="J24" s="46">
        <f t="shared" si="1"/>
        <v>455.00965071999997</v>
      </c>
      <c r="K24" s="44">
        <f t="shared" si="2"/>
        <v>1.8907448991277824</v>
      </c>
    </row>
    <row r="25" spans="1:11" ht="12" customHeight="1">
      <c r="A25" s="41">
        <v>1987</v>
      </c>
      <c r="B25" s="41">
        <f>+'[1]Pop'!$D208</f>
        <v>242.804</v>
      </c>
      <c r="C25" s="46">
        <v>749.4</v>
      </c>
      <c r="D25" s="46">
        <v>0.17857422</v>
      </c>
      <c r="E25" s="48">
        <v>16.72</v>
      </c>
      <c r="F25" s="48">
        <f t="shared" si="0"/>
        <v>766.29857422</v>
      </c>
      <c r="G25" s="46">
        <v>361.07707284</v>
      </c>
      <c r="H25" s="46">
        <v>20.4</v>
      </c>
      <c r="I25" s="46">
        <v>16</v>
      </c>
      <c r="J25" s="46">
        <f t="shared" si="1"/>
        <v>368.82150138</v>
      </c>
      <c r="K25" s="44">
        <f t="shared" si="2"/>
        <v>1.5190091653350026</v>
      </c>
    </row>
    <row r="26" spans="1:11" ht="12" customHeight="1">
      <c r="A26" s="41">
        <v>1988</v>
      </c>
      <c r="B26" s="41">
        <f>+'[1]Pop'!$D209</f>
        <v>245.021</v>
      </c>
      <c r="C26" s="46">
        <v>798.9</v>
      </c>
      <c r="D26" s="46">
        <v>2.93655384</v>
      </c>
      <c r="E26" s="48">
        <v>20.355</v>
      </c>
      <c r="F26" s="48">
        <f t="shared" si="0"/>
        <v>822.19155384</v>
      </c>
      <c r="G26" s="46">
        <v>379.21227696</v>
      </c>
      <c r="H26" s="46">
        <v>20.3</v>
      </c>
      <c r="I26" s="46">
        <v>14</v>
      </c>
      <c r="J26" s="46">
        <f t="shared" si="1"/>
        <v>408.67927688</v>
      </c>
      <c r="K26" s="44">
        <f t="shared" si="2"/>
        <v>1.6679357152244094</v>
      </c>
    </row>
    <row r="27" spans="1:11" ht="12" customHeight="1">
      <c r="A27" s="41">
        <v>1989</v>
      </c>
      <c r="B27" s="41">
        <f>+'[1]Pop'!$D210</f>
        <v>247.342</v>
      </c>
      <c r="C27" s="46">
        <v>769.5</v>
      </c>
      <c r="D27" s="46">
        <v>48.16704258</v>
      </c>
      <c r="E27" s="48">
        <v>20.32</v>
      </c>
      <c r="F27" s="48">
        <f t="shared" si="0"/>
        <v>837.9870425800001</v>
      </c>
      <c r="G27" s="46">
        <v>407.48561577</v>
      </c>
      <c r="H27" s="46">
        <v>21.4</v>
      </c>
      <c r="I27" s="46">
        <v>10</v>
      </c>
      <c r="J27" s="46">
        <f t="shared" si="1"/>
        <v>399.10142681000013</v>
      </c>
      <c r="K27" s="44">
        <f t="shared" si="2"/>
        <v>1.6135610887354357</v>
      </c>
    </row>
    <row r="28" spans="1:11" ht="12" customHeight="1">
      <c r="A28" s="41">
        <v>1990</v>
      </c>
      <c r="B28" s="41">
        <f>+'[1]Pop'!$D211</f>
        <v>250.132</v>
      </c>
      <c r="C28" s="46">
        <v>880.8</v>
      </c>
      <c r="D28" s="46">
        <v>95.67016614</v>
      </c>
      <c r="E28" s="48">
        <v>21.425</v>
      </c>
      <c r="F28" s="48">
        <f t="shared" si="0"/>
        <v>997.8951661399999</v>
      </c>
      <c r="G28" s="46">
        <v>430.21513773</v>
      </c>
      <c r="H28" s="46">
        <v>22.2</v>
      </c>
      <c r="I28" s="46">
        <v>11.7</v>
      </c>
      <c r="J28" s="46">
        <f t="shared" si="1"/>
        <v>533.7800284099999</v>
      </c>
      <c r="K28" s="44">
        <f t="shared" si="2"/>
        <v>2.133993365143204</v>
      </c>
    </row>
    <row r="29" spans="1:11" ht="12" customHeight="1">
      <c r="A29" s="37">
        <v>1991</v>
      </c>
      <c r="B29" s="37">
        <f>+'[1]Pop'!$D212</f>
        <v>253.493</v>
      </c>
      <c r="C29" s="50">
        <v>804.2</v>
      </c>
      <c r="D29" s="50">
        <v>46.9103166</v>
      </c>
      <c r="E29" s="52">
        <v>22.2275</v>
      </c>
      <c r="F29" s="52">
        <f t="shared" si="0"/>
        <v>873.3378166</v>
      </c>
      <c r="G29" s="50">
        <v>442.97761896000003</v>
      </c>
      <c r="H29" s="50">
        <v>23.2</v>
      </c>
      <c r="I29" s="50">
        <v>8.7</v>
      </c>
      <c r="J29" s="50">
        <f t="shared" si="1"/>
        <v>398.46019764</v>
      </c>
      <c r="K29" s="45">
        <f t="shared" si="2"/>
        <v>1.5718785041007048</v>
      </c>
    </row>
    <row r="30" spans="1:11" ht="12" customHeight="1">
      <c r="A30" s="37">
        <v>1992</v>
      </c>
      <c r="B30" s="37">
        <f>+'[1]Pop'!$D213</f>
        <v>256.894</v>
      </c>
      <c r="C30" s="50">
        <v>783.8</v>
      </c>
      <c r="D30" s="50">
        <v>43.82130006</v>
      </c>
      <c r="E30" s="52">
        <v>23.2175</v>
      </c>
      <c r="F30" s="52">
        <f t="shared" si="0"/>
        <v>850.8388000599999</v>
      </c>
      <c r="G30" s="50">
        <v>444.7479839399999</v>
      </c>
      <c r="H30" s="50">
        <v>23.4</v>
      </c>
      <c r="I30" s="50">
        <v>13.8</v>
      </c>
      <c r="J30" s="50">
        <f t="shared" si="1"/>
        <v>368.89081612</v>
      </c>
      <c r="K30" s="45">
        <f t="shared" si="2"/>
        <v>1.4359650911270796</v>
      </c>
    </row>
    <row r="31" spans="1:11" ht="12" customHeight="1">
      <c r="A31" s="37">
        <v>1993</v>
      </c>
      <c r="B31" s="37">
        <f>+'[1]Pop'!$D214</f>
        <v>260.255</v>
      </c>
      <c r="C31" s="50">
        <v>956</v>
      </c>
      <c r="D31" s="50">
        <v>59.37305112</v>
      </c>
      <c r="E31" s="52">
        <v>23.425</v>
      </c>
      <c r="F31" s="52">
        <f t="shared" si="0"/>
        <v>1038.79805112</v>
      </c>
      <c r="G31" s="50">
        <v>483.52686389999997</v>
      </c>
      <c r="H31" s="50">
        <v>19.4</v>
      </c>
      <c r="I31" s="50">
        <v>17.3</v>
      </c>
      <c r="J31" s="50">
        <f t="shared" si="1"/>
        <v>518.5711872200002</v>
      </c>
      <c r="K31" s="45">
        <f t="shared" si="2"/>
        <v>1.9925503341722548</v>
      </c>
    </row>
    <row r="32" spans="1:11" ht="12" customHeight="1">
      <c r="A32" s="37">
        <v>1994</v>
      </c>
      <c r="B32" s="37">
        <f>+'[1]Pop'!$D215</f>
        <v>263.436</v>
      </c>
      <c r="C32" s="50">
        <v>932</v>
      </c>
      <c r="D32" s="50">
        <v>13.52287008</v>
      </c>
      <c r="E32" s="52">
        <v>19.38</v>
      </c>
      <c r="F32" s="52">
        <f t="shared" si="0"/>
        <v>964.90287008</v>
      </c>
      <c r="G32" s="50">
        <v>675.8995734</v>
      </c>
      <c r="H32" s="50">
        <v>26.7</v>
      </c>
      <c r="I32" s="50">
        <v>13.3</v>
      </c>
      <c r="J32" s="50">
        <f t="shared" si="1"/>
        <v>249.00329667999995</v>
      </c>
      <c r="K32" s="45">
        <f t="shared" si="2"/>
        <v>0.94521362562444</v>
      </c>
    </row>
    <row r="33" spans="1:11" ht="12" customHeight="1">
      <c r="A33" s="37">
        <v>1995</v>
      </c>
      <c r="B33" s="37">
        <f>+'[1]Pop'!$D216</f>
        <v>266.557</v>
      </c>
      <c r="C33" s="50">
        <v>952</v>
      </c>
      <c r="D33" s="50">
        <v>4.61273085</v>
      </c>
      <c r="E33" s="52">
        <v>26.7</v>
      </c>
      <c r="F33" s="52">
        <f t="shared" si="0"/>
        <v>983.3127308500001</v>
      </c>
      <c r="G33" s="50">
        <v>592.24032918</v>
      </c>
      <c r="H33" s="50">
        <v>25.6</v>
      </c>
      <c r="I33" s="50">
        <v>13.3</v>
      </c>
      <c r="J33" s="50">
        <f t="shared" si="1"/>
        <v>352.17240167000006</v>
      </c>
      <c r="K33" s="45">
        <f t="shared" si="2"/>
        <v>1.3211898455864977</v>
      </c>
    </row>
    <row r="34" spans="1:11" ht="12" customHeight="1">
      <c r="A34" s="41">
        <v>1996</v>
      </c>
      <c r="B34" s="41">
        <f>+'[1]Pop'!$D217</f>
        <v>269.667</v>
      </c>
      <c r="C34" s="46">
        <v>846</v>
      </c>
      <c r="D34" s="46">
        <v>2.12558877</v>
      </c>
      <c r="E34" s="48">
        <v>25.6</v>
      </c>
      <c r="F34" s="48">
        <f t="shared" si="0"/>
        <v>873.7255887700001</v>
      </c>
      <c r="G34" s="46">
        <v>606.14336394</v>
      </c>
      <c r="H34" s="46">
        <v>25.9</v>
      </c>
      <c r="I34" s="46">
        <v>14.6</v>
      </c>
      <c r="J34" s="46">
        <f t="shared" si="1"/>
        <v>227.0822248300001</v>
      </c>
      <c r="K34" s="44">
        <f t="shared" si="2"/>
        <v>0.8420838472263944</v>
      </c>
    </row>
    <row r="35" spans="1:11" ht="12" customHeight="1">
      <c r="A35" s="41">
        <v>1997</v>
      </c>
      <c r="B35" s="41">
        <f>+'[1]Pop'!$D218</f>
        <v>272.912</v>
      </c>
      <c r="C35" s="46">
        <v>916</v>
      </c>
      <c r="D35" s="46">
        <v>8.137785959999999</v>
      </c>
      <c r="E35" s="48">
        <v>25.9</v>
      </c>
      <c r="F35" s="48">
        <f t="shared" si="0"/>
        <v>950.03778596</v>
      </c>
      <c r="G35" s="46">
        <v>665.1256550400001</v>
      </c>
      <c r="H35" s="46">
        <v>27.2</v>
      </c>
      <c r="I35" s="46">
        <v>13.9</v>
      </c>
      <c r="J35" s="46">
        <f t="shared" si="1"/>
        <v>243.81213091999987</v>
      </c>
      <c r="K35" s="44">
        <f t="shared" si="2"/>
        <v>0.8933727022630001</v>
      </c>
    </row>
    <row r="36" spans="1:11" ht="12" customHeight="1">
      <c r="A36" s="41">
        <v>1998</v>
      </c>
      <c r="B36" s="41">
        <f>+'[1]Pop'!$D219</f>
        <v>276.115</v>
      </c>
      <c r="C36" s="46">
        <v>932.7</v>
      </c>
      <c r="D36" s="46">
        <v>5.313714030000001</v>
      </c>
      <c r="E36" s="48">
        <v>27.2</v>
      </c>
      <c r="F36" s="48">
        <f t="shared" si="0"/>
        <v>965.2137140300001</v>
      </c>
      <c r="G36" s="46">
        <v>624.5875808999999</v>
      </c>
      <c r="H36" s="46">
        <v>26</v>
      </c>
      <c r="I36" s="46">
        <v>0.0218628331835879</v>
      </c>
      <c r="J36" s="46">
        <f t="shared" si="1"/>
        <v>314.6042702968166</v>
      </c>
      <c r="K36" s="44">
        <f t="shared" si="2"/>
        <v>1.1393957963052228</v>
      </c>
    </row>
    <row r="37" spans="1:11" ht="12" customHeight="1">
      <c r="A37" s="41">
        <v>1999</v>
      </c>
      <c r="B37" s="41">
        <f>+'[1]Pop'!$D220</f>
        <v>279.295</v>
      </c>
      <c r="C37" s="48">
        <v>1255</v>
      </c>
      <c r="D37" s="48">
        <v>10.286708400000002</v>
      </c>
      <c r="E37" s="48">
        <v>26</v>
      </c>
      <c r="F37" s="48">
        <f t="shared" si="0"/>
        <v>1291.2867084</v>
      </c>
      <c r="G37" s="48">
        <v>610.90097805</v>
      </c>
      <c r="H37" s="48">
        <v>32.4</v>
      </c>
      <c r="I37" s="48">
        <v>0.01843501326259947</v>
      </c>
      <c r="J37" s="46">
        <f t="shared" si="1"/>
        <v>647.9672953367374</v>
      </c>
      <c r="K37" s="44">
        <f t="shared" si="2"/>
        <v>2.32001036658994</v>
      </c>
    </row>
    <row r="38" spans="1:11" ht="12" customHeight="1">
      <c r="A38" s="41">
        <v>2000</v>
      </c>
      <c r="B38" s="41">
        <f>+'[1]Pop'!$D221</f>
        <v>282.385</v>
      </c>
      <c r="C38" s="48">
        <v>1058</v>
      </c>
      <c r="D38" s="48">
        <v>10.71800487</v>
      </c>
      <c r="E38" s="48">
        <v>32.4</v>
      </c>
      <c r="F38" s="48">
        <f t="shared" si="0"/>
        <v>1101.11800487</v>
      </c>
      <c r="G38" s="48">
        <v>616.6934098199999</v>
      </c>
      <c r="H38" s="48">
        <v>30.372500000000002</v>
      </c>
      <c r="I38" s="48">
        <v>12.856</v>
      </c>
      <c r="J38" s="46">
        <f t="shared" si="1"/>
        <v>441.1960950500001</v>
      </c>
      <c r="K38" s="44">
        <f t="shared" si="2"/>
        <v>1.5623921066983024</v>
      </c>
    </row>
    <row r="39" spans="1:11" ht="12" customHeight="1">
      <c r="A39" s="37">
        <v>2001</v>
      </c>
      <c r="B39" s="57">
        <f>+'[1]Pop'!$D222</f>
        <v>285.309019</v>
      </c>
      <c r="C39" s="52">
        <v>912.5</v>
      </c>
      <c r="D39" s="52">
        <v>19.492824510000002</v>
      </c>
      <c r="E39" s="52">
        <v>30.372500000000002</v>
      </c>
      <c r="F39" s="52">
        <f t="shared" si="0"/>
        <v>962.3653245099999</v>
      </c>
      <c r="G39" s="52">
        <v>620.5849191</v>
      </c>
      <c r="H39" s="52">
        <v>32.6875</v>
      </c>
      <c r="I39" s="52">
        <v>18.346</v>
      </c>
      <c r="J39" s="50">
        <f t="shared" si="1"/>
        <v>290.74690540999995</v>
      </c>
      <c r="K39" s="45">
        <f t="shared" si="2"/>
        <v>1.0190596372629916</v>
      </c>
    </row>
    <row r="40" spans="1:11" ht="12" customHeight="1">
      <c r="A40" s="37">
        <v>2002</v>
      </c>
      <c r="B40" s="57">
        <f>+'[1]Pop'!$D223</f>
        <v>288.104818</v>
      </c>
      <c r="C40" s="52">
        <v>860.2</v>
      </c>
      <c r="D40" s="52">
        <v>42.80521275</v>
      </c>
      <c r="E40" s="52">
        <v>32.6875</v>
      </c>
      <c r="F40" s="52">
        <f t="shared" si="0"/>
        <v>935.69271275</v>
      </c>
      <c r="G40" s="52">
        <v>581.86796463</v>
      </c>
      <c r="H40" s="52">
        <v>29.945</v>
      </c>
      <c r="I40" s="52">
        <v>14.262</v>
      </c>
      <c r="J40" s="50">
        <f t="shared" si="1"/>
        <v>309.6177481200001</v>
      </c>
      <c r="K40" s="45">
        <f t="shared" si="2"/>
        <v>1.0746704975964687</v>
      </c>
    </row>
    <row r="41" spans="1:11" ht="12" customHeight="1">
      <c r="A41" s="37">
        <v>2003</v>
      </c>
      <c r="B41" s="57">
        <f>+'[1]Pop'!$D224</f>
        <v>290.819634</v>
      </c>
      <c r="C41" s="52">
        <v>1080</v>
      </c>
      <c r="D41" s="52">
        <v>48.06434259</v>
      </c>
      <c r="E41" s="52">
        <v>29.945</v>
      </c>
      <c r="F41" s="52">
        <f t="shared" si="0"/>
        <v>1158.00934259</v>
      </c>
      <c r="G41" s="52">
        <v>579.125898</v>
      </c>
      <c r="H41" s="52">
        <v>30.3325</v>
      </c>
      <c r="I41" s="52">
        <v>13.128</v>
      </c>
      <c r="J41" s="50">
        <f t="shared" si="1"/>
        <v>535.4229445899999</v>
      </c>
      <c r="K41" s="45">
        <f t="shared" si="2"/>
        <v>1.8410825198617777</v>
      </c>
    </row>
    <row r="42" spans="1:11" ht="12" customHeight="1">
      <c r="A42" s="37">
        <v>2004</v>
      </c>
      <c r="B42" s="57">
        <f>+'[1]Pop'!$D225</f>
        <v>293.463185</v>
      </c>
      <c r="C42" s="52">
        <v>909</v>
      </c>
      <c r="D42" s="52">
        <v>58.525597440000006</v>
      </c>
      <c r="E42" s="52">
        <v>30.3325</v>
      </c>
      <c r="F42" s="52">
        <f t="shared" si="0"/>
        <v>997.8580974399999</v>
      </c>
      <c r="G42" s="52">
        <v>515.24047476</v>
      </c>
      <c r="H42" s="52">
        <v>36.42250000000001</v>
      </c>
      <c r="I42" s="52">
        <v>12.85</v>
      </c>
      <c r="J42" s="50">
        <f t="shared" si="1"/>
        <v>433.3451226799999</v>
      </c>
      <c r="K42" s="45">
        <f t="shared" si="2"/>
        <v>1.4766592364217674</v>
      </c>
    </row>
    <row r="43" spans="1:11" ht="12" customHeight="1">
      <c r="A43" s="37">
        <v>2005</v>
      </c>
      <c r="B43" s="57">
        <f>+'[1]Pop'!$D226</f>
        <v>296.186216</v>
      </c>
      <c r="C43" s="52">
        <v>829</v>
      </c>
      <c r="D43" s="52">
        <v>92.23521165</v>
      </c>
      <c r="E43" s="52">
        <v>36.42250000000001</v>
      </c>
      <c r="F43" s="52">
        <f t="shared" si="0"/>
        <v>957.65771165</v>
      </c>
      <c r="G43" s="52">
        <v>579.7069388100001</v>
      </c>
      <c r="H43" s="52">
        <v>31.117500000000003</v>
      </c>
      <c r="I43" s="52">
        <v>11.165999999999999</v>
      </c>
      <c r="J43" s="50">
        <f t="shared" si="1"/>
        <v>335.6672728399999</v>
      </c>
      <c r="K43" s="45">
        <f t="shared" si="2"/>
        <v>1.1332980898746479</v>
      </c>
    </row>
    <row r="44" spans="1:11" ht="12" customHeight="1">
      <c r="A44" s="41">
        <v>2006</v>
      </c>
      <c r="B44" s="58">
        <f>+'[1]Pop'!$D227</f>
        <v>298.995825</v>
      </c>
      <c r="C44" s="48">
        <v>936.5</v>
      </c>
      <c r="D44" s="48">
        <v>121.43705697</v>
      </c>
      <c r="E44" s="48">
        <v>31.117500000000003</v>
      </c>
      <c r="F44" s="48">
        <f t="shared" si="0"/>
        <v>1089.05455697</v>
      </c>
      <c r="G44" s="48">
        <v>521.72585388</v>
      </c>
      <c r="H44" s="48">
        <v>28.1075</v>
      </c>
      <c r="I44" s="48">
        <v>17.642</v>
      </c>
      <c r="J44" s="46">
        <f t="shared" si="1"/>
        <v>521.57920309</v>
      </c>
      <c r="K44" s="44">
        <f t="shared" si="2"/>
        <v>1.7444364084013546</v>
      </c>
    </row>
    <row r="45" spans="1:11" ht="12" customHeight="1">
      <c r="A45" s="41">
        <v>2007</v>
      </c>
      <c r="B45" s="58">
        <f>+'[1]Pop'!$D228</f>
        <v>302.003917</v>
      </c>
      <c r="C45" s="48">
        <v>865.5</v>
      </c>
      <c r="D45" s="48">
        <v>60.295327470000004</v>
      </c>
      <c r="E45" s="48">
        <v>28.1075</v>
      </c>
      <c r="F45" s="48">
        <f t="shared" si="0"/>
        <v>953.9028274699999</v>
      </c>
      <c r="G45" s="48">
        <v>596.04820614</v>
      </c>
      <c r="H45" s="48">
        <v>36.292500000000004</v>
      </c>
      <c r="I45" s="48">
        <v>10.016</v>
      </c>
      <c r="J45" s="46">
        <f t="shared" si="1"/>
        <v>311.54612132999983</v>
      </c>
      <c r="K45" s="44">
        <f t="shared" si="2"/>
        <v>1.0315962932692686</v>
      </c>
    </row>
    <row r="46" spans="1:11" ht="12" customHeight="1">
      <c r="A46" s="41">
        <v>2008</v>
      </c>
      <c r="B46" s="58">
        <f>+'[1]Pop'!$D229</f>
        <v>304.797761</v>
      </c>
      <c r="C46" s="48">
        <v>987.2</v>
      </c>
      <c r="D46" s="48">
        <v>112.41102303000001</v>
      </c>
      <c r="E46" s="48">
        <v>36.292500000000004</v>
      </c>
      <c r="F46" s="48">
        <f t="shared" si="0"/>
        <v>1135.90352303</v>
      </c>
      <c r="G46" s="48">
        <v>629.66561661</v>
      </c>
      <c r="H46" s="48">
        <v>36.362500000000004</v>
      </c>
      <c r="I46" s="48">
        <v>11.058</v>
      </c>
      <c r="J46" s="46">
        <f t="shared" si="1"/>
        <v>458.81740642000005</v>
      </c>
      <c r="K46" s="44">
        <f t="shared" si="2"/>
        <v>1.5053175092713365</v>
      </c>
    </row>
    <row r="47" spans="1:11" ht="12" customHeight="1">
      <c r="A47" s="41">
        <v>2009</v>
      </c>
      <c r="B47" s="58">
        <f>+'[1]Pop'!$D230</f>
        <v>307.439406</v>
      </c>
      <c r="C47" s="48">
        <v>1087.5</v>
      </c>
      <c r="D47" s="48">
        <v>121.25530809</v>
      </c>
      <c r="E47" s="48">
        <v>36.362500000000004</v>
      </c>
      <c r="F47" s="48">
        <f t="shared" si="0"/>
        <v>1245.11780809</v>
      </c>
      <c r="G47" s="48">
        <v>605.73240513</v>
      </c>
      <c r="H47" s="48">
        <v>38.6575</v>
      </c>
      <c r="I47" s="48">
        <v>12.59</v>
      </c>
      <c r="J47" s="46">
        <f t="shared" si="1"/>
        <v>588.1379029599999</v>
      </c>
      <c r="K47" s="44">
        <f t="shared" si="2"/>
        <v>1.91302055456092</v>
      </c>
    </row>
    <row r="48" spans="1:11" ht="12" customHeight="1">
      <c r="A48" s="41">
        <v>2010</v>
      </c>
      <c r="B48" s="58">
        <f>+'[1]Pop'!$D231</f>
        <v>309.741279</v>
      </c>
      <c r="C48" s="48">
        <v>1087.5</v>
      </c>
      <c r="D48" s="48">
        <v>102.19411737</v>
      </c>
      <c r="E48" s="48">
        <v>38.6575</v>
      </c>
      <c r="F48" s="48">
        <f t="shared" si="0"/>
        <v>1228.35161737</v>
      </c>
      <c r="G48" s="48">
        <v>616.1560006499999</v>
      </c>
      <c r="H48" s="48">
        <v>38.6574990684913</v>
      </c>
      <c r="I48" s="48">
        <v>10.144</v>
      </c>
      <c r="J48" s="46">
        <f t="shared" si="1"/>
        <v>563.3941176515087</v>
      </c>
      <c r="K48" s="44">
        <f t="shared" si="2"/>
        <v>1.8189184194965138</v>
      </c>
    </row>
    <row r="49" spans="1:11" ht="12" customHeight="1">
      <c r="A49" s="79">
        <v>2011</v>
      </c>
      <c r="B49" s="78">
        <f>+'[1]Pop'!$D232</f>
        <v>311.973914</v>
      </c>
      <c r="C49" s="77">
        <v>938.9</v>
      </c>
      <c r="D49" s="77">
        <v>79.70630553</v>
      </c>
      <c r="E49" s="77">
        <v>38.6574990684913</v>
      </c>
      <c r="F49" s="77">
        <f t="shared" si="0"/>
        <v>1057.2638045984913</v>
      </c>
      <c r="G49" s="77">
        <v>629.59940523</v>
      </c>
      <c r="H49" s="77">
        <v>36.899264446853195</v>
      </c>
      <c r="I49" s="77">
        <v>10.34</v>
      </c>
      <c r="J49" s="76">
        <f t="shared" si="1"/>
        <v>380.4251349216382</v>
      </c>
      <c r="K49" s="75">
        <f t="shared" si="2"/>
        <v>1.2194132837710214</v>
      </c>
    </row>
    <row r="50" spans="1:11" ht="12" customHeight="1">
      <c r="A50" s="79">
        <v>2012</v>
      </c>
      <c r="B50" s="78">
        <f>+'[1]Pop'!$D233</f>
        <v>314.167558</v>
      </c>
      <c r="C50" s="77">
        <v>972.4</v>
      </c>
      <c r="D50" s="77">
        <v>92.10249126000001</v>
      </c>
      <c r="E50" s="77">
        <v>36.899264446853195</v>
      </c>
      <c r="F50" s="77">
        <f t="shared" si="0"/>
        <v>1101.4017557068532</v>
      </c>
      <c r="G50" s="77">
        <v>607.09827969</v>
      </c>
      <c r="H50" s="77">
        <v>39.02478388998035</v>
      </c>
      <c r="I50" s="77">
        <v>12.224000000000002</v>
      </c>
      <c r="J50" s="76">
        <f t="shared" si="1"/>
        <v>443.05469212687285</v>
      </c>
      <c r="K50" s="75">
        <f t="shared" si="2"/>
        <v>1.4102496608732364</v>
      </c>
    </row>
    <row r="51" spans="1:11" ht="12" customHeight="1">
      <c r="A51" s="79">
        <v>2013</v>
      </c>
      <c r="B51" s="78">
        <f>+'[1]Pop'!$D234</f>
        <v>316.294766</v>
      </c>
      <c r="C51" s="77">
        <v>926.6</v>
      </c>
      <c r="D51" s="77">
        <v>102.81067460999999</v>
      </c>
      <c r="E51" s="77">
        <v>39.02478388998035</v>
      </c>
      <c r="F51" s="77">
        <f t="shared" si="0"/>
        <v>1068.4354584999805</v>
      </c>
      <c r="G51" s="77">
        <v>668.43451629</v>
      </c>
      <c r="H51" s="77">
        <v>36.543296524625696</v>
      </c>
      <c r="I51" s="77">
        <v>11.764000000000001</v>
      </c>
      <c r="J51" s="76">
        <f aca="true" t="shared" si="3" ref="J51:J57">F51-G51-H51-I51</f>
        <v>351.6936456853548</v>
      </c>
      <c r="K51" s="75">
        <f aca="true" t="shared" si="4" ref="K51:K57">IF(J51=0,0,IF(B51=0,0,J51/B51))</f>
        <v>1.1119173742045254</v>
      </c>
    </row>
    <row r="52" spans="1:11" ht="12" customHeight="1">
      <c r="A52" s="79">
        <v>2014</v>
      </c>
      <c r="B52" s="78">
        <f>+'[1]Pop'!$D235</f>
        <v>318.576955</v>
      </c>
      <c r="C52" s="77">
        <v>880</v>
      </c>
      <c r="D52" s="77">
        <v>106.13691701999998</v>
      </c>
      <c r="E52" s="77">
        <v>36.543296524625696</v>
      </c>
      <c r="F52" s="77">
        <f t="shared" si="0"/>
        <v>1022.6802135446256</v>
      </c>
      <c r="G52" s="77">
        <v>633.6173251800001</v>
      </c>
      <c r="H52" s="77">
        <v>37.97334106767834</v>
      </c>
      <c r="I52" s="77">
        <v>9.846</v>
      </c>
      <c r="J52" s="76">
        <f t="shared" si="3"/>
        <v>341.2435472969472</v>
      </c>
      <c r="K52" s="75">
        <f t="shared" si="4"/>
        <v>1.0711495038834407</v>
      </c>
    </row>
    <row r="53" spans="1:11" ht="12" customHeight="1">
      <c r="A53" s="79">
        <v>2015</v>
      </c>
      <c r="B53" s="78">
        <f>+'[1]Pop'!$D236</f>
        <v>320.870703</v>
      </c>
      <c r="C53" s="77">
        <v>1007.6</v>
      </c>
      <c r="D53" s="77">
        <v>117.83727846000002</v>
      </c>
      <c r="E53" s="77">
        <v>37.97334106767834</v>
      </c>
      <c r="F53" s="77">
        <f t="shared" si="0"/>
        <v>1163.4106195276784</v>
      </c>
      <c r="G53" s="77">
        <v>666.07352694</v>
      </c>
      <c r="H53" s="77">
        <v>43.06388811733623</v>
      </c>
      <c r="I53" s="77">
        <v>9.716000000000001</v>
      </c>
      <c r="J53" s="76">
        <f t="shared" si="3"/>
        <v>444.5572044703422</v>
      </c>
      <c r="K53" s="75">
        <f t="shared" si="4"/>
        <v>1.3854714697039268</v>
      </c>
    </row>
    <row r="54" spans="1:11" ht="12" customHeight="1">
      <c r="A54" s="110">
        <v>2016</v>
      </c>
      <c r="B54" s="111">
        <f>+'[1]Pop'!$D237</f>
        <v>323.161011</v>
      </c>
      <c r="C54" s="113">
        <v>990</v>
      </c>
      <c r="D54" s="113">
        <v>182.68654616999999</v>
      </c>
      <c r="E54" s="113">
        <v>43.06388811733623</v>
      </c>
      <c r="F54" s="113">
        <f t="shared" si="0"/>
        <v>1215.7504342873362</v>
      </c>
      <c r="G54" s="113">
        <v>612.4468752</v>
      </c>
      <c r="H54" s="113">
        <v>40.82211325452205</v>
      </c>
      <c r="I54" s="113">
        <v>8.294</v>
      </c>
      <c r="J54" s="112">
        <f t="shared" si="3"/>
        <v>554.1874458328142</v>
      </c>
      <c r="K54" s="114">
        <f t="shared" si="4"/>
        <v>1.7148957546515853</v>
      </c>
    </row>
    <row r="55" spans="1:11" ht="12" customHeight="1">
      <c r="A55" s="130">
        <v>2017</v>
      </c>
      <c r="B55" s="131">
        <f>+'[1]Pop'!$D238</f>
        <v>325.20603</v>
      </c>
      <c r="C55" s="133">
        <v>935.25</v>
      </c>
      <c r="D55" s="133">
        <v>149.40908154</v>
      </c>
      <c r="E55" s="133">
        <v>40.82211325452205</v>
      </c>
      <c r="F55" s="133">
        <f t="shared" si="0"/>
        <v>1125.481194794522</v>
      </c>
      <c r="G55" s="133">
        <v>618.4768901400001</v>
      </c>
      <c r="H55" s="133">
        <v>43.813889895671025</v>
      </c>
      <c r="I55" s="133">
        <v>9.444</v>
      </c>
      <c r="J55" s="132">
        <f t="shared" si="3"/>
        <v>453.74641475885085</v>
      </c>
      <c r="K55" s="134">
        <f t="shared" si="4"/>
        <v>1.3952583067381956</v>
      </c>
    </row>
    <row r="56" spans="1:11" ht="12" customHeight="1">
      <c r="A56" s="110">
        <v>2018</v>
      </c>
      <c r="B56" s="111">
        <f>+'[1]Pop'!$D239</f>
        <v>326.923976</v>
      </c>
      <c r="C56" s="113">
        <v>572.724</v>
      </c>
      <c r="D56" s="113">
        <v>166.9016367</v>
      </c>
      <c r="E56" s="113">
        <v>43.813889895671025</v>
      </c>
      <c r="F56" s="113">
        <f t="shared" si="0"/>
        <v>783.4395265956712</v>
      </c>
      <c r="G56" s="113">
        <v>528.97245534</v>
      </c>
      <c r="H56" s="113">
        <v>41.770675174446176</v>
      </c>
      <c r="I56" s="113">
        <v>10.183</v>
      </c>
      <c r="J56" s="112">
        <f t="shared" si="3"/>
        <v>202.51339608122498</v>
      </c>
      <c r="K56" s="114">
        <f t="shared" si="4"/>
        <v>0.6194510373911059</v>
      </c>
    </row>
    <row r="57" spans="1:11" ht="12" customHeight="1" thickBot="1">
      <c r="A57" s="145">
        <v>2019</v>
      </c>
      <c r="B57" s="146">
        <f>+'[1]Pop'!$D240</f>
        <v>328.475998</v>
      </c>
      <c r="C57" s="147">
        <v>996.412</v>
      </c>
      <c r="D57" s="147">
        <v>123.95046933000002</v>
      </c>
      <c r="E57" s="147">
        <v>41.770675174446176</v>
      </c>
      <c r="F57" s="147">
        <f t="shared" si="0"/>
        <v>1162.1331445044461</v>
      </c>
      <c r="G57" s="147">
        <v>513.34415541</v>
      </c>
      <c r="H57" s="147">
        <v>41.806940692534376</v>
      </c>
      <c r="I57" s="147">
        <v>3.6568</v>
      </c>
      <c r="J57" s="148">
        <f t="shared" si="3"/>
        <v>603.3252484019118</v>
      </c>
      <c r="K57" s="149">
        <f t="shared" si="4"/>
        <v>1.8367407423233153</v>
      </c>
    </row>
    <row r="58" spans="1:11" ht="12" customHeight="1" thickTop="1">
      <c r="A58" s="140"/>
      <c r="B58" s="141"/>
      <c r="C58" s="142"/>
      <c r="D58" s="142"/>
      <c r="E58" s="142"/>
      <c r="F58" s="142"/>
      <c r="G58" s="142"/>
      <c r="H58" s="142"/>
      <c r="I58" s="142"/>
      <c r="J58" s="143"/>
      <c r="K58" s="144"/>
    </row>
    <row r="59" spans="1:11" ht="12" customHeight="1" thickTop="1">
      <c r="A59" s="276" t="s">
        <v>90</v>
      </c>
      <c r="B59" s="277"/>
      <c r="C59" s="277"/>
      <c r="D59" s="277"/>
      <c r="E59" s="277"/>
      <c r="F59" s="277"/>
      <c r="G59" s="277"/>
      <c r="H59" s="277"/>
      <c r="I59" s="277"/>
      <c r="J59" s="277"/>
      <c r="K59" s="278"/>
    </row>
    <row r="60" spans="1:11" ht="12" customHeight="1">
      <c r="A60" s="262"/>
      <c r="B60" s="244"/>
      <c r="C60" s="244"/>
      <c r="D60" s="244"/>
      <c r="E60" s="244"/>
      <c r="F60" s="244"/>
      <c r="G60" s="244"/>
      <c r="H60" s="244"/>
      <c r="I60" s="244"/>
      <c r="J60" s="244"/>
      <c r="K60" s="245"/>
    </row>
    <row r="61" spans="1:11" ht="12" customHeight="1">
      <c r="A61" s="262"/>
      <c r="B61" s="244"/>
      <c r="C61" s="244"/>
      <c r="D61" s="244"/>
      <c r="E61" s="244"/>
      <c r="F61" s="244"/>
      <c r="G61" s="244"/>
      <c r="H61" s="244"/>
      <c r="I61" s="244"/>
      <c r="J61" s="244"/>
      <c r="K61" s="245"/>
    </row>
    <row r="62" spans="1:11" ht="12" customHeight="1">
      <c r="A62" s="262"/>
      <c r="B62" s="244"/>
      <c r="C62" s="244"/>
      <c r="D62" s="244"/>
      <c r="E62" s="244"/>
      <c r="F62" s="244"/>
      <c r="G62" s="244"/>
      <c r="H62" s="244"/>
      <c r="I62" s="244"/>
      <c r="J62" s="244"/>
      <c r="K62" s="245"/>
    </row>
    <row r="63" spans="1:11" ht="12" customHeight="1">
      <c r="A63" s="262"/>
      <c r="B63" s="244"/>
      <c r="C63" s="244"/>
      <c r="D63" s="244"/>
      <c r="E63" s="244"/>
      <c r="F63" s="244"/>
      <c r="G63" s="244"/>
      <c r="H63" s="244"/>
      <c r="I63" s="244"/>
      <c r="J63" s="244"/>
      <c r="K63" s="245"/>
    </row>
    <row r="64" spans="1:11" ht="12" customHeight="1">
      <c r="A64" s="238"/>
      <c r="B64" s="239"/>
      <c r="C64" s="239"/>
      <c r="D64" s="239"/>
      <c r="E64" s="239"/>
      <c r="F64" s="239"/>
      <c r="G64" s="239"/>
      <c r="H64" s="239"/>
      <c r="I64" s="239"/>
      <c r="J64" s="239"/>
      <c r="K64" s="240"/>
    </row>
    <row r="65" spans="1:11" ht="12" customHeight="1">
      <c r="A65" s="273" t="s">
        <v>91</v>
      </c>
      <c r="B65" s="274"/>
      <c r="C65" s="274"/>
      <c r="D65" s="274"/>
      <c r="E65" s="274"/>
      <c r="F65" s="274"/>
      <c r="G65" s="274"/>
      <c r="H65" s="274"/>
      <c r="I65" s="274"/>
      <c r="J65" s="274"/>
      <c r="K65" s="275"/>
    </row>
    <row r="66" spans="1:11" ht="12" customHeight="1">
      <c r="A66" s="12"/>
      <c r="B66" s="12"/>
      <c r="C66" s="13"/>
      <c r="D66" s="13"/>
      <c r="E66" s="13"/>
      <c r="F66" s="13"/>
      <c r="G66" s="13"/>
      <c r="H66" s="13"/>
      <c r="I66" s="13"/>
      <c r="J66" s="13"/>
      <c r="K66" s="14"/>
    </row>
    <row r="67" spans="1:11" ht="12" customHeight="1">
      <c r="A67" s="12"/>
      <c r="B67" s="12"/>
      <c r="C67" s="13"/>
      <c r="D67" s="13"/>
      <c r="E67" s="13"/>
      <c r="F67" s="13"/>
      <c r="G67" s="13"/>
      <c r="H67" s="13"/>
      <c r="I67" s="13"/>
      <c r="J67" s="13"/>
      <c r="K67" s="14"/>
    </row>
    <row r="68" spans="1:11" ht="12" customHeight="1">
      <c r="A68" s="12"/>
      <c r="B68" s="12"/>
      <c r="C68" s="13"/>
      <c r="D68" s="13"/>
      <c r="E68" s="13"/>
      <c r="F68" s="13"/>
      <c r="G68" s="13"/>
      <c r="H68" s="13"/>
      <c r="I68" s="13"/>
      <c r="J68" s="13"/>
      <c r="K68" s="14"/>
    </row>
    <row r="69" spans="1:11" ht="12" customHeight="1">
      <c r="A69" s="12"/>
      <c r="B69" s="12"/>
      <c r="C69" s="13"/>
      <c r="D69" s="13"/>
      <c r="E69" s="13"/>
      <c r="F69" s="13"/>
      <c r="G69" s="13"/>
      <c r="H69" s="13"/>
      <c r="I69" s="13"/>
      <c r="J69" s="13"/>
      <c r="K69" s="14"/>
    </row>
    <row r="70" spans="1:11" ht="12" customHeight="1">
      <c r="A70" s="12"/>
      <c r="B70" s="12"/>
      <c r="C70" s="13"/>
      <c r="D70" s="13"/>
      <c r="E70" s="13"/>
      <c r="F70" s="13"/>
      <c r="G70" s="13"/>
      <c r="H70" s="13"/>
      <c r="I70" s="13"/>
      <c r="J70" s="13"/>
      <c r="K70" s="14"/>
    </row>
    <row r="71" spans="1:11" ht="12" customHeight="1">
      <c r="A71" s="12"/>
      <c r="B71" s="12"/>
      <c r="C71" s="13"/>
      <c r="D71" s="13"/>
      <c r="E71" s="13"/>
      <c r="F71" s="13"/>
      <c r="G71" s="13"/>
      <c r="H71" s="13"/>
      <c r="I71" s="13"/>
      <c r="J71" s="13"/>
      <c r="K71" s="14"/>
    </row>
    <row r="72" spans="1:11" ht="12" customHeight="1">
      <c r="A72" s="12"/>
      <c r="B72" s="12"/>
      <c r="C72" s="13"/>
      <c r="D72" s="13"/>
      <c r="E72" s="13"/>
      <c r="F72" s="13"/>
      <c r="G72" s="13"/>
      <c r="H72" s="13"/>
      <c r="I72" s="13"/>
      <c r="J72" s="13"/>
      <c r="K72" s="14"/>
    </row>
  </sheetData>
  <sheetProtection/>
  <mergeCells count="18">
    <mergeCell ref="A1:K1"/>
    <mergeCell ref="A65:K65"/>
    <mergeCell ref="A59:K63"/>
    <mergeCell ref="A64:K64"/>
    <mergeCell ref="K5:K6"/>
    <mergeCell ref="E3:E6"/>
    <mergeCell ref="F3:F6"/>
    <mergeCell ref="G3:G6"/>
    <mergeCell ref="C7:J7"/>
    <mergeCell ref="B2:B6"/>
    <mergeCell ref="A2:A6"/>
    <mergeCell ref="C3:C6"/>
    <mergeCell ref="D3:D6"/>
    <mergeCell ref="I3:I6"/>
    <mergeCell ref="J4:J6"/>
    <mergeCell ref="H3:H6"/>
    <mergeCell ref="G2:I2"/>
    <mergeCell ref="J2:K3"/>
  </mergeCells>
  <printOptions horizontalCentered="1" verticalCentered="1"/>
  <pageMargins left="0.5" right="0.5" top="0.699305555555556" bottom="0.699305555555556" header="0" footer="0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:H1"/>
    </sheetView>
  </sheetViews>
  <sheetFormatPr defaultColWidth="12.7109375" defaultRowHeight="12" customHeight="1"/>
  <cols>
    <col min="1" max="1" width="12.7109375" style="5" customWidth="1"/>
    <col min="2" max="8" width="12.7109375" style="4" customWidth="1"/>
    <col min="9" max="16384" width="12.7109375" style="5" customWidth="1"/>
  </cols>
  <sheetData>
    <row r="1" spans="1:8" s="59" customFormat="1" ht="12" customHeight="1" thickBot="1">
      <c r="A1" s="163" t="s">
        <v>70</v>
      </c>
      <c r="B1" s="163"/>
      <c r="C1" s="163"/>
      <c r="D1" s="163"/>
      <c r="E1" s="163"/>
      <c r="F1" s="163"/>
      <c r="G1" s="163"/>
      <c r="H1" s="163"/>
    </row>
    <row r="2" spans="1:8" ht="12" customHeight="1" thickTop="1">
      <c r="A2" s="183" t="s">
        <v>30</v>
      </c>
      <c r="B2" s="24" t="s">
        <v>16</v>
      </c>
      <c r="C2" s="25"/>
      <c r="D2" s="25"/>
      <c r="E2" s="24" t="s">
        <v>4</v>
      </c>
      <c r="F2" s="25"/>
      <c r="G2" s="25"/>
      <c r="H2" s="189" t="s">
        <v>82</v>
      </c>
    </row>
    <row r="3" spans="1:8" ht="12" customHeight="1">
      <c r="A3" s="184"/>
      <c r="B3" s="179" t="s">
        <v>31</v>
      </c>
      <c r="C3" s="182" t="s">
        <v>19</v>
      </c>
      <c r="D3" s="179" t="s">
        <v>32</v>
      </c>
      <c r="E3" s="182" t="s">
        <v>5</v>
      </c>
      <c r="F3" s="182" t="s">
        <v>6</v>
      </c>
      <c r="G3" s="179" t="s">
        <v>32</v>
      </c>
      <c r="H3" s="190"/>
    </row>
    <row r="4" spans="1:8" ht="12" customHeight="1">
      <c r="A4" s="184"/>
      <c r="B4" s="180"/>
      <c r="C4" s="180"/>
      <c r="D4" s="180"/>
      <c r="E4" s="180"/>
      <c r="F4" s="180"/>
      <c r="G4" s="180"/>
      <c r="H4" s="190"/>
    </row>
    <row r="5" spans="1:8" ht="12" customHeight="1">
      <c r="A5" s="185"/>
      <c r="B5" s="181"/>
      <c r="C5" s="181"/>
      <c r="D5" s="181"/>
      <c r="E5" s="181"/>
      <c r="F5" s="181"/>
      <c r="G5" s="181"/>
      <c r="H5" s="191"/>
    </row>
    <row r="6" spans="1:8" ht="12" customHeight="1">
      <c r="A6" s="80"/>
      <c r="B6" s="186" t="s">
        <v>54</v>
      </c>
      <c r="C6" s="187"/>
      <c r="D6" s="187"/>
      <c r="E6" s="187"/>
      <c r="F6" s="187"/>
      <c r="G6" s="187"/>
      <c r="H6" s="188"/>
    </row>
    <row r="7" spans="1:8" ht="12" customHeight="1">
      <c r="A7" s="26">
        <v>1909</v>
      </c>
      <c r="B7" s="27">
        <v>6.8</v>
      </c>
      <c r="C7" s="28" t="s">
        <v>7</v>
      </c>
      <c r="D7" s="29">
        <f>SUM(B7,C7)</f>
        <v>6.8</v>
      </c>
      <c r="E7" s="28" t="s">
        <v>7</v>
      </c>
      <c r="F7" s="28" t="s">
        <v>7</v>
      </c>
      <c r="G7" s="29" t="str">
        <f>IF(F7=0,"NA",IF(E7=0,"NA",IF(F7="NA","NA",SUM(E7,F7))))</f>
        <v>NA</v>
      </c>
      <c r="H7" s="28" t="s">
        <v>7</v>
      </c>
    </row>
    <row r="8" spans="1:8" ht="12" customHeight="1">
      <c r="A8" s="26">
        <v>1910</v>
      </c>
      <c r="B8" s="27">
        <v>6.5</v>
      </c>
      <c r="C8" s="28" t="s">
        <v>7</v>
      </c>
      <c r="D8" s="29">
        <f aca="true" t="shared" si="0" ref="D8:D71">SUM(B8,C8)</f>
        <v>6.5</v>
      </c>
      <c r="E8" s="28" t="s">
        <v>7</v>
      </c>
      <c r="F8" s="28" t="s">
        <v>7</v>
      </c>
      <c r="G8" s="29" t="str">
        <f aca="true" t="shared" si="1" ref="G8:G71">IF(F8=0,"NA",IF(E8=0,"NA",IF(F8="NA","NA",SUM(E8,F8))))</f>
        <v>NA</v>
      </c>
      <c r="H8" s="28" t="s">
        <v>7</v>
      </c>
    </row>
    <row r="9" spans="1:8" ht="12" customHeight="1">
      <c r="A9" s="30">
        <v>1911</v>
      </c>
      <c r="B9" s="31">
        <v>6.3</v>
      </c>
      <c r="C9" s="32" t="s">
        <v>7</v>
      </c>
      <c r="D9" s="33">
        <f t="shared" si="0"/>
        <v>6.3</v>
      </c>
      <c r="E9" s="32" t="s">
        <v>7</v>
      </c>
      <c r="F9" s="32" t="s">
        <v>7</v>
      </c>
      <c r="G9" s="33" t="str">
        <f t="shared" si="1"/>
        <v>NA</v>
      </c>
      <c r="H9" s="32" t="s">
        <v>7</v>
      </c>
    </row>
    <row r="10" spans="1:8" ht="12" customHeight="1">
      <c r="A10" s="30">
        <v>1912</v>
      </c>
      <c r="B10" s="31">
        <v>6.8</v>
      </c>
      <c r="C10" s="32" t="s">
        <v>7</v>
      </c>
      <c r="D10" s="33">
        <f t="shared" si="0"/>
        <v>6.8</v>
      </c>
      <c r="E10" s="32" t="s">
        <v>7</v>
      </c>
      <c r="F10" s="32" t="s">
        <v>7</v>
      </c>
      <c r="G10" s="33" t="str">
        <f t="shared" si="1"/>
        <v>NA</v>
      </c>
      <c r="H10" s="32" t="s">
        <v>7</v>
      </c>
    </row>
    <row r="11" spans="1:8" ht="12" customHeight="1">
      <c r="A11" s="30">
        <v>1913</v>
      </c>
      <c r="B11" s="31">
        <v>3.1</v>
      </c>
      <c r="C11" s="32" t="s">
        <v>7</v>
      </c>
      <c r="D11" s="33">
        <f t="shared" si="0"/>
        <v>3.1</v>
      </c>
      <c r="E11" s="32" t="s">
        <v>7</v>
      </c>
      <c r="F11" s="32" t="s">
        <v>7</v>
      </c>
      <c r="G11" s="33" t="str">
        <f t="shared" si="1"/>
        <v>NA</v>
      </c>
      <c r="H11" s="32" t="s">
        <v>7</v>
      </c>
    </row>
    <row r="12" spans="1:8" ht="12" customHeight="1">
      <c r="A12" s="30">
        <v>1914</v>
      </c>
      <c r="B12" s="31">
        <v>6.4</v>
      </c>
      <c r="C12" s="32" t="s">
        <v>7</v>
      </c>
      <c r="D12" s="33">
        <f t="shared" si="0"/>
        <v>6.4</v>
      </c>
      <c r="E12" s="32" t="s">
        <v>7</v>
      </c>
      <c r="F12" s="32" t="s">
        <v>7</v>
      </c>
      <c r="G12" s="33" t="str">
        <f t="shared" si="1"/>
        <v>NA</v>
      </c>
      <c r="H12" s="32" t="s">
        <v>7</v>
      </c>
    </row>
    <row r="13" spans="1:8" ht="12" customHeight="1">
      <c r="A13" s="30">
        <v>1915</v>
      </c>
      <c r="B13" s="31">
        <v>5.8</v>
      </c>
      <c r="C13" s="32" t="s">
        <v>7</v>
      </c>
      <c r="D13" s="33">
        <f t="shared" si="0"/>
        <v>5.8</v>
      </c>
      <c r="E13" s="32" t="s">
        <v>7</v>
      </c>
      <c r="F13" s="32" t="s">
        <v>7</v>
      </c>
      <c r="G13" s="33" t="str">
        <f t="shared" si="1"/>
        <v>NA</v>
      </c>
      <c r="H13" s="32" t="s">
        <v>7</v>
      </c>
    </row>
    <row r="14" spans="1:8" ht="12" customHeight="1">
      <c r="A14" s="26">
        <v>1916</v>
      </c>
      <c r="B14" s="27">
        <v>5.1</v>
      </c>
      <c r="C14" s="28" t="s">
        <v>7</v>
      </c>
      <c r="D14" s="29">
        <f t="shared" si="0"/>
        <v>5.1</v>
      </c>
      <c r="E14" s="28" t="s">
        <v>7</v>
      </c>
      <c r="F14" s="28" t="s">
        <v>7</v>
      </c>
      <c r="G14" s="29" t="str">
        <f t="shared" si="1"/>
        <v>NA</v>
      </c>
      <c r="H14" s="28" t="s">
        <v>7</v>
      </c>
    </row>
    <row r="15" spans="1:8" ht="12" customHeight="1">
      <c r="A15" s="26">
        <v>1917</v>
      </c>
      <c r="B15" s="27">
        <v>7.5</v>
      </c>
      <c r="C15" s="28" t="s">
        <v>7</v>
      </c>
      <c r="D15" s="29">
        <f t="shared" si="0"/>
        <v>7.5</v>
      </c>
      <c r="E15" s="28" t="s">
        <v>7</v>
      </c>
      <c r="F15" s="28" t="s">
        <v>7</v>
      </c>
      <c r="G15" s="29" t="str">
        <f t="shared" si="1"/>
        <v>NA</v>
      </c>
      <c r="H15" s="28" t="s">
        <v>7</v>
      </c>
    </row>
    <row r="16" spans="1:8" ht="12" customHeight="1">
      <c r="A16" s="26">
        <v>1918</v>
      </c>
      <c r="B16" s="27">
        <v>7.4</v>
      </c>
      <c r="C16" s="28" t="s">
        <v>7</v>
      </c>
      <c r="D16" s="29">
        <f t="shared" si="0"/>
        <v>7.4</v>
      </c>
      <c r="E16" s="28" t="s">
        <v>7</v>
      </c>
      <c r="F16" s="28" t="s">
        <v>7</v>
      </c>
      <c r="G16" s="29" t="str">
        <f t="shared" si="1"/>
        <v>NA</v>
      </c>
      <c r="H16" s="28" t="s">
        <v>7</v>
      </c>
    </row>
    <row r="17" spans="1:8" ht="12" customHeight="1">
      <c r="A17" s="26">
        <v>1919</v>
      </c>
      <c r="B17" s="27">
        <v>5.4</v>
      </c>
      <c r="C17" s="28" t="s">
        <v>7</v>
      </c>
      <c r="D17" s="29">
        <f t="shared" si="0"/>
        <v>5.4</v>
      </c>
      <c r="E17" s="28" t="s">
        <v>7</v>
      </c>
      <c r="F17" s="28" t="s">
        <v>7</v>
      </c>
      <c r="G17" s="29" t="str">
        <f t="shared" si="1"/>
        <v>NA</v>
      </c>
      <c r="H17" s="28" t="s">
        <v>7</v>
      </c>
    </row>
    <row r="18" spans="1:8" ht="12" customHeight="1">
      <c r="A18" s="26">
        <v>1920</v>
      </c>
      <c r="B18" s="27">
        <v>5.7</v>
      </c>
      <c r="C18" s="28" t="s">
        <v>7</v>
      </c>
      <c r="D18" s="29">
        <f t="shared" si="0"/>
        <v>5.7</v>
      </c>
      <c r="E18" s="28" t="s">
        <v>7</v>
      </c>
      <c r="F18" s="28" t="s">
        <v>7</v>
      </c>
      <c r="G18" s="29" t="str">
        <f t="shared" si="1"/>
        <v>NA</v>
      </c>
      <c r="H18" s="28" t="s">
        <v>7</v>
      </c>
    </row>
    <row r="19" spans="1:8" ht="12" customHeight="1">
      <c r="A19" s="30">
        <v>1921</v>
      </c>
      <c r="B19" s="31">
        <v>4.8</v>
      </c>
      <c r="C19" s="32" t="s">
        <v>7</v>
      </c>
      <c r="D19" s="33">
        <f t="shared" si="0"/>
        <v>4.8</v>
      </c>
      <c r="E19" s="32" t="s">
        <v>7</v>
      </c>
      <c r="F19" s="32" t="s">
        <v>7</v>
      </c>
      <c r="G19" s="33" t="str">
        <f t="shared" si="1"/>
        <v>NA</v>
      </c>
      <c r="H19" s="32" t="s">
        <v>7</v>
      </c>
    </row>
    <row r="20" spans="1:8" ht="12" customHeight="1">
      <c r="A20" s="30">
        <v>1922</v>
      </c>
      <c r="B20" s="31">
        <v>5.1</v>
      </c>
      <c r="C20" s="32" t="s">
        <v>7</v>
      </c>
      <c r="D20" s="33">
        <f t="shared" si="0"/>
        <v>5.1</v>
      </c>
      <c r="E20" s="32" t="s">
        <v>7</v>
      </c>
      <c r="F20" s="32" t="s">
        <v>7</v>
      </c>
      <c r="G20" s="33" t="str">
        <f t="shared" si="1"/>
        <v>NA</v>
      </c>
      <c r="H20" s="32" t="s">
        <v>7</v>
      </c>
    </row>
    <row r="21" spans="1:8" ht="12" customHeight="1">
      <c r="A21" s="30">
        <v>1923</v>
      </c>
      <c r="B21" s="31">
        <v>5.9</v>
      </c>
      <c r="C21" s="32" t="s">
        <v>7</v>
      </c>
      <c r="D21" s="33">
        <f t="shared" si="0"/>
        <v>5.9</v>
      </c>
      <c r="E21" s="32" t="s">
        <v>7</v>
      </c>
      <c r="F21" s="32" t="s">
        <v>7</v>
      </c>
      <c r="G21" s="33" t="str">
        <f t="shared" si="1"/>
        <v>NA</v>
      </c>
      <c r="H21" s="32" t="s">
        <v>7</v>
      </c>
    </row>
    <row r="22" spans="1:8" ht="12" customHeight="1">
      <c r="A22" s="30">
        <v>1924</v>
      </c>
      <c r="B22" s="31">
        <v>7.8</v>
      </c>
      <c r="C22" s="32" t="s">
        <v>7</v>
      </c>
      <c r="D22" s="33">
        <f t="shared" si="0"/>
        <v>7.8</v>
      </c>
      <c r="E22" s="32" t="s">
        <v>7</v>
      </c>
      <c r="F22" s="32" t="s">
        <v>7</v>
      </c>
      <c r="G22" s="33" t="str">
        <f t="shared" si="1"/>
        <v>NA</v>
      </c>
      <c r="H22" s="32" t="s">
        <v>7</v>
      </c>
    </row>
    <row r="23" spans="1:8" ht="12" customHeight="1">
      <c r="A23" s="30">
        <v>1925</v>
      </c>
      <c r="B23" s="31">
        <v>7.3</v>
      </c>
      <c r="C23" s="32" t="s">
        <v>7</v>
      </c>
      <c r="D23" s="33">
        <f t="shared" si="0"/>
        <v>7.3</v>
      </c>
      <c r="E23" s="32" t="s">
        <v>7</v>
      </c>
      <c r="F23" s="32" t="s">
        <v>7</v>
      </c>
      <c r="G23" s="33" t="str">
        <f t="shared" si="1"/>
        <v>NA</v>
      </c>
      <c r="H23" s="32" t="s">
        <v>7</v>
      </c>
    </row>
    <row r="24" spans="1:8" ht="12" customHeight="1">
      <c r="A24" s="26">
        <v>1926</v>
      </c>
      <c r="B24" s="27">
        <v>7.6</v>
      </c>
      <c r="C24" s="28" t="s">
        <v>7</v>
      </c>
      <c r="D24" s="29">
        <f t="shared" si="0"/>
        <v>7.6</v>
      </c>
      <c r="E24" s="28" t="s">
        <v>7</v>
      </c>
      <c r="F24" s="28" t="s">
        <v>7</v>
      </c>
      <c r="G24" s="29" t="str">
        <f t="shared" si="1"/>
        <v>NA</v>
      </c>
      <c r="H24" s="28" t="s">
        <v>7</v>
      </c>
    </row>
    <row r="25" spans="1:8" ht="12" customHeight="1">
      <c r="A25" s="26">
        <v>1927</v>
      </c>
      <c r="B25" s="27">
        <v>8.7</v>
      </c>
      <c r="C25" s="28" t="s">
        <v>7</v>
      </c>
      <c r="D25" s="29">
        <f t="shared" si="0"/>
        <v>8.7</v>
      </c>
      <c r="E25" s="28" t="s">
        <v>7</v>
      </c>
      <c r="F25" s="28" t="s">
        <v>7</v>
      </c>
      <c r="G25" s="29" t="str">
        <f t="shared" si="1"/>
        <v>NA</v>
      </c>
      <c r="H25" s="28" t="s">
        <v>7</v>
      </c>
    </row>
    <row r="26" spans="1:8" ht="12" customHeight="1">
      <c r="A26" s="26">
        <v>1928</v>
      </c>
      <c r="B26" s="27">
        <v>8.6</v>
      </c>
      <c r="C26" s="28" t="s">
        <v>7</v>
      </c>
      <c r="D26" s="29">
        <f t="shared" si="0"/>
        <v>8.6</v>
      </c>
      <c r="E26" s="28" t="s">
        <v>7</v>
      </c>
      <c r="F26" s="28" t="s">
        <v>7</v>
      </c>
      <c r="G26" s="29" t="str">
        <f t="shared" si="1"/>
        <v>NA</v>
      </c>
      <c r="H26" s="28" t="s">
        <v>7</v>
      </c>
    </row>
    <row r="27" spans="1:8" ht="12" customHeight="1">
      <c r="A27" s="26">
        <v>1929</v>
      </c>
      <c r="B27" s="27">
        <v>7.8</v>
      </c>
      <c r="C27" s="28" t="s">
        <v>7</v>
      </c>
      <c r="D27" s="29">
        <f t="shared" si="0"/>
        <v>7.8</v>
      </c>
      <c r="E27" s="28" t="s">
        <v>7</v>
      </c>
      <c r="F27" s="28" t="s">
        <v>7</v>
      </c>
      <c r="G27" s="29" t="str">
        <f t="shared" si="1"/>
        <v>NA</v>
      </c>
      <c r="H27" s="28" t="s">
        <v>7</v>
      </c>
    </row>
    <row r="28" spans="1:8" ht="12" customHeight="1">
      <c r="A28" s="26">
        <v>1930</v>
      </c>
      <c r="B28" s="27">
        <v>9.5</v>
      </c>
      <c r="C28" s="28" t="s">
        <v>7</v>
      </c>
      <c r="D28" s="29">
        <f t="shared" si="0"/>
        <v>9.5</v>
      </c>
      <c r="E28" s="28" t="s">
        <v>7</v>
      </c>
      <c r="F28" s="28" t="s">
        <v>7</v>
      </c>
      <c r="G28" s="29" t="str">
        <f t="shared" si="1"/>
        <v>NA</v>
      </c>
      <c r="H28" s="28" t="s">
        <v>7</v>
      </c>
    </row>
    <row r="29" spans="1:8" ht="12" customHeight="1">
      <c r="A29" s="30">
        <v>1931</v>
      </c>
      <c r="B29" s="31">
        <v>8.8</v>
      </c>
      <c r="C29" s="32" t="s">
        <v>7</v>
      </c>
      <c r="D29" s="33">
        <f t="shared" si="0"/>
        <v>8.8</v>
      </c>
      <c r="E29" s="32" t="s">
        <v>7</v>
      </c>
      <c r="F29" s="32" t="s">
        <v>7</v>
      </c>
      <c r="G29" s="33" t="str">
        <f t="shared" si="1"/>
        <v>NA</v>
      </c>
      <c r="H29" s="32" t="s">
        <v>7</v>
      </c>
    </row>
    <row r="30" spans="1:8" ht="12" customHeight="1">
      <c r="A30" s="30">
        <v>1932</v>
      </c>
      <c r="B30" s="31">
        <v>7.4</v>
      </c>
      <c r="C30" s="32" t="s">
        <v>7</v>
      </c>
      <c r="D30" s="33">
        <f t="shared" si="0"/>
        <v>7.4</v>
      </c>
      <c r="E30" s="32" t="s">
        <v>7</v>
      </c>
      <c r="F30" s="32" t="s">
        <v>7</v>
      </c>
      <c r="G30" s="33" t="str">
        <f t="shared" si="1"/>
        <v>NA</v>
      </c>
      <c r="H30" s="32" t="s">
        <v>7</v>
      </c>
    </row>
    <row r="31" spans="1:8" ht="12" customHeight="1">
      <c r="A31" s="30">
        <v>1933</v>
      </c>
      <c r="B31" s="31">
        <v>7.1</v>
      </c>
      <c r="C31" s="32" t="s">
        <v>7</v>
      </c>
      <c r="D31" s="33">
        <f t="shared" si="0"/>
        <v>7.1</v>
      </c>
      <c r="E31" s="32" t="s">
        <v>7</v>
      </c>
      <c r="F31" s="32" t="s">
        <v>7</v>
      </c>
      <c r="G31" s="33" t="str">
        <f t="shared" si="1"/>
        <v>NA</v>
      </c>
      <c r="H31" s="32" t="s">
        <v>7</v>
      </c>
    </row>
    <row r="32" spans="1:8" ht="12" customHeight="1">
      <c r="A32" s="30">
        <v>1934</v>
      </c>
      <c r="B32" s="31">
        <v>9.1</v>
      </c>
      <c r="C32" s="32" t="s">
        <v>7</v>
      </c>
      <c r="D32" s="33">
        <f t="shared" si="0"/>
        <v>9.1</v>
      </c>
      <c r="E32" s="32" t="s">
        <v>7</v>
      </c>
      <c r="F32" s="32" t="s">
        <v>7</v>
      </c>
      <c r="G32" s="33" t="str">
        <f t="shared" si="1"/>
        <v>NA</v>
      </c>
      <c r="H32" s="32" t="s">
        <v>7</v>
      </c>
    </row>
    <row r="33" spans="1:8" ht="12" customHeight="1">
      <c r="A33" s="30">
        <v>1935</v>
      </c>
      <c r="B33" s="31">
        <v>8.4</v>
      </c>
      <c r="C33" s="32" t="s">
        <v>7</v>
      </c>
      <c r="D33" s="33">
        <f t="shared" si="0"/>
        <v>8.4</v>
      </c>
      <c r="E33" s="32" t="s">
        <v>7</v>
      </c>
      <c r="F33" s="32" t="s">
        <v>7</v>
      </c>
      <c r="G33" s="33" t="str">
        <f t="shared" si="1"/>
        <v>NA</v>
      </c>
      <c r="H33" s="32" t="s">
        <v>7</v>
      </c>
    </row>
    <row r="34" spans="1:8" ht="12" customHeight="1">
      <c r="A34" s="26">
        <v>1936</v>
      </c>
      <c r="B34" s="27">
        <v>9</v>
      </c>
      <c r="C34" s="28" t="s">
        <v>7</v>
      </c>
      <c r="D34" s="29">
        <f t="shared" si="0"/>
        <v>9</v>
      </c>
      <c r="E34" s="28" t="s">
        <v>7</v>
      </c>
      <c r="F34" s="28" t="s">
        <v>7</v>
      </c>
      <c r="G34" s="29" t="str">
        <f t="shared" si="1"/>
        <v>NA</v>
      </c>
      <c r="H34" s="28" t="s">
        <v>7</v>
      </c>
    </row>
    <row r="35" spans="1:8" ht="12" customHeight="1">
      <c r="A35" s="26">
        <v>1937</v>
      </c>
      <c r="B35" s="27">
        <v>7.8</v>
      </c>
      <c r="C35" s="28" t="s">
        <v>7</v>
      </c>
      <c r="D35" s="29">
        <f t="shared" si="0"/>
        <v>7.8</v>
      </c>
      <c r="E35" s="28" t="s">
        <v>7</v>
      </c>
      <c r="F35" s="28" t="s">
        <v>7</v>
      </c>
      <c r="G35" s="29" t="str">
        <f t="shared" si="1"/>
        <v>NA</v>
      </c>
      <c r="H35" s="28" t="s">
        <v>7</v>
      </c>
    </row>
    <row r="36" spans="1:8" ht="12" customHeight="1">
      <c r="A36" s="26">
        <v>1938</v>
      </c>
      <c r="B36" s="27">
        <v>9.6</v>
      </c>
      <c r="C36" s="28" t="s">
        <v>7</v>
      </c>
      <c r="D36" s="29">
        <f t="shared" si="0"/>
        <v>9.6</v>
      </c>
      <c r="E36" s="28" t="s">
        <v>7</v>
      </c>
      <c r="F36" s="28" t="s">
        <v>7</v>
      </c>
      <c r="G36" s="29" t="str">
        <f t="shared" si="1"/>
        <v>NA</v>
      </c>
      <c r="H36" s="28" t="s">
        <v>7</v>
      </c>
    </row>
    <row r="37" spans="1:8" ht="12" customHeight="1">
      <c r="A37" s="26">
        <v>1939</v>
      </c>
      <c r="B37" s="27">
        <v>9.3</v>
      </c>
      <c r="C37" s="28" t="s">
        <v>7</v>
      </c>
      <c r="D37" s="29">
        <f t="shared" si="0"/>
        <v>9.3</v>
      </c>
      <c r="E37" s="28" t="s">
        <v>7</v>
      </c>
      <c r="F37" s="28" t="s">
        <v>7</v>
      </c>
      <c r="G37" s="29" t="str">
        <f t="shared" si="1"/>
        <v>NA</v>
      </c>
      <c r="H37" s="28" t="s">
        <v>7</v>
      </c>
    </row>
    <row r="38" spans="1:8" ht="12" customHeight="1">
      <c r="A38" s="26">
        <v>1940</v>
      </c>
      <c r="B38" s="27">
        <v>8.4</v>
      </c>
      <c r="C38" s="28" t="s">
        <v>7</v>
      </c>
      <c r="D38" s="29">
        <f t="shared" si="0"/>
        <v>8.4</v>
      </c>
      <c r="E38" s="28" t="s">
        <v>7</v>
      </c>
      <c r="F38" s="28" t="s">
        <v>7</v>
      </c>
      <c r="G38" s="29" t="str">
        <f t="shared" si="1"/>
        <v>NA</v>
      </c>
      <c r="H38" s="28" t="s">
        <v>7</v>
      </c>
    </row>
    <row r="39" spans="1:8" ht="12" customHeight="1">
      <c r="A39" s="30">
        <v>1941</v>
      </c>
      <c r="B39" s="31">
        <v>8.8</v>
      </c>
      <c r="C39" s="32" t="s">
        <v>7</v>
      </c>
      <c r="D39" s="33">
        <f t="shared" si="0"/>
        <v>8.8</v>
      </c>
      <c r="E39" s="32" t="s">
        <v>7</v>
      </c>
      <c r="F39" s="32" t="s">
        <v>7</v>
      </c>
      <c r="G39" s="33" t="str">
        <f t="shared" si="1"/>
        <v>NA</v>
      </c>
      <c r="H39" s="32" t="s">
        <v>7</v>
      </c>
    </row>
    <row r="40" spans="1:8" ht="12" customHeight="1">
      <c r="A40" s="30">
        <v>1942</v>
      </c>
      <c r="B40" s="31">
        <v>11.1</v>
      </c>
      <c r="C40" s="32" t="s">
        <v>7</v>
      </c>
      <c r="D40" s="33">
        <f t="shared" si="0"/>
        <v>11.1</v>
      </c>
      <c r="E40" s="32" t="s">
        <v>7</v>
      </c>
      <c r="F40" s="32" t="s">
        <v>7</v>
      </c>
      <c r="G40" s="33" t="str">
        <f t="shared" si="1"/>
        <v>NA</v>
      </c>
      <c r="H40" s="32" t="s">
        <v>7</v>
      </c>
    </row>
    <row r="41" spans="1:8" ht="12" customHeight="1">
      <c r="A41" s="30">
        <v>1943</v>
      </c>
      <c r="B41" s="31">
        <v>8.9</v>
      </c>
      <c r="C41" s="32" t="s">
        <v>7</v>
      </c>
      <c r="D41" s="33">
        <f t="shared" si="0"/>
        <v>8.9</v>
      </c>
      <c r="E41" s="32" t="s">
        <v>7</v>
      </c>
      <c r="F41" s="32" t="s">
        <v>7</v>
      </c>
      <c r="G41" s="33" t="str">
        <f t="shared" si="1"/>
        <v>NA</v>
      </c>
      <c r="H41" s="32" t="s">
        <v>7</v>
      </c>
    </row>
    <row r="42" spans="1:8" ht="12" customHeight="1">
      <c r="A42" s="30">
        <v>1944</v>
      </c>
      <c r="B42" s="31">
        <v>8.1</v>
      </c>
      <c r="C42" s="32" t="s">
        <v>7</v>
      </c>
      <c r="D42" s="33">
        <f t="shared" si="0"/>
        <v>8.1</v>
      </c>
      <c r="E42" s="32" t="s">
        <v>7</v>
      </c>
      <c r="F42" s="32" t="s">
        <v>7</v>
      </c>
      <c r="G42" s="33" t="str">
        <f t="shared" si="1"/>
        <v>NA</v>
      </c>
      <c r="H42" s="32" t="s">
        <v>7</v>
      </c>
    </row>
    <row r="43" spans="1:8" ht="12" customHeight="1">
      <c r="A43" s="30">
        <v>1945</v>
      </c>
      <c r="B43" s="31">
        <v>7.8</v>
      </c>
      <c r="C43" s="32" t="s">
        <v>7</v>
      </c>
      <c r="D43" s="33">
        <f t="shared" si="0"/>
        <v>7.8</v>
      </c>
      <c r="E43" s="32" t="s">
        <v>7</v>
      </c>
      <c r="F43" s="32" t="s">
        <v>7</v>
      </c>
      <c r="G43" s="33" t="str">
        <f t="shared" si="1"/>
        <v>NA</v>
      </c>
      <c r="H43" s="32" t="s">
        <v>7</v>
      </c>
    </row>
    <row r="44" spans="1:8" ht="12" customHeight="1">
      <c r="A44" s="26">
        <v>1946</v>
      </c>
      <c r="B44" s="27">
        <v>8.7</v>
      </c>
      <c r="C44" s="28" t="s">
        <v>7</v>
      </c>
      <c r="D44" s="29">
        <f t="shared" si="0"/>
        <v>8.7</v>
      </c>
      <c r="E44" s="28" t="s">
        <v>7</v>
      </c>
      <c r="F44" s="28" t="s">
        <v>7</v>
      </c>
      <c r="G44" s="29" t="str">
        <f t="shared" si="1"/>
        <v>NA</v>
      </c>
      <c r="H44" s="28" t="s">
        <v>7</v>
      </c>
    </row>
    <row r="45" spans="1:8" ht="12" customHeight="1">
      <c r="A45" s="26">
        <v>1947</v>
      </c>
      <c r="B45" s="27">
        <v>6.5</v>
      </c>
      <c r="C45" s="28" t="s">
        <v>7</v>
      </c>
      <c r="D45" s="29">
        <f t="shared" si="0"/>
        <v>6.5</v>
      </c>
      <c r="E45" s="28" t="s">
        <v>7</v>
      </c>
      <c r="F45" s="28" t="s">
        <v>7</v>
      </c>
      <c r="G45" s="29" t="str">
        <f t="shared" si="1"/>
        <v>NA</v>
      </c>
      <c r="H45" s="28" t="s">
        <v>7</v>
      </c>
    </row>
    <row r="46" spans="1:8" ht="12" customHeight="1">
      <c r="A46" s="26">
        <v>1948</v>
      </c>
      <c r="B46" s="27">
        <v>6.8</v>
      </c>
      <c r="C46" s="28" t="s">
        <v>7</v>
      </c>
      <c r="D46" s="29">
        <f t="shared" si="0"/>
        <v>6.8</v>
      </c>
      <c r="E46" s="28" t="s">
        <v>7</v>
      </c>
      <c r="F46" s="28" t="s">
        <v>7</v>
      </c>
      <c r="G46" s="29" t="str">
        <f t="shared" si="1"/>
        <v>NA</v>
      </c>
      <c r="H46" s="28" t="s">
        <v>7</v>
      </c>
    </row>
    <row r="47" spans="1:8" ht="12" customHeight="1">
      <c r="A47" s="26">
        <v>1949</v>
      </c>
      <c r="B47" s="27">
        <v>6.9</v>
      </c>
      <c r="C47" s="28" t="s">
        <v>7</v>
      </c>
      <c r="D47" s="29">
        <f t="shared" si="0"/>
        <v>6.9</v>
      </c>
      <c r="E47" s="28" t="s">
        <v>7</v>
      </c>
      <c r="F47" s="28" t="s">
        <v>7</v>
      </c>
      <c r="G47" s="29" t="str">
        <f t="shared" si="1"/>
        <v>NA</v>
      </c>
      <c r="H47" s="28" t="s">
        <v>7</v>
      </c>
    </row>
    <row r="48" spans="1:8" ht="12" customHeight="1">
      <c r="A48" s="26">
        <v>1950</v>
      </c>
      <c r="B48" s="27">
        <v>8.6</v>
      </c>
      <c r="C48" s="28" t="s">
        <v>7</v>
      </c>
      <c r="D48" s="29">
        <f t="shared" si="0"/>
        <v>8.6</v>
      </c>
      <c r="E48" s="28" t="s">
        <v>7</v>
      </c>
      <c r="F48" s="28" t="s">
        <v>7</v>
      </c>
      <c r="G48" s="29" t="str">
        <f t="shared" si="1"/>
        <v>NA</v>
      </c>
      <c r="H48" s="28" t="s">
        <v>7</v>
      </c>
    </row>
    <row r="49" spans="1:8" ht="12" customHeight="1">
      <c r="A49" s="30">
        <v>1951</v>
      </c>
      <c r="B49" s="31">
        <v>8.1</v>
      </c>
      <c r="C49" s="32" t="s">
        <v>7</v>
      </c>
      <c r="D49" s="33">
        <f t="shared" si="0"/>
        <v>8.1</v>
      </c>
      <c r="E49" s="32" t="s">
        <v>7</v>
      </c>
      <c r="F49" s="32" t="s">
        <v>7</v>
      </c>
      <c r="G49" s="33" t="str">
        <f t="shared" si="1"/>
        <v>NA</v>
      </c>
      <c r="H49" s="32" t="s">
        <v>7</v>
      </c>
    </row>
    <row r="50" spans="1:8" ht="12" customHeight="1">
      <c r="A50" s="30">
        <v>1952</v>
      </c>
      <c r="B50" s="31">
        <v>8.1</v>
      </c>
      <c r="C50" s="32" t="s">
        <v>7</v>
      </c>
      <c r="D50" s="33">
        <f t="shared" si="0"/>
        <v>8.1</v>
      </c>
      <c r="E50" s="32" t="s">
        <v>7</v>
      </c>
      <c r="F50" s="32" t="s">
        <v>7</v>
      </c>
      <c r="G50" s="33" t="str">
        <f t="shared" si="1"/>
        <v>NA</v>
      </c>
      <c r="H50" s="32" t="s">
        <v>7</v>
      </c>
    </row>
    <row r="51" spans="1:8" ht="12" customHeight="1">
      <c r="A51" s="30">
        <v>1953</v>
      </c>
      <c r="B51" s="31">
        <v>7.6</v>
      </c>
      <c r="C51" s="32" t="s">
        <v>7</v>
      </c>
      <c r="D51" s="33">
        <f t="shared" si="0"/>
        <v>7.6</v>
      </c>
      <c r="E51" s="32" t="s">
        <v>7</v>
      </c>
      <c r="F51" s="32" t="s">
        <v>7</v>
      </c>
      <c r="G51" s="33" t="str">
        <f t="shared" si="1"/>
        <v>NA</v>
      </c>
      <c r="H51" s="32" t="s">
        <v>7</v>
      </c>
    </row>
    <row r="52" spans="1:8" ht="12" customHeight="1">
      <c r="A52" s="30">
        <v>1954</v>
      </c>
      <c r="B52" s="31">
        <v>8</v>
      </c>
      <c r="C52" s="32" t="s">
        <v>7</v>
      </c>
      <c r="D52" s="33">
        <f t="shared" si="0"/>
        <v>8</v>
      </c>
      <c r="E52" s="32" t="s">
        <v>7</v>
      </c>
      <c r="F52" s="32" t="s">
        <v>7</v>
      </c>
      <c r="G52" s="33" t="str">
        <f t="shared" si="1"/>
        <v>NA</v>
      </c>
      <c r="H52" s="32" t="s">
        <v>7</v>
      </c>
    </row>
    <row r="53" spans="1:8" ht="12" customHeight="1">
      <c r="A53" s="30">
        <v>1955</v>
      </c>
      <c r="B53" s="31">
        <v>7.5</v>
      </c>
      <c r="C53" s="32" t="s">
        <v>7</v>
      </c>
      <c r="D53" s="33">
        <f t="shared" si="0"/>
        <v>7.5</v>
      </c>
      <c r="E53" s="32" t="s">
        <v>7</v>
      </c>
      <c r="F53" s="32" t="s">
        <v>7</v>
      </c>
      <c r="G53" s="33" t="str">
        <f t="shared" si="1"/>
        <v>NA</v>
      </c>
      <c r="H53" s="32" t="s">
        <v>7</v>
      </c>
    </row>
    <row r="54" spans="1:8" ht="12" customHeight="1">
      <c r="A54" s="26">
        <v>1956</v>
      </c>
      <c r="B54" s="27">
        <v>8</v>
      </c>
      <c r="C54" s="28" t="s">
        <v>7</v>
      </c>
      <c r="D54" s="29">
        <f t="shared" si="0"/>
        <v>8</v>
      </c>
      <c r="E54" s="28" t="s">
        <v>7</v>
      </c>
      <c r="F54" s="28" t="s">
        <v>7</v>
      </c>
      <c r="G54" s="29" t="str">
        <f t="shared" si="1"/>
        <v>NA</v>
      </c>
      <c r="H54" s="28" t="s">
        <v>7</v>
      </c>
    </row>
    <row r="55" spans="1:8" ht="12" customHeight="1">
      <c r="A55" s="26">
        <v>1957</v>
      </c>
      <c r="B55" s="27">
        <v>7.6</v>
      </c>
      <c r="C55" s="28" t="s">
        <v>7</v>
      </c>
      <c r="D55" s="29">
        <f t="shared" si="0"/>
        <v>7.6</v>
      </c>
      <c r="E55" s="28" t="s">
        <v>7</v>
      </c>
      <c r="F55" s="28" t="s">
        <v>7</v>
      </c>
      <c r="G55" s="29" t="str">
        <f t="shared" si="1"/>
        <v>NA</v>
      </c>
      <c r="H55" s="28" t="s">
        <v>7</v>
      </c>
    </row>
    <row r="56" spans="1:8" ht="12" customHeight="1">
      <c r="A56" s="26">
        <v>1958</v>
      </c>
      <c r="B56" s="27">
        <v>7.7</v>
      </c>
      <c r="C56" s="28" t="s">
        <v>7</v>
      </c>
      <c r="D56" s="29">
        <f t="shared" si="0"/>
        <v>7.7</v>
      </c>
      <c r="E56" s="28" t="s">
        <v>7</v>
      </c>
      <c r="F56" s="28" t="s">
        <v>7</v>
      </c>
      <c r="G56" s="29" t="str">
        <f t="shared" si="1"/>
        <v>NA</v>
      </c>
      <c r="H56" s="28" t="s">
        <v>7</v>
      </c>
    </row>
    <row r="57" spans="1:8" ht="12" customHeight="1">
      <c r="A57" s="26">
        <v>1959</v>
      </c>
      <c r="B57" s="27">
        <v>7.7</v>
      </c>
      <c r="C57" s="28" t="s">
        <v>7</v>
      </c>
      <c r="D57" s="29">
        <f t="shared" si="0"/>
        <v>7.7</v>
      </c>
      <c r="E57" s="28" t="s">
        <v>7</v>
      </c>
      <c r="F57" s="28" t="s">
        <v>7</v>
      </c>
      <c r="G57" s="29" t="str">
        <f t="shared" si="1"/>
        <v>NA</v>
      </c>
      <c r="H57" s="28" t="s">
        <v>7</v>
      </c>
    </row>
    <row r="58" spans="1:8" ht="12" customHeight="1">
      <c r="A58" s="26">
        <v>1960</v>
      </c>
      <c r="B58" s="27">
        <f>DryBeans!K8</f>
        <v>8.964190203626634</v>
      </c>
      <c r="C58" s="28" t="s">
        <v>7</v>
      </c>
      <c r="D58" s="29">
        <f t="shared" si="0"/>
        <v>8.964190203626634</v>
      </c>
      <c r="E58" s="28" t="s">
        <v>7</v>
      </c>
      <c r="F58" s="28" t="s">
        <v>7</v>
      </c>
      <c r="G58" s="29" t="str">
        <f t="shared" si="1"/>
        <v>NA</v>
      </c>
      <c r="H58" s="28" t="s">
        <v>7</v>
      </c>
    </row>
    <row r="59" spans="1:8" ht="12" customHeight="1">
      <c r="A59" s="30">
        <v>1961</v>
      </c>
      <c r="B59" s="31">
        <f>DryBeans!K9</f>
        <v>8.762645232925347</v>
      </c>
      <c r="C59" s="32" t="s">
        <v>7</v>
      </c>
      <c r="D59" s="33">
        <f t="shared" si="0"/>
        <v>8.762645232925347</v>
      </c>
      <c r="E59" s="32" t="s">
        <v>7</v>
      </c>
      <c r="F59" s="32" t="s">
        <v>7</v>
      </c>
      <c r="G59" s="33" t="str">
        <f t="shared" si="1"/>
        <v>NA</v>
      </c>
      <c r="H59" s="32" t="s">
        <v>7</v>
      </c>
    </row>
    <row r="60" spans="1:8" ht="12" customHeight="1">
      <c r="A60" s="30">
        <v>1962</v>
      </c>
      <c r="B60" s="31">
        <f>DryBeans!K10</f>
        <v>8.411156636391212</v>
      </c>
      <c r="C60" s="32" t="s">
        <v>7</v>
      </c>
      <c r="D60" s="33">
        <f t="shared" si="0"/>
        <v>8.411156636391212</v>
      </c>
      <c r="E60" s="32" t="s">
        <v>7</v>
      </c>
      <c r="F60" s="32" t="s">
        <v>7</v>
      </c>
      <c r="G60" s="33" t="str">
        <f t="shared" si="1"/>
        <v>NA</v>
      </c>
      <c r="H60" s="32" t="s">
        <v>7</v>
      </c>
    </row>
    <row r="61" spans="1:8" ht="12" customHeight="1">
      <c r="A61" s="30">
        <v>1963</v>
      </c>
      <c r="B61" s="31">
        <f>DryBeans!K11</f>
        <v>7.648368784697753</v>
      </c>
      <c r="C61" s="32" t="s">
        <v>7</v>
      </c>
      <c r="D61" s="33">
        <f t="shared" si="0"/>
        <v>7.648368784697753</v>
      </c>
      <c r="E61" s="32" t="s">
        <v>7</v>
      </c>
      <c r="F61" s="32" t="s">
        <v>7</v>
      </c>
      <c r="G61" s="33" t="str">
        <f t="shared" si="1"/>
        <v>NA</v>
      </c>
      <c r="H61" s="32" t="s">
        <v>7</v>
      </c>
    </row>
    <row r="62" spans="1:8" ht="12" customHeight="1">
      <c r="A62" s="30">
        <v>1964</v>
      </c>
      <c r="B62" s="31">
        <f>DryBeans!K12</f>
        <v>8.100728233994955</v>
      </c>
      <c r="C62" s="32" t="s">
        <v>7</v>
      </c>
      <c r="D62" s="33">
        <f t="shared" si="0"/>
        <v>8.100728233994955</v>
      </c>
      <c r="E62" s="32" t="s">
        <v>7</v>
      </c>
      <c r="F62" s="32" t="s">
        <v>7</v>
      </c>
      <c r="G62" s="33" t="str">
        <f t="shared" si="1"/>
        <v>NA</v>
      </c>
      <c r="H62" s="32" t="s">
        <v>7</v>
      </c>
    </row>
    <row r="63" spans="1:8" ht="12" customHeight="1">
      <c r="A63" s="30">
        <v>1965</v>
      </c>
      <c r="B63" s="31">
        <f>DryBeans!K13</f>
        <v>6.593047548568991</v>
      </c>
      <c r="C63" s="32">
        <v>0.11499486837510679</v>
      </c>
      <c r="D63" s="33">
        <f t="shared" si="0"/>
        <v>6.708042416944098</v>
      </c>
      <c r="E63" s="32" t="s">
        <v>7</v>
      </c>
      <c r="F63" s="32" t="s">
        <v>7</v>
      </c>
      <c r="G63" s="33" t="str">
        <f t="shared" si="1"/>
        <v>NA</v>
      </c>
      <c r="H63" s="32" t="s">
        <v>7</v>
      </c>
    </row>
    <row r="64" spans="1:8" ht="12" customHeight="1">
      <c r="A64" s="26">
        <v>1966</v>
      </c>
      <c r="B64" s="27">
        <f>DryBeans!K14</f>
        <v>6.883790248336917</v>
      </c>
      <c r="C64" s="28">
        <v>0.1057864893939394</v>
      </c>
      <c r="D64" s="29">
        <f t="shared" si="0"/>
        <v>6.989576737730856</v>
      </c>
      <c r="E64" s="28" t="s">
        <v>7</v>
      </c>
      <c r="F64" s="28" t="s">
        <v>7</v>
      </c>
      <c r="G64" s="29" t="str">
        <f t="shared" si="1"/>
        <v>NA</v>
      </c>
      <c r="H64" s="28" t="s">
        <v>7</v>
      </c>
    </row>
    <row r="65" spans="1:8" ht="12" customHeight="1">
      <c r="A65" s="26">
        <v>1967</v>
      </c>
      <c r="B65" s="27">
        <f>DryBeans!K15</f>
        <v>7.560657391323934</v>
      </c>
      <c r="C65" s="28">
        <v>0.13300327020940095</v>
      </c>
      <c r="D65" s="29">
        <f t="shared" si="0"/>
        <v>7.693660661533335</v>
      </c>
      <c r="E65" s="28" t="s">
        <v>7</v>
      </c>
      <c r="F65" s="28" t="s">
        <v>7</v>
      </c>
      <c r="G65" s="29" t="str">
        <f t="shared" si="1"/>
        <v>NA</v>
      </c>
      <c r="H65" s="28" t="s">
        <v>7</v>
      </c>
    </row>
    <row r="66" spans="1:8" ht="12" customHeight="1">
      <c r="A66" s="26">
        <v>1968</v>
      </c>
      <c r="B66" s="27">
        <f>DryBeans!K16</f>
        <v>6.358759495598949</v>
      </c>
      <c r="C66" s="28">
        <v>0.15190991760705783</v>
      </c>
      <c r="D66" s="29">
        <f t="shared" si="0"/>
        <v>6.510669413206006</v>
      </c>
      <c r="E66" s="28" t="s">
        <v>7</v>
      </c>
      <c r="F66" s="28" t="s">
        <v>7</v>
      </c>
      <c r="G66" s="29" t="str">
        <f t="shared" si="1"/>
        <v>NA</v>
      </c>
      <c r="H66" s="28" t="s">
        <v>7</v>
      </c>
    </row>
    <row r="67" spans="1:8" ht="12" customHeight="1">
      <c r="A67" s="26">
        <v>1969</v>
      </c>
      <c r="B67" s="27">
        <f>DryBeans!K17</f>
        <v>6.881330467222618</v>
      </c>
      <c r="C67" s="28">
        <v>0.12188159502769204</v>
      </c>
      <c r="D67" s="29">
        <f t="shared" si="0"/>
        <v>7.00321206225031</v>
      </c>
      <c r="E67" s="28" t="s">
        <v>7</v>
      </c>
      <c r="F67" s="28" t="s">
        <v>7</v>
      </c>
      <c r="G67" s="29" t="str">
        <f t="shared" si="1"/>
        <v>NA</v>
      </c>
      <c r="H67" s="28" t="s">
        <v>7</v>
      </c>
    </row>
    <row r="68" spans="1:8" ht="12" customHeight="1">
      <c r="A68" s="26">
        <v>1970</v>
      </c>
      <c r="B68" s="27">
        <f>DryBeans!K18</f>
        <v>6.243462329968099</v>
      </c>
      <c r="C68" s="28">
        <v>0.7128654641425759</v>
      </c>
      <c r="D68" s="29">
        <f t="shared" si="0"/>
        <v>6.956327794110675</v>
      </c>
      <c r="E68" s="27">
        <f>DryOnions!K8</f>
        <v>1.1802702729063848</v>
      </c>
      <c r="F68" s="27">
        <f>'[2]Dehy'!$J8</f>
        <v>11.984894075649105</v>
      </c>
      <c r="G68" s="29">
        <f t="shared" si="1"/>
        <v>13.16516434855549</v>
      </c>
      <c r="H68" s="27">
        <f>'[2]Chips'!$J8</f>
        <v>17.390710649006106</v>
      </c>
    </row>
    <row r="69" spans="1:8" ht="12" customHeight="1">
      <c r="A69" s="30">
        <v>1971</v>
      </c>
      <c r="B69" s="31">
        <f>DryBeans!K19</f>
        <v>6.756208808044325</v>
      </c>
      <c r="C69" s="32">
        <v>0.6559893541793804</v>
      </c>
      <c r="D69" s="33">
        <f t="shared" si="0"/>
        <v>7.412198162223705</v>
      </c>
      <c r="E69" s="31">
        <f>DryOnions!K9</f>
        <v>1.4913489292645223</v>
      </c>
      <c r="F69" s="31">
        <f>'[2]Dehy'!$J9</f>
        <v>12.318990084801673</v>
      </c>
      <c r="G69" s="33">
        <f t="shared" si="1"/>
        <v>13.810339014066194</v>
      </c>
      <c r="H69" s="33">
        <f>'[2]Chips'!$J9</f>
        <v>17.15223368855972</v>
      </c>
    </row>
    <row r="70" spans="1:8" ht="12" customHeight="1">
      <c r="A70" s="30">
        <v>1972</v>
      </c>
      <c r="B70" s="31">
        <f>DryBeans!K20</f>
        <v>5.7655331211647685</v>
      </c>
      <c r="C70" s="32">
        <v>0.7910064188170421</v>
      </c>
      <c r="D70" s="33">
        <f t="shared" si="0"/>
        <v>6.55653953998181</v>
      </c>
      <c r="E70" s="31">
        <f>DryOnions!K10</f>
        <v>0.8758080192095135</v>
      </c>
      <c r="F70" s="31">
        <f>'[2]Dehy'!$J10</f>
        <v>12.438396634523764</v>
      </c>
      <c r="G70" s="33">
        <f t="shared" si="1"/>
        <v>13.314204653733277</v>
      </c>
      <c r="H70" s="33">
        <f>'[2]Chips'!$J10</f>
        <v>16.663966916949345</v>
      </c>
    </row>
    <row r="71" spans="1:8" ht="12" customHeight="1">
      <c r="A71" s="30">
        <v>1973</v>
      </c>
      <c r="B71" s="31">
        <f>DryBeans!K21</f>
        <v>7.439298683252536</v>
      </c>
      <c r="C71" s="32">
        <v>0.5457830319690976</v>
      </c>
      <c r="D71" s="33">
        <f t="shared" si="0"/>
        <v>7.985081715221634</v>
      </c>
      <c r="E71" s="31">
        <f>DryOnions!K11</f>
        <v>1.1543841932150125</v>
      </c>
      <c r="F71" s="31">
        <f>'[2]Dehy'!$J11</f>
        <v>13.093089014624203</v>
      </c>
      <c r="G71" s="33">
        <f t="shared" si="1"/>
        <v>14.247473207839215</v>
      </c>
      <c r="H71" s="33">
        <f>'[2]Chips'!$J11</f>
        <v>16.295438136181097</v>
      </c>
    </row>
    <row r="72" spans="1:8" ht="12" customHeight="1">
      <c r="A72" s="30">
        <v>1974</v>
      </c>
      <c r="B72" s="31">
        <f>DryBeans!K22</f>
        <v>5.481819850656143</v>
      </c>
      <c r="C72" s="32">
        <v>0.6897850017846073</v>
      </c>
      <c r="D72" s="33">
        <f aca="true" t="shared" si="2" ref="D72:D103">SUM(B72,C72)</f>
        <v>6.17160485244075</v>
      </c>
      <c r="E72" s="31">
        <f>DryOnions!K12</f>
        <v>1.5435391902887017</v>
      </c>
      <c r="F72" s="31">
        <f>'[2]Dehy'!$J12</f>
        <v>14.5207702451205</v>
      </c>
      <c r="G72" s="33">
        <f aca="true" t="shared" si="3" ref="G72:G117">IF(F72=0,"NA",IF(E72=0,"NA",IF(F72="NA","NA",SUM(E72,F72))))</f>
        <v>16.064309435409204</v>
      </c>
      <c r="H72" s="33">
        <f>'[2]Chips'!$J12</f>
        <v>15.72614961609322</v>
      </c>
    </row>
    <row r="73" spans="1:8" ht="12" customHeight="1">
      <c r="A73" s="30">
        <v>1975</v>
      </c>
      <c r="B73" s="31">
        <f>DryBeans!K23</f>
        <v>6.80166636147365</v>
      </c>
      <c r="C73" s="32">
        <v>0.37575393963644144</v>
      </c>
      <c r="D73" s="33">
        <f t="shared" si="2"/>
        <v>7.177420301110091</v>
      </c>
      <c r="E73" s="31">
        <f>DryOnions!K13</f>
        <v>1.9644221731420128</v>
      </c>
      <c r="F73" s="31">
        <f>'[2]Dehy'!$J13</f>
        <v>14.70531501622888</v>
      </c>
      <c r="G73" s="33">
        <f t="shared" si="3"/>
        <v>16.669737189370892</v>
      </c>
      <c r="H73" s="33">
        <f>'[2]Chips'!$J13</f>
        <v>15.48434295027619</v>
      </c>
    </row>
    <row r="74" spans="1:8" ht="12" customHeight="1">
      <c r="A74" s="26">
        <v>1976</v>
      </c>
      <c r="B74" s="27">
        <f>DryBeans!K24</f>
        <v>6.270011493772465</v>
      </c>
      <c r="C74" s="28">
        <v>0.5684912135240333</v>
      </c>
      <c r="D74" s="29">
        <f t="shared" si="2"/>
        <v>6.838502707296498</v>
      </c>
      <c r="E74" s="27">
        <f>DryOnions!K14</f>
        <v>0.7588417914555001</v>
      </c>
      <c r="F74" s="27">
        <f>'[2]Dehy'!$J14</f>
        <v>16.341779989451236</v>
      </c>
      <c r="G74" s="29">
        <f t="shared" si="3"/>
        <v>17.100621780906735</v>
      </c>
      <c r="H74" s="27">
        <f>'[2]Chips'!$J14</f>
        <v>15.752058155800674</v>
      </c>
    </row>
    <row r="75" spans="1:8" ht="12" customHeight="1">
      <c r="A75" s="26">
        <v>1977</v>
      </c>
      <c r="B75" s="27">
        <f>DryBeans!K25</f>
        <v>6.669621239070015</v>
      </c>
      <c r="C75" s="28">
        <v>0.3266770478467373</v>
      </c>
      <c r="D75" s="29">
        <f>SUM(B75,C75)</f>
        <v>6.996298286916752</v>
      </c>
      <c r="E75" s="27">
        <f>DryOnions!K15</f>
        <v>1.3362520716131117</v>
      </c>
      <c r="F75" s="27">
        <f>'[2]Dehy'!$J15</f>
        <v>11.386920572650622</v>
      </c>
      <c r="G75" s="29">
        <f t="shared" si="3"/>
        <v>12.723172644263734</v>
      </c>
      <c r="H75" s="27">
        <f>'[2]Chips'!$J15</f>
        <v>16.23917653095047</v>
      </c>
    </row>
    <row r="76" spans="1:8" ht="12" customHeight="1">
      <c r="A76" s="26">
        <v>1978</v>
      </c>
      <c r="B76" s="27">
        <f>DryBeans!K26</f>
        <v>5.063209602738402</v>
      </c>
      <c r="C76" s="28">
        <v>0.6144666232611059</v>
      </c>
      <c r="D76" s="29">
        <f t="shared" si="2"/>
        <v>5.677676225999508</v>
      </c>
      <c r="E76" s="27">
        <f>DryOnions!K16</f>
        <v>1.3055123362311025</v>
      </c>
      <c r="F76" s="27">
        <f>'[2]Dehy'!$J16</f>
        <v>12.083536626457308</v>
      </c>
      <c r="G76" s="29">
        <f t="shared" si="3"/>
        <v>13.38904896268841</v>
      </c>
      <c r="H76" s="27">
        <f>'[2]Chips'!$J16</f>
        <v>16.516023631421703</v>
      </c>
    </row>
    <row r="77" spans="1:8" ht="12" customHeight="1">
      <c r="A77" s="26">
        <v>1979</v>
      </c>
      <c r="B77" s="27">
        <f>DryBeans!K27</f>
        <v>6.23582882740733</v>
      </c>
      <c r="C77" s="28">
        <v>0.49662039036919614</v>
      </c>
      <c r="D77" s="29">
        <f t="shared" si="2"/>
        <v>6.7324492177765265</v>
      </c>
      <c r="E77" s="27">
        <f>DryOnions!K17</f>
        <v>1.9273200149296836</v>
      </c>
      <c r="F77" s="27">
        <f>'[2]Dehy'!$J17</f>
        <v>11.188340627846525</v>
      </c>
      <c r="G77" s="29">
        <f t="shared" si="3"/>
        <v>13.11566064277621</v>
      </c>
      <c r="H77" s="27">
        <f>'[2]Chips'!$J17</f>
        <v>16.656941281020195</v>
      </c>
    </row>
    <row r="78" spans="1:8" ht="12" customHeight="1">
      <c r="A78" s="26">
        <v>1980</v>
      </c>
      <c r="B78" s="27">
        <f>DryBeans!K28</f>
        <v>5.396398184097328</v>
      </c>
      <c r="C78" s="28">
        <v>0.5031637574574636</v>
      </c>
      <c r="D78" s="29">
        <f t="shared" si="2"/>
        <v>5.899561941554792</v>
      </c>
      <c r="E78" s="27">
        <f>DryOnions!K18</f>
        <v>0.7706721199160395</v>
      </c>
      <c r="F78" s="27">
        <f>'[2]Dehy'!$J18</f>
        <v>9.77114163512291</v>
      </c>
      <c r="G78" s="29">
        <f t="shared" si="3"/>
        <v>10.54181375503895</v>
      </c>
      <c r="H78" s="27">
        <f>'[2]Chips'!$J18</f>
        <v>16.48697750805793</v>
      </c>
    </row>
    <row r="79" spans="1:8" ht="12" customHeight="1">
      <c r="A79" s="30">
        <v>1981</v>
      </c>
      <c r="B79" s="31">
        <f>DryBeans!K29</f>
        <v>5.421430737299837</v>
      </c>
      <c r="C79" s="32">
        <v>0.5163998873052412</v>
      </c>
      <c r="D79" s="33">
        <f t="shared" si="2"/>
        <v>5.937830624605079</v>
      </c>
      <c r="E79" s="31">
        <f>DryOnions!K19</f>
        <v>0.8212430131410732</v>
      </c>
      <c r="F79" s="31">
        <f>'[2]Dehy'!$J19</f>
        <v>10.83319708130767</v>
      </c>
      <c r="G79" s="33">
        <f t="shared" si="3"/>
        <v>11.654440094448743</v>
      </c>
      <c r="H79" s="33">
        <f>'[2]Chips'!$J19</f>
        <v>16.58978318534044</v>
      </c>
    </row>
    <row r="80" spans="1:8" ht="12" customHeight="1">
      <c r="A80" s="30">
        <v>1982</v>
      </c>
      <c r="B80" s="31">
        <f>DryBeans!K30</f>
        <v>7.347029244073206</v>
      </c>
      <c r="C80" s="32">
        <v>0.343961063476339</v>
      </c>
      <c r="D80" s="33">
        <f t="shared" si="2"/>
        <v>7.690990307549545</v>
      </c>
      <c r="E80" s="31">
        <f>DryOnions!K20</f>
        <v>2.004422055661791</v>
      </c>
      <c r="F80" s="31">
        <f>'[2]Dehy'!$J20</f>
        <v>10.380769031991317</v>
      </c>
      <c r="G80" s="33">
        <f t="shared" si="3"/>
        <v>12.385191087653109</v>
      </c>
      <c r="H80" s="33">
        <f>'[2]Chips'!$J20</f>
        <v>16.991681912932624</v>
      </c>
    </row>
    <row r="81" spans="1:8" ht="12" customHeight="1">
      <c r="A81" s="30">
        <v>1983</v>
      </c>
      <c r="B81" s="31">
        <f>DryBeans!K31</f>
        <v>6.247275912236894</v>
      </c>
      <c r="C81" s="32">
        <v>0.4186864979727588</v>
      </c>
      <c r="D81" s="33">
        <f t="shared" si="2"/>
        <v>6.665962410209653</v>
      </c>
      <c r="E81" s="31">
        <f>DryOnions!K21</f>
        <v>1.6570581755560012</v>
      </c>
      <c r="F81" s="31">
        <f>'[2]Dehy'!$J21</f>
        <v>9.9788952101303</v>
      </c>
      <c r="G81" s="33">
        <f t="shared" si="3"/>
        <v>11.635953385686301</v>
      </c>
      <c r="H81" s="33">
        <f>'[2]Chips'!$J21</f>
        <v>17.757971208713357</v>
      </c>
    </row>
    <row r="82" spans="1:8" ht="12" customHeight="1">
      <c r="A82" s="30">
        <v>1984</v>
      </c>
      <c r="B82" s="31">
        <f>DryBeans!K32</f>
        <v>5.407279377176438</v>
      </c>
      <c r="C82" s="32">
        <v>0.428889670114918</v>
      </c>
      <c r="D82" s="33">
        <f t="shared" si="2"/>
        <v>5.836169047291356</v>
      </c>
      <c r="E82" s="31">
        <f>DryOnions!K22</f>
        <v>1.4835607058236158</v>
      </c>
      <c r="F82" s="31">
        <f>'[2]Dehy'!$J22</f>
        <v>10.290651920050095</v>
      </c>
      <c r="G82" s="33">
        <f t="shared" si="3"/>
        <v>11.77421262587371</v>
      </c>
      <c r="H82" s="33">
        <f>'[2]Chips'!$J22</f>
        <v>17.971026114035237</v>
      </c>
    </row>
    <row r="83" spans="1:8" ht="12" customHeight="1">
      <c r="A83" s="30">
        <v>1985</v>
      </c>
      <c r="B83" s="31">
        <f>DryBeans!K33</f>
        <v>6.911872446531611</v>
      </c>
      <c r="C83" s="32">
        <v>0.4438366853639226</v>
      </c>
      <c r="D83" s="33">
        <f t="shared" si="2"/>
        <v>7.355709131895534</v>
      </c>
      <c r="E83" s="31">
        <f>DryOnions!K23</f>
        <v>1.5729268884453127</v>
      </c>
      <c r="F83" s="31">
        <f>'[2]Dehy'!$J23</f>
        <v>11.2087131918177</v>
      </c>
      <c r="G83" s="33">
        <f t="shared" si="3"/>
        <v>12.781640080263013</v>
      </c>
      <c r="H83" s="33">
        <f>'[2]Chips'!$J23</f>
        <v>17.595083240378084</v>
      </c>
    </row>
    <row r="84" spans="1:8" ht="12" customHeight="1">
      <c r="A84" s="26">
        <v>1986</v>
      </c>
      <c r="B84" s="27">
        <f>DryBeans!K34</f>
        <v>6.358637570988716</v>
      </c>
      <c r="C84" s="28">
        <v>0.7029109406688423</v>
      </c>
      <c r="D84" s="29">
        <f t="shared" si="2"/>
        <v>7.061548511657558</v>
      </c>
      <c r="E84" s="27">
        <f>DryOnions!K24</f>
        <v>1.8907448991277824</v>
      </c>
      <c r="F84" s="27">
        <f>'[2]Dehy'!$J24</f>
        <v>10.934132831361598</v>
      </c>
      <c r="G84" s="29">
        <f t="shared" si="3"/>
        <v>12.82487773048938</v>
      </c>
      <c r="H84" s="27">
        <f>'[2]Chips'!$J24</f>
        <v>18.14282026669326</v>
      </c>
    </row>
    <row r="85" spans="1:8" ht="12" customHeight="1">
      <c r="A85" s="26">
        <v>1987</v>
      </c>
      <c r="B85" s="27">
        <f>DryBeans!K35</f>
        <v>5.3835965634833025</v>
      </c>
      <c r="C85" s="28">
        <v>0.5793270232935177</v>
      </c>
      <c r="D85" s="29">
        <f t="shared" si="2"/>
        <v>5.96292358677682</v>
      </c>
      <c r="E85" s="27">
        <f>DryOnions!K25</f>
        <v>1.5190091653350026</v>
      </c>
      <c r="F85" s="27">
        <f>'[2]Dehy'!$J25</f>
        <v>10.755976013574735</v>
      </c>
      <c r="G85" s="29">
        <f t="shared" si="3"/>
        <v>12.274985178909738</v>
      </c>
      <c r="H85" s="27">
        <f>'[2]Chips'!$J25</f>
        <v>17.58507009769197</v>
      </c>
    </row>
    <row r="86" spans="1:8" ht="12" customHeight="1">
      <c r="A86" s="26">
        <v>1988</v>
      </c>
      <c r="B86" s="27">
        <f>DryBeans!K36</f>
        <v>6.846759738961153</v>
      </c>
      <c r="C86" s="28">
        <v>0.7013250130133083</v>
      </c>
      <c r="D86" s="29">
        <f t="shared" si="2"/>
        <v>7.548084751974462</v>
      </c>
      <c r="E86" s="27">
        <f>DryOnions!K26</f>
        <v>1.6679357152244094</v>
      </c>
      <c r="F86" s="27">
        <f>'[2]Dehy'!$J26</f>
        <v>10.425775749833686</v>
      </c>
      <c r="G86" s="29">
        <f t="shared" si="3"/>
        <v>12.093711465058096</v>
      </c>
      <c r="H86" s="27">
        <f>'[2]Chips'!$J26</f>
        <v>17.096271095130625</v>
      </c>
    </row>
    <row r="87" spans="1:8" ht="12" customHeight="1">
      <c r="A87" s="26">
        <v>1989</v>
      </c>
      <c r="B87" s="27">
        <f>DryBeans!K37</f>
        <v>5.41957045941016</v>
      </c>
      <c r="C87" s="28">
        <v>0.617559955609527</v>
      </c>
      <c r="D87" s="29">
        <f t="shared" si="2"/>
        <v>6.037130415019687</v>
      </c>
      <c r="E87" s="27">
        <f>DryOnions!K27</f>
        <v>1.6135610887354357</v>
      </c>
      <c r="F87" s="27">
        <f>'[2]Dehy'!$J27</f>
        <v>10.788960225113401</v>
      </c>
      <c r="G87" s="29">
        <f t="shared" si="3"/>
        <v>12.402521313848837</v>
      </c>
      <c r="H87" s="27">
        <f>'[2]Chips'!$J27</f>
        <v>17.371781115055267</v>
      </c>
    </row>
    <row r="88" spans="1:8" ht="12" customHeight="1">
      <c r="A88" s="26">
        <v>1990</v>
      </c>
      <c r="B88" s="27">
        <f>DryBeans!K38</f>
        <v>6.729235146509306</v>
      </c>
      <c r="C88" s="28">
        <v>0.466454088209154</v>
      </c>
      <c r="D88" s="29">
        <f t="shared" si="2"/>
        <v>7.1956892347184604</v>
      </c>
      <c r="E88" s="27">
        <f>DryOnions!K28</f>
        <v>2.133993365143204</v>
      </c>
      <c r="F88" s="27">
        <f>'[2]Dehy'!$J28</f>
        <v>12.73932279856236</v>
      </c>
      <c r="G88" s="29">
        <f t="shared" si="3"/>
        <v>14.873316163705564</v>
      </c>
      <c r="H88" s="27">
        <f>'[2]Chips'!$J28</f>
        <v>16.319753905937667</v>
      </c>
    </row>
    <row r="89" spans="1:8" ht="12" customHeight="1">
      <c r="A89" s="30">
        <v>1991</v>
      </c>
      <c r="B89" s="31">
        <f>DryBeans!K39</f>
        <v>7.347317346409305</v>
      </c>
      <c r="C89" s="32">
        <v>0.5597974567368953</v>
      </c>
      <c r="D89" s="33">
        <f t="shared" si="2"/>
        <v>7.9071148031462</v>
      </c>
      <c r="E89" s="31">
        <f>DryOnions!K29</f>
        <v>1.5718785041007048</v>
      </c>
      <c r="F89" s="31">
        <f>'[2]Dehy'!$J29</f>
        <v>13.82885798544733</v>
      </c>
      <c r="G89" s="33">
        <f t="shared" si="3"/>
        <v>15.400736489548034</v>
      </c>
      <c r="H89" s="33">
        <f>'[2]Chips'!$J29</f>
        <v>17.151699163290505</v>
      </c>
    </row>
    <row r="90" spans="1:8" ht="12" customHeight="1">
      <c r="A90" s="30">
        <v>1992</v>
      </c>
      <c r="B90" s="31">
        <f>DryBeans!K40</f>
        <v>7.818356298706858</v>
      </c>
      <c r="C90" s="32">
        <v>0.5977684458532841</v>
      </c>
      <c r="D90" s="33">
        <f t="shared" si="2"/>
        <v>8.416124744560141</v>
      </c>
      <c r="E90" s="31">
        <f>DryOnions!K30</f>
        <v>1.4359650911270796</v>
      </c>
      <c r="F90" s="31">
        <f>'[2]Dehy'!$J30</f>
        <v>12.828993124382043</v>
      </c>
      <c r="G90" s="33">
        <f t="shared" si="3"/>
        <v>14.264958215509122</v>
      </c>
      <c r="H90" s="33">
        <f>'[2]Chips'!$J30</f>
        <v>16.97167028891294</v>
      </c>
    </row>
    <row r="91" spans="1:8" ht="12" customHeight="1">
      <c r="A91" s="30">
        <v>1993</v>
      </c>
      <c r="B91" s="31">
        <f>DryBeans!K41</f>
        <v>7.2265797198901085</v>
      </c>
      <c r="C91" s="32">
        <v>0.5107357951747148</v>
      </c>
      <c r="D91" s="33">
        <f t="shared" si="2"/>
        <v>7.737315515064823</v>
      </c>
      <c r="E91" s="31">
        <f>DryOnions!K31</f>
        <v>1.9925503341722548</v>
      </c>
      <c r="F91" s="31">
        <f>'[2]Dehy'!$J31</f>
        <v>13.666768652878911</v>
      </c>
      <c r="G91" s="33">
        <f t="shared" si="3"/>
        <v>15.659318987051165</v>
      </c>
      <c r="H91" s="33">
        <f>'[2]Chips'!$J31</f>
        <v>17.475981796315157</v>
      </c>
    </row>
    <row r="92" spans="1:8" ht="12" customHeight="1">
      <c r="A92" s="30">
        <v>1994</v>
      </c>
      <c r="B92" s="31">
        <f>DryBeans!K42</f>
        <v>7.707940763601026</v>
      </c>
      <c r="C92" s="32">
        <v>0.4413123293460957</v>
      </c>
      <c r="D92" s="33">
        <f t="shared" si="2"/>
        <v>8.149253092947122</v>
      </c>
      <c r="E92" s="31">
        <f>DryOnions!K32</f>
        <v>0.94521362562444</v>
      </c>
      <c r="F92" s="31">
        <f>'[2]Dehy'!$J32</f>
        <v>13.223397333564888</v>
      </c>
      <c r="G92" s="33">
        <f t="shared" si="3"/>
        <v>14.168610959189328</v>
      </c>
      <c r="H92" s="33">
        <f>'[2]Chips'!$J32</f>
        <v>16.195613430206954</v>
      </c>
    </row>
    <row r="93" spans="1:8" ht="12" customHeight="1">
      <c r="A93" s="30">
        <v>1995</v>
      </c>
      <c r="B93" s="31">
        <f>DryBeans!K43</f>
        <v>7.5061496828070515</v>
      </c>
      <c r="C93" s="32">
        <v>0.9508549279742229</v>
      </c>
      <c r="D93" s="33">
        <f t="shared" si="2"/>
        <v>8.457004610781274</v>
      </c>
      <c r="E93" s="31">
        <f>DryOnions!K33</f>
        <v>1.3211898455864977</v>
      </c>
      <c r="F93" s="31">
        <f>'[2]Dehy'!$J33</f>
        <v>13.209436999703625</v>
      </c>
      <c r="G93" s="33">
        <f t="shared" si="3"/>
        <v>14.530626845290122</v>
      </c>
      <c r="H93" s="33">
        <f>'[2]Chips'!$J33</f>
        <v>16.115675461533556</v>
      </c>
    </row>
    <row r="94" spans="1:8" ht="12" customHeight="1">
      <c r="A94" s="26">
        <v>1996</v>
      </c>
      <c r="B94" s="27">
        <f>DryBeans!K44</f>
        <v>7.434463868400659</v>
      </c>
      <c r="C94" s="28">
        <v>0.6496201952631168</v>
      </c>
      <c r="D94" s="29">
        <f t="shared" si="2"/>
        <v>8.084084063663775</v>
      </c>
      <c r="E94" s="27">
        <f>DryOnions!K34</f>
        <v>0.8420838472263944</v>
      </c>
      <c r="F94" s="27">
        <f>'[2]Dehy'!$J34</f>
        <v>16.681730404387636</v>
      </c>
      <c r="G94" s="29">
        <f t="shared" si="3"/>
        <v>17.52381425161403</v>
      </c>
      <c r="H94" s="27">
        <f>'[2]Chips'!$J34</f>
        <v>16.16686080091372</v>
      </c>
    </row>
    <row r="95" spans="1:8" ht="12" customHeight="1">
      <c r="A95" s="26">
        <v>1997</v>
      </c>
      <c r="B95" s="27">
        <f>DryBeans!K45</f>
        <v>7.396851726319594</v>
      </c>
      <c r="C95" s="28">
        <v>0.8988631483637968</v>
      </c>
      <c r="D95" s="29">
        <f t="shared" si="2"/>
        <v>8.29571487468339</v>
      </c>
      <c r="E95" s="27">
        <f>DryOnions!K35</f>
        <v>0.8933727022630001</v>
      </c>
      <c r="F95" s="27">
        <f>'[2]Dehy'!$J35</f>
        <v>15.496328520383862</v>
      </c>
      <c r="G95" s="29">
        <f t="shared" si="3"/>
        <v>16.389701222646863</v>
      </c>
      <c r="H95" s="27">
        <f>'[2]Chips'!$J35</f>
        <v>15.220044497860117</v>
      </c>
    </row>
    <row r="96" spans="1:8" ht="12" customHeight="1">
      <c r="A96" s="26">
        <v>1998</v>
      </c>
      <c r="B96" s="27">
        <f>DryBeans!K46</f>
        <v>7.259375356886323</v>
      </c>
      <c r="C96" s="28">
        <v>0.8017455661153708</v>
      </c>
      <c r="D96" s="29">
        <f t="shared" si="2"/>
        <v>8.061120923001694</v>
      </c>
      <c r="E96" s="27">
        <f>DryOnions!K36</f>
        <v>1.1393957963052228</v>
      </c>
      <c r="F96" s="27">
        <f>'[2]Dehy'!$J36</f>
        <v>16.519548653097438</v>
      </c>
      <c r="G96" s="29">
        <f t="shared" si="3"/>
        <v>17.65894444940266</v>
      </c>
      <c r="H96" s="27">
        <f>'[2]Chips'!$J36</f>
        <v>14.295440899625154</v>
      </c>
    </row>
    <row r="97" spans="1:8" ht="12" customHeight="1">
      <c r="A97" s="26">
        <v>1999</v>
      </c>
      <c r="B97" s="27">
        <f>DryBeans!K47</f>
        <v>7.802208360335845</v>
      </c>
      <c r="C97" s="28">
        <v>0.5945513080024477</v>
      </c>
      <c r="D97" s="29">
        <f t="shared" si="2"/>
        <v>8.396759668338293</v>
      </c>
      <c r="E97" s="27">
        <f>DryOnions!K37</f>
        <v>2.32001036658994</v>
      </c>
      <c r="F97" s="27">
        <f>'[2]Dehy'!$J37</f>
        <v>12.357783708086432</v>
      </c>
      <c r="G97" s="29">
        <f t="shared" si="3"/>
        <v>14.677794074676372</v>
      </c>
      <c r="H97" s="27">
        <f>'[2]Chips'!$J37</f>
        <v>15.466444025134717</v>
      </c>
    </row>
    <row r="98" spans="1:8" ht="12" customHeight="1">
      <c r="A98" s="26">
        <v>2000</v>
      </c>
      <c r="B98" s="27">
        <f>DryBeans!K48</f>
        <v>7.683493007489775</v>
      </c>
      <c r="C98" s="28">
        <v>0.8058771334918282</v>
      </c>
      <c r="D98" s="29">
        <f t="shared" si="2"/>
        <v>8.489370140981604</v>
      </c>
      <c r="E98" s="27">
        <f>DryOnions!K38</f>
        <v>1.5623921066983024</v>
      </c>
      <c r="F98" s="27">
        <f>'[2]Dehy'!$J38</f>
        <v>15.72635023177577</v>
      </c>
      <c r="G98" s="29">
        <f t="shared" si="3"/>
        <v>17.288742338474073</v>
      </c>
      <c r="H98" s="27">
        <f>'[2]Chips'!$J38</f>
        <v>15.61843937744569</v>
      </c>
    </row>
    <row r="99" spans="1:8" ht="12" customHeight="1">
      <c r="A99" s="30">
        <v>2001</v>
      </c>
      <c r="B99" s="31">
        <f>DryBeans!K49</f>
        <v>7.041432291279931</v>
      </c>
      <c r="C99" s="32">
        <v>0.7145460577010595</v>
      </c>
      <c r="D99" s="33">
        <f t="shared" si="2"/>
        <v>7.755978348980991</v>
      </c>
      <c r="E99" s="31">
        <f>DryOnions!K39</f>
        <v>1.0190596372629916</v>
      </c>
      <c r="F99" s="31">
        <f>'[2]Dehy'!$J39</f>
        <v>14.776148197053669</v>
      </c>
      <c r="G99" s="33">
        <f t="shared" si="3"/>
        <v>15.79520783431666</v>
      </c>
      <c r="H99" s="33">
        <f>'[2]Chips'!$J39</f>
        <v>17.385541896241282</v>
      </c>
    </row>
    <row r="100" spans="1:8" ht="12" customHeight="1">
      <c r="A100" s="30">
        <v>2002</v>
      </c>
      <c r="B100" s="31">
        <f>DryBeans!K50</f>
        <v>6.812775919283656</v>
      </c>
      <c r="C100" s="32">
        <v>0.738952310204808</v>
      </c>
      <c r="D100" s="33">
        <f t="shared" si="2"/>
        <v>7.551728229488464</v>
      </c>
      <c r="E100" s="31">
        <f>DryOnions!K40</f>
        <v>1.0746704975964687</v>
      </c>
      <c r="F100" s="31">
        <f>'[2]Dehy'!$J40</f>
        <v>14.721052882045173</v>
      </c>
      <c r="G100" s="33">
        <f t="shared" si="3"/>
        <v>15.795723379641641</v>
      </c>
      <c r="H100" s="33">
        <f>'[2]Chips'!$J40</f>
        <v>16.278907456521605</v>
      </c>
    </row>
    <row r="101" spans="1:8" ht="12" customHeight="1">
      <c r="A101" s="30">
        <v>2003</v>
      </c>
      <c r="B101" s="31">
        <f>DryBeans!K51</f>
        <v>6.771092569733442</v>
      </c>
      <c r="C101" s="32">
        <v>0.5677828939859788</v>
      </c>
      <c r="D101" s="33">
        <f t="shared" si="2"/>
        <v>7.338875463719421</v>
      </c>
      <c r="E101" s="31">
        <f>DryOnions!K41</f>
        <v>1.8410825198617777</v>
      </c>
      <c r="F101" s="31">
        <f>'[2]Dehy'!$J41</f>
        <v>15.456458376534504</v>
      </c>
      <c r="G101" s="33">
        <f t="shared" si="3"/>
        <v>17.29754089639628</v>
      </c>
      <c r="H101" s="33">
        <f>'[2]Chips'!$J41</f>
        <v>17.177356931822555</v>
      </c>
    </row>
    <row r="102" spans="1:8" ht="12" customHeight="1">
      <c r="A102" s="30">
        <v>2004</v>
      </c>
      <c r="B102" s="31">
        <f>DryBeans!K52</f>
        <v>5.988233539822039</v>
      </c>
      <c r="C102" s="32">
        <v>0.5916855221409469</v>
      </c>
      <c r="D102" s="33">
        <f t="shared" si="2"/>
        <v>6.579919061962986</v>
      </c>
      <c r="E102" s="31">
        <f>DryOnions!K42</f>
        <v>1.4766592364217674</v>
      </c>
      <c r="F102" s="31">
        <f>'[2]Dehy'!$J42</f>
        <v>13.781801305093856</v>
      </c>
      <c r="G102" s="33">
        <f t="shared" si="3"/>
        <v>15.258460541515623</v>
      </c>
      <c r="H102" s="33">
        <f>'[2]Chips'!$J42</f>
        <v>16.439234851213108</v>
      </c>
    </row>
    <row r="103" spans="1:8" ht="12" customHeight="1">
      <c r="A103" s="30">
        <v>2005</v>
      </c>
      <c r="B103" s="31">
        <f>DryBeans!K53</f>
        <v>6.1224752054633065</v>
      </c>
      <c r="C103" s="32">
        <v>0.6946046510460834</v>
      </c>
      <c r="D103" s="33">
        <f t="shared" si="2"/>
        <v>6.81707985650939</v>
      </c>
      <c r="E103" s="31">
        <f>DryOnions!K43</f>
        <v>1.1332980898746479</v>
      </c>
      <c r="F103" s="31">
        <f>'[2]Dehy'!$J43</f>
        <v>12.78328796198943</v>
      </c>
      <c r="G103" s="33">
        <f t="shared" si="3"/>
        <v>13.916586051864078</v>
      </c>
      <c r="H103" s="33">
        <f>'[2]Chips'!$J43</f>
        <v>16.04912020618812</v>
      </c>
    </row>
    <row r="104" spans="1:8" ht="12" customHeight="1">
      <c r="A104" s="26">
        <v>2006</v>
      </c>
      <c r="B104" s="27">
        <f>DryBeans!K54</f>
        <v>6.446732564744005</v>
      </c>
      <c r="C104" s="28">
        <v>1.126427798726393</v>
      </c>
      <c r="D104" s="29">
        <f aca="true" t="shared" si="4" ref="D104:D109">SUM(B104,C104)</f>
        <v>7.573160363470398</v>
      </c>
      <c r="E104" s="27">
        <f>DryOnions!K44</f>
        <v>1.7444364084013546</v>
      </c>
      <c r="F104" s="27">
        <f>'[2]Dehy'!$J44</f>
        <v>12.435609570802532</v>
      </c>
      <c r="G104" s="29">
        <f t="shared" si="3"/>
        <v>14.180045979203886</v>
      </c>
      <c r="H104" s="27">
        <f>'[2]Chips'!$J44</f>
        <v>18.61621715955398</v>
      </c>
    </row>
    <row r="105" spans="1:8" ht="12" customHeight="1">
      <c r="A105" s="26">
        <v>2007</v>
      </c>
      <c r="B105" s="27">
        <f>DryBeans!K55</f>
        <v>6.366048138739872</v>
      </c>
      <c r="C105" s="28">
        <v>0.7106179915519851</v>
      </c>
      <c r="D105" s="29">
        <f t="shared" si="4"/>
        <v>7.076666130291858</v>
      </c>
      <c r="E105" s="27">
        <f>DryOnions!K45</f>
        <v>1.0315962932692686</v>
      </c>
      <c r="F105" s="27">
        <f>'[2]Dehy'!$J45</f>
        <v>13.0281660618329</v>
      </c>
      <c r="G105" s="29">
        <f t="shared" si="3"/>
        <v>14.059762355102169</v>
      </c>
      <c r="H105" s="27">
        <f>'[2]Chips'!$J45</f>
        <v>18.581576264787323</v>
      </c>
    </row>
    <row r="106" spans="1:8" ht="12" customHeight="1">
      <c r="A106" s="26">
        <v>2008</v>
      </c>
      <c r="B106" s="27">
        <f>DryBeans!K56</f>
        <v>6.449586231343737</v>
      </c>
      <c r="C106" s="28">
        <v>0.516943775587202</v>
      </c>
      <c r="D106" s="29">
        <f t="shared" si="4"/>
        <v>6.966530006930939</v>
      </c>
      <c r="E106" s="27">
        <f>DryOnions!K46</f>
        <v>1.5053175092713365</v>
      </c>
      <c r="F106" s="27">
        <f>'[2]Dehy'!$J46</f>
        <v>12.380800258896919</v>
      </c>
      <c r="G106" s="29">
        <f t="shared" si="3"/>
        <v>13.886117768168255</v>
      </c>
      <c r="H106" s="27">
        <f>'[2]Chips'!$J46</f>
        <v>15.684285305494752</v>
      </c>
    </row>
    <row r="107" spans="1:8" ht="12" customHeight="1">
      <c r="A107" s="26">
        <v>2009</v>
      </c>
      <c r="B107" s="27">
        <f>DryBeans!K57</f>
        <v>5.752891161063459</v>
      </c>
      <c r="C107" s="28">
        <v>1.0158580844593248</v>
      </c>
      <c r="D107" s="29">
        <f t="shared" si="4"/>
        <v>6.768749245522784</v>
      </c>
      <c r="E107" s="27">
        <f>DryOnions!K47</f>
        <v>1.91302055456092</v>
      </c>
      <c r="F107" s="27">
        <f>'[2]Dehy'!$J47</f>
        <v>11.822535247384652</v>
      </c>
      <c r="G107" s="29">
        <f t="shared" si="3"/>
        <v>13.735555801945571</v>
      </c>
      <c r="H107" s="27">
        <f>'[2]Chips'!$J47</f>
        <v>13.65402325621199</v>
      </c>
    </row>
    <row r="108" spans="1:8" ht="12" customHeight="1">
      <c r="A108" s="26">
        <v>2010</v>
      </c>
      <c r="B108" s="27">
        <f>DryBeans!K58</f>
        <v>6.760984478791412</v>
      </c>
      <c r="C108" s="28">
        <v>1.617721801269438</v>
      </c>
      <c r="D108" s="29">
        <f t="shared" si="4"/>
        <v>8.37870628006085</v>
      </c>
      <c r="E108" s="27">
        <f>DryOnions!K48</f>
        <v>1.8189184194965138</v>
      </c>
      <c r="F108" s="27">
        <f>'[2]Dehy'!$J48</f>
        <v>11.210100085062184</v>
      </c>
      <c r="G108" s="29">
        <f t="shared" si="3"/>
        <v>13.029018504558698</v>
      </c>
      <c r="H108" s="27">
        <f>'[2]Chips'!$J48</f>
        <v>14.998370659871139</v>
      </c>
    </row>
    <row r="109" spans="1:8" ht="12" customHeight="1">
      <c r="A109" s="84">
        <v>2011</v>
      </c>
      <c r="B109" s="83">
        <f>DryBeans!K59</f>
        <v>5.1478356743634635</v>
      </c>
      <c r="C109" s="82">
        <v>1.055174452683435</v>
      </c>
      <c r="D109" s="81">
        <f t="shared" si="4"/>
        <v>6.203010127046898</v>
      </c>
      <c r="E109" s="83">
        <f>DryOnions!K49</f>
        <v>1.2194132837710214</v>
      </c>
      <c r="F109" s="31">
        <f>'[2]Dehy'!$J49</f>
        <v>10.562774483302091</v>
      </c>
      <c r="G109" s="33">
        <f t="shared" si="3"/>
        <v>11.782187767073113</v>
      </c>
      <c r="H109" s="33">
        <f>'[2]Chips'!$J49</f>
        <v>16.76964465612032</v>
      </c>
    </row>
    <row r="110" spans="1:8" ht="12" customHeight="1">
      <c r="A110" s="30">
        <v>2012</v>
      </c>
      <c r="B110" s="31">
        <f>DryBeans!K60</f>
        <v>5.941923492845178</v>
      </c>
      <c r="C110" s="32">
        <v>0.8525501353267151</v>
      </c>
      <c r="D110" s="33">
        <f aca="true" t="shared" si="5" ref="D110:D115">SUM(B110,C110)</f>
        <v>6.794473628171893</v>
      </c>
      <c r="E110" s="31">
        <f>DryOnions!K50</f>
        <v>1.4102496608732364</v>
      </c>
      <c r="F110" s="31">
        <f>'[2]Dehy'!$J50</f>
        <v>13.839137668263856</v>
      </c>
      <c r="G110" s="33">
        <f t="shared" si="3"/>
        <v>15.249387329137093</v>
      </c>
      <c r="H110" s="33">
        <f>'[2]Chips'!$J50</f>
        <v>17.591106924998538</v>
      </c>
    </row>
    <row r="111" spans="1:8" ht="12" customHeight="1">
      <c r="A111" s="30">
        <v>2013</v>
      </c>
      <c r="B111" s="31">
        <f>DryBeans!K61</f>
        <v>5.5257382855016965</v>
      </c>
      <c r="C111" s="32">
        <v>0.9991479610796271</v>
      </c>
      <c r="D111" s="33">
        <f t="shared" si="5"/>
        <v>6.524886246581324</v>
      </c>
      <c r="E111" s="31">
        <f>DryOnions!K51</f>
        <v>1.1119173742045254</v>
      </c>
      <c r="F111" s="31">
        <f>'[2]Dehy'!$J51</f>
        <v>12.93440227725748</v>
      </c>
      <c r="G111" s="33">
        <f t="shared" si="3"/>
        <v>14.046319651462005</v>
      </c>
      <c r="H111" s="33">
        <f>'[2]Chips'!$J51</f>
        <v>17.819122881847754</v>
      </c>
    </row>
    <row r="112" spans="1:8" ht="12" customHeight="1">
      <c r="A112" s="30">
        <v>2014</v>
      </c>
      <c r="B112" s="31">
        <f>DryBeans!K62</f>
        <v>5.621019156329121</v>
      </c>
      <c r="C112" s="32">
        <v>0.773543144463467</v>
      </c>
      <c r="D112" s="33">
        <f t="shared" si="5"/>
        <v>6.394562300792588</v>
      </c>
      <c r="E112" s="31">
        <f>DryOnions!K52</f>
        <v>1.0711495038834407</v>
      </c>
      <c r="F112" s="31">
        <f>'[2]Dehy'!$J52</f>
        <v>12.07794409312067</v>
      </c>
      <c r="G112" s="33">
        <f t="shared" si="3"/>
        <v>13.14909359700411</v>
      </c>
      <c r="H112" s="33">
        <f>'[2]Chips'!$J52</f>
        <v>19.958154739527348</v>
      </c>
    </row>
    <row r="113" spans="1:8" ht="12" customHeight="1">
      <c r="A113" s="84">
        <v>2015</v>
      </c>
      <c r="B113" s="83">
        <f>DryBeans!K63</f>
        <v>7.167655197204963</v>
      </c>
      <c r="C113" s="82">
        <v>1.1590666788065</v>
      </c>
      <c r="D113" s="81">
        <f t="shared" si="5"/>
        <v>8.326721876011463</v>
      </c>
      <c r="E113" s="83">
        <f>DryOnions!K53</f>
        <v>1.3854714697039268</v>
      </c>
      <c r="F113" s="31">
        <f>'[2]Dehy'!$J53</f>
        <v>11.5580099415161</v>
      </c>
      <c r="G113" s="33">
        <f t="shared" si="3"/>
        <v>12.943481411220027</v>
      </c>
      <c r="H113" s="33">
        <f>'[2]Chips'!$J53</f>
        <v>19.560767253939293</v>
      </c>
    </row>
    <row r="114" spans="1:8" ht="12" customHeight="1">
      <c r="A114" s="126">
        <v>2016</v>
      </c>
      <c r="B114" s="127">
        <f>DryBeans!K64</f>
        <v>6.693345587721344</v>
      </c>
      <c r="C114" s="128">
        <v>3.964578325990596</v>
      </c>
      <c r="D114" s="129">
        <f t="shared" si="5"/>
        <v>10.65792391371194</v>
      </c>
      <c r="E114" s="127">
        <f>DryOnions!K54</f>
        <v>1.7148957546515853</v>
      </c>
      <c r="F114" s="27">
        <f>'[2]Dehy'!$J54</f>
        <v>12.021605336214154</v>
      </c>
      <c r="G114" s="29">
        <f t="shared" si="3"/>
        <v>13.73650109086574</v>
      </c>
      <c r="H114" s="27">
        <f>'[2]Chips'!$J54</f>
        <v>16.579316790436707</v>
      </c>
    </row>
    <row r="115" spans="1:8" ht="12" customHeight="1">
      <c r="A115" s="126">
        <v>2017</v>
      </c>
      <c r="B115" s="127">
        <f>DryBeans!K65</f>
        <v>7.650992075775125</v>
      </c>
      <c r="C115" s="128">
        <v>3.4199352679920096</v>
      </c>
      <c r="D115" s="129">
        <f t="shared" si="5"/>
        <v>11.070927343767135</v>
      </c>
      <c r="E115" s="127">
        <f>DryOnions!K55</f>
        <v>1.3952583067381956</v>
      </c>
      <c r="F115" s="27">
        <f>'[2]Dehy'!$J55</f>
        <v>12.851819233499823</v>
      </c>
      <c r="G115" s="29">
        <f t="shared" si="3"/>
        <v>14.247077540238019</v>
      </c>
      <c r="H115" s="27">
        <f>'[2]Chips'!$J55</f>
        <v>17.77696111670156</v>
      </c>
    </row>
    <row r="116" spans="1:8" ht="12" customHeight="1">
      <c r="A116" s="126">
        <v>2018</v>
      </c>
      <c r="B116" s="127">
        <f>DryBeans!K66</f>
        <v>8.916987238793874</v>
      </c>
      <c r="C116" s="128">
        <v>4.799481024271075</v>
      </c>
      <c r="D116" s="129">
        <f>SUM(B116,C116)</f>
        <v>13.71646826306495</v>
      </c>
      <c r="E116" s="127">
        <f>DryOnions!K56</f>
        <v>0.6194510373911059</v>
      </c>
      <c r="F116" s="27">
        <f>'[2]Dehy'!$J56</f>
        <v>13.023567332631824</v>
      </c>
      <c r="G116" s="29">
        <f t="shared" si="3"/>
        <v>13.64301837002293</v>
      </c>
      <c r="H116" s="27">
        <f>'[2]Chips'!$J56</f>
        <v>18.063326659486986</v>
      </c>
    </row>
    <row r="117" spans="1:8" ht="12" customHeight="1" thickBot="1">
      <c r="A117" s="160">
        <v>2019</v>
      </c>
      <c r="B117" s="161">
        <f>DryBeans!K67</f>
        <v>6.9055781192813965</v>
      </c>
      <c r="C117" s="162">
        <v>4.192831263617382</v>
      </c>
      <c r="D117" s="159">
        <f>SUM(B117,C117)</f>
        <v>11.09840938289878</v>
      </c>
      <c r="E117" s="161">
        <f>DryOnions!K57</f>
        <v>1.8367407423233153</v>
      </c>
      <c r="F117" s="27">
        <f>'[2]Dehy'!$J57</f>
        <v>13.594999034594656</v>
      </c>
      <c r="G117" s="29">
        <f t="shared" si="3"/>
        <v>15.43173977691797</v>
      </c>
      <c r="H117" s="27">
        <f>'[2]Chips'!$J57</f>
        <v>19.433631094704317</v>
      </c>
    </row>
    <row r="118" spans="1:8" ht="12" customHeight="1" thickTop="1">
      <c r="A118" s="164" t="s">
        <v>50</v>
      </c>
      <c r="B118" s="165"/>
      <c r="C118" s="165"/>
      <c r="D118" s="165"/>
      <c r="E118" s="165"/>
      <c r="F118" s="165"/>
      <c r="G118" s="165"/>
      <c r="H118" s="166"/>
    </row>
    <row r="119" spans="1:8" ht="10.5" customHeight="1">
      <c r="A119" s="167"/>
      <c r="B119" s="168"/>
      <c r="C119" s="168"/>
      <c r="D119" s="168"/>
      <c r="E119" s="168"/>
      <c r="F119" s="168"/>
      <c r="G119" s="168"/>
      <c r="H119" s="169"/>
    </row>
    <row r="120" spans="1:8" ht="12" customHeight="1" hidden="1">
      <c r="A120" s="173" t="s">
        <v>84</v>
      </c>
      <c r="B120" s="176"/>
      <c r="C120" s="176"/>
      <c r="D120" s="176"/>
      <c r="E120" s="176"/>
      <c r="F120" s="176"/>
      <c r="G120" s="176"/>
      <c r="H120" s="177"/>
    </row>
    <row r="121" spans="1:8" ht="12" customHeight="1">
      <c r="A121" s="178"/>
      <c r="B121" s="176"/>
      <c r="C121" s="176"/>
      <c r="D121" s="176"/>
      <c r="E121" s="176"/>
      <c r="F121" s="176"/>
      <c r="G121" s="176"/>
      <c r="H121" s="177"/>
    </row>
    <row r="122" spans="1:8" ht="12" customHeight="1">
      <c r="A122" s="178"/>
      <c r="B122" s="176"/>
      <c r="C122" s="176"/>
      <c r="D122" s="176"/>
      <c r="E122" s="176"/>
      <c r="F122" s="176"/>
      <c r="G122" s="176"/>
      <c r="H122" s="177"/>
    </row>
    <row r="123" spans="1:8" ht="12" customHeight="1">
      <c r="A123" s="178"/>
      <c r="B123" s="176"/>
      <c r="C123" s="176"/>
      <c r="D123" s="176"/>
      <c r="E123" s="176"/>
      <c r="F123" s="176"/>
      <c r="G123" s="176"/>
      <c r="H123" s="177"/>
    </row>
    <row r="124" spans="1:8" ht="12" customHeight="1">
      <c r="A124" s="170"/>
      <c r="B124" s="171"/>
      <c r="C124" s="171"/>
      <c r="D124" s="171"/>
      <c r="E124" s="171"/>
      <c r="F124" s="171"/>
      <c r="G124" s="171"/>
      <c r="H124" s="172"/>
    </row>
    <row r="125" spans="1:8" ht="12" customHeight="1">
      <c r="A125" s="173" t="s">
        <v>91</v>
      </c>
      <c r="B125" s="174"/>
      <c r="C125" s="174"/>
      <c r="D125" s="174"/>
      <c r="E125" s="174"/>
      <c r="F125" s="174"/>
      <c r="G125" s="174"/>
      <c r="H125" s="175"/>
    </row>
    <row r="126" spans="1:8" ht="12" customHeight="1">
      <c r="A126" s="173"/>
      <c r="B126" s="174"/>
      <c r="C126" s="174"/>
      <c r="D126" s="174"/>
      <c r="E126" s="174"/>
      <c r="F126" s="174"/>
      <c r="G126" s="174"/>
      <c r="H126" s="175"/>
    </row>
  </sheetData>
  <sheetProtection/>
  <mergeCells count="15">
    <mergeCell ref="B3:B5"/>
    <mergeCell ref="C3:C5"/>
    <mergeCell ref="D3:D5"/>
    <mergeCell ref="B6:H6"/>
    <mergeCell ref="H2:H5"/>
    <mergeCell ref="A1:H1"/>
    <mergeCell ref="A118:H118"/>
    <mergeCell ref="A119:H119"/>
    <mergeCell ref="A124:H124"/>
    <mergeCell ref="A125:H126"/>
    <mergeCell ref="A120:H123"/>
    <mergeCell ref="G3:G5"/>
    <mergeCell ref="E3:E5"/>
    <mergeCell ref="F3:F5"/>
    <mergeCell ref="A2:A5"/>
  </mergeCells>
  <printOptions horizontalCentered="1" verticalCentered="1"/>
  <pageMargins left="0.5" right="0.5" top="0.699305555555556" bottom="0.699305555555556" header="0" footer="0"/>
  <pageSetup fitToHeight="2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:H1"/>
    </sheetView>
  </sheetViews>
  <sheetFormatPr defaultColWidth="12.7109375" defaultRowHeight="12" customHeight="1"/>
  <cols>
    <col min="1" max="1" width="12.7109375" style="19" customWidth="1"/>
    <col min="2" max="8" width="12.7109375" style="20" customWidth="1"/>
    <col min="9" max="16384" width="12.7109375" style="18" customWidth="1"/>
  </cols>
  <sheetData>
    <row r="1" spans="1:8" s="61" customFormat="1" ht="12" customHeight="1" thickBot="1">
      <c r="A1" s="206" t="s">
        <v>69</v>
      </c>
      <c r="B1" s="206"/>
      <c r="C1" s="206"/>
      <c r="D1" s="206"/>
      <c r="E1" s="206"/>
      <c r="F1" s="206"/>
      <c r="G1" s="206"/>
      <c r="H1" s="206"/>
    </row>
    <row r="2" spans="1:8" ht="12" customHeight="1" thickTop="1">
      <c r="A2" s="207" t="s">
        <v>0</v>
      </c>
      <c r="B2" s="210" t="s">
        <v>8</v>
      </c>
      <c r="C2" s="210" t="s">
        <v>9</v>
      </c>
      <c r="D2" s="211" t="s">
        <v>10</v>
      </c>
      <c r="E2" s="210" t="s">
        <v>11</v>
      </c>
      <c r="F2" s="210" t="s">
        <v>12</v>
      </c>
      <c r="G2" s="211" t="s">
        <v>48</v>
      </c>
      <c r="H2" s="211" t="s">
        <v>49</v>
      </c>
    </row>
    <row r="3" spans="1:8" ht="12" customHeight="1">
      <c r="A3" s="208"/>
      <c r="B3" s="190"/>
      <c r="C3" s="190"/>
      <c r="D3" s="190"/>
      <c r="E3" s="190"/>
      <c r="F3" s="190"/>
      <c r="G3" s="190"/>
      <c r="H3" s="190"/>
    </row>
    <row r="4" spans="1:8" ht="12" customHeight="1">
      <c r="A4" s="208"/>
      <c r="B4" s="190"/>
      <c r="C4" s="190"/>
      <c r="D4" s="190"/>
      <c r="E4" s="190"/>
      <c r="F4" s="190"/>
      <c r="G4" s="190"/>
      <c r="H4" s="190"/>
    </row>
    <row r="5" spans="1:8" ht="12" customHeight="1">
      <c r="A5" s="209"/>
      <c r="B5" s="191"/>
      <c r="C5" s="191"/>
      <c r="D5" s="191"/>
      <c r="E5" s="191"/>
      <c r="F5" s="191"/>
      <c r="G5" s="191"/>
      <c r="H5" s="191"/>
    </row>
    <row r="6" spans="1:20" ht="12" customHeight="1">
      <c r="A6" s="80"/>
      <c r="B6" s="192" t="s">
        <v>55</v>
      </c>
      <c r="C6" s="193"/>
      <c r="D6" s="193"/>
      <c r="E6" s="193"/>
      <c r="F6" s="193"/>
      <c r="G6" s="193"/>
      <c r="H6" s="193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</row>
    <row r="7" spans="1:20" s="22" customFormat="1" ht="12" customHeight="1">
      <c r="A7" s="34">
        <v>1960</v>
      </c>
      <c r="B7" s="35">
        <f>PintoBeans!K8</f>
        <v>2.2359987189201105</v>
      </c>
      <c r="C7" s="35">
        <f>NavyBeans!K8</f>
        <v>2.5272927968068584</v>
      </c>
      <c r="D7" s="35">
        <f>GreatNorthernBeans!K8</f>
        <v>0.7897121286758804</v>
      </c>
      <c r="E7" s="35">
        <f>RedKidneyBeans!K8</f>
        <v>0.7720259477171212</v>
      </c>
      <c r="F7" s="107">
        <f>DryLimaBeans!K8</f>
        <v>0.6216424670645736</v>
      </c>
      <c r="G7" s="35">
        <f>BlackBeans!K8+OtherDryBeans!K8</f>
        <v>2.0175181444420898</v>
      </c>
      <c r="H7" s="35">
        <f>DryBeans!K8</f>
        <v>8.964190203626634</v>
      </c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</row>
    <row r="8" spans="1:20" s="22" customFormat="1" ht="12" customHeight="1">
      <c r="A8" s="37">
        <v>1961</v>
      </c>
      <c r="B8" s="38">
        <f>PintoBeans!K9</f>
        <v>2.5140948841512483</v>
      </c>
      <c r="C8" s="38">
        <f>NavyBeans!K9</f>
        <v>2.7972872528355652</v>
      </c>
      <c r="D8" s="38">
        <f>GreatNorthernBeans!K9</f>
        <v>0.8360163535502556</v>
      </c>
      <c r="E8" s="38">
        <f>RedKidneyBeans!K9</f>
        <v>0.7091228203885873</v>
      </c>
      <c r="F8" s="108">
        <f>DryLimaBeans!K9</f>
        <v>0.5985143781651969</v>
      </c>
      <c r="G8" s="38">
        <f>BlackBeans!K9+OtherDryBeans!K9</f>
        <v>1.307609543834495</v>
      </c>
      <c r="H8" s="38">
        <f>DryBeans!K9</f>
        <v>8.762645232925347</v>
      </c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</row>
    <row r="9" spans="1:20" s="22" customFormat="1" ht="12" customHeight="1">
      <c r="A9" s="37">
        <v>1962</v>
      </c>
      <c r="B9" s="38">
        <f>PintoBeans!K10</f>
        <v>2.3913350384915035</v>
      </c>
      <c r="C9" s="38">
        <f>NavyBeans!K10</f>
        <v>2.8541624894216593</v>
      </c>
      <c r="D9" s="38">
        <f>GreatNorthernBeans!K10</f>
        <v>0.7279608444392028</v>
      </c>
      <c r="E9" s="38">
        <f>RedKidneyBeans!K10</f>
        <v>0.637405890488801</v>
      </c>
      <c r="F9" s="108">
        <f>DryLimaBeans!K10</f>
        <v>0.5908060541485657</v>
      </c>
      <c r="G9" s="38">
        <f>BlackBeans!K10+OtherDryBeans!K10</f>
        <v>1.2094863194014804</v>
      </c>
      <c r="H9" s="38">
        <f>DryBeans!K10</f>
        <v>8.411156636391212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s="22" customFormat="1" ht="12" customHeight="1">
      <c r="A10" s="37">
        <v>1963</v>
      </c>
      <c r="B10" s="38">
        <f>PintoBeans!K11</f>
        <v>1.9954669868039578</v>
      </c>
      <c r="C10" s="38">
        <f>NavyBeans!K11</f>
        <v>2.621518587627723</v>
      </c>
      <c r="D10" s="38">
        <f>GreatNorthernBeans!K11</f>
        <v>0.5463590534870693</v>
      </c>
      <c r="E10" s="38">
        <f>RedKidneyBeans!K11</f>
        <v>0.6232683019625663</v>
      </c>
      <c r="F10" s="108">
        <f>DryLimaBeans!K11</f>
        <v>0.6447556381078694</v>
      </c>
      <c r="G10" s="38">
        <f>BlackBeans!K11+OtherDryBeans!K11</f>
        <v>1.2170002167085658</v>
      </c>
      <c r="H10" s="38">
        <f>DryBeans!K11</f>
        <v>7.648368784697753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</row>
    <row r="11" spans="1:20" s="22" customFormat="1" ht="12" customHeight="1">
      <c r="A11" s="37">
        <v>1964</v>
      </c>
      <c r="B11" s="38">
        <f>PintoBeans!K12</f>
        <v>2.006293173534698</v>
      </c>
      <c r="C11" s="38">
        <f>NavyBeans!K12</f>
        <v>2.9403495839404106</v>
      </c>
      <c r="D11" s="38">
        <f>GreatNorthernBeans!K12</f>
        <v>0.8237117291767638</v>
      </c>
      <c r="E11" s="38">
        <f>RedKidneyBeans!K12</f>
        <v>0.7046106863864005</v>
      </c>
      <c r="F11" s="108">
        <f>DryLimaBeans!K12</f>
        <v>0.5345946282611954</v>
      </c>
      <c r="G11" s="38">
        <f>BlackBeans!K12+OtherDryBeans!K12</f>
        <v>1.0911684326954862</v>
      </c>
      <c r="H11" s="38">
        <f>DryBeans!K12</f>
        <v>8.100728233994955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</row>
    <row r="12" spans="1:20" s="22" customFormat="1" ht="12" customHeight="1">
      <c r="A12" s="37">
        <v>1965</v>
      </c>
      <c r="B12" s="38">
        <f>PintoBeans!K13</f>
        <v>1.808245083396112</v>
      </c>
      <c r="C12" s="38">
        <f>NavyBeans!K13</f>
        <v>2.2435745402778853</v>
      </c>
      <c r="D12" s="38">
        <f>GreatNorthernBeans!K13</f>
        <v>0.5869026211638524</v>
      </c>
      <c r="E12" s="38">
        <f>RedKidneyBeans!K13</f>
        <v>0.5630430821963632</v>
      </c>
      <c r="F12" s="108">
        <f>DryLimaBeans!K13</f>
        <v>0.4176920357981689</v>
      </c>
      <c r="G12" s="38">
        <f>BlackBeans!K13+OtherDryBeans!K13</f>
        <v>0.9735901857366092</v>
      </c>
      <c r="H12" s="38">
        <f>DryBeans!K13</f>
        <v>6.593047548568991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</row>
    <row r="13" spans="1:20" s="22" customFormat="1" ht="12" customHeight="1">
      <c r="A13" s="34">
        <v>1966</v>
      </c>
      <c r="B13" s="35">
        <f>PintoBeans!K14</f>
        <v>2.138767159530968</v>
      </c>
      <c r="C13" s="35">
        <f>NavyBeans!K14</f>
        <v>2.0325594143004855</v>
      </c>
      <c r="D13" s="35">
        <f>GreatNorthernBeans!K14</f>
        <v>0.4933557183557182</v>
      </c>
      <c r="E13" s="35">
        <f>RedKidneyBeans!K14</f>
        <v>0.6316450956450956</v>
      </c>
      <c r="F13" s="107">
        <f>DryLimaBeans!K14</f>
        <v>0.3785385449866178</v>
      </c>
      <c r="G13" s="35">
        <f>BlackBeans!K14+OtherDryBeans!K14</f>
        <v>1.208924315518031</v>
      </c>
      <c r="H13" s="35">
        <f>DryBeans!K14</f>
        <v>6.883790248336917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</row>
    <row r="14" spans="1:20" s="22" customFormat="1" ht="12" customHeight="1">
      <c r="A14" s="34">
        <v>1967</v>
      </c>
      <c r="B14" s="35">
        <f>PintoBeans!K15</f>
        <v>1.9810663259274333</v>
      </c>
      <c r="C14" s="35">
        <f>NavyBeans!K15</f>
        <v>2.5945466084402082</v>
      </c>
      <c r="D14" s="35">
        <f>GreatNorthernBeans!K15</f>
        <v>0.714125769958533</v>
      </c>
      <c r="E14" s="35">
        <f>RedKidneyBeans!K15</f>
        <v>0.6146416924996982</v>
      </c>
      <c r="F14" s="107">
        <f>DryLimaBeans!K15</f>
        <v>0.40716243155529047</v>
      </c>
      <c r="G14" s="35">
        <f>BlackBeans!K15+OtherDryBeans!K15</f>
        <v>1.2491145629427711</v>
      </c>
      <c r="H14" s="35">
        <f>DryBeans!K15</f>
        <v>7.560657391323934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</row>
    <row r="15" spans="1:20" s="22" customFormat="1" ht="12" customHeight="1">
      <c r="A15" s="34">
        <v>1968</v>
      </c>
      <c r="B15" s="35">
        <f>PintoBeans!K16</f>
        <v>2.012709747009967</v>
      </c>
      <c r="C15" s="35">
        <f>NavyBeans!K16</f>
        <v>1.8818941631215553</v>
      </c>
      <c r="D15" s="35">
        <f>GreatNorthernBeans!K16</f>
        <v>0.5357224995764951</v>
      </c>
      <c r="E15" s="35">
        <f>RedKidneyBeans!K16</f>
        <v>0.5044909469572408</v>
      </c>
      <c r="F15" s="107">
        <f>DryLimaBeans!K16</f>
        <v>0.3486795004071033</v>
      </c>
      <c r="G15" s="35">
        <f>BlackBeans!K16+OtherDryBeans!K16</f>
        <v>1.0752626385265864</v>
      </c>
      <c r="H15" s="35">
        <f>DryBeans!K16</f>
        <v>6.358759495598949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s="22" customFormat="1" ht="12" customHeight="1">
      <c r="A16" s="34">
        <v>1969</v>
      </c>
      <c r="B16" s="35">
        <f>PintoBeans!K17</f>
        <v>1.5256094218899219</v>
      </c>
      <c r="C16" s="35">
        <f>NavyBeans!K17</f>
        <v>2.8777138007766054</v>
      </c>
      <c r="D16" s="35">
        <f>GreatNorthernBeans!K17</f>
        <v>0.5746256358639608</v>
      </c>
      <c r="E16" s="35">
        <f>RedKidneyBeans!K17</f>
        <v>0.5462644503323022</v>
      </c>
      <c r="F16" s="107">
        <f>DryLimaBeans!K17</f>
        <v>0.43424858827446416</v>
      </c>
      <c r="G16" s="35">
        <f>BlackBeans!K17+OtherDryBeans!K17</f>
        <v>0.9228685700853636</v>
      </c>
      <c r="H16" s="35">
        <f>DryBeans!K17</f>
        <v>6.881330467222618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</row>
    <row r="17" spans="1:8" ht="12" customHeight="1">
      <c r="A17" s="36">
        <v>1970</v>
      </c>
      <c r="B17" s="35">
        <f>PintoBeans!K18</f>
        <v>2.2421432287116936</v>
      </c>
      <c r="C17" s="35">
        <f>NavyBeans!K18</f>
        <v>1.6865799894660867</v>
      </c>
      <c r="D17" s="35">
        <f>GreatNorthernBeans!K18</f>
        <v>0.3891448022940523</v>
      </c>
      <c r="E17" s="35">
        <f>RedKidneyBeans!K18</f>
        <v>0.4451352827575445</v>
      </c>
      <c r="F17" s="107">
        <f>DryLimaBeans!K18</f>
        <v>0.3567629884018191</v>
      </c>
      <c r="G17" s="35">
        <f>BlackBeans!K18+OtherDryBeans!K18</f>
        <v>1.1236960383369037</v>
      </c>
      <c r="H17" s="35">
        <f>DryBeans!K18</f>
        <v>6.243462329968099</v>
      </c>
    </row>
    <row r="18" spans="1:8" ht="12" customHeight="1">
      <c r="A18" s="39">
        <v>1971</v>
      </c>
      <c r="B18" s="38">
        <f>PintoBeans!K19</f>
        <v>2.4533761900639273</v>
      </c>
      <c r="C18" s="38">
        <f>NavyBeans!K19</f>
        <v>1.775297239250509</v>
      </c>
      <c r="D18" s="38">
        <f>GreatNorthernBeans!K19</f>
        <v>0.4550601220258017</v>
      </c>
      <c r="E18" s="38">
        <f>RedKidneyBeans!K19</f>
        <v>0.5484244995449313</v>
      </c>
      <c r="F18" s="108">
        <f>DryLimaBeans!K19</f>
        <v>0.3063162694568846</v>
      </c>
      <c r="G18" s="38">
        <f>BlackBeans!K19+OtherDryBeans!K19</f>
        <v>1.2177344877022709</v>
      </c>
      <c r="H18" s="38">
        <f>DryBeans!K19</f>
        <v>6.756208808044325</v>
      </c>
    </row>
    <row r="19" spans="1:8" ht="12" customHeight="1">
      <c r="A19" s="39">
        <v>1972</v>
      </c>
      <c r="B19" s="38">
        <f>PintoBeans!K20</f>
        <v>1.9554879578009976</v>
      </c>
      <c r="C19" s="38">
        <f>NavyBeans!K20</f>
        <v>1.8441232801006213</v>
      </c>
      <c r="D19" s="38">
        <f>GreatNorthernBeans!K20</f>
        <v>0.36661946868925555</v>
      </c>
      <c r="E19" s="38">
        <f>RedKidneyBeans!K20</f>
        <v>0.2902225864237527</v>
      </c>
      <c r="F19" s="108">
        <f>DryLimaBeans!K20</f>
        <v>0.2576275869954644</v>
      </c>
      <c r="G19" s="38">
        <f>BlackBeans!K20+OtherDryBeans!K20</f>
        <v>1.0514522411546765</v>
      </c>
      <c r="H19" s="38">
        <f>DryBeans!K20</f>
        <v>5.7655331211647685</v>
      </c>
    </row>
    <row r="20" spans="1:8" ht="12" customHeight="1">
      <c r="A20" s="39">
        <v>1973</v>
      </c>
      <c r="B20" s="38">
        <f>PintoBeans!K21</f>
        <v>2.4848948786694587</v>
      </c>
      <c r="C20" s="38">
        <f>NavyBeans!K21</f>
        <v>2.363101142471532</v>
      </c>
      <c r="D20" s="38">
        <f>GreatNorthernBeans!K21</f>
        <v>0.40364533832918864</v>
      </c>
      <c r="E20" s="38">
        <f>RedKidneyBeans!K21</f>
        <v>0.4479810673449453</v>
      </c>
      <c r="F20" s="108">
        <f>DryLimaBeans!K21</f>
        <v>0.3390653535243901</v>
      </c>
      <c r="G20" s="38">
        <f>BlackBeans!K21+OtherDryBeans!K21</f>
        <v>1.4006109029130223</v>
      </c>
      <c r="H20" s="38">
        <f>DryBeans!K21</f>
        <v>7.439298683252536</v>
      </c>
    </row>
    <row r="21" spans="1:8" ht="12" customHeight="1">
      <c r="A21" s="39">
        <v>1974</v>
      </c>
      <c r="B21" s="38">
        <f>PintoBeans!K22</f>
        <v>1.3165999060472044</v>
      </c>
      <c r="C21" s="38">
        <f>NavyBeans!K22</f>
        <v>1.219853731985373</v>
      </c>
      <c r="D21" s="38">
        <f>GreatNorthernBeans!K22</f>
        <v>0.5657964779709521</v>
      </c>
      <c r="E21" s="38">
        <f>RedKidneyBeans!K22</f>
        <v>0.49956764895676503</v>
      </c>
      <c r="F21" s="108">
        <f>DryLimaBeans!K22</f>
        <v>0.3796702423148503</v>
      </c>
      <c r="G21" s="38">
        <f>BlackBeans!K22+OtherDryBeans!K22</f>
        <v>1.5003318433809978</v>
      </c>
      <c r="H21" s="38">
        <f>DryBeans!K22</f>
        <v>5.481819850656143</v>
      </c>
    </row>
    <row r="22" spans="1:8" ht="12" customHeight="1">
      <c r="A22" s="39">
        <v>1975</v>
      </c>
      <c r="B22" s="38">
        <f>PintoBeans!K23</f>
        <v>1.6816436905036085</v>
      </c>
      <c r="C22" s="38">
        <f>NavyBeans!K23</f>
        <v>2.3024813286846046</v>
      </c>
      <c r="D22" s="38">
        <f>GreatNorthernBeans!K23</f>
        <v>0.5879064512693718</v>
      </c>
      <c r="E22" s="38">
        <f>RedKidneyBeans!K23</f>
        <v>0.5089457478481105</v>
      </c>
      <c r="F22" s="108">
        <f>DryLimaBeans!K23</f>
        <v>0.42579396498636396</v>
      </c>
      <c r="G22" s="38">
        <f>BlackBeans!K23+OtherDryBeans!K23</f>
        <v>1.2948951781815903</v>
      </c>
      <c r="H22" s="38">
        <f>DryBeans!K23</f>
        <v>6.80166636147365</v>
      </c>
    </row>
    <row r="23" spans="1:8" ht="12" customHeight="1">
      <c r="A23" s="36">
        <v>1976</v>
      </c>
      <c r="B23" s="35">
        <f>PintoBeans!K24</f>
        <v>2.529699594025492</v>
      </c>
      <c r="C23" s="35">
        <f>NavyBeans!K24</f>
        <v>1.3692627330474465</v>
      </c>
      <c r="D23" s="35">
        <f>GreatNorthernBeans!K24</f>
        <v>0.43252817208246375</v>
      </c>
      <c r="E23" s="35">
        <f>RedKidneyBeans!K24</f>
        <v>0.5941234205517462</v>
      </c>
      <c r="F23" s="107">
        <f>DryLimaBeans!K24</f>
        <v>0.30841378677735226</v>
      </c>
      <c r="G23" s="35">
        <f>BlackBeans!K24+OtherDryBeans!K24</f>
        <v>1.0359837872879647</v>
      </c>
      <c r="H23" s="35">
        <f>DryBeans!K24</f>
        <v>6.270011493772465</v>
      </c>
    </row>
    <row r="24" spans="1:8" ht="12" customHeight="1">
      <c r="A24" s="36">
        <v>1977</v>
      </c>
      <c r="B24" s="35">
        <f>PintoBeans!K25</f>
        <v>2.0311512004874617</v>
      </c>
      <c r="C24" s="35">
        <f>NavyBeans!K25</f>
        <v>2.119354882650212</v>
      </c>
      <c r="D24" s="35">
        <f>GreatNorthernBeans!K25</f>
        <v>0.3757912086415213</v>
      </c>
      <c r="E24" s="35">
        <f>RedKidneyBeans!K25</f>
        <v>0.5352482530342039</v>
      </c>
      <c r="F24" s="107">
        <f>DryLimaBeans!K25</f>
        <v>0.30302534973369855</v>
      </c>
      <c r="G24" s="35">
        <f>BlackBeans!K25+OtherDryBeans!K25</f>
        <v>1.3050503445229173</v>
      </c>
      <c r="H24" s="35">
        <f>DryBeans!K25</f>
        <v>6.669621239070015</v>
      </c>
    </row>
    <row r="25" spans="1:8" ht="12" customHeight="1">
      <c r="A25" s="36">
        <v>1978</v>
      </c>
      <c r="B25" s="35">
        <f>PintoBeans!K26</f>
        <v>1.8515986435806941</v>
      </c>
      <c r="C25" s="35">
        <f>NavyBeans!K26</f>
        <v>1.1641912078531793</v>
      </c>
      <c r="D25" s="35">
        <f>GreatNorthernBeans!K26</f>
        <v>0.3260972662129075</v>
      </c>
      <c r="E25" s="35">
        <f>RedKidneyBeans!K26</f>
        <v>0.521032594289822</v>
      </c>
      <c r="F25" s="107">
        <f>DryLimaBeans!K26</f>
        <v>0.2939292360221938</v>
      </c>
      <c r="G25" s="35">
        <f>BlackBeans!K26+OtherDryBeans!K26</f>
        <v>0.9063606547796055</v>
      </c>
      <c r="H25" s="35">
        <f>DryBeans!K26</f>
        <v>5.063209602738402</v>
      </c>
    </row>
    <row r="26" spans="1:8" ht="12" customHeight="1">
      <c r="A26" s="36">
        <v>1979</v>
      </c>
      <c r="B26" s="35">
        <f>PintoBeans!K27</f>
        <v>1.8962647616919202</v>
      </c>
      <c r="C26" s="35">
        <f>NavyBeans!K27</f>
        <v>1.9817413521139278</v>
      </c>
      <c r="D26" s="35">
        <f>GreatNorthernBeans!K27</f>
        <v>0.4040255048765856</v>
      </c>
      <c r="E26" s="35">
        <f>RedKidneyBeans!K27</f>
        <v>0.4972346315345137</v>
      </c>
      <c r="F26" s="107">
        <f>DryLimaBeans!K27</f>
        <v>0.3254030348137122</v>
      </c>
      <c r="G26" s="35">
        <f>BlackBeans!K27+OtherDryBeans!K27</f>
        <v>1.1311595423766714</v>
      </c>
      <c r="H26" s="35">
        <f>DryBeans!K27</f>
        <v>6.23582882740733</v>
      </c>
    </row>
    <row r="27" spans="1:8" ht="12" customHeight="1">
      <c r="A27" s="36">
        <v>1980</v>
      </c>
      <c r="B27" s="35">
        <f>PintoBeans!K28</f>
        <v>0.7919719311804534</v>
      </c>
      <c r="C27" s="35">
        <f>NavyBeans!K28</f>
        <v>2.0068635114128384</v>
      </c>
      <c r="D27" s="35">
        <f>GreatNorthernBeans!K28</f>
        <v>0.4135865030782607</v>
      </c>
      <c r="E27" s="35">
        <f>RedKidneyBeans!K28</f>
        <v>0.49373738615704826</v>
      </c>
      <c r="F27" s="107">
        <f>DryLimaBeans!K28</f>
        <v>0.3064213704188367</v>
      </c>
      <c r="G27" s="35">
        <f>BlackBeans!K28+OtherDryBeans!K28</f>
        <v>1.3838174818498907</v>
      </c>
      <c r="H27" s="35">
        <f>DryBeans!K28</f>
        <v>5.396398184097328</v>
      </c>
    </row>
    <row r="28" spans="1:8" ht="12" customHeight="1">
      <c r="A28" s="39">
        <v>1981</v>
      </c>
      <c r="B28" s="38">
        <f>PintoBeans!K29</f>
        <v>1.9816297816391177</v>
      </c>
      <c r="C28" s="38">
        <f>NavyBeans!K29</f>
        <v>1.1464520842211456</v>
      </c>
      <c r="D28" s="38">
        <f>GreatNorthernBeans!K29</f>
        <v>0.28968177904559805</v>
      </c>
      <c r="E28" s="38">
        <f>RedKidneyBeans!K29</f>
        <v>0.3119571588843568</v>
      </c>
      <c r="F28" s="108">
        <f>DryLimaBeans!K29</f>
        <v>0.2825001521964115</v>
      </c>
      <c r="G28" s="38">
        <f>BlackBeans!K29+OtherDryBeans!K29</f>
        <v>1.4092097813132074</v>
      </c>
      <c r="H28" s="38">
        <f>DryBeans!K29</f>
        <v>5.421430737299837</v>
      </c>
    </row>
    <row r="29" spans="1:8" ht="12" customHeight="1">
      <c r="A29" s="39">
        <v>1982</v>
      </c>
      <c r="B29" s="38">
        <f>PintoBeans!K30</f>
        <v>3.270770962694733</v>
      </c>
      <c r="C29" s="38">
        <f>NavyBeans!K30</f>
        <v>1.5579452857167468</v>
      </c>
      <c r="D29" s="38">
        <f>GreatNorthernBeans!K30</f>
        <v>0.49405826313160045</v>
      </c>
      <c r="E29" s="38">
        <f>RedKidneyBeans!K30</f>
        <v>0.5153579857701517</v>
      </c>
      <c r="F29" s="108">
        <f>DryLimaBeans!K30</f>
        <v>0.34482215704515307</v>
      </c>
      <c r="G29" s="38">
        <f>BlackBeans!K30+OtherDryBeans!K30</f>
        <v>1.1640745897148215</v>
      </c>
      <c r="H29" s="38">
        <f>DryBeans!K30</f>
        <v>7.347029244073206</v>
      </c>
    </row>
    <row r="30" spans="1:8" ht="12" customHeight="1">
      <c r="A30" s="39">
        <v>1983</v>
      </c>
      <c r="B30" s="38">
        <f>PintoBeans!K31</f>
        <v>2.3524947821279594</v>
      </c>
      <c r="C30" s="38">
        <f>NavyBeans!K31</f>
        <v>1.6027553594216135</v>
      </c>
      <c r="D30" s="38">
        <f>GreatNorthernBeans!K31</f>
        <v>0.44604318266206305</v>
      </c>
      <c r="E30" s="38">
        <f>RedKidneyBeans!K31</f>
        <v>0.530404042559548</v>
      </c>
      <c r="F30" s="108">
        <f>DryLimaBeans!K31</f>
        <v>0.27923793569974426</v>
      </c>
      <c r="G30" s="38">
        <f>BlackBeans!K31+OtherDryBeans!K31</f>
        <v>1.0363406097659664</v>
      </c>
      <c r="H30" s="38">
        <f>DryBeans!K31</f>
        <v>6.247275912236894</v>
      </c>
    </row>
    <row r="31" spans="1:8" ht="12" customHeight="1">
      <c r="A31" s="39">
        <v>1984</v>
      </c>
      <c r="B31" s="38">
        <f>PintoBeans!K32</f>
        <v>1.6965771982426054</v>
      </c>
      <c r="C31" s="38">
        <f>NavyBeans!K32</f>
        <v>1.7217116286154308</v>
      </c>
      <c r="D31" s="38">
        <f>GreatNorthernBeans!K32</f>
        <v>0.48743716892040545</v>
      </c>
      <c r="E31" s="38">
        <f>RedKidneyBeans!K32</f>
        <v>0.3539120280264694</v>
      </c>
      <c r="F31" s="108">
        <f>DryLimaBeans!K32</f>
        <v>0.3070173134530438</v>
      </c>
      <c r="G31" s="38">
        <f>BlackBeans!K32+OtherDryBeans!K32</f>
        <v>0.840624039918482</v>
      </c>
      <c r="H31" s="38">
        <f>DryBeans!K32</f>
        <v>5.407279377176438</v>
      </c>
    </row>
    <row r="32" spans="1:8" ht="12" customHeight="1">
      <c r="A32" s="39">
        <v>1985</v>
      </c>
      <c r="B32" s="38">
        <f>PintoBeans!K33</f>
        <v>2.773642143991511</v>
      </c>
      <c r="C32" s="38">
        <f>NavyBeans!K33</f>
        <v>1.8513079432707384</v>
      </c>
      <c r="D32" s="38">
        <f>GreatNorthernBeans!K33</f>
        <v>0.4708186491994665</v>
      </c>
      <c r="E32" s="38">
        <f>RedKidneyBeans!K33</f>
        <v>0.4524863921900816</v>
      </c>
      <c r="F32" s="108">
        <f>DryLimaBeans!K33</f>
        <v>0.3676325765517936</v>
      </c>
      <c r="G32" s="38">
        <f>BlackBeans!K33+OtherDryBeans!K33</f>
        <v>0.99598474132802</v>
      </c>
      <c r="H32" s="38">
        <f>DryBeans!K33</f>
        <v>6.911872446531611</v>
      </c>
    </row>
    <row r="33" spans="1:8" ht="12" customHeight="1">
      <c r="A33" s="36">
        <v>1986</v>
      </c>
      <c r="B33" s="35">
        <f>PintoBeans!K34</f>
        <v>2.6275425537230466</v>
      </c>
      <c r="C33" s="35">
        <f>NavyBeans!K34</f>
        <v>1.188825311342982</v>
      </c>
      <c r="D33" s="35">
        <f>GreatNorthernBeans!K34</f>
        <v>0.4661429206610401</v>
      </c>
      <c r="E33" s="35">
        <f>RedKidneyBeans!K34</f>
        <v>0.5056617259018245</v>
      </c>
      <c r="F33" s="107">
        <f>DryLimaBeans!K34</f>
        <v>0.3485885535484996</v>
      </c>
      <c r="G33" s="35">
        <f>BlackBeans!K34+OtherDryBeans!K34</f>
        <v>1.2218765058113223</v>
      </c>
      <c r="H33" s="35">
        <f>DryBeans!K34</f>
        <v>6.358637570988716</v>
      </c>
    </row>
    <row r="34" spans="1:8" ht="12" customHeight="1">
      <c r="A34" s="36">
        <v>1987</v>
      </c>
      <c r="B34" s="35">
        <f>PintoBeans!K35</f>
        <v>2.2505568277293624</v>
      </c>
      <c r="C34" s="35">
        <f>NavyBeans!K35</f>
        <v>1.4407872193209337</v>
      </c>
      <c r="D34" s="35">
        <f>GreatNorthernBeans!K35</f>
        <v>0.2049455527915521</v>
      </c>
      <c r="E34" s="35">
        <f>RedKidneyBeans!K35</f>
        <v>0.36922414787235786</v>
      </c>
      <c r="F34" s="107">
        <f>DryLimaBeans!K35</f>
        <v>0.18291659115994793</v>
      </c>
      <c r="G34" s="35">
        <f>BlackBeans!K35+OtherDryBeans!K35</f>
        <v>0.9351662246091481</v>
      </c>
      <c r="H34" s="35">
        <f>DryBeans!K35</f>
        <v>5.3835965634833025</v>
      </c>
    </row>
    <row r="35" spans="1:8" ht="12" customHeight="1">
      <c r="A35" s="36">
        <v>1988</v>
      </c>
      <c r="B35" s="35">
        <f>PintoBeans!K36</f>
        <v>3.3391272584798855</v>
      </c>
      <c r="C35" s="35">
        <f>NavyBeans!K36</f>
        <v>1.1190518363732087</v>
      </c>
      <c r="D35" s="35">
        <f>GreatNorthernBeans!K36</f>
        <v>0.5449247207382224</v>
      </c>
      <c r="E35" s="35">
        <f>RedKidneyBeans!K36</f>
        <v>0.3210039139502329</v>
      </c>
      <c r="F35" s="107">
        <f>DryLimaBeans!K36</f>
        <v>0.19852383673236168</v>
      </c>
      <c r="G35" s="35">
        <f>BlackBeans!K36+OtherDryBeans!K36</f>
        <v>1.3241281726872425</v>
      </c>
      <c r="H35" s="35">
        <f>DryBeans!K36</f>
        <v>6.846759738961153</v>
      </c>
    </row>
    <row r="36" spans="1:8" ht="12" customHeight="1">
      <c r="A36" s="36">
        <v>1989</v>
      </c>
      <c r="B36" s="35">
        <f>PintoBeans!K37</f>
        <v>2.125594981846997</v>
      </c>
      <c r="C36" s="35">
        <f>NavyBeans!K37</f>
        <v>1.0607466584728833</v>
      </c>
      <c r="D36" s="35">
        <f>GreatNorthernBeans!K37</f>
        <v>0.4433488853490307</v>
      </c>
      <c r="E36" s="35">
        <f>RedKidneyBeans!K37</f>
        <v>0.4041375908660882</v>
      </c>
      <c r="F36" s="107">
        <f>DryLimaBeans!K37</f>
        <v>0.298137053149081</v>
      </c>
      <c r="G36" s="35">
        <f>BlackBeans!K37+OtherDryBeans!K37</f>
        <v>1.0876052897260795</v>
      </c>
      <c r="H36" s="35">
        <f>DryBeans!K37</f>
        <v>5.41957045941016</v>
      </c>
    </row>
    <row r="37" spans="1:8" ht="12" customHeight="1">
      <c r="A37" s="36">
        <v>1990</v>
      </c>
      <c r="B37" s="35">
        <f>PintoBeans!K38</f>
        <v>3.075096225193098</v>
      </c>
      <c r="C37" s="35">
        <f>NavyBeans!K38</f>
        <v>1.2587785649177232</v>
      </c>
      <c r="D37" s="35">
        <f>GreatNorthernBeans!K38</f>
        <v>0.3632641965042457</v>
      </c>
      <c r="E37" s="35">
        <f>RedKidneyBeans!K38</f>
        <v>0.5925150680440727</v>
      </c>
      <c r="F37" s="107">
        <f>DryLimaBeans!K38</f>
        <v>0.24055899285177415</v>
      </c>
      <c r="G37" s="35">
        <f>BlackBeans!K38+OtherDryBeans!K38</f>
        <v>1.1990220989983924</v>
      </c>
      <c r="H37" s="35">
        <f>DryBeans!K38</f>
        <v>6.729235146509306</v>
      </c>
    </row>
    <row r="38" spans="1:8" ht="12" customHeight="1">
      <c r="A38" s="39">
        <v>1991</v>
      </c>
      <c r="B38" s="38">
        <f>PintoBeans!K39</f>
        <v>3.282133814345958</v>
      </c>
      <c r="C38" s="38">
        <f>NavyBeans!K39</f>
        <v>1.466716635173358</v>
      </c>
      <c r="D38" s="38">
        <f>GreatNorthernBeans!K39</f>
        <v>0.49515529028415006</v>
      </c>
      <c r="E38" s="38">
        <f>RedKidneyBeans!K39</f>
        <v>0.5405795337938325</v>
      </c>
      <c r="F38" s="108">
        <f>DryLimaBeans!K39</f>
        <v>0.24744567305606072</v>
      </c>
      <c r="G38" s="38">
        <f>BlackBeans!K39+OtherDryBeans!K39</f>
        <v>1.3152863997559459</v>
      </c>
      <c r="H38" s="38">
        <f>DryBeans!K39</f>
        <v>7.347317346409305</v>
      </c>
    </row>
    <row r="39" spans="1:8" ht="12" customHeight="1">
      <c r="A39" s="39">
        <v>1992</v>
      </c>
      <c r="B39" s="38">
        <f>PintoBeans!K40</f>
        <v>3.7883097853589414</v>
      </c>
      <c r="C39" s="38">
        <f>NavyBeans!K40</f>
        <v>1.536200923338031</v>
      </c>
      <c r="D39" s="38">
        <f>GreatNorthernBeans!K40</f>
        <v>0.4855045271590616</v>
      </c>
      <c r="E39" s="38">
        <f>RedKidneyBeans!K40</f>
        <v>0.5588623634650866</v>
      </c>
      <c r="F39" s="108">
        <f>DryLimaBeans!K40</f>
        <v>0.2192481412567051</v>
      </c>
      <c r="G39" s="38">
        <f>BlackBeans!K40+OtherDryBeans!K40</f>
        <v>1.2302305581290314</v>
      </c>
      <c r="H39" s="38">
        <f>DryBeans!K40</f>
        <v>7.818356298706858</v>
      </c>
    </row>
    <row r="40" spans="1:8" ht="12" customHeight="1">
      <c r="A40" s="39">
        <v>1993</v>
      </c>
      <c r="B40" s="38">
        <f>PintoBeans!K41</f>
        <v>3.548950648402528</v>
      </c>
      <c r="C40" s="38">
        <f>NavyBeans!K41</f>
        <v>1.2012849397706096</v>
      </c>
      <c r="D40" s="38">
        <f>GreatNorthernBeans!K41</f>
        <v>0.41975139766767205</v>
      </c>
      <c r="E40" s="38">
        <f>RedKidneyBeans!K41</f>
        <v>0.5849194751301611</v>
      </c>
      <c r="F40" s="108">
        <f>DryLimaBeans!K41</f>
        <v>0.2223297381414382</v>
      </c>
      <c r="G40" s="38">
        <f>BlackBeans!K41+OtherDryBeans!K41</f>
        <v>1.2493435207776995</v>
      </c>
      <c r="H40" s="38">
        <f>DryBeans!K41</f>
        <v>7.2265797198901085</v>
      </c>
    </row>
    <row r="41" spans="1:8" ht="12" customHeight="1">
      <c r="A41" s="39">
        <v>1994</v>
      </c>
      <c r="B41" s="38">
        <f>PintoBeans!K42</f>
        <v>3.3081967536707206</v>
      </c>
      <c r="C41" s="38">
        <f>NavyBeans!K42</f>
        <v>1.8361924717958062</v>
      </c>
      <c r="D41" s="38">
        <f>GreatNorthernBeans!K42</f>
        <v>0.3510010476927982</v>
      </c>
      <c r="E41" s="38">
        <f>RedKidneyBeans!K42</f>
        <v>0.6117008191742968</v>
      </c>
      <c r="F41" s="108">
        <f>DryLimaBeans!K42</f>
        <v>0.1936794705355381</v>
      </c>
      <c r="G41" s="38">
        <f>BlackBeans!K42+OtherDryBeans!K42</f>
        <v>1.4071702007318665</v>
      </c>
      <c r="H41" s="38">
        <f>DryBeans!K42</f>
        <v>7.707940763601026</v>
      </c>
    </row>
    <row r="42" spans="1:8" ht="12" customHeight="1">
      <c r="A42" s="39">
        <v>1995</v>
      </c>
      <c r="B42" s="38">
        <f>PintoBeans!K43</f>
        <v>3.2187790791462976</v>
      </c>
      <c r="C42" s="38">
        <f>NavyBeans!K43</f>
        <v>1.6487235900764186</v>
      </c>
      <c r="D42" s="38">
        <f>GreatNorthernBeans!K43</f>
        <v>0.36258184178243286</v>
      </c>
      <c r="E42" s="38">
        <f>RedKidneyBeans!K43</f>
        <v>0.56132970434091</v>
      </c>
      <c r="F42" s="108">
        <f>DryLimaBeans!K43</f>
        <v>0.23648659386172555</v>
      </c>
      <c r="G42" s="38">
        <f>BlackBeans!K43+OtherDryBeans!K43</f>
        <v>1.4782488735992678</v>
      </c>
      <c r="H42" s="38">
        <f>DryBeans!K43</f>
        <v>7.5061496828070515</v>
      </c>
    </row>
    <row r="43" spans="1:8" ht="12" customHeight="1">
      <c r="A43" s="36">
        <v>1996</v>
      </c>
      <c r="B43" s="35">
        <f>PintoBeans!K44</f>
        <v>3.39915450537144</v>
      </c>
      <c r="C43" s="35">
        <f>NavyBeans!K44</f>
        <v>1.26688723128896</v>
      </c>
      <c r="D43" s="35">
        <f>GreatNorthernBeans!K44</f>
        <v>0.5402655608583922</v>
      </c>
      <c r="E43" s="35">
        <f>RedKidneyBeans!K44</f>
        <v>0.5523840328998357</v>
      </c>
      <c r="F43" s="107">
        <f>DryLimaBeans!K44</f>
        <v>0.1995201192581962</v>
      </c>
      <c r="G43" s="35">
        <f>BlackBeans!K44+OtherDryBeans!K44</f>
        <v>1.476252418723835</v>
      </c>
      <c r="H43" s="35">
        <f>DryBeans!K44</f>
        <v>7.434463868400659</v>
      </c>
    </row>
    <row r="44" spans="1:8" ht="12" customHeight="1">
      <c r="A44" s="36">
        <v>1997</v>
      </c>
      <c r="B44" s="35">
        <f>PintoBeans!K45</f>
        <v>3.4740680109339275</v>
      </c>
      <c r="C44" s="35">
        <f>NavyBeans!K45</f>
        <v>1.3732881368353171</v>
      </c>
      <c r="D44" s="35">
        <f>GreatNorthernBeans!K45</f>
        <v>0.39961737116726287</v>
      </c>
      <c r="E44" s="35">
        <f>RedKidneyBeans!K45</f>
        <v>0.5447648765902562</v>
      </c>
      <c r="F44" s="107">
        <f>DryLimaBeans!K45</f>
        <v>0.20951740121357812</v>
      </c>
      <c r="G44" s="35">
        <f>BlackBeans!K45+OtherDryBeans!K45</f>
        <v>1.3955959295792524</v>
      </c>
      <c r="H44" s="35">
        <f>DryBeans!K45</f>
        <v>7.396851726319594</v>
      </c>
    </row>
    <row r="45" spans="1:8" ht="12" customHeight="1">
      <c r="A45" s="36">
        <v>1998</v>
      </c>
      <c r="B45" s="35">
        <f>PintoBeans!K46</f>
        <v>3.4419080238306496</v>
      </c>
      <c r="C45" s="35">
        <f>NavyBeans!K46</f>
        <v>1.1104224254386763</v>
      </c>
      <c r="D45" s="35">
        <f>GreatNorthernBeans!K46</f>
        <v>0.35309078101515673</v>
      </c>
      <c r="E45" s="35">
        <f>RedKidneyBeans!K46</f>
        <v>0.6123700016297556</v>
      </c>
      <c r="F45" s="107">
        <f>DryLimaBeans!K46</f>
        <v>0.2144599858754504</v>
      </c>
      <c r="G45" s="35">
        <f>BlackBeans!K46+OtherDryBeans!K46</f>
        <v>1.5271241390966344</v>
      </c>
      <c r="H45" s="35">
        <f>DryBeans!K46</f>
        <v>7.259375356886323</v>
      </c>
    </row>
    <row r="46" spans="1:8" ht="12" customHeight="1">
      <c r="A46" s="36">
        <v>1999</v>
      </c>
      <c r="B46" s="35">
        <f>PintoBeans!K47</f>
        <v>3.4587233856674846</v>
      </c>
      <c r="C46" s="35">
        <f>NavyBeans!K47</f>
        <v>1.2231846721208757</v>
      </c>
      <c r="D46" s="35">
        <f>GreatNorthernBeans!K47</f>
        <v>0.5329417497627956</v>
      </c>
      <c r="E46" s="35">
        <f>RedKidneyBeans!K47</f>
        <v>0.5821720474766825</v>
      </c>
      <c r="F46" s="107">
        <f>DryLimaBeans!K47</f>
        <v>0.2099456023201274</v>
      </c>
      <c r="G46" s="35">
        <f>BlackBeans!K47+OtherDryBeans!K47</f>
        <v>1.7952409029878797</v>
      </c>
      <c r="H46" s="35">
        <f>DryBeans!K47</f>
        <v>7.802208360335845</v>
      </c>
    </row>
    <row r="47" spans="1:8" ht="12" customHeight="1">
      <c r="A47" s="36">
        <v>2000</v>
      </c>
      <c r="B47" s="35">
        <f>PintoBeans!K48</f>
        <v>3.4653095684260853</v>
      </c>
      <c r="C47" s="35">
        <f>NavyBeans!K48</f>
        <v>1.1629510856100715</v>
      </c>
      <c r="D47" s="35">
        <f>GreatNorthernBeans!K48</f>
        <v>0.47028900954370784</v>
      </c>
      <c r="E47" s="35">
        <f>RedKidneyBeans!K48</f>
        <v>0.490392217575296</v>
      </c>
      <c r="F47" s="107">
        <f>DryLimaBeans!K48</f>
        <v>0.17769355705862575</v>
      </c>
      <c r="G47" s="35">
        <f>BlackBeans!K48+OtherDryBeans!K48</f>
        <v>1.9168575692759884</v>
      </c>
      <c r="H47" s="35">
        <f>DryBeans!K48</f>
        <v>7.683493007489775</v>
      </c>
    </row>
    <row r="48" spans="1:8" ht="12" customHeight="1">
      <c r="A48" s="39">
        <v>2001</v>
      </c>
      <c r="B48" s="38">
        <f>PintoBeans!K49</f>
        <v>3.228347494195408</v>
      </c>
      <c r="C48" s="38">
        <f>NavyBeans!K49</f>
        <v>1.000982070601841</v>
      </c>
      <c r="D48" s="38">
        <f>GreatNorthernBeans!K49</f>
        <v>0.4488307652132091</v>
      </c>
      <c r="E48" s="38">
        <f>RedKidneyBeans!K49</f>
        <v>0.5289168176979361</v>
      </c>
      <c r="F48" s="108">
        <f>DryLimaBeans!K49</f>
        <v>0.21559928265008688</v>
      </c>
      <c r="G48" s="38">
        <f>BlackBeans!K49+OtherDryBeans!K49</f>
        <v>1.6187558609214512</v>
      </c>
      <c r="H48" s="38">
        <f>DryBeans!K49</f>
        <v>7.041432291279931</v>
      </c>
    </row>
    <row r="49" spans="1:8" ht="12" customHeight="1">
      <c r="A49" s="39">
        <v>2002</v>
      </c>
      <c r="B49" s="38">
        <f>PintoBeans!K50</f>
        <v>3.245487399381151</v>
      </c>
      <c r="C49" s="38">
        <f>NavyBeans!K50</f>
        <v>0.9026963624398676</v>
      </c>
      <c r="D49" s="38">
        <f>GreatNorthernBeans!K50</f>
        <v>0.35861638436744236</v>
      </c>
      <c r="E49" s="38">
        <f>RedKidneyBeans!K50</f>
        <v>0.4893879661533462</v>
      </c>
      <c r="F49" s="108">
        <f>DryLimaBeans!K50</f>
        <v>0.1429744763935187</v>
      </c>
      <c r="G49" s="38">
        <f>BlackBeans!K50+OtherDryBeans!K50</f>
        <v>1.6736133305483292</v>
      </c>
      <c r="H49" s="38">
        <f>DryBeans!K50</f>
        <v>6.812775919283656</v>
      </c>
    </row>
    <row r="50" spans="1:8" ht="12" customHeight="1">
      <c r="A50" s="39">
        <v>2003</v>
      </c>
      <c r="B50" s="38">
        <f>PintoBeans!K51</f>
        <v>3.055425075392262</v>
      </c>
      <c r="C50" s="38">
        <f>NavyBeans!K51</f>
        <v>0.8509016251289276</v>
      </c>
      <c r="D50" s="38">
        <f>GreatNorthernBeans!K51</f>
        <v>0.5070665320003807</v>
      </c>
      <c r="E50" s="38">
        <f>RedKidneyBeans!K51</f>
        <v>0.5848168930024855</v>
      </c>
      <c r="F50" s="108">
        <f>DryLimaBeans!K51</f>
        <v>0.15067017944187358</v>
      </c>
      <c r="G50" s="38">
        <f>BlackBeans!K51+OtherDryBeans!K51</f>
        <v>1.6222122647675135</v>
      </c>
      <c r="H50" s="38">
        <f>DryBeans!K51</f>
        <v>6.771092569733442</v>
      </c>
    </row>
    <row r="51" spans="1:8" ht="12" customHeight="1">
      <c r="A51" s="39">
        <v>2004</v>
      </c>
      <c r="B51" s="38">
        <f>PintoBeans!K52</f>
        <v>2.731022846289902</v>
      </c>
      <c r="C51" s="38">
        <f>NavyBeans!K52</f>
        <v>0.5520755011229093</v>
      </c>
      <c r="D51" s="38">
        <f>GreatNorthernBeans!K52</f>
        <v>0.33713075376047585</v>
      </c>
      <c r="E51" s="38">
        <f>RedKidneyBeans!K52</f>
        <v>0.49242824853822803</v>
      </c>
      <c r="F51" s="108">
        <f>DryLimaBeans!K52</f>
        <v>0.13560708880740865</v>
      </c>
      <c r="G51" s="38">
        <f>BlackBeans!K52+OtherDryBeans!K52</f>
        <v>1.7399691013031156</v>
      </c>
      <c r="H51" s="38">
        <f>DryBeans!K52</f>
        <v>5.988233539822039</v>
      </c>
    </row>
    <row r="52" spans="1:8" ht="12" customHeight="1">
      <c r="A52" s="39">
        <v>2005</v>
      </c>
      <c r="B52" s="38">
        <f>PintoBeans!K53</f>
        <v>2.5154364177095943</v>
      </c>
      <c r="C52" s="38">
        <f>NavyBeans!K53</f>
        <v>0.6606291538226073</v>
      </c>
      <c r="D52" s="38">
        <f>GreatNorthernBeans!K53</f>
        <v>0.2934819776015505</v>
      </c>
      <c r="E52" s="38">
        <f>RedKidneyBeans!K53</f>
        <v>0.6586142670798697</v>
      </c>
      <c r="F52" s="108">
        <f>DryLimaBeans!K53</f>
        <v>0.1333588215664972</v>
      </c>
      <c r="G52" s="38">
        <f>BlackBeans!K53+OtherDryBeans!K53</f>
        <v>1.8609545676831873</v>
      </c>
      <c r="H52" s="38">
        <f>DryBeans!K53</f>
        <v>6.1224752054633065</v>
      </c>
    </row>
    <row r="53" spans="1:8" ht="12" customHeight="1">
      <c r="A53" s="36">
        <v>2006</v>
      </c>
      <c r="B53" s="35">
        <f>PintoBeans!K54</f>
        <v>2.910529741443714</v>
      </c>
      <c r="C53" s="35">
        <f>NavyBeans!K54</f>
        <v>0.9432744215073903</v>
      </c>
      <c r="D53" s="35">
        <f>GreatNorthernBeans!K54</f>
        <v>0.20668089020975475</v>
      </c>
      <c r="E53" s="35">
        <f>RedKidneyBeans!K54</f>
        <v>0.4041279191105762</v>
      </c>
      <c r="F53" s="107">
        <f>DryLimaBeans!K54</f>
        <v>0.10402387933008757</v>
      </c>
      <c r="G53" s="35">
        <f>BlackBeans!K54+OtherDryBeans!K54</f>
        <v>1.878095713142483</v>
      </c>
      <c r="H53" s="35">
        <f>DryBeans!K54</f>
        <v>6.446732564744005</v>
      </c>
    </row>
    <row r="54" spans="1:8" ht="12" customHeight="1">
      <c r="A54" s="36">
        <v>2007</v>
      </c>
      <c r="B54" s="35">
        <f>PintoBeans!K55</f>
        <v>2.7084081951824492</v>
      </c>
      <c r="C54" s="35">
        <f>NavyBeans!K55</f>
        <v>0.9836695363126698</v>
      </c>
      <c r="D54" s="35">
        <f>GreatNorthernBeans!K55</f>
        <v>0.269178346749721</v>
      </c>
      <c r="E54" s="35">
        <f>RedKidneyBeans!K55</f>
        <v>0.48577432053637903</v>
      </c>
      <c r="F54" s="107">
        <f>DryLimaBeans!K55</f>
        <v>0.09786513825249492</v>
      </c>
      <c r="G54" s="35">
        <f>BlackBeans!K55+OtherDryBeans!K55</f>
        <v>1.8211526017061574</v>
      </c>
      <c r="H54" s="35">
        <f>DryBeans!K55</f>
        <v>6.366048138739872</v>
      </c>
    </row>
    <row r="55" spans="1:8" ht="12" customHeight="1">
      <c r="A55" s="36">
        <v>2008</v>
      </c>
      <c r="B55" s="35">
        <f>PintoBeans!K56</f>
        <v>2.757117353135675</v>
      </c>
      <c r="C55" s="35">
        <f>NavyBeans!K56</f>
        <v>0.993948675298832</v>
      </c>
      <c r="D55" s="35">
        <f>GreatNorthernBeans!K56</f>
        <v>0.20119296591552066</v>
      </c>
      <c r="E55" s="35">
        <f>RedKidneyBeans!K56</f>
        <v>0.6528060543069408</v>
      </c>
      <c r="F55" s="107">
        <f>DryLimaBeans!K56</f>
        <v>0.12415440827336001</v>
      </c>
      <c r="G55" s="35">
        <f>BlackBeans!K56+OtherDryBeans!K56</f>
        <v>1.7203667744134084</v>
      </c>
      <c r="H55" s="35">
        <f>DryBeans!K56</f>
        <v>6.449586231343737</v>
      </c>
    </row>
    <row r="56" spans="1:8" ht="12" customHeight="1">
      <c r="A56" s="36">
        <v>2009</v>
      </c>
      <c r="B56" s="35">
        <f>PintoBeans!K57</f>
        <v>2.665445746925494</v>
      </c>
      <c r="C56" s="35">
        <f>NavyBeans!K57</f>
        <v>0.6392356131146049</v>
      </c>
      <c r="D56" s="35">
        <f>GreatNorthernBeans!K57</f>
        <v>0.1962170550121346</v>
      </c>
      <c r="E56" s="35">
        <f>RedKidneyBeans!K57</f>
        <v>0.4645304369017678</v>
      </c>
      <c r="F56" s="107">
        <f>DryLimaBeans!K57</f>
        <v>0.12128966545036848</v>
      </c>
      <c r="G56" s="35">
        <f>BlackBeans!K57+OtherDryBeans!K57</f>
        <v>1.6661726436590896</v>
      </c>
      <c r="H56" s="35">
        <f>DryBeans!K57</f>
        <v>5.752891161063459</v>
      </c>
    </row>
    <row r="57" spans="1:8" ht="12" customHeight="1">
      <c r="A57" s="36">
        <v>2010</v>
      </c>
      <c r="B57" s="35">
        <f>PintoBeans!K58</f>
        <v>3.479772519051295</v>
      </c>
      <c r="C57" s="35">
        <f>NavyBeans!K58</f>
        <v>0.8351483147004115</v>
      </c>
      <c r="D57" s="35">
        <f>GreatNorthernBeans!K58</f>
        <v>0.2092507499783392</v>
      </c>
      <c r="E57" s="35">
        <f>RedKidneyBeans!K58</f>
        <v>0.5075843411881822</v>
      </c>
      <c r="F57" s="107">
        <f>DryLimaBeans!K58</f>
        <v>0.11054324538383531</v>
      </c>
      <c r="G57" s="35">
        <f>BlackBeans!K58+OtherDryBeans!K58</f>
        <v>1.6186853084893502</v>
      </c>
      <c r="H57" s="35">
        <f>DryBeans!K58</f>
        <v>6.760984478791412</v>
      </c>
    </row>
    <row r="58" spans="1:8" ht="12" customHeight="1">
      <c r="A58" s="94">
        <v>2011</v>
      </c>
      <c r="B58" s="91">
        <f>PintoBeans!K59</f>
        <v>1.7229718623846215</v>
      </c>
      <c r="C58" s="91">
        <f>NavyBeans!K59</f>
        <v>0.5840160445914719</v>
      </c>
      <c r="D58" s="91">
        <f>GreatNorthernBeans!K59</f>
        <v>0.36147586717779234</v>
      </c>
      <c r="E58" s="91">
        <f>RedKidneyBeans!K59</f>
        <v>0.4316759680746898</v>
      </c>
      <c r="F58" s="109">
        <f>DryLimaBeans!K59</f>
        <v>0.1012337135341386</v>
      </c>
      <c r="G58" s="91">
        <f>BlackBeans!K59+OtherDryBeans!K59</f>
        <v>1.9464622186007494</v>
      </c>
      <c r="H58" s="91">
        <f>DryBeans!K59</f>
        <v>5.1478356743634635</v>
      </c>
    </row>
    <row r="59" spans="1:8" ht="12" customHeight="1">
      <c r="A59" s="39">
        <v>2012</v>
      </c>
      <c r="B59" s="38">
        <f>PintoBeans!K60</f>
        <v>2.7435195135902606</v>
      </c>
      <c r="C59" s="38">
        <f>NavyBeans!K60</f>
        <v>0.6679371574706007</v>
      </c>
      <c r="D59" s="38">
        <f>GreatNorthernBeans!K60</f>
        <v>0.16307996336782812</v>
      </c>
      <c r="E59" s="38">
        <f>RedKidneyBeans!K60</f>
        <v>0.30933124950476254</v>
      </c>
      <c r="F59" s="108">
        <f>DryLimaBeans!K60</f>
        <v>0.06569050051310522</v>
      </c>
      <c r="G59" s="38">
        <f>BlackBeans!K60+OtherDryBeans!K60</f>
        <v>1.9923651083986202</v>
      </c>
      <c r="H59" s="38">
        <f>DryBeans!K60</f>
        <v>5.941923492845178</v>
      </c>
    </row>
    <row r="60" spans="1:8" ht="12" customHeight="1">
      <c r="A60" s="39">
        <v>2013</v>
      </c>
      <c r="B60" s="38">
        <f>PintoBeans!K61</f>
        <v>2.3236431793246943</v>
      </c>
      <c r="C60" s="38">
        <f>NavyBeans!K61</f>
        <v>0.5487986204172598</v>
      </c>
      <c r="D60" s="38">
        <f>GreatNorthernBeans!K61</f>
        <v>0.18733185208635414</v>
      </c>
      <c r="E60" s="38">
        <f>RedKidneyBeans!K61</f>
        <v>0.36625272886747673</v>
      </c>
      <c r="F60" s="108">
        <f>DryLimaBeans!K61</f>
        <v>0.05191044390535379</v>
      </c>
      <c r="G60" s="38">
        <f>BlackBeans!K61+OtherDryBeans!K61</f>
        <v>2.0478014609005575</v>
      </c>
      <c r="H60" s="38">
        <f>DryBeans!K61</f>
        <v>5.5257382855016965</v>
      </c>
    </row>
    <row r="61" spans="1:8" ht="12" customHeight="1">
      <c r="A61" s="39">
        <v>2014</v>
      </c>
      <c r="B61" s="38">
        <f>PintoBeans!K62</f>
        <v>2.6735911996961614</v>
      </c>
      <c r="C61" s="38">
        <f>NavyBeans!K62</f>
        <v>0.038269524655353784</v>
      </c>
      <c r="D61" s="38">
        <f>GreatNorthernBeans!K62</f>
        <v>0.27330749709752233</v>
      </c>
      <c r="E61" s="38">
        <f>RedKidneyBeans!K62</f>
        <v>0.46229665902858547</v>
      </c>
      <c r="F61" s="108">
        <f>DryLimaBeans!K62</f>
        <v>0.02413102207596904</v>
      </c>
      <c r="G61" s="38">
        <f>BlackBeans!K62+OtherDryBeans!K62</f>
        <v>2.149423253775528</v>
      </c>
      <c r="H61" s="38">
        <f>DryBeans!K62</f>
        <v>5.621019156329121</v>
      </c>
    </row>
    <row r="62" spans="1:8" ht="12" customHeight="1">
      <c r="A62" s="94">
        <v>2015</v>
      </c>
      <c r="B62" s="91">
        <f>PintoBeans!K63</f>
        <v>2.6068320892294117</v>
      </c>
      <c r="C62" s="91">
        <f>NavyBeans!K63</f>
        <v>0.35057809696636594</v>
      </c>
      <c r="D62" s="91">
        <f>GreatNorthernBeans!K63</f>
        <v>0.34911156191782333</v>
      </c>
      <c r="E62" s="91">
        <f>RedKidneyBeans!K63</f>
        <v>0.5501619106559569</v>
      </c>
      <c r="F62" s="109">
        <f>DryLimaBeans!K63</f>
        <v>0.010949830785891328</v>
      </c>
      <c r="G62" s="91">
        <f>BlackBeans!K63+OtherDryBeans!K63</f>
        <v>3.3000217076495137</v>
      </c>
      <c r="H62" s="91">
        <f>DryBeans!K63</f>
        <v>7.167655197204963</v>
      </c>
    </row>
    <row r="63" spans="1:8" ht="12" customHeight="1">
      <c r="A63" s="123">
        <v>2016</v>
      </c>
      <c r="B63" s="124">
        <f>PintoBeans!K64</f>
        <v>2.458598165447131</v>
      </c>
      <c r="C63" s="124">
        <f>NavyBeans!K64</f>
        <v>0.3943046561037652</v>
      </c>
      <c r="D63" s="124">
        <f>GreatNorthernBeans!K64</f>
        <v>0.2009001642338593</v>
      </c>
      <c r="E63" s="124">
        <f>RedKidneyBeans!K64</f>
        <v>0.4211563677149161</v>
      </c>
      <c r="F63" s="125">
        <f>DryLimaBeans!K64</f>
        <v>0.062487491495686685</v>
      </c>
      <c r="G63" s="124">
        <f>BlackBeans!K64+OtherDryBeans!K64</f>
        <v>3.155898742725986</v>
      </c>
      <c r="H63" s="124">
        <f>DryBeans!K64</f>
        <v>6.693345587721344</v>
      </c>
    </row>
    <row r="64" spans="1:8" ht="12" customHeight="1">
      <c r="A64" s="137">
        <v>2017</v>
      </c>
      <c r="B64" s="138">
        <f>PintoBeans!K65</f>
        <v>3.735912104813615</v>
      </c>
      <c r="C64" s="138">
        <f>NavyBeans!K65</f>
        <v>0.5294832205252161</v>
      </c>
      <c r="D64" s="138">
        <f>GreatNorthernBeans!K65</f>
        <v>0.2488020211016792</v>
      </c>
      <c r="E64" s="138">
        <f>RedKidneyBeans!K65</f>
        <v>0.23505451394428326</v>
      </c>
      <c r="F64" s="139">
        <f>DryLimaBeans!K65</f>
        <v>0.053944678985810915</v>
      </c>
      <c r="G64" s="138">
        <f>BlackBeans!K65+OtherDryBeans!K65</f>
        <v>2.8477955364045204</v>
      </c>
      <c r="H64" s="138">
        <f>DryBeans!K65</f>
        <v>7.650992075775125</v>
      </c>
    </row>
    <row r="65" spans="1:8" ht="12" customHeight="1">
      <c r="A65" s="123">
        <v>2018</v>
      </c>
      <c r="B65" s="124">
        <f>PintoBeans!K66</f>
        <v>2.579487881774712</v>
      </c>
      <c r="C65" s="124">
        <f>NavyBeans!K66</f>
        <v>1.1140357272377805</v>
      </c>
      <c r="D65" s="124">
        <f>GreatNorthernBeans!K66</f>
        <v>0.33599716535545726</v>
      </c>
      <c r="E65" s="124">
        <f>RedKidneyBeans!K66</f>
        <v>0.28585388924292987</v>
      </c>
      <c r="F65" s="125">
        <f>DryLimaBeans!K66</f>
        <v>0.09013413236209594</v>
      </c>
      <c r="G65" s="124">
        <f>BlackBeans!K66+OtherDryBeans!K66</f>
        <v>4.511478442820898</v>
      </c>
      <c r="H65" s="124">
        <f>DryBeans!K66</f>
        <v>8.916987238793874</v>
      </c>
    </row>
    <row r="66" spans="1:8" ht="12" customHeight="1" thickBot="1">
      <c r="A66" s="156">
        <v>2019</v>
      </c>
      <c r="B66" s="157">
        <f>PintoBeans!K67</f>
        <v>1.9747224338045162</v>
      </c>
      <c r="C66" s="157">
        <f>NavyBeans!K67</f>
        <v>0.4785342943269809</v>
      </c>
      <c r="D66" s="157">
        <f>GreatNorthernBeans!K67</f>
        <v>0.17264218620878086</v>
      </c>
      <c r="E66" s="157">
        <f>RedKidneyBeans!K67</f>
        <v>0.28029899204395653</v>
      </c>
      <c r="F66" s="158">
        <f>DryLimaBeans!K67</f>
        <v>0.08644867042903727</v>
      </c>
      <c r="G66" s="157">
        <f>BlackBeans!K67+OtherDryBeans!K67</f>
        <v>3.912931542468125</v>
      </c>
      <c r="H66" s="157">
        <f>DryBeans!K67</f>
        <v>6.9055781192813965</v>
      </c>
    </row>
    <row r="67" spans="1:8" ht="12" customHeight="1" thickTop="1">
      <c r="A67" s="200" t="s">
        <v>56</v>
      </c>
      <c r="B67" s="201"/>
      <c r="C67" s="201"/>
      <c r="D67" s="201"/>
      <c r="E67" s="201"/>
      <c r="F67" s="201"/>
      <c r="G67" s="201"/>
      <c r="H67" s="202"/>
    </row>
    <row r="68" spans="1:8" ht="12" customHeight="1">
      <c r="A68" s="203"/>
      <c r="B68" s="204"/>
      <c r="C68" s="204"/>
      <c r="D68" s="204"/>
      <c r="E68" s="204"/>
      <c r="F68" s="204"/>
      <c r="G68" s="204"/>
      <c r="H68" s="205"/>
    </row>
    <row r="69" spans="1:8" ht="12" customHeight="1">
      <c r="A69" s="194"/>
      <c r="B69" s="195"/>
      <c r="C69" s="195"/>
      <c r="D69" s="195"/>
      <c r="E69" s="195"/>
      <c r="F69" s="195"/>
      <c r="G69" s="195"/>
      <c r="H69" s="196"/>
    </row>
    <row r="70" spans="1:8" ht="12" customHeight="1">
      <c r="A70" s="197" t="s">
        <v>91</v>
      </c>
      <c r="B70" s="198"/>
      <c r="C70" s="198"/>
      <c r="D70" s="198"/>
      <c r="E70" s="198"/>
      <c r="F70" s="198"/>
      <c r="G70" s="198"/>
      <c r="H70" s="199"/>
    </row>
    <row r="71" spans="1:8" ht="12" customHeight="1">
      <c r="A71" s="197"/>
      <c r="B71" s="198"/>
      <c r="C71" s="198"/>
      <c r="D71" s="198"/>
      <c r="E71" s="198"/>
      <c r="F71" s="198"/>
      <c r="G71" s="198"/>
      <c r="H71" s="199"/>
    </row>
  </sheetData>
  <sheetProtection/>
  <mergeCells count="13">
    <mergeCell ref="D2:D5"/>
    <mergeCell ref="E2:E5"/>
    <mergeCell ref="F2:F5"/>
    <mergeCell ref="B6:H6"/>
    <mergeCell ref="A69:H69"/>
    <mergeCell ref="A70:H71"/>
    <mergeCell ref="A67:H68"/>
    <mergeCell ref="A1:H1"/>
    <mergeCell ref="A2:A5"/>
    <mergeCell ref="B2:B5"/>
    <mergeCell ref="G2:G5"/>
    <mergeCell ref="H2:H5"/>
    <mergeCell ref="C2:C5"/>
  </mergeCells>
  <printOptions horizontalCentered="1" verticalCentered="1"/>
  <pageMargins left="0.5" right="0.5" top="0.699305555555556" bottom="0.699305555555556" header="0" footer="0"/>
  <pageSetup fitToHeight="1" fitToWidth="1" horizontalDpi="600" verticalDpi="600" orientation="landscape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K1"/>
    </sheetView>
  </sheetViews>
  <sheetFormatPr defaultColWidth="12.7109375" defaultRowHeight="12" customHeight="1"/>
  <cols>
    <col min="1" max="1" width="12.7109375" style="6" customWidth="1"/>
    <col min="2" max="2" width="12.7109375" style="15" customWidth="1"/>
    <col min="3" max="10" width="12.7109375" style="7" customWidth="1"/>
    <col min="11" max="11" width="12.7109375" style="11" customWidth="1"/>
    <col min="12" max="16384" width="12.7109375" style="8" customWidth="1"/>
  </cols>
  <sheetData>
    <row r="1" spans="1:11" s="60" customFormat="1" ht="12" customHeight="1" thickBot="1">
      <c r="A1" s="215" t="s">
        <v>83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12" customHeight="1" thickTop="1">
      <c r="A2" s="217" t="s">
        <v>0</v>
      </c>
      <c r="B2" s="220" t="s">
        <v>33</v>
      </c>
      <c r="C2" s="9" t="s">
        <v>1</v>
      </c>
      <c r="D2" s="16"/>
      <c r="E2" s="16"/>
      <c r="F2" s="16"/>
      <c r="G2" s="229" t="s">
        <v>73</v>
      </c>
      <c r="H2" s="230"/>
      <c r="I2" s="230"/>
      <c r="J2" s="231" t="s">
        <v>74</v>
      </c>
      <c r="K2" s="232"/>
    </row>
    <row r="3" spans="1:11" ht="12" customHeight="1">
      <c r="A3" s="218"/>
      <c r="B3" s="221"/>
      <c r="C3" s="223" t="s">
        <v>34</v>
      </c>
      <c r="D3" s="223" t="s">
        <v>41</v>
      </c>
      <c r="E3" s="223" t="s">
        <v>42</v>
      </c>
      <c r="F3" s="223" t="s">
        <v>43</v>
      </c>
      <c r="G3" s="223" t="s">
        <v>44</v>
      </c>
      <c r="H3" s="223" t="s">
        <v>45</v>
      </c>
      <c r="I3" s="223" t="s">
        <v>47</v>
      </c>
      <c r="J3" s="233"/>
      <c r="K3" s="234"/>
    </row>
    <row r="4" spans="1:11" ht="12" customHeight="1">
      <c r="A4" s="218"/>
      <c r="B4" s="221"/>
      <c r="C4" s="224"/>
      <c r="D4" s="224"/>
      <c r="E4" s="224"/>
      <c r="F4" s="224"/>
      <c r="G4" s="224"/>
      <c r="H4" s="224"/>
      <c r="I4" s="224"/>
      <c r="J4" s="226" t="s">
        <v>2</v>
      </c>
      <c r="K4" s="40" t="s">
        <v>29</v>
      </c>
    </row>
    <row r="5" spans="1:11" ht="12" customHeight="1">
      <c r="A5" s="218"/>
      <c r="B5" s="221"/>
      <c r="C5" s="224"/>
      <c r="D5" s="224"/>
      <c r="E5" s="224"/>
      <c r="F5" s="224"/>
      <c r="G5" s="224"/>
      <c r="H5" s="224"/>
      <c r="I5" s="224"/>
      <c r="J5" s="224"/>
      <c r="K5" s="227" t="s">
        <v>3</v>
      </c>
    </row>
    <row r="6" spans="1:11" ht="12" customHeight="1">
      <c r="A6" s="219"/>
      <c r="B6" s="222"/>
      <c r="C6" s="225"/>
      <c r="D6" s="225"/>
      <c r="E6" s="225"/>
      <c r="F6" s="225"/>
      <c r="G6" s="225"/>
      <c r="H6" s="225"/>
      <c r="I6" s="225"/>
      <c r="J6" s="225"/>
      <c r="K6" s="228"/>
    </row>
    <row r="7" spans="1:11" ht="12" customHeight="1">
      <c r="A7" s="10"/>
      <c r="B7" s="85" t="s">
        <v>57</v>
      </c>
      <c r="C7" s="216" t="s">
        <v>52</v>
      </c>
      <c r="D7" s="216"/>
      <c r="E7" s="216"/>
      <c r="F7" s="216"/>
      <c r="G7" s="216"/>
      <c r="H7" s="216"/>
      <c r="I7" s="216"/>
      <c r="J7" s="216"/>
      <c r="K7" s="86" t="s">
        <v>58</v>
      </c>
    </row>
    <row r="8" spans="1:11" ht="12" customHeight="1">
      <c r="A8" s="41">
        <v>1960</v>
      </c>
      <c r="B8" s="58">
        <f>+'[1]Pop'!D181</f>
        <v>180.671</v>
      </c>
      <c r="C8" s="46">
        <f>SUM(PintoBeans:OtherDryBeans!C8)</f>
        <v>1741.1000000000004</v>
      </c>
      <c r="D8" s="47" t="s">
        <v>7</v>
      </c>
      <c r="E8" s="46">
        <f>SUM(PintoBeans:OtherDryBeans!E8)</f>
        <v>980</v>
      </c>
      <c r="F8" s="46">
        <f>SUM(PintoBeans:OtherDryBeans!F8)</f>
        <v>2721.1000000000004</v>
      </c>
      <c r="G8" s="46">
        <f>SUM(PintoBeans:OtherDryBeans!G8)</f>
        <v>173.90000000000003</v>
      </c>
      <c r="H8" s="46">
        <f>SUM(PintoBeans:OtherDryBeans!H8)</f>
        <v>78.0491917205729</v>
      </c>
      <c r="I8" s="46">
        <f>SUM(PintoBeans:OtherDryBeans!I8)</f>
        <v>849.5815999999998</v>
      </c>
      <c r="J8" s="46">
        <f>SUM(PintoBeans:OtherDryBeans!J8)</f>
        <v>1619.5692082794276</v>
      </c>
      <c r="K8" s="42">
        <f>SUM(PintoBeans:OtherDryBeans!K8)</f>
        <v>8.964190203626634</v>
      </c>
    </row>
    <row r="9" spans="1:11" ht="12" customHeight="1">
      <c r="A9" s="37">
        <v>1961</v>
      </c>
      <c r="B9" s="57">
        <f>+'[1]Pop'!D182</f>
        <v>183.691</v>
      </c>
      <c r="C9" s="50">
        <f>SUM(PintoBeans:OtherDryBeans!C9)</f>
        <v>1967.1999999999998</v>
      </c>
      <c r="D9" s="51" t="s">
        <v>7</v>
      </c>
      <c r="E9" s="50">
        <f>SUM(PintoBeans:OtherDryBeans!E9)</f>
        <v>849.5815999999998</v>
      </c>
      <c r="F9" s="50">
        <f>SUM(PintoBeans:OtherDryBeans!F9)</f>
        <v>2816.7816</v>
      </c>
      <c r="G9" s="50">
        <f>SUM(PintoBeans:OtherDryBeans!G9)</f>
        <v>169.90000000000006</v>
      </c>
      <c r="H9" s="50">
        <f>SUM(PintoBeans:OtherDryBeans!H9)</f>
        <v>79.36913451870939</v>
      </c>
      <c r="I9" s="50">
        <f>SUM(PintoBeans:OtherDryBeans!I9)</f>
        <v>957.8934000000004</v>
      </c>
      <c r="J9" s="50">
        <f>SUM(PintoBeans:OtherDryBeans!J9)</f>
        <v>1609.61906548129</v>
      </c>
      <c r="K9" s="43">
        <f>SUM(PintoBeans:OtherDryBeans!K9)</f>
        <v>8.762645232925347</v>
      </c>
    </row>
    <row r="10" spans="1:11" ht="12" customHeight="1">
      <c r="A10" s="37">
        <v>1962</v>
      </c>
      <c r="B10" s="57">
        <f>+'[1]Pop'!D183</f>
        <v>186.538</v>
      </c>
      <c r="C10" s="50">
        <f>SUM(PintoBeans:OtherDryBeans!C10)</f>
        <v>1794.1999999999996</v>
      </c>
      <c r="D10" s="51" t="s">
        <v>7</v>
      </c>
      <c r="E10" s="50">
        <f>SUM(PintoBeans:OtherDryBeans!E10)</f>
        <v>957.8934000000004</v>
      </c>
      <c r="F10" s="50">
        <f>SUM(PintoBeans:OtherDryBeans!F10)</f>
        <v>2752.0934</v>
      </c>
      <c r="G10" s="50">
        <f>SUM(PintoBeans:OtherDryBeans!G10)</f>
        <v>209.5</v>
      </c>
      <c r="H10" s="50">
        <f>SUM(PintoBeans:OtherDryBeans!H10)</f>
        <v>76.32306336085573</v>
      </c>
      <c r="I10" s="50">
        <f>SUM(PintoBeans:OtherDryBeans!I10)</f>
        <v>897.2700000000001</v>
      </c>
      <c r="J10" s="50">
        <f>SUM(PintoBeans:OtherDryBeans!J10)</f>
        <v>1569.0003366391443</v>
      </c>
      <c r="K10" s="43">
        <f>SUM(PintoBeans:OtherDryBeans!K10)</f>
        <v>8.411156636391212</v>
      </c>
    </row>
    <row r="11" spans="1:11" ht="12" customHeight="1">
      <c r="A11" s="37">
        <v>1963</v>
      </c>
      <c r="B11" s="57">
        <f>+'[1]Pop'!D184</f>
        <v>189.242</v>
      </c>
      <c r="C11" s="50">
        <f>SUM(PintoBeans:OtherDryBeans!C11)</f>
        <v>1998.1999999999996</v>
      </c>
      <c r="D11" s="51" t="s">
        <v>7</v>
      </c>
      <c r="E11" s="50">
        <f>SUM(PintoBeans:OtherDryBeans!E11)</f>
        <v>897.2700000000001</v>
      </c>
      <c r="F11" s="50">
        <f>SUM(PintoBeans:OtherDryBeans!F11)</f>
        <v>2895.4700000000003</v>
      </c>
      <c r="G11" s="50">
        <f>SUM(PintoBeans:OtherDryBeans!G11)</f>
        <v>379.3</v>
      </c>
      <c r="H11" s="50">
        <f>SUM(PintoBeans:OtherDryBeans!H11)</f>
        <v>77.99519444622781</v>
      </c>
      <c r="I11" s="50">
        <f>SUM(PintoBeans:OtherDryBeans!I11)</f>
        <v>990.7822000000002</v>
      </c>
      <c r="J11" s="50">
        <f>SUM(PintoBeans:OtherDryBeans!J11)</f>
        <v>1447.392605553772</v>
      </c>
      <c r="K11" s="43">
        <f>SUM(PintoBeans:OtherDryBeans!K11)</f>
        <v>7.648368784697753</v>
      </c>
    </row>
    <row r="12" spans="1:11" ht="12" customHeight="1">
      <c r="A12" s="37">
        <v>1964</v>
      </c>
      <c r="B12" s="57">
        <f>+'[1]Pop'!D185</f>
        <v>191.889</v>
      </c>
      <c r="C12" s="50">
        <f>SUM(PintoBeans:OtherDryBeans!C12)</f>
        <v>1737.5000000000002</v>
      </c>
      <c r="D12" s="51" t="s">
        <v>7</v>
      </c>
      <c r="E12" s="50">
        <f>SUM(PintoBeans:OtherDryBeans!E12)</f>
        <v>990.7822000000002</v>
      </c>
      <c r="F12" s="50">
        <f>SUM(PintoBeans:OtherDryBeans!F12)</f>
        <v>2728.2822000000006</v>
      </c>
      <c r="G12" s="50">
        <f>SUM(PintoBeans:OtherDryBeans!G12)</f>
        <v>287.1</v>
      </c>
      <c r="H12" s="50">
        <f>SUM(PintoBeans:OtherDryBeans!H12)</f>
        <v>83.42655990694251</v>
      </c>
      <c r="I12" s="50">
        <f>SUM(PintoBeans:OtherDryBeans!I12)</f>
        <v>803.3149999999999</v>
      </c>
      <c r="J12" s="50">
        <f>SUM(PintoBeans:OtherDryBeans!J12)</f>
        <v>1554.440640093058</v>
      </c>
      <c r="K12" s="43">
        <f>SUM(PintoBeans:OtherDryBeans!K12)</f>
        <v>8.100728233994955</v>
      </c>
    </row>
    <row r="13" spans="1:11" ht="12" customHeight="1">
      <c r="A13" s="37">
        <v>1965</v>
      </c>
      <c r="B13" s="57">
        <f>+'[1]Pop'!D186</f>
        <v>194.303</v>
      </c>
      <c r="C13" s="50">
        <f>SUM(PintoBeans:OtherDryBeans!C13)</f>
        <v>1645.7</v>
      </c>
      <c r="D13" s="51" t="s">
        <v>7</v>
      </c>
      <c r="E13" s="50">
        <f>SUM(PintoBeans:OtherDryBeans!E13)</f>
        <v>803.3149999999999</v>
      </c>
      <c r="F13" s="50">
        <f>SUM(PintoBeans:OtherDryBeans!F13)</f>
        <v>2449.015</v>
      </c>
      <c r="G13" s="50">
        <f>SUM(PintoBeans:OtherDryBeans!G13)</f>
        <v>218.90000000000006</v>
      </c>
      <c r="H13" s="50">
        <f>SUM(PintoBeans:OtherDryBeans!H13)</f>
        <v>82.01408217039959</v>
      </c>
      <c r="I13" s="50">
        <f>SUM(PintoBeans:OtherDryBeans!I13)</f>
        <v>867.052</v>
      </c>
      <c r="J13" s="50">
        <f>SUM(PintoBeans:OtherDryBeans!J13)</f>
        <v>1281.0489178296007</v>
      </c>
      <c r="K13" s="43">
        <f>SUM(PintoBeans:OtherDryBeans!K13)</f>
        <v>6.593047548568991</v>
      </c>
    </row>
    <row r="14" spans="1:11" ht="12" customHeight="1">
      <c r="A14" s="41">
        <v>1966</v>
      </c>
      <c r="B14" s="58">
        <f>+'[1]Pop'!D187</f>
        <v>196.56</v>
      </c>
      <c r="C14" s="46">
        <f>SUM(PintoBeans:OtherDryBeans!C14)</f>
        <v>1996.4000000000003</v>
      </c>
      <c r="D14" s="47" t="s">
        <v>7</v>
      </c>
      <c r="E14" s="46">
        <f>SUM(PintoBeans:OtherDryBeans!E14)</f>
        <v>867.052</v>
      </c>
      <c r="F14" s="46">
        <f>SUM(PintoBeans:OtherDryBeans!F14)</f>
        <v>2863.4519999999998</v>
      </c>
      <c r="G14" s="46">
        <f>SUM(PintoBeans:OtherDryBeans!G14)</f>
        <v>358.9</v>
      </c>
      <c r="H14" s="46">
        <f>SUM(PintoBeans:OtherDryBeans!H14)</f>
        <v>68.99818878689597</v>
      </c>
      <c r="I14" s="46">
        <f>SUM(PintoBeans:OtherDryBeans!I14)</f>
        <v>1082.476</v>
      </c>
      <c r="J14" s="46">
        <f>SUM(PintoBeans:OtherDryBeans!J14)</f>
        <v>1353.0778112131043</v>
      </c>
      <c r="K14" s="42">
        <f>SUM(PintoBeans:OtherDryBeans!K14)</f>
        <v>6.883790248336917</v>
      </c>
    </row>
    <row r="15" spans="1:11" ht="12" customHeight="1">
      <c r="A15" s="41">
        <v>1967</v>
      </c>
      <c r="B15" s="58">
        <f>+'[1]Pop'!D188</f>
        <v>198.712</v>
      </c>
      <c r="C15" s="46">
        <f>SUM(PintoBeans:OtherDryBeans!C15)</f>
        <v>1521.5</v>
      </c>
      <c r="D15" s="47" t="s">
        <v>7</v>
      </c>
      <c r="E15" s="46">
        <f>SUM(PintoBeans:OtherDryBeans!E15)</f>
        <v>1082.476</v>
      </c>
      <c r="F15" s="46">
        <f>SUM(PintoBeans:OtherDryBeans!F15)</f>
        <v>2603.976</v>
      </c>
      <c r="G15" s="46">
        <f>SUM(PintoBeans:OtherDryBeans!G15)</f>
        <v>195.89999999999998</v>
      </c>
      <c r="H15" s="46">
        <f>SUM(PintoBeans:OtherDryBeans!H15)</f>
        <v>78.9391484552387</v>
      </c>
      <c r="I15" s="46">
        <f>SUM(PintoBeans:OtherDryBeans!I15)</f>
        <v>826.7435</v>
      </c>
      <c r="J15" s="46">
        <f>SUM(PintoBeans:OtherDryBeans!J15)</f>
        <v>1502.3933515447616</v>
      </c>
      <c r="K15" s="42">
        <f>SUM(PintoBeans:OtherDryBeans!K15)</f>
        <v>7.560657391323934</v>
      </c>
    </row>
    <row r="16" spans="1:11" ht="12" customHeight="1">
      <c r="A16" s="41">
        <v>1968</v>
      </c>
      <c r="B16" s="58">
        <f>+'[1]Pop'!D189</f>
        <v>200.706</v>
      </c>
      <c r="C16" s="46">
        <f>SUM(PintoBeans:OtherDryBeans!C16)</f>
        <v>1743.5</v>
      </c>
      <c r="D16" s="47" t="s">
        <v>7</v>
      </c>
      <c r="E16" s="46">
        <f>SUM(PintoBeans:OtherDryBeans!E16)</f>
        <v>826.7435</v>
      </c>
      <c r="F16" s="46">
        <f>SUM(PintoBeans:OtherDryBeans!F16)</f>
        <v>2570.2434999999996</v>
      </c>
      <c r="G16" s="46">
        <f>SUM(PintoBeans:OtherDryBeans!G16)</f>
        <v>263.09999999999997</v>
      </c>
      <c r="H16" s="46">
        <f>SUM(PintoBeans:OtherDryBeans!H16)</f>
        <v>81.91671667631758</v>
      </c>
      <c r="I16" s="46">
        <f>SUM(PintoBeans:OtherDryBeans!I16)</f>
        <v>948.9855999999997</v>
      </c>
      <c r="J16" s="46">
        <f>SUM(PintoBeans:OtherDryBeans!J16)</f>
        <v>1276.2411833236824</v>
      </c>
      <c r="K16" s="42">
        <f>SUM(PintoBeans:OtherDryBeans!K16)</f>
        <v>6.358759495598949</v>
      </c>
    </row>
    <row r="17" spans="1:11" ht="12" customHeight="1">
      <c r="A17" s="41">
        <v>1969</v>
      </c>
      <c r="B17" s="58">
        <f>+'[1]Pop'!D190</f>
        <v>202.677</v>
      </c>
      <c r="C17" s="46">
        <f>SUM(PintoBeans:OtherDryBeans!C17)</f>
        <v>1891.2999999999997</v>
      </c>
      <c r="D17" s="47" t="s">
        <v>7</v>
      </c>
      <c r="E17" s="46">
        <f>SUM(PintoBeans:OtherDryBeans!E17)</f>
        <v>948.9855999999997</v>
      </c>
      <c r="F17" s="46">
        <f>SUM(PintoBeans:OtherDryBeans!F17)</f>
        <v>2840.2855999999992</v>
      </c>
      <c r="G17" s="46">
        <f>SUM(PintoBeans:OtherDryBeans!G17)</f>
        <v>416.09999999999997</v>
      </c>
      <c r="H17" s="46">
        <f>SUM(PintoBeans:OtherDryBeans!H17)</f>
        <v>81.16048489472131</v>
      </c>
      <c r="I17" s="46">
        <f>SUM(PintoBeans:OtherDryBeans!I17)</f>
        <v>948.3376999999998</v>
      </c>
      <c r="J17" s="46">
        <f>SUM(PintoBeans:OtherDryBeans!J17)</f>
        <v>1394.6874151052784</v>
      </c>
      <c r="K17" s="42">
        <f>SUM(PintoBeans:OtherDryBeans!K17)</f>
        <v>6.881330467222618</v>
      </c>
    </row>
    <row r="18" spans="1:11" ht="12" customHeight="1">
      <c r="A18" s="41">
        <v>1970</v>
      </c>
      <c r="B18" s="58">
        <f>+'[1]Pop'!D191</f>
        <v>205.052</v>
      </c>
      <c r="C18" s="46">
        <f>SUM(PintoBeans:OtherDryBeans!C18)</f>
        <v>1739.9</v>
      </c>
      <c r="D18" s="47" t="s">
        <v>7</v>
      </c>
      <c r="E18" s="46">
        <f>SUM(PintoBeans:OtherDryBeans!E18)</f>
        <v>948.3376999999998</v>
      </c>
      <c r="F18" s="46">
        <f>SUM(PintoBeans:OtherDryBeans!F18)</f>
        <v>2703.1277</v>
      </c>
      <c r="G18" s="46">
        <f>SUM(PintoBeans:OtherDryBeans!G18)</f>
        <v>382.271</v>
      </c>
      <c r="H18" s="46">
        <f>SUM(PintoBeans:OtherDryBeans!H18)</f>
        <v>72.40826231538111</v>
      </c>
      <c r="I18" s="46">
        <f>SUM(PintoBeans:OtherDryBeans!I18)</f>
        <v>968.2139999999999</v>
      </c>
      <c r="J18" s="46">
        <f>SUM(PintoBeans:OtherDryBeans!J18)</f>
        <v>1280.2344376846188</v>
      </c>
      <c r="K18" s="42">
        <f>SUM(PintoBeans:OtherDryBeans!K18)</f>
        <v>6.243462329968099</v>
      </c>
    </row>
    <row r="19" spans="1:11" ht="12" customHeight="1">
      <c r="A19" s="37">
        <v>1971</v>
      </c>
      <c r="B19" s="57">
        <f>+'[1]Pop'!D192</f>
        <v>207.661</v>
      </c>
      <c r="C19" s="50">
        <f>SUM(PintoBeans:OtherDryBeans!C19)</f>
        <v>1593.9000000000003</v>
      </c>
      <c r="D19" s="50">
        <f>SUM(PintoBeans:OtherDryBeans!D19)</f>
        <v>29.766</v>
      </c>
      <c r="E19" s="50">
        <f>SUM(PintoBeans:OtherDryBeans!E19)</f>
        <v>968.2139999999999</v>
      </c>
      <c r="F19" s="50">
        <f>SUM(PintoBeans:OtherDryBeans!F19)</f>
        <v>2591.88</v>
      </c>
      <c r="G19" s="50">
        <f>SUM(PintoBeans:OtherDryBeans!G19)</f>
        <v>321.54100000000005</v>
      </c>
      <c r="H19" s="50">
        <f>SUM(PintoBeans:OtherDryBeans!H19)</f>
        <v>78.36192271270747</v>
      </c>
      <c r="I19" s="50">
        <f>SUM(PintoBeans:OtherDryBeans!I19)</f>
        <v>788.9759999999999</v>
      </c>
      <c r="J19" s="50">
        <f>SUM(PintoBeans:OtherDryBeans!J19)</f>
        <v>1403.0010772872924</v>
      </c>
      <c r="K19" s="43">
        <f>SUM(PintoBeans:OtherDryBeans!K19)</f>
        <v>6.756208808044325</v>
      </c>
    </row>
    <row r="20" spans="1:11" ht="12" customHeight="1">
      <c r="A20" s="37">
        <v>1972</v>
      </c>
      <c r="B20" s="57">
        <f>+'[1]Pop'!D193</f>
        <v>209.896</v>
      </c>
      <c r="C20" s="50">
        <f>SUM(PintoBeans:OtherDryBeans!C20)</f>
        <v>1798.3000000000004</v>
      </c>
      <c r="D20" s="50">
        <f>SUM(PintoBeans:OtherDryBeans!D20)</f>
        <v>36.699999999999996</v>
      </c>
      <c r="E20" s="50">
        <f>SUM(PintoBeans:OtherDryBeans!E20)</f>
        <v>788.9759999999999</v>
      </c>
      <c r="F20" s="50">
        <f>SUM(PintoBeans:OtherDryBeans!F20)</f>
        <v>2623.976</v>
      </c>
      <c r="G20" s="50">
        <f>SUM(PintoBeans:OtherDryBeans!G20)</f>
        <v>275.124</v>
      </c>
      <c r="H20" s="50">
        <f>SUM(PintoBeans:OtherDryBeans!H20)</f>
        <v>74.87366</v>
      </c>
      <c r="I20" s="50">
        <f>SUM(PintoBeans:OtherDryBeans!I20)</f>
        <v>1063.816</v>
      </c>
      <c r="J20" s="50">
        <f>SUM(PintoBeans:OtherDryBeans!J20)</f>
        <v>1210.1623400000003</v>
      </c>
      <c r="K20" s="43">
        <f>SUM(PintoBeans:OtherDryBeans!K20)</f>
        <v>5.7655331211647685</v>
      </c>
    </row>
    <row r="21" spans="1:11" ht="12" customHeight="1">
      <c r="A21" s="37">
        <v>1973</v>
      </c>
      <c r="B21" s="57">
        <f>+'[1]Pop'!D194</f>
        <v>211.909</v>
      </c>
      <c r="C21" s="50">
        <f>SUM(PintoBeans:OtherDryBeans!C21)</f>
        <v>1627.3999999999996</v>
      </c>
      <c r="D21" s="50">
        <f>SUM(PintoBeans:OtherDryBeans!D21)</f>
        <v>34.9</v>
      </c>
      <c r="E21" s="50">
        <f>SUM(PintoBeans:OtherDryBeans!E21)</f>
        <v>1063.816</v>
      </c>
      <c r="F21" s="50">
        <f>SUM(PintoBeans:OtherDryBeans!F21)</f>
        <v>2726.116</v>
      </c>
      <c r="G21" s="50">
        <f>SUM(PintoBeans:OtherDryBeans!G21)</f>
        <v>412.478</v>
      </c>
      <c r="H21" s="50">
        <f>SUM(PintoBeans:OtherDryBeans!H21)</f>
        <v>85.96795533063796</v>
      </c>
      <c r="I21" s="50">
        <f>SUM(PintoBeans:OtherDryBeans!I21)</f>
        <v>651.2157</v>
      </c>
      <c r="J21" s="50">
        <f>SUM(PintoBeans:OtherDryBeans!J21)</f>
        <v>1576.4543446693617</v>
      </c>
      <c r="K21" s="43">
        <f>SUM(PintoBeans:OtherDryBeans!K21)</f>
        <v>7.439298683252536</v>
      </c>
    </row>
    <row r="22" spans="1:11" ht="12" customHeight="1">
      <c r="A22" s="37">
        <v>1974</v>
      </c>
      <c r="B22" s="57">
        <f>+'[1]Pop'!D195</f>
        <v>213.854</v>
      </c>
      <c r="C22" s="50">
        <f>SUM(PintoBeans:OtherDryBeans!C22)</f>
        <v>2033</v>
      </c>
      <c r="D22" s="50">
        <f>SUM(PintoBeans:OtherDryBeans!D22)</f>
        <v>98</v>
      </c>
      <c r="E22" s="50">
        <f>SUM(PintoBeans:OtherDryBeans!E22)</f>
        <v>651.2157</v>
      </c>
      <c r="F22" s="50">
        <f>SUM(PintoBeans:OtherDryBeans!F22)</f>
        <v>2782.2157</v>
      </c>
      <c r="G22" s="50">
        <f>SUM(PintoBeans:OtherDryBeans!G22)</f>
        <v>369.091</v>
      </c>
      <c r="H22" s="50">
        <f>SUM(PintoBeans:OtherDryBeans!H22)</f>
        <v>80.76359765778113</v>
      </c>
      <c r="I22" s="50">
        <f>SUM(PintoBeans:OtherDryBeans!I22)</f>
        <v>1160.0520000000001</v>
      </c>
      <c r="J22" s="50">
        <f>SUM(PintoBeans:OtherDryBeans!J22)</f>
        <v>1172.309102342219</v>
      </c>
      <c r="K22" s="43">
        <f>SUM(PintoBeans:OtherDryBeans!K22)</f>
        <v>5.481819850656143</v>
      </c>
    </row>
    <row r="23" spans="1:11" ht="12" customHeight="1">
      <c r="A23" s="37">
        <v>1975</v>
      </c>
      <c r="B23" s="57">
        <f>+'[1]Pop'!D196</f>
        <v>215.973</v>
      </c>
      <c r="C23" s="50">
        <f>SUM(PintoBeans:OtherDryBeans!C23)</f>
        <v>1744.2000000000005</v>
      </c>
      <c r="D23" s="50">
        <f>SUM(PintoBeans:OtherDryBeans!D23)</f>
        <v>45.2</v>
      </c>
      <c r="E23" s="50">
        <f>SUM(PintoBeans:OtherDryBeans!E23)</f>
        <v>1160.0520000000001</v>
      </c>
      <c r="F23" s="50">
        <f>SUM(PintoBeans:OtherDryBeans!F23)</f>
        <v>2949.452</v>
      </c>
      <c r="G23" s="50">
        <f>SUM(PintoBeans:OtherDryBeans!G23)</f>
        <v>386.831</v>
      </c>
      <c r="H23" s="50">
        <f>SUM(PintoBeans:OtherDryBeans!H23)</f>
        <v>81.27101091345166</v>
      </c>
      <c r="I23" s="50">
        <f>SUM(PintoBeans:OtherDryBeans!I23)</f>
        <v>1012.3737000000003</v>
      </c>
      <c r="J23" s="50">
        <f>SUM(PintoBeans:OtherDryBeans!J23)</f>
        <v>1468.9762890865486</v>
      </c>
      <c r="K23" s="43">
        <f>SUM(PintoBeans:OtherDryBeans!K23)</f>
        <v>6.80166636147365</v>
      </c>
    </row>
    <row r="24" spans="1:11" ht="12" customHeight="1">
      <c r="A24" s="41">
        <v>1976</v>
      </c>
      <c r="B24" s="58">
        <f>+'[1]Pop'!D197</f>
        <v>218.035</v>
      </c>
      <c r="C24" s="46">
        <f>SUM(PintoBeans:OtherDryBeans!C24)</f>
        <v>1783.6000000000008</v>
      </c>
      <c r="D24" s="46">
        <f>SUM(PintoBeans:OtherDryBeans!D24)</f>
        <v>35.2</v>
      </c>
      <c r="E24" s="46">
        <f>SUM(PintoBeans:OtherDryBeans!E24)</f>
        <v>1012.3737000000003</v>
      </c>
      <c r="F24" s="46">
        <f>SUM(PintoBeans:OtherDryBeans!F24)</f>
        <v>2831.1737000000007</v>
      </c>
      <c r="G24" s="46">
        <f>SUM(PintoBeans:OtherDryBeans!G24)</f>
        <v>332.18000000000006</v>
      </c>
      <c r="H24" s="46">
        <f>SUM(PintoBeans:OtherDryBeans!H24)</f>
        <v>74.81424395532105</v>
      </c>
      <c r="I24" s="46">
        <f>SUM(PintoBeans:OtherDryBeans!I24)</f>
        <v>1057.0974999999999</v>
      </c>
      <c r="J24" s="46">
        <f>SUM(PintoBeans:OtherDryBeans!J24)</f>
        <v>1367.0819560446794</v>
      </c>
      <c r="K24" s="42">
        <f>SUM(PintoBeans:OtherDryBeans!K24)</f>
        <v>6.270011493772465</v>
      </c>
    </row>
    <row r="25" spans="1:11" ht="12" customHeight="1">
      <c r="A25" s="41">
        <v>1977</v>
      </c>
      <c r="B25" s="58">
        <f>+'[1]Pop'!D198</f>
        <v>220.23899999999998</v>
      </c>
      <c r="C25" s="46">
        <f>SUM(PintoBeans:OtherDryBeans!C25)</f>
        <v>1655.5</v>
      </c>
      <c r="D25" s="46">
        <f>SUM(PintoBeans:OtherDryBeans!D25)</f>
        <v>66.2</v>
      </c>
      <c r="E25" s="46">
        <f>SUM(PintoBeans:OtherDryBeans!E25)</f>
        <v>1057.0974999999999</v>
      </c>
      <c r="F25" s="46">
        <f>SUM(PintoBeans:OtherDryBeans!F25)</f>
        <v>2778.7974999999997</v>
      </c>
      <c r="G25" s="46">
        <f>SUM(PintoBeans:OtherDryBeans!G25)</f>
        <v>391.552</v>
      </c>
      <c r="H25" s="46">
        <f>SUM(PintoBeans:OtherDryBeans!H25)</f>
        <v>81.13058792845888</v>
      </c>
      <c r="I25" s="46">
        <f>SUM(PintoBeans:OtherDryBeans!I25)</f>
        <v>837.2042000000002</v>
      </c>
      <c r="J25" s="46">
        <f>SUM(PintoBeans:OtherDryBeans!J25)</f>
        <v>1468.9107120715407</v>
      </c>
      <c r="K25" s="42">
        <f>SUM(PintoBeans:OtherDryBeans!K25)</f>
        <v>6.669621239070015</v>
      </c>
    </row>
    <row r="26" spans="1:11" ht="12" customHeight="1">
      <c r="A26" s="41">
        <v>1978</v>
      </c>
      <c r="B26" s="58">
        <f>+'[1]Pop'!D199</f>
        <v>222.585</v>
      </c>
      <c r="C26" s="46">
        <f>SUM(PintoBeans:OtherDryBeans!C26)</f>
        <v>1893.4999999999995</v>
      </c>
      <c r="D26" s="46">
        <f>SUM(PintoBeans:OtherDryBeans!D26)</f>
        <v>41.75991204</v>
      </c>
      <c r="E26" s="46">
        <f>SUM(PintoBeans:OtherDryBeans!E26)</f>
        <v>837.2042000000002</v>
      </c>
      <c r="F26" s="46">
        <f>SUM(PintoBeans:OtherDryBeans!F26)</f>
        <v>2772.46411204</v>
      </c>
      <c r="G26" s="46">
        <f>SUM(PintoBeans:OtherDryBeans!G26)</f>
        <v>524.490761</v>
      </c>
      <c r="H26" s="46">
        <f>SUM(PintoBeans:OtherDryBeans!H26)</f>
        <v>76.3673416144727</v>
      </c>
      <c r="I26" s="46">
        <f>SUM(PintoBeans:OtherDryBeans!I26)</f>
        <v>1044.6115</v>
      </c>
      <c r="J26" s="46">
        <f>SUM(PintoBeans:OtherDryBeans!J26)</f>
        <v>1126.9945094255272</v>
      </c>
      <c r="K26" s="42">
        <f>SUM(PintoBeans:OtherDryBeans!K26)</f>
        <v>5.063209602738402</v>
      </c>
    </row>
    <row r="27" spans="1:11" ht="12" customHeight="1">
      <c r="A27" s="41">
        <v>1979</v>
      </c>
      <c r="B27" s="58">
        <f>+'[1]Pop'!D200</f>
        <v>225.055</v>
      </c>
      <c r="C27" s="46">
        <f>SUM(PintoBeans:OtherDryBeans!C27)</f>
        <v>2055.1999999999994</v>
      </c>
      <c r="D27" s="46">
        <f>SUM(PintoBeans:OtherDryBeans!D27)</f>
        <v>43.699999999999996</v>
      </c>
      <c r="E27" s="46">
        <f>SUM(PintoBeans:OtherDryBeans!E27)</f>
        <v>1044.6115</v>
      </c>
      <c r="F27" s="46">
        <f>SUM(PintoBeans:OtherDryBeans!F27)</f>
        <v>3143.5114999999987</v>
      </c>
      <c r="G27" s="46">
        <f>SUM(PintoBeans:OtherDryBeans!G27)</f>
        <v>524.6305199999999</v>
      </c>
      <c r="H27" s="46">
        <f>SUM(PintoBeans:OtherDryBeans!H27)</f>
        <v>89.01532324784272</v>
      </c>
      <c r="I27" s="46">
        <f>SUM(PintoBeans:OtherDryBeans!I27)</f>
        <v>1126.4612</v>
      </c>
      <c r="J27" s="46">
        <f>SUM(PintoBeans:OtherDryBeans!J27)</f>
        <v>1403.4044567521569</v>
      </c>
      <c r="K27" s="42">
        <f>SUM(PintoBeans:OtherDryBeans!K27)</f>
        <v>6.23582882740733</v>
      </c>
    </row>
    <row r="28" spans="1:11" ht="12" customHeight="1">
      <c r="A28" s="41">
        <v>1980</v>
      </c>
      <c r="B28" s="58">
        <f>+'[1]Pop'!D201</f>
        <v>227.726</v>
      </c>
      <c r="C28" s="46">
        <f>SUM(PintoBeans:OtherDryBeans!C28)</f>
        <v>2672.899999999999</v>
      </c>
      <c r="D28" s="46">
        <f>SUM(PintoBeans:OtherDryBeans!D28)</f>
        <v>46.2</v>
      </c>
      <c r="E28" s="46">
        <f>SUM(PintoBeans:OtherDryBeans!E28)</f>
        <v>1268.4612</v>
      </c>
      <c r="F28" s="46">
        <f>SUM(PintoBeans:OtherDryBeans!F28)</f>
        <v>3987.561199999999</v>
      </c>
      <c r="G28" s="46">
        <f>SUM(PintoBeans:OtherDryBeans!G28)</f>
        <v>1296.2756690000003</v>
      </c>
      <c r="H28" s="46">
        <f>SUM(PintoBeans:OtherDryBeans!H28)</f>
        <v>123.2427581282513</v>
      </c>
      <c r="I28" s="46">
        <f>SUM(PintoBeans:OtherDryBeans!I28)</f>
        <v>1339.1425999999997</v>
      </c>
      <c r="J28" s="46">
        <f>SUM(PintoBeans:OtherDryBeans!J28)</f>
        <v>1228.900172871748</v>
      </c>
      <c r="K28" s="42">
        <f>SUM(PintoBeans:OtherDryBeans!K28)</f>
        <v>5.396398184097328</v>
      </c>
    </row>
    <row r="29" spans="1:11" ht="12" customHeight="1">
      <c r="A29" s="37">
        <v>1981</v>
      </c>
      <c r="B29" s="57">
        <f>+'[1]Pop'!D202</f>
        <v>229.966</v>
      </c>
      <c r="C29" s="50">
        <f>SUM(PintoBeans:OtherDryBeans!C29)</f>
        <v>3275.1000000000004</v>
      </c>
      <c r="D29" s="50">
        <f>SUM(PintoBeans:OtherDryBeans!D29)</f>
        <v>73.4</v>
      </c>
      <c r="E29" s="50">
        <f>SUM(PintoBeans:OtherDryBeans!E29)</f>
        <v>1339.1425999999997</v>
      </c>
      <c r="F29" s="50">
        <f>SUM(PintoBeans:OtherDryBeans!F29)</f>
        <v>4687.642599999999</v>
      </c>
      <c r="G29" s="50">
        <f>SUM(PintoBeans:OtherDryBeans!G29)</f>
        <v>1697.3762669999996</v>
      </c>
      <c r="H29" s="50">
        <f>SUM(PintoBeans:OtherDryBeans!H29)</f>
        <v>105.03359206610571</v>
      </c>
      <c r="I29" s="50">
        <f>SUM(PintoBeans:OtherDryBeans!I29)</f>
        <v>1638.488</v>
      </c>
      <c r="J29" s="50">
        <f>SUM(PintoBeans:OtherDryBeans!J29)</f>
        <v>1246.7447409338945</v>
      </c>
      <c r="K29" s="43">
        <f>SUM(PintoBeans:OtherDryBeans!K29)</f>
        <v>5.421430737299837</v>
      </c>
    </row>
    <row r="30" spans="1:11" ht="12" customHeight="1">
      <c r="A30" s="37">
        <v>1982</v>
      </c>
      <c r="B30" s="57">
        <f>+'[1]Pop'!D203</f>
        <v>232.188</v>
      </c>
      <c r="C30" s="50">
        <f>SUM(PintoBeans:OtherDryBeans!C30)</f>
        <v>2556.2999999999993</v>
      </c>
      <c r="D30" s="50">
        <f>SUM(PintoBeans:OtherDryBeans!D30)</f>
        <v>43.99999999999999</v>
      </c>
      <c r="E30" s="50">
        <f>SUM(PintoBeans:OtherDryBeans!E30)</f>
        <v>1638.488</v>
      </c>
      <c r="F30" s="50">
        <f>SUM(PintoBeans:OtherDryBeans!F30)</f>
        <v>4238.7880000000005</v>
      </c>
      <c r="G30" s="50">
        <f>SUM(PintoBeans:OtherDryBeans!G30)</f>
        <v>1063.387866</v>
      </c>
      <c r="H30" s="50">
        <f>SUM(PintoBeans:OtherDryBeans!H30)</f>
        <v>64.14920787713042</v>
      </c>
      <c r="I30" s="50">
        <f>SUM(PintoBeans:OtherDryBeans!I30)</f>
        <v>1405.3589</v>
      </c>
      <c r="J30" s="50">
        <f>SUM(PintoBeans:OtherDryBeans!J30)</f>
        <v>1705.8920261228695</v>
      </c>
      <c r="K30" s="43">
        <f>SUM(PintoBeans:OtherDryBeans!K30)</f>
        <v>7.347029244073206</v>
      </c>
    </row>
    <row r="31" spans="1:11" ht="12" customHeight="1">
      <c r="A31" s="37">
        <v>1983</v>
      </c>
      <c r="B31" s="57">
        <f>+'[1]Pop'!D204</f>
        <v>234.307</v>
      </c>
      <c r="C31" s="50">
        <f>SUM(PintoBeans:OtherDryBeans!C31)</f>
        <v>1552</v>
      </c>
      <c r="D31" s="50">
        <f>SUM(PintoBeans:OtherDryBeans!D31)</f>
        <v>49.5</v>
      </c>
      <c r="E31" s="50">
        <f>SUM(PintoBeans:OtherDryBeans!E31)</f>
        <v>1405.3589</v>
      </c>
      <c r="F31" s="50">
        <f>SUM(PintoBeans:OtherDryBeans!F31)</f>
        <v>3006.8589</v>
      </c>
      <c r="G31" s="50">
        <f>SUM(PintoBeans:OtherDryBeans!G31)</f>
        <v>542.123456</v>
      </c>
      <c r="H31" s="50">
        <f>SUM(PintoBeans:OtherDryBeans!H31)</f>
        <v>79.66406683150987</v>
      </c>
      <c r="I31" s="50">
        <f>SUM(PintoBeans:OtherDryBeans!I31)</f>
        <v>921.2909000000002</v>
      </c>
      <c r="J31" s="50">
        <f>SUM(PintoBeans:OtherDryBeans!J31)</f>
        <v>1463.7804771684898</v>
      </c>
      <c r="K31" s="43">
        <f>SUM(PintoBeans:OtherDryBeans!K31)</f>
        <v>6.247275912236894</v>
      </c>
    </row>
    <row r="32" spans="1:11" ht="12" customHeight="1">
      <c r="A32" s="37">
        <v>1984</v>
      </c>
      <c r="B32" s="57">
        <f>+'[1]Pop'!D205</f>
        <v>236.348</v>
      </c>
      <c r="C32" s="50">
        <f>SUM(PintoBeans:OtherDryBeans!C32)</f>
        <v>2107.000000000001</v>
      </c>
      <c r="D32" s="50">
        <f>SUM(PintoBeans:OtherDryBeans!D32)</f>
        <v>58.300000000000004</v>
      </c>
      <c r="E32" s="50">
        <f>SUM(PintoBeans:OtherDryBeans!E32)</f>
        <v>921.2909000000002</v>
      </c>
      <c r="F32" s="50">
        <f>SUM(PintoBeans:OtherDryBeans!F32)</f>
        <v>3086.5909000000006</v>
      </c>
      <c r="G32" s="50">
        <f>SUM(PintoBeans:OtherDryBeans!G32)</f>
        <v>593.8086220000001</v>
      </c>
      <c r="H32" s="50">
        <f>SUM(PintoBeans:OtherDryBeans!H32)</f>
        <v>83.99971176310406</v>
      </c>
      <c r="I32" s="50">
        <f>SUM(PintoBeans:OtherDryBeans!I32)</f>
        <v>1130.7829</v>
      </c>
      <c r="J32" s="50">
        <f>SUM(PintoBeans:OtherDryBeans!J32)</f>
        <v>1277.9996662368965</v>
      </c>
      <c r="K32" s="43">
        <f>SUM(PintoBeans:OtherDryBeans!K32)</f>
        <v>5.407279377176438</v>
      </c>
    </row>
    <row r="33" spans="1:11" ht="12" customHeight="1">
      <c r="A33" s="37">
        <v>1985</v>
      </c>
      <c r="B33" s="57">
        <f>+'[1]Pop'!D206</f>
        <v>238.466</v>
      </c>
      <c r="C33" s="50">
        <f>SUM(PintoBeans:OtherDryBeans!C33)</f>
        <v>2217.5</v>
      </c>
      <c r="D33" s="50">
        <f>SUM(PintoBeans:OtherDryBeans!D33)</f>
        <v>58.10000000000001</v>
      </c>
      <c r="E33" s="50">
        <f>SUM(PintoBeans:OtherDryBeans!E33)</f>
        <v>1130.7829</v>
      </c>
      <c r="F33" s="50">
        <f>SUM(PintoBeans:OtherDryBeans!F33)</f>
        <v>3406.3828999999996</v>
      </c>
      <c r="G33" s="50">
        <f>SUM(PintoBeans:OtherDryBeans!G33)</f>
        <v>638.404732</v>
      </c>
      <c r="H33" s="50">
        <f>SUM(PintoBeans:OtherDryBeans!H33)</f>
        <v>84.93639316539262</v>
      </c>
      <c r="I33" s="50">
        <f>SUM(PintoBeans:OtherDryBeans!I33)</f>
        <v>1034.7952</v>
      </c>
      <c r="J33" s="50">
        <f>SUM(PintoBeans:OtherDryBeans!J33)</f>
        <v>1648.2465748346074</v>
      </c>
      <c r="K33" s="43">
        <f>SUM(PintoBeans:OtherDryBeans!K33)</f>
        <v>6.911872446531611</v>
      </c>
    </row>
    <row r="34" spans="1:11" ht="12" customHeight="1">
      <c r="A34" s="41">
        <v>1986</v>
      </c>
      <c r="B34" s="58">
        <f>+'[1]Pop'!D207</f>
        <v>240.651</v>
      </c>
      <c r="C34" s="46">
        <f>SUM(PintoBeans:OtherDryBeans!C34)</f>
        <v>2288.6000000000004</v>
      </c>
      <c r="D34" s="46">
        <f>SUM(PintoBeans:OtherDryBeans!D34)</f>
        <v>47.49999999999999</v>
      </c>
      <c r="E34" s="46">
        <f>SUM(PintoBeans:OtherDryBeans!E34)</f>
        <v>1034.7952</v>
      </c>
      <c r="F34" s="46">
        <f>SUM(PintoBeans:OtherDryBeans!F34)</f>
        <v>3370.8952000000004</v>
      </c>
      <c r="G34" s="46">
        <f>SUM(PintoBeans:OtherDryBeans!G34)</f>
        <v>846.0177129999997</v>
      </c>
      <c r="H34" s="46">
        <f>SUM(PintoBeans:OtherDryBeans!H34)</f>
        <v>93.43459690399506</v>
      </c>
      <c r="I34" s="46">
        <f>SUM(PintoBeans:OtherDryBeans!I34)</f>
        <v>901.2303999999999</v>
      </c>
      <c r="J34" s="46">
        <f>SUM(PintoBeans:OtherDryBeans!J34)</f>
        <v>1530.212490096005</v>
      </c>
      <c r="K34" s="42">
        <f>SUM(PintoBeans:OtherDryBeans!K34)</f>
        <v>6.358637570988716</v>
      </c>
    </row>
    <row r="35" spans="1:11" ht="12" customHeight="1">
      <c r="A35" s="41">
        <v>1987</v>
      </c>
      <c r="B35" s="58">
        <f>+'[1]Pop'!D208</f>
        <v>242.804</v>
      </c>
      <c r="C35" s="46">
        <f>SUM(PintoBeans:OtherDryBeans!C35)</f>
        <v>2603.1</v>
      </c>
      <c r="D35" s="46">
        <f>SUM(PintoBeans:OtherDryBeans!D35)</f>
        <v>53.29999999999999</v>
      </c>
      <c r="E35" s="46">
        <f>SUM(PintoBeans:OtherDryBeans!E35)</f>
        <v>901.2303999999999</v>
      </c>
      <c r="F35" s="46">
        <f>SUM(PintoBeans:OtherDryBeans!F35)</f>
        <v>3557.6304</v>
      </c>
      <c r="G35" s="46">
        <f>SUM(PintoBeans:OtherDryBeans!G35)</f>
        <v>758.6083199999998</v>
      </c>
      <c r="H35" s="46">
        <f>SUM(PintoBeans:OtherDryBeans!H35)</f>
        <v>78.58850000000001</v>
      </c>
      <c r="I35" s="46">
        <f>SUM(PintoBeans:OtherDryBeans!I35)</f>
        <v>1413.2748000000006</v>
      </c>
      <c r="J35" s="46">
        <f>SUM(PintoBeans:OtherDryBeans!J35)</f>
        <v>1307.1587799999998</v>
      </c>
      <c r="K35" s="42">
        <f>SUM(PintoBeans:OtherDryBeans!K35)</f>
        <v>5.3835965634833025</v>
      </c>
    </row>
    <row r="36" spans="1:11" ht="12" customHeight="1">
      <c r="A36" s="41">
        <v>1988</v>
      </c>
      <c r="B36" s="58">
        <f>+'[1]Pop'!D209</f>
        <v>245.021</v>
      </c>
      <c r="C36" s="46">
        <f>SUM(PintoBeans:OtherDryBeans!C36)</f>
        <v>1925.3000000000002</v>
      </c>
      <c r="D36" s="46">
        <f>SUM(PintoBeans:OtherDryBeans!D36)</f>
        <v>64.5</v>
      </c>
      <c r="E36" s="46">
        <f>SUM(PintoBeans:OtherDryBeans!E36)</f>
        <v>1413.2748000000006</v>
      </c>
      <c r="F36" s="46">
        <f>SUM(PintoBeans:OtherDryBeans!F36)</f>
        <v>3403.074800000001</v>
      </c>
      <c r="G36" s="46">
        <f>SUM(PintoBeans:OtherDryBeans!G36)</f>
        <v>838.6725819999996</v>
      </c>
      <c r="H36" s="46">
        <f>SUM(PintoBeans:OtherDryBeans!H36)</f>
        <v>92.2023</v>
      </c>
      <c r="I36" s="46">
        <f>SUM(PintoBeans:OtherDryBeans!I36)</f>
        <v>794.6000000000001</v>
      </c>
      <c r="J36" s="46">
        <f>SUM(PintoBeans:OtherDryBeans!J36)</f>
        <v>1677.5999180000008</v>
      </c>
      <c r="K36" s="42">
        <f>SUM(PintoBeans:OtherDryBeans!K36)</f>
        <v>6.846759738961153</v>
      </c>
    </row>
    <row r="37" spans="1:11" ht="12" customHeight="1">
      <c r="A37" s="41">
        <v>1989</v>
      </c>
      <c r="B37" s="58">
        <f>+'[1]Pop'!D210</f>
        <v>247.342</v>
      </c>
      <c r="C37" s="46">
        <f>SUM(PintoBeans:OtherDryBeans!C37)</f>
        <v>2372.899999999999</v>
      </c>
      <c r="D37" s="46">
        <f>SUM(PintoBeans:OtherDryBeans!D37)</f>
        <v>97.221448</v>
      </c>
      <c r="E37" s="46">
        <f>SUM(PintoBeans:OtherDryBeans!E37)</f>
        <v>794.6000000000001</v>
      </c>
      <c r="F37" s="46">
        <f>SUM(PintoBeans:OtherDryBeans!F37)</f>
        <v>3264.7214480000002</v>
      </c>
      <c r="G37" s="46">
        <f>SUM(PintoBeans:OtherDryBeans!G37)</f>
        <v>832.0597514285718</v>
      </c>
      <c r="H37" s="46">
        <f>SUM(PintoBeans:OtherDryBeans!H37)</f>
        <v>110.60290000000002</v>
      </c>
      <c r="I37" s="46">
        <f>SUM(PintoBeans:OtherDryBeans!I37)</f>
        <v>981.5714</v>
      </c>
      <c r="J37" s="46">
        <f>SUM(PintoBeans:OtherDryBeans!J37)</f>
        <v>1340.4873965714278</v>
      </c>
      <c r="K37" s="42">
        <f>SUM(PintoBeans:OtherDryBeans!K37)</f>
        <v>5.41957045941016</v>
      </c>
    </row>
    <row r="38" spans="1:11" ht="12" customHeight="1">
      <c r="A38" s="41">
        <v>1990</v>
      </c>
      <c r="B38" s="58">
        <f>+'[1]Pop'!D211</f>
        <v>250.132</v>
      </c>
      <c r="C38" s="46">
        <f>SUM(PintoBeans:OtherDryBeans!C38)</f>
        <v>3237.8999999999996</v>
      </c>
      <c r="D38" s="46">
        <f>SUM(PintoBeans:OtherDryBeans!D38)</f>
        <v>90.258603</v>
      </c>
      <c r="E38" s="46">
        <f>SUM(PintoBeans:OtherDryBeans!E38)</f>
        <v>981.5714</v>
      </c>
      <c r="F38" s="46">
        <f>SUM(PintoBeans:OtherDryBeans!F38)</f>
        <v>4309.730003</v>
      </c>
      <c r="G38" s="46">
        <f>SUM(PintoBeans:OtherDryBeans!G38)</f>
        <v>1107.261224</v>
      </c>
      <c r="H38" s="46">
        <f>SUM(PintoBeans:OtherDryBeans!H38)</f>
        <v>97.06460000000003</v>
      </c>
      <c r="I38" s="46">
        <f>SUM(PintoBeans:OtherDryBeans!I38)</f>
        <v>1422.2071333333336</v>
      </c>
      <c r="J38" s="46">
        <f>SUM(PintoBeans:OtherDryBeans!J38)</f>
        <v>1683.1970456666659</v>
      </c>
      <c r="K38" s="42">
        <f>SUM(PintoBeans:OtherDryBeans!K38)</f>
        <v>6.729235146509306</v>
      </c>
    </row>
    <row r="39" spans="1:11" ht="12" customHeight="1">
      <c r="A39" s="37">
        <v>1991</v>
      </c>
      <c r="B39" s="57">
        <f>+'[1]Pop'!D212</f>
        <v>253.493</v>
      </c>
      <c r="C39" s="50">
        <f>SUM(PintoBeans:OtherDryBeans!C39)</f>
        <v>3376.5</v>
      </c>
      <c r="D39" s="50">
        <f>SUM(PintoBeans:OtherDryBeans!D39)</f>
        <v>75.83124600000001</v>
      </c>
      <c r="E39" s="50">
        <f>SUM(PintoBeans:OtherDryBeans!E39)</f>
        <v>1422.2071333333336</v>
      </c>
      <c r="F39" s="50">
        <f>SUM(PintoBeans:OtherDryBeans!F39)</f>
        <v>4874.538379333333</v>
      </c>
      <c r="G39" s="50">
        <f>SUM(PintoBeans:OtherDryBeans!G39)</f>
        <v>1011.3286632399999</v>
      </c>
      <c r="H39" s="50">
        <f>SUM(PintoBeans:OtherDryBeans!H39)</f>
        <v>81.3024</v>
      </c>
      <c r="I39" s="50">
        <f>SUM(PintoBeans:OtherDryBeans!I39)</f>
        <v>1919.4137999999994</v>
      </c>
      <c r="J39" s="50">
        <f>SUM(PintoBeans:OtherDryBeans!J39)</f>
        <v>1862.4935160933342</v>
      </c>
      <c r="K39" s="43">
        <f>SUM(PintoBeans:OtherDryBeans!K39)</f>
        <v>7.347317346409305</v>
      </c>
    </row>
    <row r="40" spans="1:11" ht="12" customHeight="1">
      <c r="A40" s="37">
        <v>1992</v>
      </c>
      <c r="B40" s="57">
        <f>+'[1]Pop'!D213</f>
        <v>256.894</v>
      </c>
      <c r="C40" s="50">
        <f>SUM(PintoBeans:OtherDryBeans!C40)</f>
        <v>2261.4999999999995</v>
      </c>
      <c r="D40" s="50">
        <f>SUM(PintoBeans:OtherDryBeans!D40)</f>
        <v>67.741932</v>
      </c>
      <c r="E40" s="50">
        <f>SUM(PintoBeans:OtherDryBeans!E40)</f>
        <v>1919.4137999999994</v>
      </c>
      <c r="F40" s="50">
        <f>SUM(PintoBeans:OtherDryBeans!F40)</f>
        <v>4248.655731999999</v>
      </c>
      <c r="G40" s="50">
        <f>SUM(PintoBeans:OtherDryBeans!G40)</f>
        <v>620.2591089999999</v>
      </c>
      <c r="H40" s="50">
        <f>SUM(PintoBeans:OtherDryBeans!H40)</f>
        <v>92.23569999999997</v>
      </c>
      <c r="I40" s="50">
        <f>SUM(PintoBeans:OtherDryBeans!I40)</f>
        <v>1527.6720999999998</v>
      </c>
      <c r="J40" s="50">
        <f>SUM(PintoBeans:OtherDryBeans!J40)</f>
        <v>2008.4888229999995</v>
      </c>
      <c r="K40" s="43">
        <f>SUM(PintoBeans:OtherDryBeans!K40)</f>
        <v>7.818356298706858</v>
      </c>
    </row>
    <row r="41" spans="1:11" ht="12" customHeight="1">
      <c r="A41" s="37">
        <v>1993</v>
      </c>
      <c r="B41" s="57">
        <f>+'[1]Pop'!D214</f>
        <v>260.255</v>
      </c>
      <c r="C41" s="50">
        <f>SUM(PintoBeans:OtherDryBeans!C41)</f>
        <v>2186.2</v>
      </c>
      <c r="D41" s="50">
        <f>SUM(PintoBeans:OtherDryBeans!D41)</f>
        <v>67.445491</v>
      </c>
      <c r="E41" s="50">
        <f>SUM(PintoBeans:OtherDryBeans!E41)</f>
        <v>1527.6720999999998</v>
      </c>
      <c r="F41" s="50">
        <f>SUM(PintoBeans:OtherDryBeans!F41)</f>
        <v>3781.3175910000004</v>
      </c>
      <c r="G41" s="50">
        <f>SUM(PintoBeans:OtherDryBeans!G41)</f>
        <v>683.249286</v>
      </c>
      <c r="H41" s="50">
        <f>SUM(PintoBeans:OtherDryBeans!H41)</f>
        <v>99.35000000000005</v>
      </c>
      <c r="I41" s="50">
        <f>SUM(PintoBeans:OtherDryBeans!I41)</f>
        <v>1117.9647999999997</v>
      </c>
      <c r="J41" s="50">
        <f>SUM(PintoBeans:OtherDryBeans!J41)</f>
        <v>1880.7535050000001</v>
      </c>
      <c r="K41" s="43">
        <f>SUM(PintoBeans:OtherDryBeans!K41)</f>
        <v>7.2265797198901085</v>
      </c>
    </row>
    <row r="42" spans="1:11" ht="12" customHeight="1">
      <c r="A42" s="37">
        <v>1994</v>
      </c>
      <c r="B42" s="57">
        <f>+'[1]Pop'!D215</f>
        <v>263.436</v>
      </c>
      <c r="C42" s="50">
        <f>SUM(PintoBeans:OtherDryBeans!C42)</f>
        <v>2896.7</v>
      </c>
      <c r="D42" s="50">
        <f>SUM(PintoBeans:OtherDryBeans!D42)</f>
        <v>75.85696999999999</v>
      </c>
      <c r="E42" s="50">
        <f>SUM(PintoBeans:OtherDryBeans!E42)</f>
        <v>1117.9647999999997</v>
      </c>
      <c r="F42" s="50">
        <f>SUM(PintoBeans:OtherDryBeans!F42)</f>
        <v>4090.5217699999994</v>
      </c>
      <c r="G42" s="50">
        <f>SUM(PintoBeans:OtherDryBeans!G42)</f>
        <v>797.0255869999999</v>
      </c>
      <c r="H42" s="50">
        <f>SUM(PintoBeans:OtherDryBeans!H42)</f>
        <v>104.47390000000004</v>
      </c>
      <c r="I42" s="50">
        <f>SUM(PintoBeans:OtherDryBeans!I42)</f>
        <v>1158.4732</v>
      </c>
      <c r="J42" s="50">
        <f>SUM(PintoBeans:OtherDryBeans!J42)</f>
        <v>2030.5490829999997</v>
      </c>
      <c r="K42" s="43">
        <f>SUM(PintoBeans:OtherDryBeans!K42)</f>
        <v>7.707940763601026</v>
      </c>
    </row>
    <row r="43" spans="1:11" ht="12" customHeight="1">
      <c r="A43" s="37">
        <v>1995</v>
      </c>
      <c r="B43" s="57">
        <f>+'[1]Pop'!D216</f>
        <v>266.557</v>
      </c>
      <c r="C43" s="50">
        <f>SUM(PintoBeans:OtherDryBeans!C43)</f>
        <v>3069</v>
      </c>
      <c r="D43" s="50">
        <f>SUM(PintoBeans:OtherDryBeans!D43)</f>
        <v>84.833978</v>
      </c>
      <c r="E43" s="50">
        <f>SUM(PintoBeans:OtherDryBeans!E43)</f>
        <v>1158.4732</v>
      </c>
      <c r="F43" s="50">
        <f>SUM(PintoBeans:OtherDryBeans!F43)</f>
        <v>4312.307177999999</v>
      </c>
      <c r="G43" s="50">
        <f>SUM(PintoBeans:OtherDryBeans!G43)</f>
        <v>831.699237</v>
      </c>
      <c r="H43" s="50">
        <f>SUM(PintoBeans:OtherDryBeans!H43)</f>
        <v>93.56549999999999</v>
      </c>
      <c r="I43" s="50">
        <f>SUM(PintoBeans:OtherDryBeans!I43)</f>
        <v>1386.2257</v>
      </c>
      <c r="J43" s="50">
        <f>SUM(PintoBeans:OtherDryBeans!J43)</f>
        <v>2000.8167409999996</v>
      </c>
      <c r="K43" s="43">
        <f>SUM(PintoBeans:OtherDryBeans!K43)</f>
        <v>7.5061496828070515</v>
      </c>
    </row>
    <row r="44" spans="1:11" ht="12" customHeight="1">
      <c r="A44" s="41">
        <v>1996</v>
      </c>
      <c r="B44" s="58">
        <f>+'[1]Pop'!D217</f>
        <v>269.667</v>
      </c>
      <c r="C44" s="46">
        <f>SUM(PintoBeans:OtherDryBeans!C44)</f>
        <v>2791.2000000000003</v>
      </c>
      <c r="D44" s="46">
        <f>SUM(PintoBeans:OtherDryBeans!D44)</f>
        <v>87.95520500000003</v>
      </c>
      <c r="E44" s="46">
        <f>SUM(PintoBeans:OtherDryBeans!E44)</f>
        <v>1386.2257</v>
      </c>
      <c r="F44" s="46">
        <f>SUM(PintoBeans:OtherDryBeans!F44)</f>
        <v>4265.380905000001</v>
      </c>
      <c r="G44" s="46">
        <f>SUM(PintoBeans:OtherDryBeans!G44)</f>
        <v>754.3116369999999</v>
      </c>
      <c r="H44" s="46">
        <f>SUM(PintoBeans:OtherDryBeans!H44)</f>
        <v>96.6839</v>
      </c>
      <c r="I44" s="46">
        <f>SUM(PintoBeans:OtherDryBeans!I44)</f>
        <v>1409.5558</v>
      </c>
      <c r="J44" s="46">
        <f>SUM(PintoBeans:OtherDryBeans!J44)</f>
        <v>2004.8295680000003</v>
      </c>
      <c r="K44" s="42">
        <f>SUM(PintoBeans:OtherDryBeans!K44)</f>
        <v>7.434463868400659</v>
      </c>
    </row>
    <row r="45" spans="1:11" ht="12" customHeight="1">
      <c r="A45" s="41">
        <v>1997</v>
      </c>
      <c r="B45" s="58">
        <f>+'[1]Pop'!D218</f>
        <v>272.912</v>
      </c>
      <c r="C45" s="46">
        <f>SUM(PintoBeans:OtherDryBeans!C45)</f>
        <v>2936.999999999999</v>
      </c>
      <c r="D45" s="46">
        <f>SUM(PintoBeans:OtherDryBeans!D45)</f>
        <v>100.82468600000001</v>
      </c>
      <c r="E45" s="46">
        <f>SUM(PintoBeans:OtherDryBeans!E45)</f>
        <v>1409.5558</v>
      </c>
      <c r="F45" s="46">
        <f>SUM(PintoBeans:OtherDryBeans!F45)</f>
        <v>4447.380486</v>
      </c>
      <c r="G45" s="46">
        <f>SUM(PintoBeans:OtherDryBeans!G45)</f>
        <v>803.1940209999998</v>
      </c>
      <c r="H45" s="46">
        <f>SUM(PintoBeans:OtherDryBeans!H45)</f>
        <v>105.213</v>
      </c>
      <c r="I45" s="46">
        <f>SUM(PintoBeans:OtherDryBeans!I45)</f>
        <v>1520.2838666666669</v>
      </c>
      <c r="J45" s="46">
        <f>SUM(PintoBeans:OtherDryBeans!J45)</f>
        <v>2018.6895983333327</v>
      </c>
      <c r="K45" s="42">
        <f>SUM(PintoBeans:OtherDryBeans!K45)</f>
        <v>7.396851726319594</v>
      </c>
    </row>
    <row r="46" spans="1:11" ht="12" customHeight="1">
      <c r="A46" s="41">
        <v>1998</v>
      </c>
      <c r="B46" s="58">
        <f>+'[1]Pop'!D219</f>
        <v>276.115</v>
      </c>
      <c r="C46" s="46">
        <f>SUM(PintoBeans:OtherDryBeans!C46)</f>
        <v>3041.8</v>
      </c>
      <c r="D46" s="46">
        <f>SUM(PintoBeans:OtherDryBeans!D46)</f>
        <v>92.39320799999999</v>
      </c>
      <c r="E46" s="46">
        <f>SUM(PintoBeans:OtherDryBeans!E46)</f>
        <v>1520.2838666666669</v>
      </c>
      <c r="F46" s="46">
        <f>SUM(PintoBeans:OtherDryBeans!F46)</f>
        <v>4654.477074666667</v>
      </c>
      <c r="G46" s="46">
        <f>SUM(PintoBeans:OtherDryBeans!G46)</f>
        <v>1106.3363479999998</v>
      </c>
      <c r="H46" s="46">
        <f>SUM(PintoBeans:OtherDryBeans!H46)</f>
        <v>105.72420000000002</v>
      </c>
      <c r="I46" s="46">
        <f>SUM(PintoBeans:OtherDryBeans!I46)</f>
        <v>1437.9941000000001</v>
      </c>
      <c r="J46" s="46">
        <f>SUM(PintoBeans:OtherDryBeans!J46)</f>
        <v>2004.4224266666672</v>
      </c>
      <c r="K46" s="42">
        <f>SUM(PintoBeans:OtherDryBeans!K46)</f>
        <v>7.259375356886323</v>
      </c>
    </row>
    <row r="47" spans="1:11" ht="12" customHeight="1">
      <c r="A47" s="41">
        <v>1999</v>
      </c>
      <c r="B47" s="58">
        <f>+'[1]Pop'!D220</f>
        <v>279.295</v>
      </c>
      <c r="C47" s="46">
        <f>SUM(PintoBeans:OtherDryBeans!C47)</f>
        <v>3314.5999999999995</v>
      </c>
      <c r="D47" s="46">
        <f>SUM(PintoBeans:OtherDryBeans!D47)</f>
        <v>124.969627</v>
      </c>
      <c r="E47" s="46">
        <f>SUM(PintoBeans:OtherDryBeans!E47)</f>
        <v>1437.9941000000001</v>
      </c>
      <c r="F47" s="46">
        <f>SUM(PintoBeans:OtherDryBeans!F47)</f>
        <v>4877.563727</v>
      </c>
      <c r="G47" s="46">
        <f>SUM(PintoBeans:OtherDryBeans!G47)</f>
        <v>843.8815429999999</v>
      </c>
      <c r="H47" s="46">
        <f>SUM(PintoBeans:OtherDryBeans!H47)</f>
        <v>91.86119999999998</v>
      </c>
      <c r="I47" s="46">
        <f>SUM(PintoBeans:OtherDryBeans!I47)</f>
        <v>1762.7032</v>
      </c>
      <c r="J47" s="46">
        <f>SUM(PintoBeans:OtherDryBeans!J47)</f>
        <v>2179.117784</v>
      </c>
      <c r="K47" s="42">
        <f>SUM(PintoBeans:OtherDryBeans!K47)</f>
        <v>7.802208360335845</v>
      </c>
    </row>
    <row r="48" spans="1:11" ht="12" customHeight="1">
      <c r="A48" s="41">
        <v>2000</v>
      </c>
      <c r="B48" s="58">
        <f>+'[1]Pop'!D221</f>
        <v>282.385</v>
      </c>
      <c r="C48" s="46">
        <f>SUM(PintoBeans:OtherDryBeans!C48)</f>
        <v>2654.3</v>
      </c>
      <c r="D48" s="46">
        <f>SUM(PintoBeans:OtherDryBeans!D48)</f>
        <v>128.91758630000004</v>
      </c>
      <c r="E48" s="46">
        <f>SUM(PintoBeans:OtherDryBeans!E48)</f>
        <v>1762.7032</v>
      </c>
      <c r="F48" s="46">
        <f>SUM(PintoBeans:OtherDryBeans!F48)</f>
        <v>4545.9207863</v>
      </c>
      <c r="G48" s="46">
        <f>SUM(PintoBeans:OtherDryBeans!G48)</f>
        <v>788.3928133800002</v>
      </c>
      <c r="H48" s="46">
        <f>SUM(PintoBeans:OtherDryBeans!H48)</f>
        <v>75.6711</v>
      </c>
      <c r="I48" s="46">
        <f>SUM(PintoBeans:OtherDryBeans!I48)</f>
        <v>1512.1536999999998</v>
      </c>
      <c r="J48" s="46">
        <f>SUM(PintoBeans:OtherDryBeans!J48)</f>
        <v>2169.70317292</v>
      </c>
      <c r="K48" s="42">
        <f>SUM(PintoBeans:OtherDryBeans!K48)</f>
        <v>7.683493007489775</v>
      </c>
    </row>
    <row r="49" spans="1:11" ht="12" customHeight="1">
      <c r="A49" s="37">
        <v>2001</v>
      </c>
      <c r="B49" s="57">
        <f>+'[1]Pop'!D222</f>
        <v>285.309019</v>
      </c>
      <c r="C49" s="50">
        <f>SUM(PintoBeans:OtherDryBeans!C49)</f>
        <v>1960.9999999999995</v>
      </c>
      <c r="D49" s="50">
        <f>SUM(PintoBeans:OtherDryBeans!D49)</f>
        <v>192.51994554000004</v>
      </c>
      <c r="E49" s="50">
        <f>SUM(PintoBeans:OtherDryBeans!E49)</f>
        <v>1512.1536999999998</v>
      </c>
      <c r="F49" s="50">
        <f>SUM(PintoBeans:OtherDryBeans!F49)</f>
        <v>3665.6736455399996</v>
      </c>
      <c r="G49" s="50">
        <f>SUM(PintoBeans:OtherDryBeans!G49)</f>
        <v>755.4761061599999</v>
      </c>
      <c r="H49" s="50">
        <f>SUM(PintoBeans:OtherDryBeans!H49)</f>
        <v>100.4075</v>
      </c>
      <c r="I49" s="50">
        <f>SUM(PintoBeans:OtherDryBeans!I49)</f>
        <v>800.8059000000001</v>
      </c>
      <c r="J49" s="50">
        <f>SUM(PintoBeans:OtherDryBeans!J49)</f>
        <v>2008.9841393799995</v>
      </c>
      <c r="K49" s="43">
        <f>SUM(PintoBeans:OtherDryBeans!K49)</f>
        <v>7.041432291279931</v>
      </c>
    </row>
    <row r="50" spans="1:11" ht="12" customHeight="1">
      <c r="A50" s="37">
        <v>2002</v>
      </c>
      <c r="B50" s="57">
        <f>+'[1]Pop'!D223</f>
        <v>288.104818</v>
      </c>
      <c r="C50" s="50">
        <f>SUM(PintoBeans:OtherDryBeans!C50)</f>
        <v>3031.2000000000007</v>
      </c>
      <c r="D50" s="50">
        <f>SUM(PintoBeans:OtherDryBeans!D50)</f>
        <v>245.80989877000002</v>
      </c>
      <c r="E50" s="50">
        <f>SUM(PintoBeans:OtherDryBeans!E50)</f>
        <v>800.8059000000001</v>
      </c>
      <c r="F50" s="50">
        <f>SUM(PintoBeans:OtherDryBeans!F50)</f>
        <v>4077.81579877</v>
      </c>
      <c r="G50" s="50">
        <f>SUM(PintoBeans:OtherDryBeans!G50)</f>
        <v>673.2397324700001</v>
      </c>
      <c r="H50" s="50">
        <f>SUM(PintoBeans:OtherDryBeans!H50)</f>
        <v>73.82939999999999</v>
      </c>
      <c r="I50" s="50">
        <f>SUM(PintoBeans:OtherDryBeans!I50)</f>
        <v>1367.9531000000002</v>
      </c>
      <c r="J50" s="50">
        <f>SUM(PintoBeans:OtherDryBeans!J50)</f>
        <v>1962.7935663000003</v>
      </c>
      <c r="K50" s="43">
        <f>SUM(PintoBeans:OtherDryBeans!K50)</f>
        <v>6.812775919283656</v>
      </c>
    </row>
    <row r="51" spans="1:11" ht="12" customHeight="1">
      <c r="A51" s="37">
        <v>2003</v>
      </c>
      <c r="B51" s="57">
        <f>+'[1]Pop'!D224</f>
        <v>290.819634</v>
      </c>
      <c r="C51" s="50">
        <f>SUM(PintoBeans:OtherDryBeans!C51)</f>
        <v>2249.1999999999994</v>
      </c>
      <c r="D51" s="50">
        <f>SUM(PintoBeans:OtherDryBeans!D51)</f>
        <v>190.55948541999993</v>
      </c>
      <c r="E51" s="50">
        <f>SUM(PintoBeans:OtherDryBeans!E51)</f>
        <v>1367.9531000000002</v>
      </c>
      <c r="F51" s="50">
        <f>SUM(PintoBeans:OtherDryBeans!F51)</f>
        <v>3807.7125854199994</v>
      </c>
      <c r="G51" s="50">
        <f>SUM(PintoBeans:OtherDryBeans!G51)</f>
        <v>648.3845225099999</v>
      </c>
      <c r="H51" s="50">
        <f>SUM(PintoBeans:OtherDryBeans!H51)</f>
        <v>70.33370000000001</v>
      </c>
      <c r="I51" s="50">
        <f>SUM(PintoBeans:OtherDryBeans!I51)</f>
        <v>1119.8277000000003</v>
      </c>
      <c r="J51" s="50">
        <f>SUM(PintoBeans:OtherDryBeans!J51)</f>
        <v>1969.166662909999</v>
      </c>
      <c r="K51" s="43">
        <f>SUM(PintoBeans:OtherDryBeans!K51)</f>
        <v>6.771092569733442</v>
      </c>
    </row>
    <row r="52" spans="1:11" ht="12" customHeight="1">
      <c r="A52" s="37">
        <v>2004</v>
      </c>
      <c r="B52" s="57">
        <f>+'[1]Pop'!D225</f>
        <v>293.463185</v>
      </c>
      <c r="C52" s="50">
        <f>SUM(PintoBeans:OtherDryBeans!C52)</f>
        <v>1774.3000000000002</v>
      </c>
      <c r="D52" s="50">
        <f>SUM(PintoBeans:OtherDryBeans!D52)</f>
        <v>207.09929381</v>
      </c>
      <c r="E52" s="50">
        <f>SUM(PintoBeans:OtherDryBeans!E52)</f>
        <v>1119.8277000000003</v>
      </c>
      <c r="F52" s="50">
        <f>SUM(PintoBeans:OtherDryBeans!F52)</f>
        <v>3101.22699381</v>
      </c>
      <c r="G52" s="50">
        <f>SUM(PintoBeans:OtherDryBeans!G52)</f>
        <v>561.3818066900002</v>
      </c>
      <c r="H52" s="50">
        <f>SUM(PintoBeans:OtherDryBeans!H52)</f>
        <v>84.5983</v>
      </c>
      <c r="I52" s="50">
        <f>SUM(PintoBeans:OtherDryBeans!I52)</f>
        <v>697.9208</v>
      </c>
      <c r="J52" s="50">
        <f>SUM(PintoBeans:OtherDryBeans!J52)</f>
        <v>1757.32608712</v>
      </c>
      <c r="K52" s="43">
        <f>SUM(PintoBeans:OtherDryBeans!K52)</f>
        <v>5.988233539822039</v>
      </c>
    </row>
    <row r="53" spans="1:11" ht="12" customHeight="1">
      <c r="A53" s="37">
        <v>2005</v>
      </c>
      <c r="B53" s="57">
        <f>+'[1]Pop'!D226</f>
        <v>296.186216</v>
      </c>
      <c r="C53" s="50">
        <f>SUM(PintoBeans:OtherDryBeans!C53)</f>
        <v>2657.5999999999995</v>
      </c>
      <c r="D53" s="50">
        <f>SUM(PintoBeans:OtherDryBeans!D53)</f>
        <v>224.88004863999998</v>
      </c>
      <c r="E53" s="50">
        <f>SUM(PintoBeans:OtherDryBeans!E53)</f>
        <v>697.9208</v>
      </c>
      <c r="F53" s="50">
        <f>SUM(PintoBeans:OtherDryBeans!F53)</f>
        <v>3580.40084864</v>
      </c>
      <c r="G53" s="50">
        <f>SUM(PintoBeans:OtherDryBeans!G53)</f>
        <v>564.0945849800001</v>
      </c>
      <c r="H53" s="50">
        <f>SUM(PintoBeans:OtherDryBeans!H53)</f>
        <v>84.56579999999998</v>
      </c>
      <c r="I53" s="50">
        <f>SUM(PintoBeans:OtherDryBeans!I53)</f>
        <v>1118.3477</v>
      </c>
      <c r="J53" s="50">
        <f>SUM(PintoBeans:OtherDryBeans!J53)</f>
        <v>1813.3927636599992</v>
      </c>
      <c r="K53" s="43">
        <f>SUM(PintoBeans:OtherDryBeans!K53)</f>
        <v>6.1224752054633065</v>
      </c>
    </row>
    <row r="54" spans="1:11" ht="12" customHeight="1">
      <c r="A54" s="41">
        <v>2006</v>
      </c>
      <c r="B54" s="58">
        <f>+'[1]Pop'!D227</f>
        <v>298.995825</v>
      </c>
      <c r="C54" s="46">
        <f>SUM(PintoBeans:OtherDryBeans!C54)</f>
        <v>2415.5</v>
      </c>
      <c r="D54" s="46">
        <f>SUM(PintoBeans:OtherDryBeans!D54)</f>
        <v>237.20255181999994</v>
      </c>
      <c r="E54" s="46">
        <f>SUM(PintoBeans:OtherDryBeans!E54)</f>
        <v>1118.3477</v>
      </c>
      <c r="F54" s="46">
        <f>SUM(PintoBeans:OtherDryBeans!F54)</f>
        <v>3771.05025182</v>
      </c>
      <c r="G54" s="46">
        <f>SUM(PintoBeans:OtherDryBeans!G54)</f>
        <v>791.78463007</v>
      </c>
      <c r="H54" s="46">
        <f>SUM(PintoBeans:OtherDryBeans!H54)</f>
        <v>79.80329999999998</v>
      </c>
      <c r="I54" s="46">
        <f>SUM(PintoBeans:OtherDryBeans!I54)</f>
        <v>971.9161999999999</v>
      </c>
      <c r="J54" s="46">
        <f>SUM(PintoBeans:OtherDryBeans!J54)</f>
        <v>1927.54612175</v>
      </c>
      <c r="K54" s="42">
        <f>SUM(PintoBeans:OtherDryBeans!K54)</f>
        <v>6.446732564744005</v>
      </c>
    </row>
    <row r="55" spans="1:11" ht="12" customHeight="1">
      <c r="A55" s="41">
        <v>2007</v>
      </c>
      <c r="B55" s="58">
        <f>+'[1]Pop'!D228</f>
        <v>302.003917</v>
      </c>
      <c r="C55" s="46">
        <f>SUM(PintoBeans:OtherDryBeans!C55)</f>
        <v>2558.6</v>
      </c>
      <c r="D55" s="46">
        <f>SUM(PintoBeans:OtherDryBeans!D55)</f>
        <v>283.78227943</v>
      </c>
      <c r="E55" s="46">
        <f>SUM(PintoBeans:OtherDryBeans!E55)</f>
        <v>971.9161999999999</v>
      </c>
      <c r="F55" s="46">
        <f>SUM(PintoBeans:OtherDryBeans!F55)</f>
        <v>3814.29847943</v>
      </c>
      <c r="G55" s="46">
        <f>SUM(PintoBeans:OtherDryBeans!G55)</f>
        <v>668.3181057200001</v>
      </c>
      <c r="H55" s="46">
        <f>SUM(PintoBeans:OtherDryBeans!H55)</f>
        <v>78.05890000000002</v>
      </c>
      <c r="I55" s="46">
        <f>SUM(PintoBeans:OtherDryBeans!I55)</f>
        <v>1145.349999999999</v>
      </c>
      <c r="J55" s="46">
        <f>SUM(PintoBeans:OtherDryBeans!J55)</f>
        <v>1922.5714737100006</v>
      </c>
      <c r="K55" s="42">
        <f>SUM(PintoBeans:OtherDryBeans!K55)</f>
        <v>6.366048138739872</v>
      </c>
    </row>
    <row r="56" spans="1:11" ht="12" customHeight="1">
      <c r="A56" s="41">
        <v>2008</v>
      </c>
      <c r="B56" s="58">
        <f>+'[1]Pop'!D229</f>
        <v>304.797761</v>
      </c>
      <c r="C56" s="46">
        <f>SUM(PintoBeans:OtherDryBeans!C56)</f>
        <v>2556.7999999999997</v>
      </c>
      <c r="D56" s="46">
        <f>SUM(PintoBeans:OtherDryBeans!D56)</f>
        <v>327.12104294999995</v>
      </c>
      <c r="E56" s="46">
        <f>SUM(PintoBeans:OtherDryBeans!E56)</f>
        <v>1145.349999999999</v>
      </c>
      <c r="F56" s="46">
        <f>SUM(PintoBeans:OtherDryBeans!F56)</f>
        <v>4029.2710429499984</v>
      </c>
      <c r="G56" s="46">
        <f>SUM(PintoBeans:OtherDryBeans!G56)</f>
        <v>915.98910026</v>
      </c>
      <c r="H56" s="46">
        <f>SUM(PintoBeans:OtherDryBeans!H56)</f>
        <v>80.95439999999998</v>
      </c>
      <c r="I56" s="46">
        <f>SUM(PintoBeans:OtherDryBeans!I56)</f>
        <v>1066.5081</v>
      </c>
      <c r="J56" s="46">
        <f>SUM(PintoBeans:OtherDryBeans!J56)</f>
        <v>1965.819442689999</v>
      </c>
      <c r="K56" s="42">
        <f>SUM(PintoBeans:OtherDryBeans!K56)</f>
        <v>6.449586231343737</v>
      </c>
    </row>
    <row r="57" spans="1:11" ht="12" customHeight="1">
      <c r="A57" s="41">
        <v>2009</v>
      </c>
      <c r="B57" s="58">
        <f>+'[1]Pop'!D230</f>
        <v>307.439406</v>
      </c>
      <c r="C57" s="46">
        <f>SUM(PintoBeans:OtherDryBeans!C57)</f>
        <v>2542.7000000000003</v>
      </c>
      <c r="D57" s="46">
        <f>SUM(PintoBeans:OtherDryBeans!D57)</f>
        <v>296.93870513999997</v>
      </c>
      <c r="E57" s="46">
        <f>SUM(PintoBeans:OtherDryBeans!E57)</f>
        <v>1066.5081</v>
      </c>
      <c r="F57" s="46">
        <f>SUM(PintoBeans:OtherDryBeans!F57)</f>
        <v>3906.14680514</v>
      </c>
      <c r="G57" s="46">
        <f>SUM(PintoBeans:OtherDryBeans!G57)</f>
        <v>1035.1135637999998</v>
      </c>
      <c r="H57" s="46">
        <f>SUM(PintoBeans:OtherDryBeans!H57)</f>
        <v>99.9444</v>
      </c>
      <c r="I57" s="46">
        <f>SUM(PintoBeans:OtherDryBeans!I57)</f>
        <v>1002.4233999999999</v>
      </c>
      <c r="J57" s="46">
        <f>SUM(PintoBeans:OtherDryBeans!J57)</f>
        <v>1768.6654413400004</v>
      </c>
      <c r="K57" s="42">
        <f>SUM(PintoBeans:OtherDryBeans!K57)</f>
        <v>5.752891161063459</v>
      </c>
    </row>
    <row r="58" spans="1:11" ht="12" customHeight="1">
      <c r="A58" s="41">
        <v>2010</v>
      </c>
      <c r="B58" s="58">
        <f>+'[1]Pop'!D231</f>
        <v>309.741279</v>
      </c>
      <c r="C58" s="46">
        <f>SUM(PintoBeans:OtherDryBeans!C58)</f>
        <v>3180.100000000001</v>
      </c>
      <c r="D58" s="46">
        <f>SUM(PintoBeans:OtherDryBeans!D58)</f>
        <v>288.75735769999994</v>
      </c>
      <c r="E58" s="46">
        <f>SUM(PintoBeans:OtherDryBeans!E58)</f>
        <v>1002.4233999999999</v>
      </c>
      <c r="F58" s="46">
        <f>SUM(PintoBeans:OtherDryBeans!F58)</f>
        <v>4471.2807577</v>
      </c>
      <c r="G58" s="46">
        <f>SUM(PintoBeans:OtherDryBeans!G58)</f>
        <v>1000.5684779399998</v>
      </c>
      <c r="H58" s="46">
        <f>SUM(PintoBeans:OtherDryBeans!H58)</f>
        <v>65.253</v>
      </c>
      <c r="I58" s="46">
        <f>SUM(PintoBeans:OtherDryBeans!I58)</f>
        <v>1311.3032999999996</v>
      </c>
      <c r="J58" s="46">
        <f>SUM(PintoBeans:OtherDryBeans!J58)</f>
        <v>2094.1559797600007</v>
      </c>
      <c r="K58" s="42">
        <f>SUM(PintoBeans:OtherDryBeans!K58)</f>
        <v>6.760984478791412</v>
      </c>
    </row>
    <row r="59" spans="1:11" ht="12" customHeight="1">
      <c r="A59" s="79">
        <v>2011</v>
      </c>
      <c r="B59" s="78">
        <f>+'[1]Pop'!D232</f>
        <v>311.973914</v>
      </c>
      <c r="C59" s="76">
        <f>SUM(PintoBeans:OtherDryBeans!C59)</f>
        <v>1988.9999999999998</v>
      </c>
      <c r="D59" s="76">
        <f>SUM(PintoBeans:OtherDryBeans!D59)</f>
        <v>320.2562716</v>
      </c>
      <c r="E59" s="76">
        <f>SUM(PintoBeans:OtherDryBeans!E59)</f>
        <v>1311.3032999999996</v>
      </c>
      <c r="F59" s="76">
        <f>SUM(PintoBeans:OtherDryBeans!F59)</f>
        <v>3620.5595716</v>
      </c>
      <c r="G59" s="76">
        <f>SUM(PintoBeans:OtherDryBeans!G59)</f>
        <v>983.33192764</v>
      </c>
      <c r="H59" s="76">
        <f>SUM(PintoBeans:OtherDryBeans!H59)</f>
        <v>91.28899999999997</v>
      </c>
      <c r="I59" s="76">
        <f>SUM(PintoBeans:OtherDryBeans!I59)</f>
        <v>939.9482</v>
      </c>
      <c r="J59" s="76">
        <f>SUM(PintoBeans:OtherDryBeans!J59)</f>
        <v>1605.990443959999</v>
      </c>
      <c r="K59" s="104">
        <f>SUM(PintoBeans:OtherDryBeans!K59)</f>
        <v>5.1478356743634635</v>
      </c>
    </row>
    <row r="60" spans="1:11" ht="12" customHeight="1">
      <c r="A60" s="37">
        <v>2012</v>
      </c>
      <c r="B60" s="57">
        <f>+'[1]Pop'!D233</f>
        <v>314.167558</v>
      </c>
      <c r="C60" s="50">
        <f>SUM(PintoBeans:OtherDryBeans!C60)</f>
        <v>3192.5</v>
      </c>
      <c r="D60" s="50">
        <f>SUM(PintoBeans:OtherDryBeans!D60)</f>
        <v>305.65945833</v>
      </c>
      <c r="E60" s="50">
        <f>SUM(PintoBeans:OtherDryBeans!E60)</f>
        <v>939.9482</v>
      </c>
      <c r="F60" s="50">
        <f>SUM(PintoBeans:OtherDryBeans!F60)</f>
        <v>4438.10765833</v>
      </c>
      <c r="G60" s="50">
        <f>SUM(PintoBeans:OtherDryBeans!G60)</f>
        <v>1237.5226647600002</v>
      </c>
      <c r="H60" s="50">
        <f>SUM(PintoBeans:OtherDryBeans!H60)</f>
        <v>72.198</v>
      </c>
      <c r="I60" s="50">
        <f>SUM(PintoBeans:OtherDryBeans!I60)</f>
        <v>1261.6274000000003</v>
      </c>
      <c r="J60" s="50">
        <f>SUM(PintoBeans:OtherDryBeans!J60)</f>
        <v>1866.7595935699997</v>
      </c>
      <c r="K60" s="43">
        <f>SUM(PintoBeans:OtherDryBeans!K60)</f>
        <v>5.941923492845178</v>
      </c>
    </row>
    <row r="61" spans="1:11" ht="12" customHeight="1">
      <c r="A61" s="37">
        <v>2013</v>
      </c>
      <c r="B61" s="57">
        <f>+'[1]Pop'!D234</f>
        <v>316.294766</v>
      </c>
      <c r="C61" s="50">
        <f>SUM(PintoBeans:OtherDryBeans!C61)</f>
        <v>2458.6900000000005</v>
      </c>
      <c r="D61" s="50">
        <f>SUM(PintoBeans:OtherDryBeans!D61)</f>
        <v>261.2509202299999</v>
      </c>
      <c r="E61" s="50">
        <f>SUM(PintoBeans:OtherDryBeans!E61)</f>
        <v>1261.6274000000003</v>
      </c>
      <c r="F61" s="50">
        <f>SUM(PintoBeans:OtherDryBeans!F61)</f>
        <v>3981.56832023</v>
      </c>
      <c r="G61" s="50">
        <f>SUM(PintoBeans:OtherDryBeans!G61)</f>
        <v>1086.6474822399998</v>
      </c>
      <c r="H61" s="50">
        <f>SUM(PintoBeans:OtherDryBeans!H61)</f>
        <v>90.0792</v>
      </c>
      <c r="I61" s="50">
        <f>SUM(PintoBeans:OtherDryBeans!I61)</f>
        <v>1057.0795400000002</v>
      </c>
      <c r="J61" s="50">
        <f>SUM(PintoBeans:OtherDryBeans!J61)</f>
        <v>1747.76209799</v>
      </c>
      <c r="K61" s="43">
        <f>SUM(PintoBeans:OtherDryBeans!K61)</f>
        <v>5.5257382855016965</v>
      </c>
    </row>
    <row r="62" spans="1:11" ht="12" customHeight="1">
      <c r="A62" s="37">
        <v>2014</v>
      </c>
      <c r="B62" s="57">
        <f>+'[1]Pop'!D235</f>
        <v>318.576955</v>
      </c>
      <c r="C62" s="50">
        <f>SUM(PintoBeans:OtherDryBeans!C62)</f>
        <v>2890.999999999999</v>
      </c>
      <c r="D62" s="50">
        <f>SUM(PintoBeans:OtherDryBeans!D62)</f>
        <v>329.1151226000002</v>
      </c>
      <c r="E62" s="50">
        <f>SUM(PintoBeans:OtherDryBeans!E62)</f>
        <v>1057.0795400000002</v>
      </c>
      <c r="F62" s="50">
        <f>SUM(PintoBeans:OtherDryBeans!F62)</f>
        <v>4277.1946626</v>
      </c>
      <c r="G62" s="50">
        <f>SUM(PintoBeans:OtherDryBeans!G62)</f>
        <v>1179.2748957799997</v>
      </c>
      <c r="H62" s="50">
        <f>SUM(PintoBeans:OtherDryBeans!H62)</f>
        <v>94.2347</v>
      </c>
      <c r="I62" s="50">
        <f>SUM(PintoBeans:OtherDryBeans!I62)</f>
        <v>1212.9579</v>
      </c>
      <c r="J62" s="50">
        <f>SUM(PintoBeans:OtherDryBeans!J62)</f>
        <v>1790.72716682</v>
      </c>
      <c r="K62" s="43">
        <f>SUM(PintoBeans:OtherDryBeans!K62)</f>
        <v>5.621019156329121</v>
      </c>
    </row>
    <row r="63" spans="1:11" ht="12" customHeight="1">
      <c r="A63" s="79">
        <v>2015</v>
      </c>
      <c r="B63" s="78">
        <f>+'[1]Pop'!D236</f>
        <v>320.870703</v>
      </c>
      <c r="C63" s="76">
        <f>SUM(PintoBeans:OtherDryBeans!C63)</f>
        <v>3005.7000000000003</v>
      </c>
      <c r="D63" s="76">
        <f>SUM(PintoBeans:OtherDryBeans!D63)</f>
        <v>342.14202817476</v>
      </c>
      <c r="E63" s="76">
        <f>SUM(PintoBeans:OtherDryBeans!E63)</f>
        <v>1212.9579</v>
      </c>
      <c r="F63" s="76">
        <f>SUM(PintoBeans:OtherDryBeans!F63)</f>
        <v>4560.799928174761</v>
      </c>
      <c r="G63" s="76">
        <f>SUM(PintoBeans:OtherDryBeans!G63)</f>
        <v>946.6402661860001</v>
      </c>
      <c r="H63" s="76">
        <f>SUM(PintoBeans:OtherDryBeans!H63)</f>
        <v>88.28340000000001</v>
      </c>
      <c r="I63" s="76">
        <f>SUM(PintoBeans:OtherDryBeans!I63)</f>
        <v>1225.9856999999997</v>
      </c>
      <c r="J63" s="76">
        <f>SUM(PintoBeans:OtherDryBeans!J63)</f>
        <v>2299.89056198876</v>
      </c>
      <c r="K63" s="104">
        <f>SUM(PintoBeans:OtherDryBeans!K63)</f>
        <v>7.167655197204963</v>
      </c>
    </row>
    <row r="64" spans="1:11" ht="12" customHeight="1">
      <c r="A64" s="110">
        <v>2016</v>
      </c>
      <c r="B64" s="111">
        <f>+'[1]Pop'!D237</f>
        <v>323.161011</v>
      </c>
      <c r="C64" s="112">
        <f>SUM(PintoBeans:OtherDryBeans!C64)</f>
        <v>2872.399999999999</v>
      </c>
      <c r="D64" s="112">
        <f>SUM(PintoBeans:OtherDryBeans!D64)</f>
        <v>324.78624540955985</v>
      </c>
      <c r="E64" s="112">
        <f>SUM(PintoBeans:OtherDryBeans!E64)</f>
        <v>1225.9856999999997</v>
      </c>
      <c r="F64" s="112">
        <f>SUM(PintoBeans:OtherDryBeans!F64)</f>
        <v>4423.171945409558</v>
      </c>
      <c r="G64" s="112">
        <f>SUM(PintoBeans:OtherDryBeans!G64)</f>
        <v>1022.7599183091401</v>
      </c>
      <c r="H64" s="112">
        <f>SUM(PintoBeans:OtherDryBeans!H64)</f>
        <v>90.86576666666667</v>
      </c>
      <c r="I64" s="112">
        <f>SUM(PintoBeans:OtherDryBeans!I64)</f>
        <v>1146.5179333333333</v>
      </c>
      <c r="J64" s="112">
        <f>SUM(PintoBeans:OtherDryBeans!J64)</f>
        <v>2163.028327100419</v>
      </c>
      <c r="K64" s="120">
        <f>SUM(PintoBeans:OtherDryBeans!K64)</f>
        <v>6.693345587721344</v>
      </c>
    </row>
    <row r="65" spans="1:11" ht="12" customHeight="1">
      <c r="A65" s="130">
        <v>2017</v>
      </c>
      <c r="B65" s="131">
        <f>+'[1]Pop'!D238</f>
        <v>325.20603</v>
      </c>
      <c r="C65" s="132">
        <f>SUM(PintoBeans:OtherDryBeans!C65)</f>
        <v>3596.0891999999994</v>
      </c>
      <c r="D65" s="132">
        <f>SUM(PintoBeans:OtherDryBeans!D65)</f>
        <v>334.59843362373994</v>
      </c>
      <c r="E65" s="132">
        <f>SUM(PintoBeans:OtherDryBeans!E65)</f>
        <v>1146.5179333333333</v>
      </c>
      <c r="F65" s="132">
        <f>SUM(PintoBeans:OtherDryBeans!F65)</f>
        <v>5077.205566957072</v>
      </c>
      <c r="G65" s="132">
        <f>SUM(PintoBeans:OtherDryBeans!G65)</f>
        <v>1211.5573139883397</v>
      </c>
      <c r="H65" s="132">
        <f>SUM(PintoBeans:OtherDryBeans!H65)</f>
        <v>119.42960000000002</v>
      </c>
      <c r="I65" s="132">
        <f>SUM(PintoBeans:OtherDryBeans!I65)</f>
        <v>1258.0698944444446</v>
      </c>
      <c r="J65" s="132">
        <f>SUM(PintoBeans:OtherDryBeans!J65)</f>
        <v>2488.1487585242876</v>
      </c>
      <c r="K65" s="135">
        <f>SUM(PintoBeans:OtherDryBeans!K65)</f>
        <v>7.650992075775125</v>
      </c>
    </row>
    <row r="66" spans="1:11" ht="12" customHeight="1">
      <c r="A66" s="110">
        <v>2018</v>
      </c>
      <c r="B66" s="111">
        <f>+'[1]Pop'!D239</f>
        <v>326.923976</v>
      </c>
      <c r="C66" s="112">
        <f>SUM(PintoBeans:OtherDryBeans!C66)</f>
        <v>3774.5</v>
      </c>
      <c r="D66" s="112">
        <f>SUM(PintoBeans:OtherDryBeans!D66)</f>
        <v>376.77565156968</v>
      </c>
      <c r="E66" s="112">
        <f>SUM(PintoBeans:OtherDryBeans!E66)</f>
        <v>1258.0698944444446</v>
      </c>
      <c r="F66" s="112">
        <f>SUM(PintoBeans:OtherDryBeans!F66)</f>
        <v>5409.345546014125</v>
      </c>
      <c r="G66" s="112">
        <f>SUM(PintoBeans:OtherDryBeans!G66)</f>
        <v>919.0968185960004</v>
      </c>
      <c r="H66" s="112">
        <f>SUM(PintoBeans:OtherDryBeans!H66)</f>
        <v>97.19605999999999</v>
      </c>
      <c r="I66" s="112">
        <f>SUM(PintoBeans:OtherDryBeans!I66)</f>
        <v>1477.8757453703704</v>
      </c>
      <c r="J66" s="112">
        <f>SUM(PintoBeans:OtherDryBeans!J66)</f>
        <v>2915.1769220477545</v>
      </c>
      <c r="K66" s="120">
        <f>SUM(PintoBeans:OtherDryBeans!K66)</f>
        <v>8.916987238793874</v>
      </c>
    </row>
    <row r="67" spans="1:11" ht="12" customHeight="1" thickBot="1">
      <c r="A67" s="145">
        <v>2019</v>
      </c>
      <c r="B67" s="146">
        <f>+'[1]Pop'!D240</f>
        <v>328.475998</v>
      </c>
      <c r="C67" s="148">
        <f>SUM(PintoBeans:OtherDryBeans!C67)</f>
        <v>2704.7824</v>
      </c>
      <c r="D67" s="148">
        <f>SUM(PintoBeans:OtherDryBeans!D67)</f>
        <v>295.44543843672</v>
      </c>
      <c r="E67" s="148">
        <f>SUM(PintoBeans:OtherDryBeans!E67)</f>
        <v>1477.8757453703704</v>
      </c>
      <c r="F67" s="148">
        <f>SUM(PintoBeans:OtherDryBeans!F67)</f>
        <v>4478.103583807091</v>
      </c>
      <c r="G67" s="148">
        <f>SUM(PintoBeans:OtherDryBeans!G67)</f>
        <v>1133.6154827458995</v>
      </c>
      <c r="H67" s="148">
        <f>SUM(PintoBeans:OtherDryBeans!H67)</f>
        <v>110.48915866666665</v>
      </c>
      <c r="I67" s="148">
        <f>SUM(PintoBeans:OtherDryBeans!I67)</f>
        <v>965.6822778966047</v>
      </c>
      <c r="J67" s="148">
        <f>SUM(PintoBeans:OtherDryBeans!J67)</f>
        <v>2268.3166644979196</v>
      </c>
      <c r="K67" s="155">
        <f>SUM(PintoBeans:OtherDryBeans!K67)</f>
        <v>6.9055781192813965</v>
      </c>
    </row>
    <row r="68" spans="1:11" ht="12" customHeight="1" thickTop="1">
      <c r="A68" s="241" t="s">
        <v>50</v>
      </c>
      <c r="B68" s="242"/>
      <c r="C68" s="242"/>
      <c r="D68" s="242"/>
      <c r="E68" s="242"/>
      <c r="F68" s="242"/>
      <c r="G68" s="242"/>
      <c r="H68" s="242"/>
      <c r="I68" s="242"/>
      <c r="J68" s="242"/>
      <c r="K68" s="243"/>
    </row>
    <row r="69" spans="1:11" ht="12" customHeight="1">
      <c r="A69" s="238"/>
      <c r="B69" s="239"/>
      <c r="C69" s="239"/>
      <c r="D69" s="239"/>
      <c r="E69" s="239"/>
      <c r="F69" s="239"/>
      <c r="G69" s="239"/>
      <c r="H69" s="239"/>
      <c r="I69" s="239"/>
      <c r="J69" s="239"/>
      <c r="K69" s="240"/>
    </row>
    <row r="70" spans="1:11" ht="12" customHeight="1">
      <c r="A70" s="235" t="s">
        <v>66</v>
      </c>
      <c r="B70" s="236"/>
      <c r="C70" s="236"/>
      <c r="D70" s="236"/>
      <c r="E70" s="236"/>
      <c r="F70" s="236"/>
      <c r="G70" s="236"/>
      <c r="H70" s="236"/>
      <c r="I70" s="236"/>
      <c r="J70" s="236"/>
      <c r="K70" s="237"/>
    </row>
    <row r="71" spans="1:11" ht="12" customHeight="1">
      <c r="A71" s="235"/>
      <c r="B71" s="236"/>
      <c r="C71" s="236"/>
      <c r="D71" s="236"/>
      <c r="E71" s="236"/>
      <c r="F71" s="236"/>
      <c r="G71" s="236"/>
      <c r="H71" s="236"/>
      <c r="I71" s="236"/>
      <c r="J71" s="236"/>
      <c r="K71" s="237"/>
    </row>
    <row r="72" spans="1:11" ht="11.25" customHeight="1">
      <c r="A72" s="235"/>
      <c r="B72" s="236"/>
      <c r="C72" s="236"/>
      <c r="D72" s="236"/>
      <c r="E72" s="236"/>
      <c r="F72" s="236"/>
      <c r="G72" s="236"/>
      <c r="H72" s="236"/>
      <c r="I72" s="236"/>
      <c r="J72" s="236"/>
      <c r="K72" s="237"/>
    </row>
    <row r="73" spans="1:11" ht="11.25" customHeight="1">
      <c r="A73" s="238"/>
      <c r="B73" s="239"/>
      <c r="C73" s="239"/>
      <c r="D73" s="239"/>
      <c r="E73" s="239"/>
      <c r="F73" s="239"/>
      <c r="G73" s="239"/>
      <c r="H73" s="239"/>
      <c r="I73" s="239"/>
      <c r="J73" s="239"/>
      <c r="K73" s="240"/>
    </row>
    <row r="74" spans="1:11" ht="12" customHeight="1">
      <c r="A74" s="212" t="s">
        <v>91</v>
      </c>
      <c r="B74" s="213"/>
      <c r="C74" s="213"/>
      <c r="D74" s="213"/>
      <c r="E74" s="213"/>
      <c r="F74" s="213"/>
      <c r="G74" s="213"/>
      <c r="H74" s="213"/>
      <c r="I74" s="213"/>
      <c r="J74" s="213"/>
      <c r="K74" s="214"/>
    </row>
  </sheetData>
  <sheetProtection/>
  <mergeCells count="20">
    <mergeCell ref="G2:I2"/>
    <mergeCell ref="J2:K3"/>
    <mergeCell ref="E3:E6"/>
    <mergeCell ref="A70:K72"/>
    <mergeCell ref="A69:K69"/>
    <mergeCell ref="A73:K73"/>
    <mergeCell ref="A68:K68"/>
    <mergeCell ref="F3:F6"/>
    <mergeCell ref="G3:G6"/>
    <mergeCell ref="H3:H6"/>
    <mergeCell ref="A74:K74"/>
    <mergeCell ref="A1:K1"/>
    <mergeCell ref="C7:J7"/>
    <mergeCell ref="A2:A6"/>
    <mergeCell ref="B2:B6"/>
    <mergeCell ref="C3:C6"/>
    <mergeCell ref="D3:D6"/>
    <mergeCell ref="I3:I6"/>
    <mergeCell ref="J4:J6"/>
    <mergeCell ref="K5:K6"/>
  </mergeCells>
  <printOptions horizontalCentered="1" verticalCentered="1"/>
  <pageMargins left="0.5" right="0.5" top="0.699305556" bottom="0.699305555555556" header="0" footer="0"/>
  <pageSetup fitToHeight="1" fitToWidth="1" horizontalDpi="600" verticalDpi="600" orientation="landscape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73"/>
  <sheetViews>
    <sheetView showOutlineSymbols="0" zoomScalePageLayoutView="0" workbookViewId="0" topLeftCell="A1">
      <pane ySplit="7" topLeftCell="A8" activePane="bottomLeft" state="frozen"/>
      <selection pane="topLeft" activeCell="A1" sqref="A1"/>
      <selection pane="bottomLeft" activeCell="A1" sqref="A1:K1"/>
    </sheetView>
  </sheetViews>
  <sheetFormatPr defaultColWidth="12.7109375" defaultRowHeight="12" customHeight="1"/>
  <cols>
    <col min="1" max="1" width="12.7109375" style="6" customWidth="1"/>
    <col min="2" max="2" width="12.7109375" style="15" customWidth="1"/>
    <col min="3" max="10" width="12.7109375" style="7" customWidth="1"/>
    <col min="11" max="11" width="12.7109375" style="11" customWidth="1"/>
    <col min="12" max="16384" width="12.7109375" style="8" customWidth="1"/>
  </cols>
  <sheetData>
    <row r="1" spans="1:11" s="60" customFormat="1" ht="12" customHeight="1" thickBot="1">
      <c r="A1" s="215" t="s">
        <v>72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12" customHeight="1" thickTop="1">
      <c r="A2" s="217" t="s">
        <v>0</v>
      </c>
      <c r="B2" s="220" t="s">
        <v>33</v>
      </c>
      <c r="C2" s="9" t="s">
        <v>1</v>
      </c>
      <c r="D2" s="16"/>
      <c r="E2" s="16"/>
      <c r="F2" s="16"/>
      <c r="G2" s="229" t="s">
        <v>73</v>
      </c>
      <c r="H2" s="230"/>
      <c r="I2" s="230"/>
      <c r="J2" s="231" t="s">
        <v>74</v>
      </c>
      <c r="K2" s="232"/>
    </row>
    <row r="3" spans="1:11" ht="12" customHeight="1">
      <c r="A3" s="218"/>
      <c r="B3" s="221"/>
      <c r="C3" s="223" t="s">
        <v>34</v>
      </c>
      <c r="D3" s="223" t="s">
        <v>41</v>
      </c>
      <c r="E3" s="223" t="s">
        <v>42</v>
      </c>
      <c r="F3" s="223" t="s">
        <v>43</v>
      </c>
      <c r="G3" s="223" t="s">
        <v>44</v>
      </c>
      <c r="H3" s="223" t="s">
        <v>45</v>
      </c>
      <c r="I3" s="223" t="s">
        <v>86</v>
      </c>
      <c r="J3" s="233"/>
      <c r="K3" s="234"/>
    </row>
    <row r="4" spans="1:11" ht="12" customHeight="1">
      <c r="A4" s="218"/>
      <c r="B4" s="221"/>
      <c r="C4" s="224"/>
      <c r="D4" s="224"/>
      <c r="E4" s="224"/>
      <c r="F4" s="224"/>
      <c r="G4" s="224"/>
      <c r="H4" s="224"/>
      <c r="I4" s="224"/>
      <c r="J4" s="226" t="s">
        <v>2</v>
      </c>
      <c r="K4" s="40" t="s">
        <v>29</v>
      </c>
    </row>
    <row r="5" spans="1:11" ht="12" customHeight="1">
      <c r="A5" s="218"/>
      <c r="B5" s="221"/>
      <c r="C5" s="224"/>
      <c r="D5" s="224"/>
      <c r="E5" s="224"/>
      <c r="F5" s="224"/>
      <c r="G5" s="224"/>
      <c r="H5" s="224"/>
      <c r="I5" s="224"/>
      <c r="J5" s="224"/>
      <c r="K5" s="227" t="s">
        <v>3</v>
      </c>
    </row>
    <row r="6" spans="1:11" ht="12" customHeight="1">
      <c r="A6" s="219"/>
      <c r="B6" s="222"/>
      <c r="C6" s="225"/>
      <c r="D6" s="225"/>
      <c r="E6" s="225"/>
      <c r="F6" s="225"/>
      <c r="G6" s="225"/>
      <c r="H6" s="225"/>
      <c r="I6" s="225"/>
      <c r="J6" s="225"/>
      <c r="K6" s="228"/>
    </row>
    <row r="7" spans="1:11" ht="12" customHeight="1">
      <c r="A7" s="10"/>
      <c r="B7" s="87" t="s">
        <v>51</v>
      </c>
      <c r="C7" s="216" t="s">
        <v>52</v>
      </c>
      <c r="D7" s="216"/>
      <c r="E7" s="216"/>
      <c r="F7" s="216"/>
      <c r="G7" s="216"/>
      <c r="H7" s="216"/>
      <c r="I7" s="216"/>
      <c r="J7" s="216"/>
      <c r="K7" s="88" t="s">
        <v>53</v>
      </c>
    </row>
    <row r="8" spans="1:11" s="17" customFormat="1" ht="12" customHeight="1">
      <c r="A8" s="41">
        <v>1960</v>
      </c>
      <c r="B8" s="58">
        <f>+'[1]Pop'!D181</f>
        <v>180.671</v>
      </c>
      <c r="C8" s="55">
        <v>447.5</v>
      </c>
      <c r="D8" s="62" t="s">
        <v>7</v>
      </c>
      <c r="E8" s="55">
        <v>250</v>
      </c>
      <c r="F8" s="55">
        <f aca="true" t="shared" si="0" ref="F8:F39">SUM(C8,D8,E8)</f>
        <v>697.5</v>
      </c>
      <c r="G8" s="55">
        <v>52.3</v>
      </c>
      <c r="H8" s="55">
        <v>21.497375453984777</v>
      </c>
      <c r="I8" s="55">
        <v>219.7225</v>
      </c>
      <c r="J8" s="49">
        <f aca="true" t="shared" si="1" ref="J8:J39">F8-G8-H8-I8</f>
        <v>403.9801245460153</v>
      </c>
      <c r="K8" s="44">
        <f aca="true" t="shared" si="2" ref="K8:K39">IF(J8=0,0,IF(B8=0,0,J8/B8))</f>
        <v>2.2359987189201105</v>
      </c>
    </row>
    <row r="9" spans="1:11" s="17" customFormat="1" ht="12" customHeight="1">
      <c r="A9" s="37">
        <v>1961</v>
      </c>
      <c r="B9" s="57">
        <f>+'[1]Pop'!D182</f>
        <v>183.691</v>
      </c>
      <c r="C9" s="56">
        <v>559.2</v>
      </c>
      <c r="D9" s="63" t="s">
        <v>7</v>
      </c>
      <c r="E9" s="56">
        <v>219.7225</v>
      </c>
      <c r="F9" s="56">
        <f t="shared" si="0"/>
        <v>778.9225</v>
      </c>
      <c r="G9" s="56">
        <v>27</v>
      </c>
      <c r="H9" s="56">
        <v>15.538696635373118</v>
      </c>
      <c r="I9" s="56">
        <v>274.5672</v>
      </c>
      <c r="J9" s="50">
        <f t="shared" si="1"/>
        <v>461.8166033646269</v>
      </c>
      <c r="K9" s="45">
        <f t="shared" si="2"/>
        <v>2.5140948841512483</v>
      </c>
    </row>
    <row r="10" spans="1:11" s="17" customFormat="1" ht="12" customHeight="1">
      <c r="A10" s="37">
        <v>1962</v>
      </c>
      <c r="B10" s="57">
        <f>+'[1]Pop'!D183</f>
        <v>186.538</v>
      </c>
      <c r="C10" s="56">
        <v>404.2</v>
      </c>
      <c r="D10" s="63" t="s">
        <v>7</v>
      </c>
      <c r="E10" s="56">
        <v>274.5672</v>
      </c>
      <c r="F10" s="56">
        <f t="shared" si="0"/>
        <v>678.7672</v>
      </c>
      <c r="G10" s="56">
        <v>16.9</v>
      </c>
      <c r="H10" s="56">
        <v>17.330144589871853</v>
      </c>
      <c r="I10" s="56">
        <v>198.4622</v>
      </c>
      <c r="J10" s="50">
        <f t="shared" si="1"/>
        <v>446.0748554101281</v>
      </c>
      <c r="K10" s="45">
        <f t="shared" si="2"/>
        <v>2.3913350384915035</v>
      </c>
    </row>
    <row r="11" spans="1:11" s="17" customFormat="1" ht="12" customHeight="1">
      <c r="A11" s="37">
        <v>1963</v>
      </c>
      <c r="B11" s="57">
        <f>+'[1]Pop'!D184</f>
        <v>189.242</v>
      </c>
      <c r="C11" s="56">
        <v>450.8</v>
      </c>
      <c r="D11" s="63" t="s">
        <v>7</v>
      </c>
      <c r="E11" s="56">
        <v>198.4622</v>
      </c>
      <c r="F11" s="56">
        <f t="shared" si="0"/>
        <v>649.2622</v>
      </c>
      <c r="G11" s="56">
        <v>36.2</v>
      </c>
      <c r="H11" s="56">
        <v>14.093236483245386</v>
      </c>
      <c r="I11" s="56">
        <v>221.3428</v>
      </c>
      <c r="J11" s="50">
        <f t="shared" si="1"/>
        <v>377.62616351675456</v>
      </c>
      <c r="K11" s="45">
        <f t="shared" si="2"/>
        <v>1.9954669868039578</v>
      </c>
    </row>
    <row r="12" spans="1:11" s="17" customFormat="1" ht="12" customHeight="1">
      <c r="A12" s="37">
        <v>1964</v>
      </c>
      <c r="B12" s="57">
        <f>+'[1]Pop'!D185</f>
        <v>191.889</v>
      </c>
      <c r="C12" s="56">
        <v>366.6</v>
      </c>
      <c r="D12" s="63" t="s">
        <v>7</v>
      </c>
      <c r="E12" s="56">
        <v>221.3428</v>
      </c>
      <c r="F12" s="56">
        <f t="shared" si="0"/>
        <v>587.9428</v>
      </c>
      <c r="G12" s="56">
        <v>17.3</v>
      </c>
      <c r="H12" s="56">
        <v>17.387809223600346</v>
      </c>
      <c r="I12" s="56">
        <v>168.2694</v>
      </c>
      <c r="J12" s="50">
        <f t="shared" si="1"/>
        <v>384.9855907763997</v>
      </c>
      <c r="K12" s="45">
        <f t="shared" si="2"/>
        <v>2.006293173534698</v>
      </c>
    </row>
    <row r="13" spans="1:11" s="17" customFormat="1" ht="12" customHeight="1">
      <c r="A13" s="37">
        <v>1965</v>
      </c>
      <c r="B13" s="57">
        <f>+'[1]Pop'!D186</f>
        <v>194.303</v>
      </c>
      <c r="C13" s="56">
        <v>452.3</v>
      </c>
      <c r="D13" s="63" t="s">
        <v>7</v>
      </c>
      <c r="E13" s="56">
        <v>168.2694</v>
      </c>
      <c r="F13" s="56">
        <f t="shared" si="0"/>
        <v>620.5694</v>
      </c>
      <c r="G13" s="56">
        <v>13.8</v>
      </c>
      <c r="H13" s="56">
        <v>17.96445556088535</v>
      </c>
      <c r="I13" s="56">
        <v>237.4575</v>
      </c>
      <c r="J13" s="50">
        <f t="shared" si="1"/>
        <v>351.3474444391147</v>
      </c>
      <c r="K13" s="45">
        <f t="shared" si="2"/>
        <v>1.808245083396112</v>
      </c>
    </row>
    <row r="14" spans="1:11" s="17" customFormat="1" ht="12" customHeight="1">
      <c r="A14" s="41">
        <v>1966</v>
      </c>
      <c r="B14" s="58">
        <f>+'[1]Pop'!D187</f>
        <v>196.56</v>
      </c>
      <c r="C14" s="55">
        <v>467.3</v>
      </c>
      <c r="D14" s="62" t="s">
        <v>7</v>
      </c>
      <c r="E14" s="55">
        <v>237.4575</v>
      </c>
      <c r="F14" s="55">
        <f t="shared" si="0"/>
        <v>704.7575</v>
      </c>
      <c r="G14" s="55">
        <v>16.4</v>
      </c>
      <c r="H14" s="55">
        <v>15.61942712259302</v>
      </c>
      <c r="I14" s="55">
        <v>252.342</v>
      </c>
      <c r="J14" s="46">
        <f t="shared" si="1"/>
        <v>420.39607287740705</v>
      </c>
      <c r="K14" s="44">
        <f t="shared" si="2"/>
        <v>2.138767159530968</v>
      </c>
    </row>
    <row r="15" spans="1:11" s="17" customFormat="1" ht="12" customHeight="1">
      <c r="A15" s="41">
        <v>1967</v>
      </c>
      <c r="B15" s="58">
        <f>+'[1]Pop'!D188</f>
        <v>198.712</v>
      </c>
      <c r="C15" s="55">
        <v>406.3</v>
      </c>
      <c r="D15" s="62" t="s">
        <v>7</v>
      </c>
      <c r="E15" s="55">
        <v>252.342</v>
      </c>
      <c r="F15" s="55">
        <f t="shared" si="0"/>
        <v>658.642</v>
      </c>
      <c r="G15" s="55">
        <v>27</v>
      </c>
      <c r="H15" s="55">
        <v>18.17204824230795</v>
      </c>
      <c r="I15" s="55">
        <v>219.80830000000003</v>
      </c>
      <c r="J15" s="46">
        <f t="shared" si="1"/>
        <v>393.6616517576921</v>
      </c>
      <c r="K15" s="44">
        <f t="shared" si="2"/>
        <v>1.9810663259274333</v>
      </c>
    </row>
    <row r="16" spans="1:11" s="17" customFormat="1" ht="12" customHeight="1">
      <c r="A16" s="41">
        <v>1968</v>
      </c>
      <c r="B16" s="58">
        <f>+'[1]Pop'!D189</f>
        <v>200.706</v>
      </c>
      <c r="C16" s="55">
        <v>472.7</v>
      </c>
      <c r="D16" s="62" t="s">
        <v>7</v>
      </c>
      <c r="E16" s="55">
        <v>219.80830000000003</v>
      </c>
      <c r="F16" s="55">
        <f t="shared" si="0"/>
        <v>692.5083</v>
      </c>
      <c r="G16" s="55">
        <v>20.2</v>
      </c>
      <c r="H16" s="55">
        <v>17.341677516617555</v>
      </c>
      <c r="I16" s="55">
        <v>251.0037</v>
      </c>
      <c r="J16" s="46">
        <f t="shared" si="1"/>
        <v>403.9629224833824</v>
      </c>
      <c r="K16" s="44">
        <f t="shared" si="2"/>
        <v>2.012709747009967</v>
      </c>
    </row>
    <row r="17" spans="1:11" s="17" customFormat="1" ht="12" customHeight="1">
      <c r="A17" s="41">
        <v>1969</v>
      </c>
      <c r="B17" s="58">
        <f>+'[1]Pop'!D190</f>
        <v>202.677</v>
      </c>
      <c r="C17" s="55">
        <v>451.1</v>
      </c>
      <c r="D17" s="62" t="s">
        <v>7</v>
      </c>
      <c r="E17" s="55">
        <v>251.0037</v>
      </c>
      <c r="F17" s="55">
        <f t="shared" si="0"/>
        <v>702.1037</v>
      </c>
      <c r="G17" s="55">
        <v>55.2</v>
      </c>
      <c r="H17" s="55">
        <v>20.697759199616247</v>
      </c>
      <c r="I17" s="55">
        <v>317</v>
      </c>
      <c r="J17" s="46">
        <f t="shared" si="1"/>
        <v>309.2059408003837</v>
      </c>
      <c r="K17" s="44">
        <f t="shared" si="2"/>
        <v>1.5256094218899219</v>
      </c>
    </row>
    <row r="18" spans="1:11" s="17" customFormat="1" ht="12" customHeight="1">
      <c r="A18" s="41">
        <v>1970</v>
      </c>
      <c r="B18" s="58">
        <f>+'[1]Pop'!D191</f>
        <v>205.052</v>
      </c>
      <c r="C18" s="49">
        <v>538.4</v>
      </c>
      <c r="D18" s="62" t="s">
        <v>7</v>
      </c>
      <c r="E18" s="55">
        <v>317</v>
      </c>
      <c r="F18" s="55">
        <f t="shared" si="0"/>
        <v>855.4</v>
      </c>
      <c r="G18" s="49">
        <v>48.237</v>
      </c>
      <c r="H18" s="49">
        <v>18.983046666209823</v>
      </c>
      <c r="I18" s="49">
        <v>328.424</v>
      </c>
      <c r="J18" s="49">
        <f t="shared" si="1"/>
        <v>459.7559533337902</v>
      </c>
      <c r="K18" s="44">
        <f t="shared" si="2"/>
        <v>2.2421432287116936</v>
      </c>
    </row>
    <row r="19" spans="1:11" ht="12" customHeight="1">
      <c r="A19" s="37">
        <v>1971</v>
      </c>
      <c r="B19" s="57">
        <f>+'[1]Pop'!D192</f>
        <v>207.661</v>
      </c>
      <c r="C19" s="50">
        <v>484.3</v>
      </c>
      <c r="D19" s="63" t="s">
        <v>7</v>
      </c>
      <c r="E19" s="52">
        <v>328.424</v>
      </c>
      <c r="F19" s="52">
        <f t="shared" si="0"/>
        <v>812.7239999999999</v>
      </c>
      <c r="G19" s="53">
        <v>39.114</v>
      </c>
      <c r="H19" s="53">
        <v>21.989446995134653</v>
      </c>
      <c r="I19" s="53">
        <v>242.15</v>
      </c>
      <c r="J19" s="50">
        <f t="shared" si="1"/>
        <v>509.4705530048652</v>
      </c>
      <c r="K19" s="45">
        <f t="shared" si="2"/>
        <v>2.4533761900639273</v>
      </c>
    </row>
    <row r="20" spans="1:11" ht="12" customHeight="1">
      <c r="A20" s="37">
        <v>1972</v>
      </c>
      <c r="B20" s="57">
        <f>+'[1]Pop'!D193</f>
        <v>209.896</v>
      </c>
      <c r="C20" s="50">
        <v>561</v>
      </c>
      <c r="D20" s="63" t="s">
        <v>7</v>
      </c>
      <c r="E20" s="52">
        <v>242.15</v>
      </c>
      <c r="F20" s="52">
        <f t="shared" si="0"/>
        <v>803.15</v>
      </c>
      <c r="G20" s="53">
        <v>20.566</v>
      </c>
      <c r="H20" s="53">
        <v>18.704899609401764</v>
      </c>
      <c r="I20" s="53">
        <v>353.43</v>
      </c>
      <c r="J20" s="50">
        <f t="shared" si="1"/>
        <v>410.4491003905982</v>
      </c>
      <c r="K20" s="45">
        <f t="shared" si="2"/>
        <v>1.9554879578009976</v>
      </c>
    </row>
    <row r="21" spans="1:11" ht="12" customHeight="1">
      <c r="A21" s="37">
        <v>1973</v>
      </c>
      <c r="B21" s="57">
        <f>+'[1]Pop'!D194</f>
        <v>211.909</v>
      </c>
      <c r="C21" s="50">
        <v>468.2</v>
      </c>
      <c r="D21" s="63" t="s">
        <v>7</v>
      </c>
      <c r="E21" s="52">
        <v>353.43</v>
      </c>
      <c r="F21" s="52">
        <f t="shared" si="0"/>
        <v>821.63</v>
      </c>
      <c r="G21" s="53">
        <v>80.414</v>
      </c>
      <c r="H21" s="53">
        <v>18.000411156033714</v>
      </c>
      <c r="I21" s="53">
        <v>196.644</v>
      </c>
      <c r="J21" s="50">
        <f t="shared" si="1"/>
        <v>526.5715888439663</v>
      </c>
      <c r="K21" s="45">
        <f t="shared" si="2"/>
        <v>2.4848948786694587</v>
      </c>
    </row>
    <row r="22" spans="1:11" ht="12" customHeight="1">
      <c r="A22" s="37">
        <v>1974</v>
      </c>
      <c r="B22" s="57">
        <f>+'[1]Pop'!D195</f>
        <v>213.854</v>
      </c>
      <c r="C22" s="50">
        <v>477.6</v>
      </c>
      <c r="D22" s="63" t="s">
        <v>7</v>
      </c>
      <c r="E22" s="52">
        <v>196.644</v>
      </c>
      <c r="F22" s="52">
        <f t="shared" si="0"/>
        <v>674.244</v>
      </c>
      <c r="G22" s="53">
        <v>116.039</v>
      </c>
      <c r="H22" s="53">
        <v>23.516843692181183</v>
      </c>
      <c r="I22" s="53">
        <v>253.128</v>
      </c>
      <c r="J22" s="50">
        <f t="shared" si="1"/>
        <v>281.5601563078189</v>
      </c>
      <c r="K22" s="45">
        <f t="shared" si="2"/>
        <v>1.3165999060472044</v>
      </c>
    </row>
    <row r="23" spans="1:11" ht="12" customHeight="1">
      <c r="A23" s="37">
        <v>1975</v>
      </c>
      <c r="B23" s="57">
        <f>+'[1]Pop'!D196</f>
        <v>215.973</v>
      </c>
      <c r="C23" s="50">
        <v>636.7</v>
      </c>
      <c r="D23" s="63" t="s">
        <v>7</v>
      </c>
      <c r="E23" s="52">
        <v>253.128</v>
      </c>
      <c r="F23" s="52">
        <f t="shared" si="0"/>
        <v>889.828</v>
      </c>
      <c r="G23" s="53">
        <v>91.646</v>
      </c>
      <c r="H23" s="53">
        <v>21.137367230864108</v>
      </c>
      <c r="I23" s="53">
        <v>413.855</v>
      </c>
      <c r="J23" s="50">
        <f t="shared" si="1"/>
        <v>363.18963276913587</v>
      </c>
      <c r="K23" s="45">
        <f t="shared" si="2"/>
        <v>1.6816436905036085</v>
      </c>
    </row>
    <row r="24" spans="1:11" ht="12" customHeight="1">
      <c r="A24" s="41">
        <v>1976</v>
      </c>
      <c r="B24" s="58">
        <f>+'[1]Pop'!D197</f>
        <v>218.035</v>
      </c>
      <c r="C24" s="46">
        <v>584.2</v>
      </c>
      <c r="D24" s="62" t="s">
        <v>7</v>
      </c>
      <c r="E24" s="48">
        <v>413.855</v>
      </c>
      <c r="F24" s="48">
        <f t="shared" si="0"/>
        <v>998.0550000000001</v>
      </c>
      <c r="G24" s="46">
        <v>68.48</v>
      </c>
      <c r="H24" s="46">
        <v>15.807949016651817</v>
      </c>
      <c r="I24" s="46">
        <v>362.204</v>
      </c>
      <c r="J24" s="46">
        <f t="shared" si="1"/>
        <v>551.5630509833481</v>
      </c>
      <c r="K24" s="44">
        <f t="shared" si="2"/>
        <v>2.529699594025492</v>
      </c>
    </row>
    <row r="25" spans="1:11" ht="12" customHeight="1">
      <c r="A25" s="41">
        <v>1977</v>
      </c>
      <c r="B25" s="58">
        <f>+'[1]Pop'!D198</f>
        <v>220.23899999999998</v>
      </c>
      <c r="C25" s="46">
        <v>446.2</v>
      </c>
      <c r="D25" s="62" t="s">
        <v>7</v>
      </c>
      <c r="E25" s="48">
        <v>362.204</v>
      </c>
      <c r="F25" s="48">
        <f t="shared" si="0"/>
        <v>808.404</v>
      </c>
      <c r="G25" s="46">
        <v>73.796</v>
      </c>
      <c r="H25" s="46">
        <v>19.549290755841838</v>
      </c>
      <c r="I25" s="46">
        <v>267.72</v>
      </c>
      <c r="J25" s="46">
        <f t="shared" si="1"/>
        <v>447.33870924415805</v>
      </c>
      <c r="K25" s="44">
        <f t="shared" si="2"/>
        <v>2.0311512004874617</v>
      </c>
    </row>
    <row r="26" spans="1:11" ht="12" customHeight="1">
      <c r="A26" s="41">
        <v>1978</v>
      </c>
      <c r="B26" s="58">
        <f>+'[1]Pop'!D199</f>
        <v>222.585</v>
      </c>
      <c r="C26" s="46">
        <v>563.8</v>
      </c>
      <c r="D26" s="62" t="s">
        <v>7</v>
      </c>
      <c r="E26" s="48">
        <v>267.72</v>
      </c>
      <c r="F26" s="48">
        <f t="shared" si="0"/>
        <v>831.52</v>
      </c>
      <c r="G26" s="46">
        <v>60.363</v>
      </c>
      <c r="H26" s="46">
        <v>20.7389159185911</v>
      </c>
      <c r="I26" s="46">
        <v>338.28</v>
      </c>
      <c r="J26" s="46">
        <f t="shared" si="1"/>
        <v>412.1380840814088</v>
      </c>
      <c r="K26" s="44">
        <f t="shared" si="2"/>
        <v>1.8515986435806941</v>
      </c>
    </row>
    <row r="27" spans="1:11" ht="12" customHeight="1">
      <c r="A27" s="41">
        <v>1979</v>
      </c>
      <c r="B27" s="58">
        <f>+'[1]Pop'!D200</f>
        <v>225.055</v>
      </c>
      <c r="C27" s="46">
        <v>611.4</v>
      </c>
      <c r="D27" s="62" t="s">
        <v>7</v>
      </c>
      <c r="E27" s="48">
        <v>338.28</v>
      </c>
      <c r="F27" s="48">
        <f t="shared" si="0"/>
        <v>949.68</v>
      </c>
      <c r="G27" s="46">
        <v>103.4631</v>
      </c>
      <c r="H27" s="46">
        <v>34.27103405742479</v>
      </c>
      <c r="I27" s="46">
        <v>385.182</v>
      </c>
      <c r="J27" s="46">
        <f t="shared" si="1"/>
        <v>426.7638659425751</v>
      </c>
      <c r="K27" s="44">
        <f t="shared" si="2"/>
        <v>1.8962647616919202</v>
      </c>
    </row>
    <row r="28" spans="1:11" ht="12" customHeight="1">
      <c r="A28" s="41">
        <v>1980</v>
      </c>
      <c r="B28" s="58">
        <f>+'[1]Pop'!D201</f>
        <v>227.726</v>
      </c>
      <c r="C28" s="46">
        <v>1033.3</v>
      </c>
      <c r="D28" s="62" t="s">
        <v>7</v>
      </c>
      <c r="E28" s="48">
        <v>385.182</v>
      </c>
      <c r="F28" s="48">
        <f t="shared" si="0"/>
        <v>1418.482</v>
      </c>
      <c r="G28" s="46">
        <v>580.0824</v>
      </c>
      <c r="H28" s="46">
        <v>48.4</v>
      </c>
      <c r="I28" s="46">
        <v>609.647</v>
      </c>
      <c r="J28" s="46">
        <f t="shared" si="1"/>
        <v>180.35259999999994</v>
      </c>
      <c r="K28" s="44">
        <f t="shared" si="2"/>
        <v>0.7919719311804534</v>
      </c>
    </row>
    <row r="29" spans="1:11" ht="12" customHeight="1">
      <c r="A29" s="37">
        <v>1981</v>
      </c>
      <c r="B29" s="57">
        <f>+'[1]Pop'!D202</f>
        <v>229.966</v>
      </c>
      <c r="C29" s="50">
        <v>1459.3</v>
      </c>
      <c r="D29" s="63" t="s">
        <v>7</v>
      </c>
      <c r="E29" s="52">
        <v>609.647</v>
      </c>
      <c r="F29" s="52">
        <f t="shared" si="0"/>
        <v>2068.947</v>
      </c>
      <c r="G29" s="50">
        <v>842.9092</v>
      </c>
      <c r="H29" s="50">
        <v>23.936325635578704</v>
      </c>
      <c r="I29" s="50">
        <v>746.394</v>
      </c>
      <c r="J29" s="50">
        <f t="shared" si="1"/>
        <v>455.7074743644214</v>
      </c>
      <c r="K29" s="45">
        <f t="shared" si="2"/>
        <v>1.9816297816391177</v>
      </c>
    </row>
    <row r="30" spans="1:11" ht="12" customHeight="1">
      <c r="A30" s="37">
        <v>1982</v>
      </c>
      <c r="B30" s="57">
        <f>+'[1]Pop'!D203</f>
        <v>232.188</v>
      </c>
      <c r="C30" s="54">
        <v>721.7</v>
      </c>
      <c r="D30" s="63" t="s">
        <v>7</v>
      </c>
      <c r="E30" s="52">
        <v>746.394</v>
      </c>
      <c r="F30" s="52">
        <f t="shared" si="0"/>
        <v>1468.094</v>
      </c>
      <c r="G30" s="50">
        <v>300.0548</v>
      </c>
      <c r="H30" s="50">
        <v>14.500431713835404</v>
      </c>
      <c r="I30" s="50">
        <v>394.105</v>
      </c>
      <c r="J30" s="50">
        <f t="shared" si="1"/>
        <v>759.4337682861646</v>
      </c>
      <c r="K30" s="45">
        <f t="shared" si="2"/>
        <v>3.270770962694733</v>
      </c>
    </row>
    <row r="31" spans="1:11" ht="12" customHeight="1">
      <c r="A31" s="37">
        <v>1983</v>
      </c>
      <c r="B31" s="57">
        <f>+'[1]Pop'!D204</f>
        <v>234.307</v>
      </c>
      <c r="C31" s="54">
        <v>437.2</v>
      </c>
      <c r="D31" s="63" t="s">
        <v>7</v>
      </c>
      <c r="E31" s="52">
        <v>394.105</v>
      </c>
      <c r="F31" s="52">
        <f t="shared" si="0"/>
        <v>831.3050000000001</v>
      </c>
      <c r="G31" s="50">
        <v>34.86983</v>
      </c>
      <c r="H31" s="50">
        <v>24.16517508394436</v>
      </c>
      <c r="I31" s="50">
        <v>221.064</v>
      </c>
      <c r="J31" s="50">
        <f t="shared" si="1"/>
        <v>551.2059949160557</v>
      </c>
      <c r="K31" s="45">
        <f t="shared" si="2"/>
        <v>2.3524947821279594</v>
      </c>
    </row>
    <row r="32" spans="1:11" ht="12" customHeight="1">
      <c r="A32" s="37">
        <v>1984</v>
      </c>
      <c r="B32" s="57">
        <f>+'[1]Pop'!D205</f>
        <v>236.348</v>
      </c>
      <c r="C32" s="50">
        <v>728.6</v>
      </c>
      <c r="D32" s="63" t="s">
        <v>7</v>
      </c>
      <c r="E32" s="52">
        <v>221.064</v>
      </c>
      <c r="F32" s="52">
        <f t="shared" si="0"/>
        <v>949.664</v>
      </c>
      <c r="G32" s="50">
        <v>122.6519</v>
      </c>
      <c r="H32" s="50">
        <v>25.299472349756737</v>
      </c>
      <c r="I32" s="50">
        <v>400.73</v>
      </c>
      <c r="J32" s="50">
        <f t="shared" si="1"/>
        <v>400.98262765024333</v>
      </c>
      <c r="K32" s="45">
        <f t="shared" si="2"/>
        <v>1.6965771982426054</v>
      </c>
    </row>
    <row r="33" spans="1:11" ht="12" customHeight="1">
      <c r="A33" s="37">
        <v>1985</v>
      </c>
      <c r="B33" s="57">
        <f>+'[1]Pop'!D206</f>
        <v>238.466</v>
      </c>
      <c r="C33" s="50">
        <v>750.5</v>
      </c>
      <c r="D33" s="63" t="s">
        <v>7</v>
      </c>
      <c r="E33" s="52">
        <v>400.73</v>
      </c>
      <c r="F33" s="52">
        <f t="shared" si="0"/>
        <v>1151.23</v>
      </c>
      <c r="G33" s="50">
        <v>141.0626</v>
      </c>
      <c r="H33" s="50">
        <v>33.53805249092031</v>
      </c>
      <c r="I33" s="50">
        <v>315.21</v>
      </c>
      <c r="J33" s="50">
        <f t="shared" si="1"/>
        <v>661.4193475090797</v>
      </c>
      <c r="K33" s="45">
        <f t="shared" si="2"/>
        <v>2.773642143991511</v>
      </c>
    </row>
    <row r="34" spans="1:11" ht="12" customHeight="1">
      <c r="A34" s="41">
        <v>1986</v>
      </c>
      <c r="B34" s="58">
        <f>+'[1]Pop'!D207</f>
        <v>240.651</v>
      </c>
      <c r="C34" s="46">
        <v>1003.8</v>
      </c>
      <c r="D34" s="62" t="s">
        <v>7</v>
      </c>
      <c r="E34" s="48">
        <v>315.21</v>
      </c>
      <c r="F34" s="48">
        <f t="shared" si="0"/>
        <v>1319.01</v>
      </c>
      <c r="G34" s="46">
        <v>263.5</v>
      </c>
      <c r="H34" s="46">
        <v>31.70725690399507</v>
      </c>
      <c r="I34" s="46">
        <v>391.482</v>
      </c>
      <c r="J34" s="46">
        <f t="shared" si="1"/>
        <v>632.3207430960049</v>
      </c>
      <c r="K34" s="44">
        <f t="shared" si="2"/>
        <v>2.6275425537230466</v>
      </c>
    </row>
    <row r="35" spans="1:11" ht="12" customHeight="1">
      <c r="A35" s="41">
        <v>1987</v>
      </c>
      <c r="B35" s="58">
        <f>+'[1]Pop'!D208</f>
        <v>242.804</v>
      </c>
      <c r="C35" s="46">
        <v>956</v>
      </c>
      <c r="D35" s="62" t="s">
        <v>7</v>
      </c>
      <c r="E35" s="48">
        <v>391.482</v>
      </c>
      <c r="F35" s="48">
        <f t="shared" si="0"/>
        <v>1347.482</v>
      </c>
      <c r="G35" s="46">
        <v>211.4558</v>
      </c>
      <c r="H35" s="46">
        <v>25.542</v>
      </c>
      <c r="I35" s="46">
        <v>564.04</v>
      </c>
      <c r="J35" s="46">
        <f t="shared" si="1"/>
        <v>546.4442000000001</v>
      </c>
      <c r="K35" s="44">
        <f t="shared" si="2"/>
        <v>2.2505568277293624</v>
      </c>
    </row>
    <row r="36" spans="1:11" ht="12" customHeight="1">
      <c r="A36" s="41">
        <v>1988</v>
      </c>
      <c r="B36" s="58">
        <f>+'[1]Pop'!D209</f>
        <v>245.021</v>
      </c>
      <c r="C36" s="46">
        <v>719.9</v>
      </c>
      <c r="D36" s="62" t="s">
        <v>7</v>
      </c>
      <c r="E36" s="48">
        <v>564.04</v>
      </c>
      <c r="F36" s="48">
        <f t="shared" si="0"/>
        <v>1283.94</v>
      </c>
      <c r="G36" s="46">
        <v>158.5089</v>
      </c>
      <c r="H36" s="46">
        <v>33.71280000000001</v>
      </c>
      <c r="I36" s="46">
        <v>273.562</v>
      </c>
      <c r="J36" s="46">
        <f t="shared" si="1"/>
        <v>818.1563</v>
      </c>
      <c r="K36" s="44">
        <f t="shared" si="2"/>
        <v>3.3391272584798855</v>
      </c>
    </row>
    <row r="37" spans="1:11" ht="12" customHeight="1">
      <c r="A37" s="41">
        <v>1989</v>
      </c>
      <c r="B37" s="58">
        <f>+'[1]Pop'!D210</f>
        <v>247.342</v>
      </c>
      <c r="C37" s="46">
        <v>943.9</v>
      </c>
      <c r="D37" s="46">
        <v>3.832714</v>
      </c>
      <c r="E37" s="48">
        <v>273.562</v>
      </c>
      <c r="F37" s="48">
        <f t="shared" si="0"/>
        <v>1221.294714</v>
      </c>
      <c r="G37" s="46">
        <v>266.122</v>
      </c>
      <c r="H37" s="46">
        <v>42.424800000000005</v>
      </c>
      <c r="I37" s="46">
        <v>386.999</v>
      </c>
      <c r="J37" s="46">
        <f t="shared" si="1"/>
        <v>525.748914</v>
      </c>
      <c r="K37" s="44">
        <f t="shared" si="2"/>
        <v>2.125594981846997</v>
      </c>
    </row>
    <row r="38" spans="1:11" ht="12" customHeight="1">
      <c r="A38" s="41">
        <v>1990</v>
      </c>
      <c r="B38" s="58">
        <f>+'[1]Pop'!D211</f>
        <v>250.132</v>
      </c>
      <c r="C38" s="46">
        <v>1365</v>
      </c>
      <c r="D38" s="46">
        <v>10.937043</v>
      </c>
      <c r="E38" s="48">
        <v>386.999</v>
      </c>
      <c r="F38" s="48">
        <f t="shared" si="0"/>
        <v>1762.936043</v>
      </c>
      <c r="G38" s="46">
        <v>349.304874</v>
      </c>
      <c r="H38" s="46">
        <v>36.9512</v>
      </c>
      <c r="I38" s="46">
        <v>607.5</v>
      </c>
      <c r="J38" s="46">
        <f t="shared" si="1"/>
        <v>769.179969</v>
      </c>
      <c r="K38" s="44">
        <f t="shared" si="2"/>
        <v>3.075096225193098</v>
      </c>
    </row>
    <row r="39" spans="1:11" ht="12" customHeight="1">
      <c r="A39" s="37">
        <v>1991</v>
      </c>
      <c r="B39" s="57">
        <f>+'[1]Pop'!D212</f>
        <v>253.493</v>
      </c>
      <c r="C39" s="50">
        <v>1364.3</v>
      </c>
      <c r="D39" s="50">
        <v>6.4794540000000005</v>
      </c>
      <c r="E39" s="52">
        <v>607.5</v>
      </c>
      <c r="F39" s="52">
        <f t="shared" si="0"/>
        <v>1978.279454</v>
      </c>
      <c r="G39" s="50">
        <v>274.944307</v>
      </c>
      <c r="H39" s="50">
        <v>30.043200000000002</v>
      </c>
      <c r="I39" s="50">
        <v>841.294</v>
      </c>
      <c r="J39" s="50">
        <f t="shared" si="1"/>
        <v>831.997947</v>
      </c>
      <c r="K39" s="45">
        <f t="shared" si="2"/>
        <v>3.282133814345958</v>
      </c>
    </row>
    <row r="40" spans="1:11" ht="12" customHeight="1">
      <c r="A40" s="37">
        <v>1992</v>
      </c>
      <c r="B40" s="57">
        <f>+'[1]Pop'!D213</f>
        <v>256.894</v>
      </c>
      <c r="C40" s="50">
        <v>917.2</v>
      </c>
      <c r="D40" s="50">
        <v>4.318852</v>
      </c>
      <c r="E40" s="52">
        <v>841.294</v>
      </c>
      <c r="F40" s="52">
        <f aca="true" t="shared" si="3" ref="F40:F67">SUM(C40,D40,E40)</f>
        <v>1762.812852</v>
      </c>
      <c r="G40" s="50">
        <v>117.371198</v>
      </c>
      <c r="H40" s="50">
        <v>36.1636</v>
      </c>
      <c r="I40" s="50">
        <v>636.084</v>
      </c>
      <c r="J40" s="50">
        <f aca="true" t="shared" si="4" ref="J40:J59">F40-G40-H40-I40</f>
        <v>973.1940539999999</v>
      </c>
      <c r="K40" s="45">
        <f aca="true" t="shared" si="5" ref="K40:K59">IF(J40=0,0,IF(B40=0,0,J40/B40))</f>
        <v>3.7883097853589414</v>
      </c>
    </row>
    <row r="41" spans="1:11" ht="12" customHeight="1">
      <c r="A41" s="37">
        <v>1993</v>
      </c>
      <c r="B41" s="57">
        <f>+'[1]Pop'!D214</f>
        <v>260.255</v>
      </c>
      <c r="C41" s="50">
        <v>800.6</v>
      </c>
      <c r="D41" s="50">
        <v>4.692722</v>
      </c>
      <c r="E41" s="52">
        <v>636.084</v>
      </c>
      <c r="F41" s="52">
        <f t="shared" si="3"/>
        <v>1441.376722</v>
      </c>
      <c r="G41" s="50">
        <v>148.613771</v>
      </c>
      <c r="H41" s="50">
        <v>40.884800000000006</v>
      </c>
      <c r="I41" s="50">
        <v>328.246</v>
      </c>
      <c r="J41" s="50">
        <f t="shared" si="4"/>
        <v>923.6321509999999</v>
      </c>
      <c r="K41" s="45">
        <f t="shared" si="5"/>
        <v>3.548950648402528</v>
      </c>
    </row>
    <row r="42" spans="1:11" ht="12" customHeight="1">
      <c r="A42" s="37">
        <v>1994</v>
      </c>
      <c r="B42" s="57">
        <f>+'[1]Pop'!D215</f>
        <v>263.436</v>
      </c>
      <c r="C42" s="50">
        <v>1270.3</v>
      </c>
      <c r="D42" s="50">
        <v>9.24926</v>
      </c>
      <c r="E42" s="52">
        <v>328.246</v>
      </c>
      <c r="F42" s="52">
        <f t="shared" si="3"/>
        <v>1607.7952599999999</v>
      </c>
      <c r="G42" s="50">
        <v>200.16414</v>
      </c>
      <c r="H42" s="50">
        <v>38.686</v>
      </c>
      <c r="I42" s="50">
        <v>497.447</v>
      </c>
      <c r="J42" s="50">
        <f t="shared" si="4"/>
        <v>871.4981199999999</v>
      </c>
      <c r="K42" s="45">
        <f t="shared" si="5"/>
        <v>3.3081967536707206</v>
      </c>
    </row>
    <row r="43" spans="1:11" ht="12" customHeight="1">
      <c r="A43" s="37">
        <v>1995</v>
      </c>
      <c r="B43" s="57">
        <f>+'[1]Pop'!D216</f>
        <v>266.557</v>
      </c>
      <c r="C43" s="50">
        <v>1125.3</v>
      </c>
      <c r="D43" s="50">
        <v>6.870671000000001</v>
      </c>
      <c r="E43" s="52">
        <v>497.447</v>
      </c>
      <c r="F43" s="52">
        <f t="shared" si="3"/>
        <v>1629.617671</v>
      </c>
      <c r="G43" s="50">
        <v>262.055976</v>
      </c>
      <c r="H43" s="50">
        <v>39.4416</v>
      </c>
      <c r="I43" s="50">
        <v>470.132</v>
      </c>
      <c r="J43" s="50">
        <f t="shared" si="4"/>
        <v>857.9880949999997</v>
      </c>
      <c r="K43" s="45">
        <f t="shared" si="5"/>
        <v>3.2187790791462976</v>
      </c>
    </row>
    <row r="44" spans="1:11" ht="12" customHeight="1">
      <c r="A44" s="41">
        <v>1996</v>
      </c>
      <c r="B44" s="58">
        <f>+'[1]Pop'!D217</f>
        <v>269.667</v>
      </c>
      <c r="C44" s="46">
        <v>1212.3</v>
      </c>
      <c r="D44" s="46">
        <v>12.286165</v>
      </c>
      <c r="E44" s="48">
        <v>470.132</v>
      </c>
      <c r="F44" s="48">
        <f t="shared" si="3"/>
        <v>1694.718165</v>
      </c>
      <c r="G44" s="46">
        <v>182.504167</v>
      </c>
      <c r="H44" s="46">
        <v>37.916199999999996</v>
      </c>
      <c r="I44" s="46">
        <v>557.658</v>
      </c>
      <c r="J44" s="46">
        <f t="shared" si="4"/>
        <v>916.639798</v>
      </c>
      <c r="K44" s="44">
        <f t="shared" si="5"/>
        <v>3.39915450537144</v>
      </c>
    </row>
    <row r="45" spans="1:11" ht="12" customHeight="1">
      <c r="A45" s="41">
        <v>1997</v>
      </c>
      <c r="B45" s="58">
        <f>+'[1]Pop'!D218</f>
        <v>272.912</v>
      </c>
      <c r="C45" s="46">
        <v>1092</v>
      </c>
      <c r="D45" s="46">
        <v>13.638456999999999</v>
      </c>
      <c r="E45" s="48">
        <v>557.658</v>
      </c>
      <c r="F45" s="48">
        <f t="shared" si="3"/>
        <v>1663.296457</v>
      </c>
      <c r="G45" s="46">
        <v>134.006608</v>
      </c>
      <c r="H45" s="46">
        <v>48.855</v>
      </c>
      <c r="I45" s="46">
        <v>532.32</v>
      </c>
      <c r="J45" s="46">
        <f t="shared" si="4"/>
        <v>948.1148489999999</v>
      </c>
      <c r="K45" s="44">
        <f t="shared" si="5"/>
        <v>3.4740680109339275</v>
      </c>
    </row>
    <row r="46" spans="1:11" ht="12" customHeight="1">
      <c r="A46" s="41">
        <v>1998</v>
      </c>
      <c r="B46" s="58">
        <f>+'[1]Pop'!D219</f>
        <v>276.115</v>
      </c>
      <c r="C46" s="46">
        <v>1451.1</v>
      </c>
      <c r="D46" s="46">
        <v>17.104434</v>
      </c>
      <c r="E46" s="48">
        <v>532.32</v>
      </c>
      <c r="F46" s="48">
        <f t="shared" si="3"/>
        <v>2000.524434</v>
      </c>
      <c r="G46" s="46">
        <v>308.813</v>
      </c>
      <c r="H46" s="46">
        <v>35.31</v>
      </c>
      <c r="I46" s="46">
        <v>706.039</v>
      </c>
      <c r="J46" s="46">
        <f t="shared" si="4"/>
        <v>950.3624339999999</v>
      </c>
      <c r="K46" s="44">
        <f t="shared" si="5"/>
        <v>3.4419080238306496</v>
      </c>
    </row>
    <row r="47" spans="1:11" ht="12" customHeight="1">
      <c r="A47" s="41">
        <v>1999</v>
      </c>
      <c r="B47" s="58">
        <f>+'[1]Pop'!D220</f>
        <v>279.295</v>
      </c>
      <c r="C47" s="46">
        <v>1085.7</v>
      </c>
      <c r="D47" s="46">
        <v>21.407230000000002</v>
      </c>
      <c r="E47" s="48">
        <v>706.039</v>
      </c>
      <c r="F47" s="48">
        <f t="shared" si="3"/>
        <v>1813.14623</v>
      </c>
      <c r="G47" s="46">
        <v>175.917082</v>
      </c>
      <c r="H47" s="46">
        <v>36.225</v>
      </c>
      <c r="I47" s="46">
        <v>635</v>
      </c>
      <c r="J47" s="46">
        <f t="shared" si="4"/>
        <v>966.0041480000002</v>
      </c>
      <c r="K47" s="44">
        <f t="shared" si="5"/>
        <v>3.4587233856674846</v>
      </c>
    </row>
    <row r="48" spans="1:11" ht="12" customHeight="1">
      <c r="A48" s="41">
        <v>2000</v>
      </c>
      <c r="B48" s="58">
        <f>+'[1]Pop'!D221</f>
        <v>282.385</v>
      </c>
      <c r="C48" s="46">
        <v>1077.8</v>
      </c>
      <c r="D48" s="46">
        <v>17.09127914</v>
      </c>
      <c r="E48" s="48">
        <v>635</v>
      </c>
      <c r="F48" s="48">
        <f t="shared" si="3"/>
        <v>1729.89127914</v>
      </c>
      <c r="G48" s="46">
        <v>163.40983666</v>
      </c>
      <c r="H48" s="46">
        <v>27.93</v>
      </c>
      <c r="I48" s="46">
        <v>560</v>
      </c>
      <c r="J48" s="46">
        <f t="shared" si="4"/>
        <v>978.5514424800001</v>
      </c>
      <c r="K48" s="44">
        <f t="shared" si="5"/>
        <v>3.4653095684260853</v>
      </c>
    </row>
    <row r="49" spans="1:11" ht="12" customHeight="1">
      <c r="A49" s="37">
        <v>2001</v>
      </c>
      <c r="B49" s="57">
        <f>+'[1]Pop'!D222</f>
        <v>285.309019</v>
      </c>
      <c r="C49" s="50">
        <v>875</v>
      </c>
      <c r="D49" s="50">
        <v>39.9474464</v>
      </c>
      <c r="E49" s="52">
        <v>560</v>
      </c>
      <c r="F49" s="52">
        <f t="shared" si="3"/>
        <v>1474.9474464</v>
      </c>
      <c r="G49" s="50">
        <v>172.25578984</v>
      </c>
      <c r="H49" s="50">
        <v>41.615</v>
      </c>
      <c r="I49" s="50">
        <v>340</v>
      </c>
      <c r="J49" s="50">
        <f t="shared" si="4"/>
        <v>921.07665656</v>
      </c>
      <c r="K49" s="45">
        <f t="shared" si="5"/>
        <v>3.228347494195408</v>
      </c>
    </row>
    <row r="50" spans="1:11" ht="12" customHeight="1">
      <c r="A50" s="37">
        <v>2002</v>
      </c>
      <c r="B50" s="57">
        <f>+'[1]Pop'!D223</f>
        <v>288.104818</v>
      </c>
      <c r="C50" s="50">
        <v>1318.8</v>
      </c>
      <c r="D50" s="50">
        <v>14.900793179999999</v>
      </c>
      <c r="E50" s="52">
        <v>340</v>
      </c>
      <c r="F50" s="52">
        <f t="shared" si="3"/>
        <v>1673.70079318</v>
      </c>
      <c r="G50" s="50">
        <v>175.46523666</v>
      </c>
      <c r="H50" s="50">
        <v>33.195</v>
      </c>
      <c r="I50" s="50">
        <v>530</v>
      </c>
      <c r="J50" s="50">
        <f t="shared" si="4"/>
        <v>935.0405565199999</v>
      </c>
      <c r="K50" s="45">
        <f t="shared" si="5"/>
        <v>3.245487399381151</v>
      </c>
    </row>
    <row r="51" spans="1:11" ht="12" customHeight="1">
      <c r="A51" s="37">
        <v>2003</v>
      </c>
      <c r="B51" s="57">
        <f>+'[1]Pop'!D224</f>
        <v>290.819634</v>
      </c>
      <c r="C51" s="50">
        <v>1045.3</v>
      </c>
      <c r="D51" s="50">
        <v>17.150751030000002</v>
      </c>
      <c r="E51" s="52">
        <v>530</v>
      </c>
      <c r="F51" s="52">
        <f t="shared" si="3"/>
        <v>1592.45075103</v>
      </c>
      <c r="G51" s="50">
        <v>122.67814889</v>
      </c>
      <c r="H51" s="50">
        <v>32.195</v>
      </c>
      <c r="I51" s="50">
        <v>549</v>
      </c>
      <c r="J51" s="50">
        <f t="shared" si="4"/>
        <v>888.57760214</v>
      </c>
      <c r="K51" s="45">
        <f t="shared" si="5"/>
        <v>3.055425075392262</v>
      </c>
    </row>
    <row r="52" spans="1:11" ht="12" customHeight="1">
      <c r="A52" s="37">
        <v>2004</v>
      </c>
      <c r="B52" s="57">
        <f>+'[1]Pop'!D225</f>
        <v>293.463185</v>
      </c>
      <c r="C52" s="50">
        <v>773</v>
      </c>
      <c r="D52" s="50">
        <v>11.999543699999998</v>
      </c>
      <c r="E52" s="52">
        <v>549</v>
      </c>
      <c r="F52" s="52">
        <f t="shared" si="3"/>
        <v>1333.9995437</v>
      </c>
      <c r="G52" s="50">
        <v>182.61488092</v>
      </c>
      <c r="H52" s="50">
        <v>38.89</v>
      </c>
      <c r="I52" s="50">
        <v>311.03999999999996</v>
      </c>
      <c r="J52" s="50">
        <f t="shared" si="4"/>
        <v>801.45466278</v>
      </c>
      <c r="K52" s="45">
        <f t="shared" si="5"/>
        <v>2.731022846289902</v>
      </c>
    </row>
    <row r="53" spans="1:11" ht="12" customHeight="1">
      <c r="A53" s="37">
        <v>2005</v>
      </c>
      <c r="B53" s="57">
        <f>+'[1]Pop'!D226</f>
        <v>296.186216</v>
      </c>
      <c r="C53" s="50">
        <v>1238.9</v>
      </c>
      <c r="D53" s="50">
        <v>7.89796793</v>
      </c>
      <c r="E53" s="52">
        <v>311.03999999999996</v>
      </c>
      <c r="F53" s="52">
        <f t="shared" si="3"/>
        <v>1557.83796793</v>
      </c>
      <c r="G53" s="50">
        <v>159.54937378</v>
      </c>
      <c r="H53" s="50">
        <v>34.245</v>
      </c>
      <c r="I53" s="50">
        <v>619.0060000000001</v>
      </c>
      <c r="J53" s="50">
        <f t="shared" si="4"/>
        <v>745.0375941500001</v>
      </c>
      <c r="K53" s="45">
        <f t="shared" si="5"/>
        <v>2.5154364177095943</v>
      </c>
    </row>
    <row r="54" spans="1:11" ht="12" customHeight="1">
      <c r="A54" s="41">
        <v>2006</v>
      </c>
      <c r="B54" s="58">
        <f>+'[1]Pop'!D227</f>
        <v>298.995825</v>
      </c>
      <c r="C54" s="46">
        <v>952.3</v>
      </c>
      <c r="D54" s="46">
        <v>4.52056859</v>
      </c>
      <c r="E54" s="48">
        <v>619.0060000000001</v>
      </c>
      <c r="F54" s="48">
        <f t="shared" si="3"/>
        <v>1575.82656859</v>
      </c>
      <c r="G54" s="46">
        <v>270.98322736</v>
      </c>
      <c r="H54" s="46">
        <v>34.71</v>
      </c>
      <c r="I54" s="46">
        <v>399.8971</v>
      </c>
      <c r="J54" s="46">
        <f t="shared" si="4"/>
        <v>870.23624123</v>
      </c>
      <c r="K54" s="44">
        <f t="shared" si="5"/>
        <v>2.910529741443714</v>
      </c>
    </row>
    <row r="55" spans="1:11" ht="12" customHeight="1">
      <c r="A55" s="41">
        <v>2007</v>
      </c>
      <c r="B55" s="58">
        <f>+'[1]Pop'!D228</f>
        <v>302.003917</v>
      </c>
      <c r="C55" s="46">
        <v>1177.8</v>
      </c>
      <c r="D55" s="46">
        <v>15.676648160000001</v>
      </c>
      <c r="E55" s="48">
        <v>399.8971</v>
      </c>
      <c r="F55" s="48">
        <f t="shared" si="3"/>
        <v>1593.37374816</v>
      </c>
      <c r="G55" s="46">
        <v>182.17436438</v>
      </c>
      <c r="H55" s="46">
        <v>31.465</v>
      </c>
      <c r="I55" s="46">
        <v>561.7845</v>
      </c>
      <c r="J55" s="46">
        <f t="shared" si="4"/>
        <v>817.9498837800002</v>
      </c>
      <c r="K55" s="44">
        <f t="shared" si="5"/>
        <v>2.7084081951824492</v>
      </c>
    </row>
    <row r="56" spans="1:11" ht="12" customHeight="1">
      <c r="A56" s="41">
        <v>2008</v>
      </c>
      <c r="B56" s="58">
        <f>+'[1]Pop'!D229</f>
        <v>304.797761</v>
      </c>
      <c r="C56" s="46">
        <v>1025.7</v>
      </c>
      <c r="D56" s="46">
        <v>30.89843431</v>
      </c>
      <c r="E56" s="48">
        <v>561.7845</v>
      </c>
      <c r="F56" s="48">
        <f t="shared" si="3"/>
        <v>1618.38293431</v>
      </c>
      <c r="G56" s="46">
        <v>260.61553826</v>
      </c>
      <c r="H56" s="46">
        <v>34.515</v>
      </c>
      <c r="I56" s="46">
        <v>482.8892</v>
      </c>
      <c r="J56" s="46">
        <f t="shared" si="4"/>
        <v>840.3631960499999</v>
      </c>
      <c r="K56" s="44">
        <f t="shared" si="5"/>
        <v>2.757117353135675</v>
      </c>
    </row>
    <row r="57" spans="1:11" ht="12" customHeight="1">
      <c r="A57" s="41">
        <v>2009</v>
      </c>
      <c r="B57" s="58">
        <f>+'[1]Pop'!D230</f>
        <v>307.439406</v>
      </c>
      <c r="C57" s="46">
        <v>1091.4</v>
      </c>
      <c r="D57" s="46">
        <v>22.41226662</v>
      </c>
      <c r="E57" s="48">
        <v>482.8892</v>
      </c>
      <c r="F57" s="48">
        <f t="shared" si="3"/>
        <v>1596.7014666200002</v>
      </c>
      <c r="G57" s="46">
        <v>257.83500946</v>
      </c>
      <c r="H57" s="46">
        <v>42.135</v>
      </c>
      <c r="I57" s="46">
        <v>477.2684</v>
      </c>
      <c r="J57" s="46">
        <f t="shared" si="4"/>
        <v>819.4630571600003</v>
      </c>
      <c r="K57" s="44">
        <f t="shared" si="5"/>
        <v>2.665445746925494</v>
      </c>
    </row>
    <row r="58" spans="1:11" ht="12" customHeight="1">
      <c r="A58" s="41">
        <v>2010</v>
      </c>
      <c r="B58" s="58">
        <f>+'[1]Pop'!D231</f>
        <v>309.741279</v>
      </c>
      <c r="C58" s="46">
        <v>1381.4</v>
      </c>
      <c r="D58" s="46">
        <v>26.20789818</v>
      </c>
      <c r="E58" s="48">
        <v>477.2684</v>
      </c>
      <c r="F58" s="48">
        <f t="shared" si="3"/>
        <v>1884.87629818</v>
      </c>
      <c r="G58" s="46">
        <v>181.4121075</v>
      </c>
      <c r="H58" s="46">
        <v>19.335</v>
      </c>
      <c r="I58" s="46">
        <v>606.3</v>
      </c>
      <c r="J58" s="46">
        <f t="shared" si="4"/>
        <v>1077.82919068</v>
      </c>
      <c r="K58" s="44">
        <f t="shared" si="5"/>
        <v>3.479772519051295</v>
      </c>
    </row>
    <row r="59" spans="1:11" ht="12" customHeight="1">
      <c r="A59" s="79">
        <v>2011</v>
      </c>
      <c r="B59" s="78">
        <f>+'[1]Pop'!D232</f>
        <v>311.973914</v>
      </c>
      <c r="C59" s="76">
        <v>587.4</v>
      </c>
      <c r="D59" s="76">
        <v>10.210217369999999</v>
      </c>
      <c r="E59" s="77">
        <v>606.3</v>
      </c>
      <c r="F59" s="77">
        <f t="shared" si="3"/>
        <v>1203.9102173699998</v>
      </c>
      <c r="G59" s="76">
        <v>172.40294175</v>
      </c>
      <c r="H59" s="76">
        <v>36.485</v>
      </c>
      <c r="I59" s="76">
        <v>457.5</v>
      </c>
      <c r="J59" s="76">
        <f t="shared" si="4"/>
        <v>537.5222756199997</v>
      </c>
      <c r="K59" s="75">
        <f t="shared" si="5"/>
        <v>1.7229718623846215</v>
      </c>
    </row>
    <row r="60" spans="1:11" ht="12" customHeight="1">
      <c r="A60" s="79">
        <v>2012</v>
      </c>
      <c r="B60" s="78">
        <f>+'[1]Pop'!D233</f>
        <v>314.167558</v>
      </c>
      <c r="C60" s="76">
        <v>1353.4</v>
      </c>
      <c r="D60" s="76">
        <v>8.454310900000001</v>
      </c>
      <c r="E60" s="77">
        <v>457.5</v>
      </c>
      <c r="F60" s="77">
        <f t="shared" si="3"/>
        <v>1819.3543109000002</v>
      </c>
      <c r="G60" s="76">
        <v>340.00708499</v>
      </c>
      <c r="H60" s="76">
        <v>24.255</v>
      </c>
      <c r="I60" s="76">
        <v>593.1674</v>
      </c>
      <c r="J60" s="76">
        <f aca="true" t="shared" si="6" ref="J60:J65">F60-G60-H60-I60</f>
        <v>861.92482591</v>
      </c>
      <c r="K60" s="75">
        <f aca="true" t="shared" si="7" ref="K60:K65">IF(J60=0,0,IF(B60=0,0,J60/B60))</f>
        <v>2.7435195135902606</v>
      </c>
    </row>
    <row r="61" spans="1:11" ht="12" customHeight="1">
      <c r="A61" s="79">
        <v>2013</v>
      </c>
      <c r="B61" s="78">
        <f>+'[1]Pop'!D234</f>
        <v>316.294766</v>
      </c>
      <c r="C61" s="76">
        <v>850</v>
      </c>
      <c r="D61" s="76">
        <v>12.210287869999998</v>
      </c>
      <c r="E61" s="77">
        <v>593.1674</v>
      </c>
      <c r="F61" s="77">
        <f t="shared" si="3"/>
        <v>1455.37768787</v>
      </c>
      <c r="G61" s="76">
        <v>189.030512198</v>
      </c>
      <c r="H61" s="76">
        <v>30.495</v>
      </c>
      <c r="I61" s="76">
        <v>500.896</v>
      </c>
      <c r="J61" s="76">
        <f t="shared" si="6"/>
        <v>734.9561756720002</v>
      </c>
      <c r="K61" s="75">
        <f t="shared" si="7"/>
        <v>2.3236431793246943</v>
      </c>
    </row>
    <row r="62" spans="1:11" ht="12" customHeight="1">
      <c r="A62" s="79">
        <v>2014</v>
      </c>
      <c r="B62" s="78">
        <f>+'[1]Pop'!D235</f>
        <v>318.576955</v>
      </c>
      <c r="C62" s="76">
        <v>988.9</v>
      </c>
      <c r="D62" s="76">
        <v>23.48250993</v>
      </c>
      <c r="E62" s="77">
        <v>500.896</v>
      </c>
      <c r="F62" s="77">
        <f t="shared" si="3"/>
        <v>1513.27850993</v>
      </c>
      <c r="G62" s="76">
        <v>94.72546661599999</v>
      </c>
      <c r="H62" s="76">
        <v>29.03</v>
      </c>
      <c r="I62" s="76">
        <v>537.7785</v>
      </c>
      <c r="J62" s="76">
        <f t="shared" si="6"/>
        <v>851.744543314</v>
      </c>
      <c r="K62" s="75">
        <f t="shared" si="7"/>
        <v>2.6735911996961614</v>
      </c>
    </row>
    <row r="63" spans="1:11" ht="12" customHeight="1">
      <c r="A63" s="79">
        <v>2015</v>
      </c>
      <c r="B63" s="78">
        <f>+'[1]Pop'!D236</f>
        <v>320.870703</v>
      </c>
      <c r="C63" s="76">
        <v>950.2</v>
      </c>
      <c r="D63" s="76">
        <v>13.941135032</v>
      </c>
      <c r="E63" s="77">
        <v>537.7785</v>
      </c>
      <c r="F63" s="77">
        <f t="shared" si="3"/>
        <v>1501.919635032</v>
      </c>
      <c r="G63" s="76">
        <v>131.375289958</v>
      </c>
      <c r="H63" s="76">
        <v>31.085</v>
      </c>
      <c r="I63" s="76">
        <v>503.0033</v>
      </c>
      <c r="J63" s="76">
        <f t="shared" si="6"/>
        <v>836.456045074</v>
      </c>
      <c r="K63" s="75">
        <f t="shared" si="7"/>
        <v>2.6068320892294117</v>
      </c>
    </row>
    <row r="64" spans="1:11" ht="12" customHeight="1">
      <c r="A64" s="110">
        <v>2016</v>
      </c>
      <c r="B64" s="111">
        <f>+'[1]Pop'!D237</f>
        <v>323.161011</v>
      </c>
      <c r="C64" s="112">
        <v>963.8</v>
      </c>
      <c r="D64" s="112">
        <v>16.315537227439997</v>
      </c>
      <c r="E64" s="113">
        <v>503.0033</v>
      </c>
      <c r="F64" s="113">
        <f t="shared" si="3"/>
        <v>1483.11883722744</v>
      </c>
      <c r="G64" s="112">
        <v>191.84986843879997</v>
      </c>
      <c r="H64" s="112">
        <v>35.32</v>
      </c>
      <c r="I64" s="112">
        <v>461.4259</v>
      </c>
      <c r="J64" s="112">
        <f t="shared" si="6"/>
        <v>794.5230687886401</v>
      </c>
      <c r="K64" s="114">
        <f t="shared" si="7"/>
        <v>2.458598165447131</v>
      </c>
    </row>
    <row r="65" spans="1:11" ht="12" customHeight="1">
      <c r="A65" s="130">
        <v>2017</v>
      </c>
      <c r="B65" s="131">
        <f>+'[1]Pop'!D238</f>
        <v>325.20603</v>
      </c>
      <c r="C65" s="132">
        <v>1361.7</v>
      </c>
      <c r="D65" s="132">
        <v>16.110007118699997</v>
      </c>
      <c r="E65" s="133">
        <v>461.4259</v>
      </c>
      <c r="F65" s="133">
        <f t="shared" si="3"/>
        <v>1839.2359071187</v>
      </c>
      <c r="G65" s="132">
        <v>112.33726308332</v>
      </c>
      <c r="H65" s="132">
        <v>24.015</v>
      </c>
      <c r="I65" s="132">
        <v>487.9425000000001</v>
      </c>
      <c r="J65" s="132">
        <f t="shared" si="6"/>
        <v>1214.9411440353797</v>
      </c>
      <c r="K65" s="134">
        <f t="shared" si="7"/>
        <v>3.735912104813615</v>
      </c>
    </row>
    <row r="66" spans="1:11" ht="12" customHeight="1">
      <c r="A66" s="110">
        <v>2018</v>
      </c>
      <c r="B66" s="111">
        <f>+'[1]Pop'!D239</f>
        <v>326.923976</v>
      </c>
      <c r="C66" s="112">
        <v>877.8</v>
      </c>
      <c r="D66" s="112">
        <v>16.211842925739997</v>
      </c>
      <c r="E66" s="113">
        <v>487.9425000000001</v>
      </c>
      <c r="F66" s="113">
        <f t="shared" si="3"/>
        <v>1381.95434292574</v>
      </c>
      <c r="G66" s="112">
        <v>110.58757523879999</v>
      </c>
      <c r="H66" s="112">
        <v>24.77</v>
      </c>
      <c r="I66" s="112">
        <v>403.3003333333333</v>
      </c>
      <c r="J66" s="112">
        <f>F66-G66-H66-I66</f>
        <v>843.2964343536069</v>
      </c>
      <c r="K66" s="114">
        <f>IF(J66=0,0,IF(B66=0,0,J66/B66))</f>
        <v>2.579487881774712</v>
      </c>
    </row>
    <row r="67" spans="1:11" ht="12" customHeight="1" thickBot="1">
      <c r="A67" s="145">
        <v>2019</v>
      </c>
      <c r="B67" s="146">
        <f>+'[1]Pop'!D240</f>
        <v>328.475998</v>
      </c>
      <c r="C67" s="143">
        <v>676.9</v>
      </c>
      <c r="D67" s="117">
        <v>15.40088889108</v>
      </c>
      <c r="E67" s="142">
        <v>403.3003333333333</v>
      </c>
      <c r="F67" s="147">
        <f t="shared" si="3"/>
        <v>1095.6012222244133</v>
      </c>
      <c r="G67" s="143">
        <v>132.86437408156</v>
      </c>
      <c r="H67" s="117">
        <v>28.034999999999997</v>
      </c>
      <c r="I67" s="143">
        <v>286.05292592592593</v>
      </c>
      <c r="J67" s="148">
        <f>F67-G67-H67-I67</f>
        <v>648.6489222169274</v>
      </c>
      <c r="K67" s="149">
        <f>IF(J67=0,0,IF(B67=0,0,J67/B67))</f>
        <v>1.9747224338045162</v>
      </c>
    </row>
    <row r="68" spans="1:11" ht="12" customHeight="1" thickTop="1">
      <c r="A68" s="241" t="s">
        <v>50</v>
      </c>
      <c r="B68" s="242"/>
      <c r="C68" s="242"/>
      <c r="D68" s="242"/>
      <c r="E68" s="242"/>
      <c r="F68" s="242"/>
      <c r="G68" s="242"/>
      <c r="H68" s="242"/>
      <c r="I68" s="242"/>
      <c r="J68" s="242"/>
      <c r="K68" s="243"/>
    </row>
    <row r="69" spans="1:11" ht="14.25" customHeight="1">
      <c r="A69" s="238"/>
      <c r="B69" s="239"/>
      <c r="C69" s="239"/>
      <c r="D69" s="239"/>
      <c r="E69" s="239"/>
      <c r="F69" s="239"/>
      <c r="G69" s="239"/>
      <c r="H69" s="239"/>
      <c r="I69" s="239"/>
      <c r="J69" s="239"/>
      <c r="K69" s="240"/>
    </row>
    <row r="70" spans="1:11" ht="14.25" customHeight="1">
      <c r="A70" s="235" t="s">
        <v>67</v>
      </c>
      <c r="B70" s="244"/>
      <c r="C70" s="244"/>
      <c r="D70" s="244"/>
      <c r="E70" s="244"/>
      <c r="F70" s="244"/>
      <c r="G70" s="244"/>
      <c r="H70" s="244"/>
      <c r="I70" s="244"/>
      <c r="J70" s="244"/>
      <c r="K70" s="245"/>
    </row>
    <row r="71" spans="1:11" ht="19.5" customHeight="1">
      <c r="A71" s="235"/>
      <c r="B71" s="244"/>
      <c r="C71" s="244"/>
      <c r="D71" s="244"/>
      <c r="E71" s="244"/>
      <c r="F71" s="244"/>
      <c r="G71" s="244"/>
      <c r="H71" s="244"/>
      <c r="I71" s="244"/>
      <c r="J71" s="244"/>
      <c r="K71" s="245"/>
    </row>
    <row r="72" spans="1:11" ht="12" customHeight="1">
      <c r="A72" s="238"/>
      <c r="B72" s="239"/>
      <c r="C72" s="239"/>
      <c r="D72" s="239"/>
      <c r="E72" s="239"/>
      <c r="F72" s="239"/>
      <c r="G72" s="239"/>
      <c r="H72" s="239"/>
      <c r="I72" s="239"/>
      <c r="J72" s="239"/>
      <c r="K72" s="240"/>
    </row>
    <row r="73" spans="1:11" ht="12" customHeight="1">
      <c r="A73" s="212" t="s">
        <v>91</v>
      </c>
      <c r="B73" s="213"/>
      <c r="C73" s="213"/>
      <c r="D73" s="213"/>
      <c r="E73" s="213"/>
      <c r="F73" s="213"/>
      <c r="G73" s="213"/>
      <c r="H73" s="213"/>
      <c r="I73" s="213"/>
      <c r="J73" s="213"/>
      <c r="K73" s="214"/>
    </row>
  </sheetData>
  <sheetProtection/>
  <mergeCells count="20">
    <mergeCell ref="A2:A6"/>
    <mergeCell ref="B2:B6"/>
    <mergeCell ref="A1:K1"/>
    <mergeCell ref="A73:K73"/>
    <mergeCell ref="A70:K71"/>
    <mergeCell ref="A69:K69"/>
    <mergeCell ref="A72:K72"/>
    <mergeCell ref="A68:K68"/>
    <mergeCell ref="C7:J7"/>
    <mergeCell ref="C3:C6"/>
    <mergeCell ref="G2:I2"/>
    <mergeCell ref="J2:K3"/>
    <mergeCell ref="D3:D6"/>
    <mergeCell ref="I3:I6"/>
    <mergeCell ref="J4:J6"/>
    <mergeCell ref="K5:K6"/>
    <mergeCell ref="E3:E6"/>
    <mergeCell ref="F3:F6"/>
    <mergeCell ref="G3:G6"/>
    <mergeCell ref="H3:H6"/>
  </mergeCells>
  <printOptions horizontalCentered="1" verticalCentered="1"/>
  <pageMargins left="0.5" right="0.5" top="0.699305556" bottom="0.699305555555556" header="0" footer="0"/>
  <pageSetup fitToHeight="1" fitToWidth="1"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74"/>
  <sheetViews>
    <sheetView showOutlineSymbols="0" zoomScalePageLayoutView="0" workbookViewId="0" topLeftCell="A1">
      <pane ySplit="7" topLeftCell="A8" activePane="bottomLeft" state="frozen"/>
      <selection pane="topLeft" activeCell="A1" sqref="A1"/>
      <selection pane="bottomLeft" activeCell="A1" sqref="A1:K1"/>
    </sheetView>
  </sheetViews>
  <sheetFormatPr defaultColWidth="12.7109375" defaultRowHeight="12" customHeight="1"/>
  <cols>
    <col min="1" max="1" width="12.7109375" style="6" customWidth="1"/>
    <col min="2" max="2" width="12.7109375" style="15" customWidth="1"/>
    <col min="3" max="10" width="12.7109375" style="7" customWidth="1"/>
    <col min="11" max="11" width="12.7109375" style="11" customWidth="1"/>
    <col min="12" max="16384" width="12.7109375" style="8" customWidth="1"/>
  </cols>
  <sheetData>
    <row r="1" spans="1:11" s="60" customFormat="1" ht="12" customHeight="1" thickBot="1">
      <c r="A1" s="215" t="s">
        <v>75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12" customHeight="1" thickTop="1">
      <c r="A2" s="217" t="s">
        <v>0</v>
      </c>
      <c r="B2" s="220" t="s">
        <v>33</v>
      </c>
      <c r="C2" s="9" t="s">
        <v>1</v>
      </c>
      <c r="D2" s="16"/>
      <c r="E2" s="16"/>
      <c r="F2" s="16"/>
      <c r="G2" s="229" t="s">
        <v>73</v>
      </c>
      <c r="H2" s="230"/>
      <c r="I2" s="230"/>
      <c r="J2" s="231" t="s">
        <v>74</v>
      </c>
      <c r="K2" s="232"/>
    </row>
    <row r="3" spans="1:11" ht="12" customHeight="1">
      <c r="A3" s="247"/>
      <c r="B3" s="249"/>
      <c r="C3" s="223" t="s">
        <v>34</v>
      </c>
      <c r="D3" s="223" t="s">
        <v>41</v>
      </c>
      <c r="E3" s="223" t="s">
        <v>42</v>
      </c>
      <c r="F3" s="223" t="s">
        <v>43</v>
      </c>
      <c r="G3" s="223" t="s">
        <v>44</v>
      </c>
      <c r="H3" s="223" t="s">
        <v>45</v>
      </c>
      <c r="I3" s="223" t="s">
        <v>86</v>
      </c>
      <c r="J3" s="233"/>
      <c r="K3" s="234"/>
    </row>
    <row r="4" spans="1:11" ht="12" customHeight="1">
      <c r="A4" s="247"/>
      <c r="B4" s="249"/>
      <c r="C4" s="251"/>
      <c r="D4" s="251"/>
      <c r="E4" s="251"/>
      <c r="F4" s="251"/>
      <c r="G4" s="251"/>
      <c r="H4" s="251"/>
      <c r="I4" s="251"/>
      <c r="J4" s="223" t="s">
        <v>46</v>
      </c>
      <c r="K4" s="40" t="s">
        <v>29</v>
      </c>
    </row>
    <row r="5" spans="1:11" ht="12" customHeight="1">
      <c r="A5" s="247"/>
      <c r="B5" s="249"/>
      <c r="C5" s="251"/>
      <c r="D5" s="251"/>
      <c r="E5" s="251"/>
      <c r="F5" s="251"/>
      <c r="G5" s="251"/>
      <c r="H5" s="251"/>
      <c r="I5" s="251"/>
      <c r="J5" s="251"/>
      <c r="K5" s="227" t="s">
        <v>3</v>
      </c>
    </row>
    <row r="6" spans="1:11" ht="12" customHeight="1">
      <c r="A6" s="248"/>
      <c r="B6" s="250"/>
      <c r="C6" s="252"/>
      <c r="D6" s="252"/>
      <c r="E6" s="252"/>
      <c r="F6" s="252"/>
      <c r="G6" s="252"/>
      <c r="H6" s="252"/>
      <c r="I6" s="252"/>
      <c r="J6" s="252"/>
      <c r="K6" s="253"/>
    </row>
    <row r="7" spans="1:11" ht="12" customHeight="1">
      <c r="A7" s="10"/>
      <c r="B7" s="89" t="s">
        <v>51</v>
      </c>
      <c r="C7" s="216" t="s">
        <v>52</v>
      </c>
      <c r="D7" s="246"/>
      <c r="E7" s="246"/>
      <c r="F7" s="246"/>
      <c r="G7" s="246"/>
      <c r="H7" s="246"/>
      <c r="I7" s="246"/>
      <c r="J7" s="246"/>
      <c r="K7" s="90" t="s">
        <v>59</v>
      </c>
    </row>
    <row r="8" spans="1:11" ht="12" customHeight="1">
      <c r="A8" s="41">
        <v>1960</v>
      </c>
      <c r="B8" s="58">
        <f>+'[1]Pop'!D181</f>
        <v>180.671</v>
      </c>
      <c r="C8" s="55">
        <v>584.5</v>
      </c>
      <c r="D8" s="62" t="s">
        <v>7</v>
      </c>
      <c r="E8" s="55">
        <v>250</v>
      </c>
      <c r="F8" s="48">
        <f aca="true" t="shared" si="0" ref="F8:F39">SUM(C8,D8,E8)</f>
        <v>834.5</v>
      </c>
      <c r="G8" s="55">
        <v>64</v>
      </c>
      <c r="H8" s="55">
        <v>26.901983108108105</v>
      </c>
      <c r="I8" s="55">
        <v>286.9895</v>
      </c>
      <c r="J8" s="46">
        <f aca="true" t="shared" si="1" ref="J8:J39">F8-G8-H8-I8</f>
        <v>456.6085168918919</v>
      </c>
      <c r="K8" s="44">
        <f aca="true" t="shared" si="2" ref="K8:K39">IF(J8=0,0,IF(B8=0,0,J8/B8))</f>
        <v>2.5272927968068584</v>
      </c>
    </row>
    <row r="9" spans="1:11" ht="12" customHeight="1">
      <c r="A9" s="37">
        <v>1961</v>
      </c>
      <c r="B9" s="57">
        <f>+'[1]Pop'!D182</f>
        <v>183.691</v>
      </c>
      <c r="C9" s="56">
        <v>675.5</v>
      </c>
      <c r="D9" s="63" t="s">
        <v>7</v>
      </c>
      <c r="E9" s="56">
        <v>286.9895</v>
      </c>
      <c r="F9" s="52">
        <f t="shared" si="0"/>
        <v>962.4895</v>
      </c>
      <c r="G9" s="56">
        <v>90.2</v>
      </c>
      <c r="H9" s="56">
        <v>26.78250723938224</v>
      </c>
      <c r="I9" s="56">
        <v>331.6705</v>
      </c>
      <c r="J9" s="50">
        <f t="shared" si="1"/>
        <v>513.8364927606178</v>
      </c>
      <c r="K9" s="45">
        <f t="shared" si="2"/>
        <v>2.7972872528355652</v>
      </c>
    </row>
    <row r="10" spans="1:11" ht="12" customHeight="1">
      <c r="A10" s="37">
        <v>1962</v>
      </c>
      <c r="B10" s="57">
        <f>+'[1]Pop'!D183</f>
        <v>186.538</v>
      </c>
      <c r="C10" s="56">
        <v>672.5</v>
      </c>
      <c r="D10" s="63" t="s">
        <v>7</v>
      </c>
      <c r="E10" s="56">
        <v>331.6705</v>
      </c>
      <c r="F10" s="52">
        <f t="shared" si="0"/>
        <v>1004.1705</v>
      </c>
      <c r="G10" s="56">
        <v>111.3</v>
      </c>
      <c r="H10" s="56">
        <v>30.263237548262545</v>
      </c>
      <c r="I10" s="56">
        <v>330.1975</v>
      </c>
      <c r="J10" s="50">
        <f t="shared" si="1"/>
        <v>532.4097624517375</v>
      </c>
      <c r="K10" s="45">
        <f t="shared" si="2"/>
        <v>2.8541624894216593</v>
      </c>
    </row>
    <row r="11" spans="1:11" ht="12" customHeight="1">
      <c r="A11" s="37">
        <v>1963</v>
      </c>
      <c r="B11" s="57">
        <f>+'[1]Pop'!D184</f>
        <v>189.242</v>
      </c>
      <c r="C11" s="56">
        <v>759.9</v>
      </c>
      <c r="D11" s="63" t="s">
        <v>7</v>
      </c>
      <c r="E11" s="56">
        <v>330.1975</v>
      </c>
      <c r="F11" s="52">
        <f t="shared" si="0"/>
        <v>1090.0974999999999</v>
      </c>
      <c r="G11" s="56">
        <v>193.8</v>
      </c>
      <c r="H11" s="56">
        <v>27.085179440154445</v>
      </c>
      <c r="I11" s="56">
        <v>373.11089999999996</v>
      </c>
      <c r="J11" s="50">
        <f t="shared" si="1"/>
        <v>496.1014205598455</v>
      </c>
      <c r="K11" s="45">
        <f t="shared" si="2"/>
        <v>2.621518587627723</v>
      </c>
    </row>
    <row r="12" spans="1:11" ht="12" customHeight="1">
      <c r="A12" s="37">
        <v>1964</v>
      </c>
      <c r="B12" s="57">
        <f>+'[1]Pop'!D185</f>
        <v>191.889</v>
      </c>
      <c r="C12" s="56">
        <v>680.1</v>
      </c>
      <c r="D12" s="63" t="s">
        <v>7</v>
      </c>
      <c r="E12" s="56">
        <v>373.11089999999996</v>
      </c>
      <c r="F12" s="52">
        <f t="shared" si="0"/>
        <v>1053.2109</v>
      </c>
      <c r="G12" s="56">
        <v>155</v>
      </c>
      <c r="H12" s="56">
        <v>21.824258687258688</v>
      </c>
      <c r="I12" s="56">
        <v>312.16589999999997</v>
      </c>
      <c r="J12" s="50">
        <f t="shared" si="1"/>
        <v>564.2207413127414</v>
      </c>
      <c r="K12" s="45">
        <f t="shared" si="2"/>
        <v>2.9403495839404106</v>
      </c>
    </row>
    <row r="13" spans="1:11" ht="12" customHeight="1">
      <c r="A13" s="37">
        <v>1965</v>
      </c>
      <c r="B13" s="57">
        <f>+'[1]Pop'!D186</f>
        <v>194.303</v>
      </c>
      <c r="C13" s="56">
        <v>548</v>
      </c>
      <c r="D13" s="63" t="s">
        <v>7</v>
      </c>
      <c r="E13" s="56">
        <v>312.16589999999997</v>
      </c>
      <c r="F13" s="52">
        <f t="shared" si="0"/>
        <v>860.1659</v>
      </c>
      <c r="G13" s="56">
        <v>107.5</v>
      </c>
      <c r="H13" s="56">
        <v>29.032636100386103</v>
      </c>
      <c r="I13" s="56">
        <v>287.7</v>
      </c>
      <c r="J13" s="50">
        <f t="shared" si="1"/>
        <v>435.9332638996139</v>
      </c>
      <c r="K13" s="45">
        <f t="shared" si="2"/>
        <v>2.2435745402778853</v>
      </c>
    </row>
    <row r="14" spans="1:11" ht="12" customHeight="1">
      <c r="A14" s="41">
        <v>1966</v>
      </c>
      <c r="B14" s="58">
        <f>+'[1]Pop'!D187</f>
        <v>196.56</v>
      </c>
      <c r="C14" s="55">
        <v>729</v>
      </c>
      <c r="D14" s="62" t="s">
        <v>7</v>
      </c>
      <c r="E14" s="55">
        <v>287.7</v>
      </c>
      <c r="F14" s="48">
        <f t="shared" si="0"/>
        <v>1016.7</v>
      </c>
      <c r="G14" s="55">
        <v>204.4</v>
      </c>
      <c r="H14" s="55">
        <v>19.120121525096526</v>
      </c>
      <c r="I14" s="55">
        <v>393.66</v>
      </c>
      <c r="J14" s="46">
        <f t="shared" si="1"/>
        <v>399.51987847490346</v>
      </c>
      <c r="K14" s="44">
        <f t="shared" si="2"/>
        <v>2.0325594143004855</v>
      </c>
    </row>
    <row r="15" spans="1:11" ht="12" customHeight="1">
      <c r="A15" s="41">
        <v>1967</v>
      </c>
      <c r="B15" s="58">
        <f>+'[1]Pop'!D188</f>
        <v>198.712</v>
      </c>
      <c r="C15" s="55">
        <v>480.1</v>
      </c>
      <c r="D15" s="62" t="s">
        <v>7</v>
      </c>
      <c r="E15" s="55">
        <v>393.66</v>
      </c>
      <c r="F15" s="48">
        <f t="shared" si="0"/>
        <v>873.76</v>
      </c>
      <c r="G15" s="55">
        <v>76.2</v>
      </c>
      <c r="H15" s="55">
        <v>22.25835434362934</v>
      </c>
      <c r="I15" s="55">
        <v>259.7341</v>
      </c>
      <c r="J15" s="46">
        <f t="shared" si="1"/>
        <v>515.5675456563706</v>
      </c>
      <c r="K15" s="44">
        <f t="shared" si="2"/>
        <v>2.5945466084402082</v>
      </c>
    </row>
    <row r="16" spans="1:11" ht="12" customHeight="1">
      <c r="A16" s="41">
        <v>1968</v>
      </c>
      <c r="B16" s="58">
        <f>+'[1]Pop'!D189</f>
        <v>200.706</v>
      </c>
      <c r="C16" s="55">
        <v>558.9</v>
      </c>
      <c r="D16" s="62" t="s">
        <v>7</v>
      </c>
      <c r="E16" s="55">
        <v>259.7341</v>
      </c>
      <c r="F16" s="48">
        <f t="shared" si="0"/>
        <v>818.6341</v>
      </c>
      <c r="G16" s="55">
        <v>115.6</v>
      </c>
      <c r="H16" s="55">
        <v>28.550750096525093</v>
      </c>
      <c r="I16" s="55">
        <v>296.7759</v>
      </c>
      <c r="J16" s="46">
        <f t="shared" si="1"/>
        <v>377.70744990347487</v>
      </c>
      <c r="K16" s="44">
        <f t="shared" si="2"/>
        <v>1.8818941631215553</v>
      </c>
    </row>
    <row r="17" spans="1:11" ht="12" customHeight="1">
      <c r="A17" s="41">
        <v>1969</v>
      </c>
      <c r="B17" s="58">
        <f>+'[1]Pop'!D190</f>
        <v>202.677</v>
      </c>
      <c r="C17" s="55">
        <v>716.9</v>
      </c>
      <c r="D17" s="62" t="s">
        <v>7</v>
      </c>
      <c r="E17" s="55">
        <v>296.7759</v>
      </c>
      <c r="F17" s="48">
        <f t="shared" si="0"/>
        <v>1013.6759</v>
      </c>
      <c r="G17" s="55">
        <v>182.8</v>
      </c>
      <c r="H17" s="55">
        <v>20.629499999999997</v>
      </c>
      <c r="I17" s="55">
        <v>227</v>
      </c>
      <c r="J17" s="46">
        <f t="shared" si="1"/>
        <v>583.2464</v>
      </c>
      <c r="K17" s="44">
        <f t="shared" si="2"/>
        <v>2.8777138007766054</v>
      </c>
    </row>
    <row r="18" spans="1:11" ht="12" customHeight="1">
      <c r="A18" s="41">
        <v>1970</v>
      </c>
      <c r="B18" s="58">
        <f>+'[1]Pop'!D191</f>
        <v>205.052</v>
      </c>
      <c r="C18" s="46">
        <v>518</v>
      </c>
      <c r="D18" s="62" t="s">
        <v>7</v>
      </c>
      <c r="E18" s="48">
        <v>227</v>
      </c>
      <c r="F18" s="48">
        <f t="shared" si="0"/>
        <v>745</v>
      </c>
      <c r="G18" s="49">
        <v>151.2</v>
      </c>
      <c r="H18" s="49">
        <v>20.063399999999998</v>
      </c>
      <c r="I18" s="49">
        <v>227.9</v>
      </c>
      <c r="J18" s="46">
        <f t="shared" si="1"/>
        <v>345.8366</v>
      </c>
      <c r="K18" s="44">
        <f t="shared" si="2"/>
        <v>1.6865799894660867</v>
      </c>
    </row>
    <row r="19" spans="1:11" ht="12" customHeight="1">
      <c r="A19" s="37">
        <v>1971</v>
      </c>
      <c r="B19" s="57">
        <f>+'[1]Pop'!D192</f>
        <v>207.661</v>
      </c>
      <c r="C19" s="50">
        <v>503.8</v>
      </c>
      <c r="D19" s="63" t="s">
        <v>7</v>
      </c>
      <c r="E19" s="52">
        <v>227.9</v>
      </c>
      <c r="F19" s="52">
        <f t="shared" si="0"/>
        <v>731.7</v>
      </c>
      <c r="G19" s="53">
        <v>120.7</v>
      </c>
      <c r="H19" s="53">
        <v>25.74</v>
      </c>
      <c r="I19" s="53">
        <v>216.6</v>
      </c>
      <c r="J19" s="50">
        <f t="shared" si="1"/>
        <v>368.65999999999997</v>
      </c>
      <c r="K19" s="45">
        <f t="shared" si="2"/>
        <v>1.775297239250509</v>
      </c>
    </row>
    <row r="20" spans="1:11" ht="12" customHeight="1">
      <c r="A20" s="37">
        <v>1972</v>
      </c>
      <c r="B20" s="57">
        <f>+'[1]Pop'!D193</f>
        <v>209.896</v>
      </c>
      <c r="C20" s="50">
        <v>634</v>
      </c>
      <c r="D20" s="63" t="s">
        <v>7</v>
      </c>
      <c r="E20" s="52">
        <v>216.6</v>
      </c>
      <c r="F20" s="52">
        <f t="shared" si="0"/>
        <v>850.6</v>
      </c>
      <c r="G20" s="53">
        <v>114.2</v>
      </c>
      <c r="H20" s="53">
        <v>19.625899999999998</v>
      </c>
      <c r="I20" s="53">
        <v>329.7</v>
      </c>
      <c r="J20" s="50">
        <f t="shared" si="1"/>
        <v>387.0741</v>
      </c>
      <c r="K20" s="45">
        <f t="shared" si="2"/>
        <v>1.8441232801006213</v>
      </c>
    </row>
    <row r="21" spans="1:11" ht="12" customHeight="1">
      <c r="A21" s="37">
        <v>1973</v>
      </c>
      <c r="B21" s="57">
        <f>+'[1]Pop'!D194</f>
        <v>211.909</v>
      </c>
      <c r="C21" s="50">
        <v>474.2</v>
      </c>
      <c r="D21" s="63" t="s">
        <v>7</v>
      </c>
      <c r="E21" s="52">
        <v>329.7</v>
      </c>
      <c r="F21" s="52">
        <f t="shared" si="0"/>
        <v>803.9</v>
      </c>
      <c r="G21" s="53">
        <v>166.8</v>
      </c>
      <c r="H21" s="53">
        <v>27.237599999999997</v>
      </c>
      <c r="I21" s="53">
        <v>109.1</v>
      </c>
      <c r="J21" s="50">
        <f t="shared" si="1"/>
        <v>500.76239999999984</v>
      </c>
      <c r="K21" s="45">
        <f t="shared" si="2"/>
        <v>2.363101142471532</v>
      </c>
    </row>
    <row r="22" spans="1:11" ht="12" customHeight="1">
      <c r="A22" s="37">
        <v>1974</v>
      </c>
      <c r="B22" s="57">
        <f>+'[1]Pop'!D195</f>
        <v>213.854</v>
      </c>
      <c r="C22" s="50">
        <v>670.9</v>
      </c>
      <c r="D22" s="63" t="s">
        <v>7</v>
      </c>
      <c r="E22" s="52">
        <v>109.1</v>
      </c>
      <c r="F22" s="52">
        <f t="shared" si="0"/>
        <v>780</v>
      </c>
      <c r="G22" s="53">
        <v>111.7</v>
      </c>
      <c r="H22" s="53">
        <v>18.3294</v>
      </c>
      <c r="I22" s="53">
        <v>389.1</v>
      </c>
      <c r="J22" s="50">
        <f t="shared" si="1"/>
        <v>260.87059999999997</v>
      </c>
      <c r="K22" s="45">
        <f t="shared" si="2"/>
        <v>1.219853731985373</v>
      </c>
    </row>
    <row r="23" spans="1:11" ht="12" customHeight="1">
      <c r="A23" s="37">
        <v>1975</v>
      </c>
      <c r="B23" s="57">
        <f>+'[1]Pop'!D196</f>
        <v>215.973</v>
      </c>
      <c r="C23" s="50">
        <v>414</v>
      </c>
      <c r="D23" s="63" t="s">
        <v>7</v>
      </c>
      <c r="E23" s="52">
        <v>389.1</v>
      </c>
      <c r="F23" s="52">
        <f t="shared" si="0"/>
        <v>803.1</v>
      </c>
      <c r="G23" s="53">
        <v>114.9</v>
      </c>
      <c r="H23" s="53">
        <v>21.2262</v>
      </c>
      <c r="I23" s="53">
        <v>169.7</v>
      </c>
      <c r="J23" s="50">
        <f t="shared" si="1"/>
        <v>497.2738000000001</v>
      </c>
      <c r="K23" s="45">
        <f t="shared" si="2"/>
        <v>2.3024813286846046</v>
      </c>
    </row>
    <row r="24" spans="1:11" ht="12" customHeight="1">
      <c r="A24" s="41">
        <v>1976</v>
      </c>
      <c r="B24" s="58">
        <f>+'[1]Pop'!D197</f>
        <v>218.035</v>
      </c>
      <c r="C24" s="46">
        <v>484.6</v>
      </c>
      <c r="D24" s="62" t="s">
        <v>7</v>
      </c>
      <c r="E24" s="48">
        <v>169.7</v>
      </c>
      <c r="F24" s="48">
        <f t="shared" si="0"/>
        <v>654.3</v>
      </c>
      <c r="G24" s="46">
        <v>66.3</v>
      </c>
      <c r="H24" s="46">
        <v>22.952799999999996</v>
      </c>
      <c r="I24" s="46">
        <v>266.5</v>
      </c>
      <c r="J24" s="46">
        <f t="shared" si="1"/>
        <v>298.5472</v>
      </c>
      <c r="K24" s="44">
        <f t="shared" si="2"/>
        <v>1.3692627330474465</v>
      </c>
    </row>
    <row r="25" spans="1:11" ht="12" customHeight="1">
      <c r="A25" s="41">
        <v>1977</v>
      </c>
      <c r="B25" s="58">
        <f>+'[1]Pop'!D198</f>
        <v>220.23899999999998</v>
      </c>
      <c r="C25" s="46">
        <v>520.9</v>
      </c>
      <c r="D25" s="62" t="s">
        <v>7</v>
      </c>
      <c r="E25" s="48">
        <v>266.5</v>
      </c>
      <c r="F25" s="48">
        <f t="shared" si="0"/>
        <v>787.4</v>
      </c>
      <c r="G25" s="46">
        <v>103.9</v>
      </c>
      <c r="H25" s="46">
        <v>24.035400000000003</v>
      </c>
      <c r="I25" s="46">
        <v>192.7</v>
      </c>
      <c r="J25" s="46">
        <f t="shared" si="1"/>
        <v>466.76460000000003</v>
      </c>
      <c r="K25" s="44">
        <f t="shared" si="2"/>
        <v>2.119354882650212</v>
      </c>
    </row>
    <row r="26" spans="1:11" ht="12" customHeight="1">
      <c r="A26" s="41">
        <v>1978</v>
      </c>
      <c r="B26" s="58">
        <f>+'[1]Pop'!D199</f>
        <v>222.585</v>
      </c>
      <c r="C26" s="46">
        <v>560.4</v>
      </c>
      <c r="D26" s="62" t="s">
        <v>7</v>
      </c>
      <c r="E26" s="48">
        <v>192.7</v>
      </c>
      <c r="F26" s="48">
        <f t="shared" si="0"/>
        <v>753.0999999999999</v>
      </c>
      <c r="G26" s="46">
        <v>191.4</v>
      </c>
      <c r="H26" s="46">
        <v>22.368499999999997</v>
      </c>
      <c r="I26" s="46">
        <v>280.2</v>
      </c>
      <c r="J26" s="46">
        <f t="shared" si="1"/>
        <v>259.1314999999999</v>
      </c>
      <c r="K26" s="44">
        <f t="shared" si="2"/>
        <v>1.1641912078531793</v>
      </c>
    </row>
    <row r="27" spans="1:11" ht="12" customHeight="1">
      <c r="A27" s="41">
        <v>1979</v>
      </c>
      <c r="B27" s="58">
        <f>+'[1]Pop'!D200</f>
        <v>225.055</v>
      </c>
      <c r="C27" s="46">
        <v>585.8</v>
      </c>
      <c r="D27" s="62" t="s">
        <v>7</v>
      </c>
      <c r="E27" s="48">
        <v>280.2</v>
      </c>
      <c r="F27" s="48">
        <f t="shared" si="0"/>
        <v>866</v>
      </c>
      <c r="G27" s="46">
        <v>145.1</v>
      </c>
      <c r="H27" s="46">
        <v>22.999199999999995</v>
      </c>
      <c r="I27" s="46">
        <v>251.9</v>
      </c>
      <c r="J27" s="46">
        <f t="shared" si="1"/>
        <v>446.0008</v>
      </c>
      <c r="K27" s="44">
        <f t="shared" si="2"/>
        <v>1.9817413521139278</v>
      </c>
    </row>
    <row r="28" spans="1:11" ht="12" customHeight="1">
      <c r="A28" s="41">
        <v>1980</v>
      </c>
      <c r="B28" s="58">
        <f>+'[1]Pop'!D201</f>
        <v>227.726</v>
      </c>
      <c r="C28" s="46">
        <v>571.7</v>
      </c>
      <c r="D28" s="62" t="s">
        <v>7</v>
      </c>
      <c r="E28" s="48">
        <v>251.9</v>
      </c>
      <c r="F28" s="48">
        <f t="shared" si="0"/>
        <v>823.6</v>
      </c>
      <c r="G28" s="46">
        <v>160.6</v>
      </c>
      <c r="H28" s="46">
        <v>23.085</v>
      </c>
      <c r="I28" s="46">
        <v>182.9</v>
      </c>
      <c r="J28" s="46">
        <f t="shared" si="1"/>
        <v>457.015</v>
      </c>
      <c r="K28" s="44">
        <f t="shared" si="2"/>
        <v>2.0068635114128384</v>
      </c>
    </row>
    <row r="29" spans="1:11" ht="12" customHeight="1">
      <c r="A29" s="37">
        <v>1981</v>
      </c>
      <c r="B29" s="57">
        <f>+'[1]Pop'!D202</f>
        <v>229.966</v>
      </c>
      <c r="C29" s="50">
        <v>555</v>
      </c>
      <c r="D29" s="63" t="s">
        <v>7</v>
      </c>
      <c r="E29" s="52">
        <v>182.9</v>
      </c>
      <c r="F29" s="52">
        <f t="shared" si="0"/>
        <v>737.9</v>
      </c>
      <c r="G29" s="50">
        <v>234.2</v>
      </c>
      <c r="H29" s="50">
        <v>34.655</v>
      </c>
      <c r="I29" s="50">
        <v>205.4</v>
      </c>
      <c r="J29" s="50">
        <f t="shared" si="1"/>
        <v>263.645</v>
      </c>
      <c r="K29" s="45">
        <f t="shared" si="2"/>
        <v>1.1464520842211456</v>
      </c>
    </row>
    <row r="30" spans="1:11" ht="12" customHeight="1">
      <c r="A30" s="37">
        <v>1982</v>
      </c>
      <c r="B30" s="57">
        <f>+'[1]Pop'!D203</f>
        <v>232.188</v>
      </c>
      <c r="C30" s="54">
        <v>793.7</v>
      </c>
      <c r="D30" s="63" t="s">
        <v>7</v>
      </c>
      <c r="E30" s="52">
        <v>205.4</v>
      </c>
      <c r="F30" s="52">
        <f t="shared" si="0"/>
        <v>999.1</v>
      </c>
      <c r="G30" s="50">
        <v>204.3</v>
      </c>
      <c r="H30" s="50">
        <v>20.3638</v>
      </c>
      <c r="I30" s="50">
        <v>412.7</v>
      </c>
      <c r="J30" s="50">
        <f t="shared" si="1"/>
        <v>361.7362</v>
      </c>
      <c r="K30" s="45">
        <f t="shared" si="2"/>
        <v>1.5579452857167468</v>
      </c>
    </row>
    <row r="31" spans="1:11" ht="12" customHeight="1">
      <c r="A31" s="37">
        <v>1983</v>
      </c>
      <c r="B31" s="57">
        <f>+'[1]Pop'!D204</f>
        <v>234.307</v>
      </c>
      <c r="C31" s="54">
        <v>461.8</v>
      </c>
      <c r="D31" s="63" t="s">
        <v>7</v>
      </c>
      <c r="E31" s="52">
        <v>412.7</v>
      </c>
      <c r="F31" s="52">
        <f t="shared" si="0"/>
        <v>874.5</v>
      </c>
      <c r="G31" s="50">
        <v>139.1</v>
      </c>
      <c r="H31" s="50">
        <v>19.863199999999996</v>
      </c>
      <c r="I31" s="50">
        <v>340</v>
      </c>
      <c r="J31" s="50">
        <f t="shared" si="1"/>
        <v>375.53679999999997</v>
      </c>
      <c r="K31" s="45">
        <f t="shared" si="2"/>
        <v>1.6027553594216135</v>
      </c>
    </row>
    <row r="32" spans="1:11" ht="12" customHeight="1">
      <c r="A32" s="37">
        <v>1984</v>
      </c>
      <c r="B32" s="57">
        <f>+'[1]Pop'!D205</f>
        <v>236.348</v>
      </c>
      <c r="C32" s="50">
        <v>497.9</v>
      </c>
      <c r="D32" s="63" t="s">
        <v>7</v>
      </c>
      <c r="E32" s="52">
        <v>340</v>
      </c>
      <c r="F32" s="52">
        <f t="shared" si="0"/>
        <v>837.9</v>
      </c>
      <c r="G32" s="50">
        <v>150.8</v>
      </c>
      <c r="H32" s="50">
        <v>25.1769</v>
      </c>
      <c r="I32" s="50">
        <v>255</v>
      </c>
      <c r="J32" s="50">
        <f t="shared" si="1"/>
        <v>406.92309999999986</v>
      </c>
      <c r="K32" s="45">
        <f t="shared" si="2"/>
        <v>1.7217116286154308</v>
      </c>
    </row>
    <row r="33" spans="1:11" ht="12" customHeight="1">
      <c r="A33" s="37">
        <v>1985</v>
      </c>
      <c r="B33" s="57">
        <f>+'[1]Pop'!D206</f>
        <v>238.466</v>
      </c>
      <c r="C33" s="50">
        <v>627.3</v>
      </c>
      <c r="D33" s="63" t="s">
        <v>7</v>
      </c>
      <c r="E33" s="52">
        <v>255</v>
      </c>
      <c r="F33" s="52">
        <f t="shared" si="0"/>
        <v>882.3</v>
      </c>
      <c r="G33" s="50">
        <v>146.9</v>
      </c>
      <c r="H33" s="50">
        <v>13.925999999999998</v>
      </c>
      <c r="I33" s="50">
        <v>280</v>
      </c>
      <c r="J33" s="50">
        <f t="shared" si="1"/>
        <v>441.47399999999993</v>
      </c>
      <c r="K33" s="45">
        <f t="shared" si="2"/>
        <v>1.8513079432707384</v>
      </c>
    </row>
    <row r="34" spans="1:11" ht="12" customHeight="1">
      <c r="A34" s="41">
        <v>1986</v>
      </c>
      <c r="B34" s="58">
        <f>+'[1]Pop'!D207</f>
        <v>240.651</v>
      </c>
      <c r="C34" s="46">
        <v>351.5</v>
      </c>
      <c r="D34" s="62" t="s">
        <v>7</v>
      </c>
      <c r="E34" s="48">
        <v>280</v>
      </c>
      <c r="F34" s="48">
        <f t="shared" si="0"/>
        <v>631.5</v>
      </c>
      <c r="G34" s="46">
        <v>197.8</v>
      </c>
      <c r="H34" s="46">
        <v>27.607999999999997</v>
      </c>
      <c r="I34" s="46">
        <v>120</v>
      </c>
      <c r="J34" s="46">
        <f t="shared" si="1"/>
        <v>286.092</v>
      </c>
      <c r="K34" s="44">
        <f t="shared" si="2"/>
        <v>1.188825311342982</v>
      </c>
    </row>
    <row r="35" spans="1:11" ht="12" customHeight="1">
      <c r="A35" s="41">
        <v>1987</v>
      </c>
      <c r="B35" s="58">
        <f>+'[1]Pop'!D208</f>
        <v>242.804</v>
      </c>
      <c r="C35" s="46">
        <v>719.9</v>
      </c>
      <c r="D35" s="62" t="s">
        <v>7</v>
      </c>
      <c r="E35" s="48">
        <v>120</v>
      </c>
      <c r="F35" s="48">
        <f t="shared" si="0"/>
        <v>839.9</v>
      </c>
      <c r="G35" s="46">
        <v>166</v>
      </c>
      <c r="H35" s="46">
        <v>24.0711</v>
      </c>
      <c r="I35" s="46">
        <v>300</v>
      </c>
      <c r="J35" s="46">
        <f t="shared" si="1"/>
        <v>349.8289</v>
      </c>
      <c r="K35" s="44">
        <f t="shared" si="2"/>
        <v>1.4407872193209337</v>
      </c>
    </row>
    <row r="36" spans="1:11" ht="12" customHeight="1">
      <c r="A36" s="41">
        <v>1988</v>
      </c>
      <c r="B36" s="58">
        <f>+'[1]Pop'!D209</f>
        <v>245.021</v>
      </c>
      <c r="C36" s="46">
        <v>337.9</v>
      </c>
      <c r="D36" s="62" t="s">
        <v>7</v>
      </c>
      <c r="E36" s="48">
        <v>300</v>
      </c>
      <c r="F36" s="48">
        <f t="shared" si="0"/>
        <v>637.9</v>
      </c>
      <c r="G36" s="46">
        <v>192.3</v>
      </c>
      <c r="H36" s="46">
        <v>22.7088</v>
      </c>
      <c r="I36" s="46">
        <v>148.7</v>
      </c>
      <c r="J36" s="46">
        <f t="shared" si="1"/>
        <v>274.1912</v>
      </c>
      <c r="K36" s="44">
        <f t="shared" si="2"/>
        <v>1.1190518363732087</v>
      </c>
    </row>
    <row r="37" spans="1:11" ht="12" customHeight="1">
      <c r="A37" s="41">
        <v>1989</v>
      </c>
      <c r="B37" s="58">
        <f>+'[1]Pop'!D210</f>
        <v>247.342</v>
      </c>
      <c r="C37" s="46">
        <v>445.7</v>
      </c>
      <c r="D37" s="46">
        <v>2.2</v>
      </c>
      <c r="E37" s="48">
        <v>148.7</v>
      </c>
      <c r="F37" s="48">
        <f t="shared" si="0"/>
        <v>596.5999999999999</v>
      </c>
      <c r="G37" s="46">
        <v>146.3</v>
      </c>
      <c r="H37" s="46">
        <v>24.5328</v>
      </c>
      <c r="I37" s="46">
        <v>163.4</v>
      </c>
      <c r="J37" s="46">
        <f t="shared" si="1"/>
        <v>262.3671999999999</v>
      </c>
      <c r="K37" s="44">
        <f t="shared" si="2"/>
        <v>1.0607466584728833</v>
      </c>
    </row>
    <row r="38" spans="1:11" ht="12" customHeight="1">
      <c r="A38" s="41">
        <v>1990</v>
      </c>
      <c r="B38" s="58">
        <f>+'[1]Pop'!D211</f>
        <v>250.132</v>
      </c>
      <c r="C38" s="46">
        <v>659.3</v>
      </c>
      <c r="D38" s="46">
        <v>5.6</v>
      </c>
      <c r="E38" s="48">
        <v>163.4</v>
      </c>
      <c r="F38" s="48">
        <f t="shared" si="0"/>
        <v>828.3</v>
      </c>
      <c r="G38" s="46">
        <v>249.9</v>
      </c>
      <c r="H38" s="46">
        <v>23.539199999999997</v>
      </c>
      <c r="I38" s="46">
        <v>240</v>
      </c>
      <c r="J38" s="46">
        <f t="shared" si="1"/>
        <v>314.8607999999999</v>
      </c>
      <c r="K38" s="44">
        <f t="shared" si="2"/>
        <v>1.2587785649177232</v>
      </c>
    </row>
    <row r="39" spans="1:11" ht="12" customHeight="1">
      <c r="A39" s="37">
        <v>1991</v>
      </c>
      <c r="B39" s="57">
        <f>+'[1]Pop'!D212</f>
        <v>253.493</v>
      </c>
      <c r="C39" s="50">
        <v>826.8</v>
      </c>
      <c r="D39" s="50">
        <v>2</v>
      </c>
      <c r="E39" s="52">
        <v>240</v>
      </c>
      <c r="F39" s="52">
        <f t="shared" si="0"/>
        <v>1068.8</v>
      </c>
      <c r="G39" s="50">
        <v>276.9</v>
      </c>
      <c r="H39" s="50">
        <v>20.097599999999996</v>
      </c>
      <c r="I39" s="50">
        <v>400</v>
      </c>
      <c r="J39" s="50">
        <f t="shared" si="1"/>
        <v>371.80240000000003</v>
      </c>
      <c r="K39" s="45">
        <f t="shared" si="2"/>
        <v>1.466716635173358</v>
      </c>
    </row>
    <row r="40" spans="1:11" ht="12" customHeight="1">
      <c r="A40" s="37">
        <v>1992</v>
      </c>
      <c r="B40" s="57">
        <f>+'[1]Pop'!D213</f>
        <v>256.894</v>
      </c>
      <c r="C40" s="50">
        <v>501.8</v>
      </c>
      <c r="D40" s="50">
        <v>5.3</v>
      </c>
      <c r="E40" s="52">
        <v>400</v>
      </c>
      <c r="F40" s="52">
        <f aca="true" t="shared" si="3" ref="F40:F67">SUM(C40,D40,E40)</f>
        <v>907.1</v>
      </c>
      <c r="G40" s="50">
        <v>131.2</v>
      </c>
      <c r="H40" s="50">
        <v>21.259199999999996</v>
      </c>
      <c r="I40" s="50">
        <v>360</v>
      </c>
      <c r="J40" s="50">
        <f aca="true" t="shared" si="4" ref="J40:J59">F40-G40-H40-I40</f>
        <v>394.6408000000001</v>
      </c>
      <c r="K40" s="45">
        <f aca="true" t="shared" si="5" ref="K40:K59">IF(J40=0,0,IF(B40=0,0,J40/B40))</f>
        <v>1.536200923338031</v>
      </c>
    </row>
    <row r="41" spans="1:11" ht="12" customHeight="1">
      <c r="A41" s="37">
        <v>1993</v>
      </c>
      <c r="B41" s="57">
        <f>+'[1]Pop'!D214</f>
        <v>260.255</v>
      </c>
      <c r="C41" s="50">
        <v>527.5</v>
      </c>
      <c r="D41" s="50">
        <v>2.703612</v>
      </c>
      <c r="E41" s="52">
        <v>360</v>
      </c>
      <c r="F41" s="52">
        <f t="shared" si="3"/>
        <v>890.203612</v>
      </c>
      <c r="G41" s="50">
        <v>202</v>
      </c>
      <c r="H41" s="50">
        <v>20.5632</v>
      </c>
      <c r="I41" s="50">
        <v>355</v>
      </c>
      <c r="J41" s="50">
        <f t="shared" si="4"/>
        <v>312.64041199999997</v>
      </c>
      <c r="K41" s="45">
        <f t="shared" si="5"/>
        <v>1.2012849397706096</v>
      </c>
    </row>
    <row r="42" spans="1:11" ht="12" customHeight="1">
      <c r="A42" s="37">
        <v>1994</v>
      </c>
      <c r="B42" s="57">
        <f>+'[1]Pop'!D215</f>
        <v>263.436</v>
      </c>
      <c r="C42" s="50">
        <v>528.9</v>
      </c>
      <c r="D42" s="50">
        <v>0.2</v>
      </c>
      <c r="E42" s="52">
        <v>355</v>
      </c>
      <c r="F42" s="52">
        <f t="shared" si="3"/>
        <v>884.1</v>
      </c>
      <c r="G42" s="50">
        <v>162</v>
      </c>
      <c r="H42" s="50">
        <v>23.3808</v>
      </c>
      <c r="I42" s="50">
        <v>215</v>
      </c>
      <c r="J42" s="50">
        <f t="shared" si="4"/>
        <v>483.7192</v>
      </c>
      <c r="K42" s="45">
        <f t="shared" si="5"/>
        <v>1.8361924717958062</v>
      </c>
    </row>
    <row r="43" spans="1:11" ht="12" customHeight="1">
      <c r="A43" s="37">
        <v>1995</v>
      </c>
      <c r="B43" s="57">
        <f>+'[1]Pop'!D216</f>
        <v>266.557</v>
      </c>
      <c r="C43" s="50">
        <v>731.4</v>
      </c>
      <c r="D43" s="50">
        <v>4.434214</v>
      </c>
      <c r="E43" s="52">
        <v>215</v>
      </c>
      <c r="F43" s="52">
        <f t="shared" si="3"/>
        <v>950.834214</v>
      </c>
      <c r="G43" s="50">
        <v>211.7</v>
      </c>
      <c r="H43" s="50">
        <v>19.6554</v>
      </c>
      <c r="I43" s="50">
        <v>280</v>
      </c>
      <c r="J43" s="50">
        <f t="shared" si="4"/>
        <v>439.47881399999994</v>
      </c>
      <c r="K43" s="45">
        <f t="shared" si="5"/>
        <v>1.6487235900764186</v>
      </c>
    </row>
    <row r="44" spans="1:11" ht="12" customHeight="1">
      <c r="A44" s="41">
        <v>1996</v>
      </c>
      <c r="B44" s="58">
        <f>+'[1]Pop'!D217</f>
        <v>269.667</v>
      </c>
      <c r="C44" s="46">
        <v>598.4</v>
      </c>
      <c r="D44" s="46">
        <v>2.089079</v>
      </c>
      <c r="E44" s="48">
        <v>280</v>
      </c>
      <c r="F44" s="48">
        <f t="shared" si="3"/>
        <v>880.489079</v>
      </c>
      <c r="G44" s="46">
        <v>181.1</v>
      </c>
      <c r="H44" s="46">
        <v>17.751399999999997</v>
      </c>
      <c r="I44" s="46">
        <v>340</v>
      </c>
      <c r="J44" s="46">
        <f t="shared" si="4"/>
        <v>341.63767899999993</v>
      </c>
      <c r="K44" s="44">
        <f t="shared" si="5"/>
        <v>1.26688723128896</v>
      </c>
    </row>
    <row r="45" spans="1:11" ht="12" customHeight="1">
      <c r="A45" s="41">
        <v>1997</v>
      </c>
      <c r="B45" s="58">
        <f>+'[1]Pop'!D218</f>
        <v>272.912</v>
      </c>
      <c r="C45" s="46">
        <v>552.4</v>
      </c>
      <c r="D45" s="46">
        <v>5.3843119999999995</v>
      </c>
      <c r="E45" s="48">
        <v>340</v>
      </c>
      <c r="F45" s="48">
        <f t="shared" si="3"/>
        <v>897.784312</v>
      </c>
      <c r="G45" s="46">
        <v>226.5</v>
      </c>
      <c r="H45" s="46">
        <v>11.4975</v>
      </c>
      <c r="I45" s="46">
        <v>285</v>
      </c>
      <c r="J45" s="46">
        <f t="shared" si="4"/>
        <v>374.78681200000005</v>
      </c>
      <c r="K45" s="44">
        <f t="shared" si="5"/>
        <v>1.3732881368353171</v>
      </c>
    </row>
    <row r="46" spans="1:11" ht="12" customHeight="1">
      <c r="A46" s="41">
        <v>1998</v>
      </c>
      <c r="B46" s="58">
        <f>+'[1]Pop'!D219</f>
        <v>276.115</v>
      </c>
      <c r="C46" s="46">
        <v>388.7</v>
      </c>
      <c r="D46" s="46">
        <v>0.9401550000000001</v>
      </c>
      <c r="E46" s="48">
        <v>285</v>
      </c>
      <c r="F46" s="48">
        <f t="shared" si="3"/>
        <v>674.640155</v>
      </c>
      <c r="G46" s="46">
        <v>208.222367</v>
      </c>
      <c r="H46" s="46">
        <v>19.8135</v>
      </c>
      <c r="I46" s="46">
        <v>140</v>
      </c>
      <c r="J46" s="46">
        <f t="shared" si="4"/>
        <v>306.6042880000001</v>
      </c>
      <c r="K46" s="44">
        <f t="shared" si="5"/>
        <v>1.1104224254386763</v>
      </c>
    </row>
    <row r="47" spans="1:11" ht="12" customHeight="1">
      <c r="A47" s="41">
        <v>1999</v>
      </c>
      <c r="B47" s="58">
        <f>+'[1]Pop'!D220</f>
        <v>279.295</v>
      </c>
      <c r="C47" s="46">
        <v>729.4</v>
      </c>
      <c r="D47" s="46">
        <v>1.48661</v>
      </c>
      <c r="E47" s="48">
        <v>140</v>
      </c>
      <c r="F47" s="48">
        <f t="shared" si="3"/>
        <v>870.88661</v>
      </c>
      <c r="G47" s="46">
        <v>223.678247</v>
      </c>
      <c r="H47" s="46">
        <v>15.578999999999999</v>
      </c>
      <c r="I47" s="46">
        <v>290</v>
      </c>
      <c r="J47" s="46">
        <f t="shared" si="4"/>
        <v>341.629363</v>
      </c>
      <c r="K47" s="44">
        <f t="shared" si="5"/>
        <v>1.2231846721208757</v>
      </c>
    </row>
    <row r="48" spans="1:11" ht="12" customHeight="1">
      <c r="A48" s="41">
        <v>2000</v>
      </c>
      <c r="B48" s="58">
        <f>+'[1]Pop'!D221</f>
        <v>282.385</v>
      </c>
      <c r="C48" s="46">
        <v>477.1</v>
      </c>
      <c r="D48" s="46">
        <v>14.28996518</v>
      </c>
      <c r="E48" s="48">
        <v>290</v>
      </c>
      <c r="F48" s="48">
        <f t="shared" si="3"/>
        <v>781.38996518</v>
      </c>
      <c r="G48" s="46">
        <v>163.39152287000002</v>
      </c>
      <c r="H48" s="46">
        <v>9.5985</v>
      </c>
      <c r="I48" s="46">
        <v>280</v>
      </c>
      <c r="J48" s="46">
        <f t="shared" si="4"/>
        <v>328.39994231000003</v>
      </c>
      <c r="K48" s="44">
        <f t="shared" si="5"/>
        <v>1.1629510856100715</v>
      </c>
    </row>
    <row r="49" spans="1:11" ht="12" customHeight="1">
      <c r="A49" s="37">
        <v>2001</v>
      </c>
      <c r="B49" s="57">
        <f>+'[1]Pop'!D222</f>
        <v>285.309019</v>
      </c>
      <c r="C49" s="50">
        <v>231.1</v>
      </c>
      <c r="D49" s="50">
        <v>20.630951879999998</v>
      </c>
      <c r="E49" s="52">
        <v>280</v>
      </c>
      <c r="F49" s="52">
        <f t="shared" si="3"/>
        <v>531.73095188</v>
      </c>
      <c r="G49" s="50">
        <v>151.60323928</v>
      </c>
      <c r="H49" s="50">
        <v>15.5385</v>
      </c>
      <c r="I49" s="50">
        <v>79</v>
      </c>
      <c r="J49" s="50">
        <f t="shared" si="4"/>
        <v>285.5892126</v>
      </c>
      <c r="K49" s="45">
        <f t="shared" si="5"/>
        <v>1.000982070601841</v>
      </c>
    </row>
    <row r="50" spans="1:11" ht="12" customHeight="1">
      <c r="A50" s="37">
        <v>2002</v>
      </c>
      <c r="B50" s="57">
        <f>+'[1]Pop'!D223</f>
        <v>288.104818</v>
      </c>
      <c r="C50" s="50">
        <v>538.9</v>
      </c>
      <c r="D50" s="50">
        <v>17.120269920000002</v>
      </c>
      <c r="E50" s="52">
        <v>79</v>
      </c>
      <c r="F50" s="52">
        <f t="shared" si="3"/>
        <v>635.02026992</v>
      </c>
      <c r="G50" s="50">
        <v>129.88109871</v>
      </c>
      <c r="H50" s="50">
        <v>7.119</v>
      </c>
      <c r="I50" s="50">
        <v>237.94899999999996</v>
      </c>
      <c r="J50" s="50">
        <f t="shared" si="4"/>
        <v>260.0711712100001</v>
      </c>
      <c r="K50" s="45">
        <f t="shared" si="5"/>
        <v>0.9026963624398676</v>
      </c>
    </row>
    <row r="51" spans="1:11" ht="12" customHeight="1">
      <c r="A51" s="37">
        <v>2003</v>
      </c>
      <c r="B51" s="57">
        <f>+'[1]Pop'!D224</f>
        <v>290.819634</v>
      </c>
      <c r="C51" s="50">
        <v>251.4</v>
      </c>
      <c r="D51" s="50">
        <v>16.29593089</v>
      </c>
      <c r="E51" s="52">
        <v>237.94899999999996</v>
      </c>
      <c r="F51" s="52">
        <f t="shared" si="3"/>
        <v>505.64493088999996</v>
      </c>
      <c r="G51" s="50">
        <v>136.8665317</v>
      </c>
      <c r="H51" s="50">
        <v>8.3295</v>
      </c>
      <c r="I51" s="50">
        <v>112.99000000000001</v>
      </c>
      <c r="J51" s="50">
        <f t="shared" si="4"/>
        <v>247.45889918999995</v>
      </c>
      <c r="K51" s="45">
        <f t="shared" si="5"/>
        <v>0.8509016251289276</v>
      </c>
    </row>
    <row r="52" spans="1:11" ht="12" customHeight="1">
      <c r="A52" s="37">
        <v>2004</v>
      </c>
      <c r="B52" s="57">
        <f>+'[1]Pop'!D225</f>
        <v>293.463185</v>
      </c>
      <c r="C52" s="50">
        <v>214.2</v>
      </c>
      <c r="D52" s="50">
        <v>14.16991028</v>
      </c>
      <c r="E52" s="52">
        <v>112.99000000000001</v>
      </c>
      <c r="F52" s="52">
        <f t="shared" si="3"/>
        <v>341.35991028</v>
      </c>
      <c r="G52" s="50">
        <v>133.02807536</v>
      </c>
      <c r="H52" s="50">
        <v>10.638</v>
      </c>
      <c r="I52" s="50">
        <v>35.67999999999998</v>
      </c>
      <c r="J52" s="50">
        <f t="shared" si="4"/>
        <v>162.01383492000002</v>
      </c>
      <c r="K52" s="45">
        <f t="shared" si="5"/>
        <v>0.5520755011229093</v>
      </c>
    </row>
    <row r="53" spans="1:11" ht="12" customHeight="1">
      <c r="A53" s="37">
        <v>2005</v>
      </c>
      <c r="B53" s="57">
        <f>+'[1]Pop'!D226</f>
        <v>296.186216</v>
      </c>
      <c r="C53" s="50">
        <v>399.5</v>
      </c>
      <c r="D53" s="50">
        <v>14.59423829</v>
      </c>
      <c r="E53" s="52">
        <v>35.67999999999998</v>
      </c>
      <c r="F53" s="52">
        <f t="shared" si="3"/>
        <v>449.77423828999997</v>
      </c>
      <c r="G53" s="50">
        <v>109.65348904000001</v>
      </c>
      <c r="H53" s="50">
        <v>12.631499999999999</v>
      </c>
      <c r="I53" s="50">
        <v>131.81999999999994</v>
      </c>
      <c r="J53" s="50">
        <f t="shared" si="4"/>
        <v>195.66924925</v>
      </c>
      <c r="K53" s="45">
        <f t="shared" si="5"/>
        <v>0.6606291538226073</v>
      </c>
    </row>
    <row r="54" spans="1:11" ht="12" customHeight="1">
      <c r="A54" s="41">
        <v>2006</v>
      </c>
      <c r="B54" s="58">
        <f>+'[1]Pop'!D227</f>
        <v>298.995825</v>
      </c>
      <c r="C54" s="46">
        <v>435.3</v>
      </c>
      <c r="D54" s="46">
        <v>15.94261817</v>
      </c>
      <c r="E54" s="48">
        <v>131.81999999999994</v>
      </c>
      <c r="F54" s="48">
        <f t="shared" si="3"/>
        <v>583.06261817</v>
      </c>
      <c r="G54" s="46">
        <v>116.92200431</v>
      </c>
      <c r="H54" s="46">
        <v>9.9855</v>
      </c>
      <c r="I54" s="46">
        <v>174.12</v>
      </c>
      <c r="J54" s="46">
        <f t="shared" si="4"/>
        <v>282.0351138599999</v>
      </c>
      <c r="K54" s="44">
        <f t="shared" si="5"/>
        <v>0.9432744215073903</v>
      </c>
    </row>
    <row r="55" spans="1:11" ht="12" customHeight="1">
      <c r="A55" s="41">
        <v>2007</v>
      </c>
      <c r="B55" s="58">
        <f>+'[1]Pop'!D228</f>
        <v>302.003917</v>
      </c>
      <c r="C55" s="46">
        <v>383.2</v>
      </c>
      <c r="D55" s="46">
        <v>17.816800399999998</v>
      </c>
      <c r="E55" s="48">
        <v>174.12</v>
      </c>
      <c r="F55" s="48">
        <f t="shared" si="3"/>
        <v>575.1368004</v>
      </c>
      <c r="G55" s="46">
        <v>102.66774740000001</v>
      </c>
      <c r="H55" s="46">
        <v>11.277000000000001</v>
      </c>
      <c r="I55" s="46">
        <v>164.11999999999995</v>
      </c>
      <c r="J55" s="46">
        <f t="shared" si="4"/>
        <v>297.07205300000004</v>
      </c>
      <c r="K55" s="44">
        <f t="shared" si="5"/>
        <v>0.9836695363126698</v>
      </c>
    </row>
    <row r="56" spans="1:11" ht="12" customHeight="1">
      <c r="A56" s="41">
        <v>2008</v>
      </c>
      <c r="B56" s="58">
        <f>+'[1]Pop'!D229</f>
        <v>304.797761</v>
      </c>
      <c r="C56" s="46">
        <v>454.2</v>
      </c>
      <c r="D56" s="46">
        <v>21.371998089999998</v>
      </c>
      <c r="E56" s="48">
        <v>164.11999999999995</v>
      </c>
      <c r="F56" s="48">
        <f t="shared" si="3"/>
        <v>639.69199809</v>
      </c>
      <c r="G56" s="46">
        <v>192.54616731000002</v>
      </c>
      <c r="H56" s="46">
        <v>8.7705</v>
      </c>
      <c r="I56" s="46">
        <v>135.422</v>
      </c>
      <c r="J56" s="46">
        <f t="shared" si="4"/>
        <v>302.95333078</v>
      </c>
      <c r="K56" s="44">
        <f t="shared" si="5"/>
        <v>0.993948675298832</v>
      </c>
    </row>
    <row r="57" spans="1:11" ht="12" customHeight="1">
      <c r="A57" s="41">
        <v>2009</v>
      </c>
      <c r="B57" s="58">
        <f>+'[1]Pop'!D230</f>
        <v>307.439406</v>
      </c>
      <c r="C57" s="46">
        <v>333.2</v>
      </c>
      <c r="D57" s="46">
        <v>13.24287555</v>
      </c>
      <c r="E57" s="48">
        <v>135.422</v>
      </c>
      <c r="F57" s="48">
        <f t="shared" si="3"/>
        <v>481.86487554999997</v>
      </c>
      <c r="G57" s="46">
        <v>153.73835836</v>
      </c>
      <c r="H57" s="46">
        <v>12.5775</v>
      </c>
      <c r="I57" s="46">
        <v>119.0228</v>
      </c>
      <c r="J57" s="46">
        <f t="shared" si="4"/>
        <v>196.52621718999995</v>
      </c>
      <c r="K57" s="44">
        <f t="shared" si="5"/>
        <v>0.6392356131146049</v>
      </c>
    </row>
    <row r="58" spans="1:11" ht="12" customHeight="1">
      <c r="A58" s="41">
        <v>2010</v>
      </c>
      <c r="B58" s="58">
        <f>+'[1]Pop'!D231</f>
        <v>309.741279</v>
      </c>
      <c r="C58" s="46">
        <v>476.6</v>
      </c>
      <c r="D58" s="46">
        <v>5.33463408</v>
      </c>
      <c r="E58" s="48">
        <v>119.0228</v>
      </c>
      <c r="F58" s="48">
        <f t="shared" si="3"/>
        <v>600.95743408</v>
      </c>
      <c r="G58" s="46">
        <v>165.52462693</v>
      </c>
      <c r="H58" s="46">
        <v>9.198</v>
      </c>
      <c r="I58" s="46">
        <v>167.5549</v>
      </c>
      <c r="J58" s="46">
        <f t="shared" si="4"/>
        <v>258.67990714999996</v>
      </c>
      <c r="K58" s="44">
        <f t="shared" si="5"/>
        <v>0.8351483147004115</v>
      </c>
    </row>
    <row r="59" spans="1:11" ht="12" customHeight="1">
      <c r="A59" s="79">
        <v>2011</v>
      </c>
      <c r="B59" s="78">
        <f>+'[1]Pop'!D232</f>
        <v>311.973914</v>
      </c>
      <c r="C59" s="76">
        <v>324.8</v>
      </c>
      <c r="D59" s="76">
        <v>11.20466503</v>
      </c>
      <c r="E59" s="77">
        <v>167.5549</v>
      </c>
      <c r="F59" s="77">
        <f t="shared" si="3"/>
        <v>503.55956503000004</v>
      </c>
      <c r="G59" s="76">
        <v>208.05629376</v>
      </c>
      <c r="H59" s="76">
        <v>11.826</v>
      </c>
      <c r="I59" s="76">
        <v>101.4795</v>
      </c>
      <c r="J59" s="76">
        <f t="shared" si="4"/>
        <v>182.19777127</v>
      </c>
      <c r="K59" s="75">
        <f t="shared" si="5"/>
        <v>0.5840160445914719</v>
      </c>
    </row>
    <row r="60" spans="1:11" ht="12" customHeight="1">
      <c r="A60" s="79">
        <v>2012</v>
      </c>
      <c r="B60" s="78">
        <f>+'[1]Pop'!D233</f>
        <v>314.167558</v>
      </c>
      <c r="C60" s="76">
        <v>490.6</v>
      </c>
      <c r="D60" s="76">
        <v>18.72904653</v>
      </c>
      <c r="E60" s="77">
        <v>101.4795</v>
      </c>
      <c r="F60" s="77">
        <f t="shared" si="3"/>
        <v>610.8085465300001</v>
      </c>
      <c r="G60" s="76">
        <v>228.34936087</v>
      </c>
      <c r="H60" s="76">
        <v>7.8389999999999995</v>
      </c>
      <c r="I60" s="76">
        <v>164.776</v>
      </c>
      <c r="J60" s="76">
        <f aca="true" t="shared" si="6" ref="J60:J65">F60-G60-H60-I60</f>
        <v>209.84418566000005</v>
      </c>
      <c r="K60" s="75">
        <f aca="true" t="shared" si="7" ref="K60:K65">IF(J60=0,0,IF(B60=0,0,J60/B60))</f>
        <v>0.6679371574706007</v>
      </c>
    </row>
    <row r="61" spans="1:11" ht="12" customHeight="1">
      <c r="A61" s="79">
        <v>2013</v>
      </c>
      <c r="B61" s="78">
        <f>+'[1]Pop'!D234</f>
        <v>316.294766</v>
      </c>
      <c r="C61" s="76">
        <v>340.2</v>
      </c>
      <c r="D61" s="76">
        <v>8.981180955999998</v>
      </c>
      <c r="E61" s="77">
        <v>164.776</v>
      </c>
      <c r="F61" s="77">
        <f t="shared" si="3"/>
        <v>513.957180956</v>
      </c>
      <c r="G61" s="76">
        <v>266.63004973</v>
      </c>
      <c r="H61" s="76">
        <v>10.831499999999998</v>
      </c>
      <c r="I61" s="76">
        <v>62.9135</v>
      </c>
      <c r="J61" s="76">
        <f t="shared" si="6"/>
        <v>173.582131226</v>
      </c>
      <c r="K61" s="75">
        <f t="shared" si="7"/>
        <v>0.5487986204172598</v>
      </c>
    </row>
    <row r="62" spans="1:11" ht="12" customHeight="1">
      <c r="A62" s="79">
        <v>2014</v>
      </c>
      <c r="B62" s="78">
        <f>+'[1]Pop'!D235</f>
        <v>318.576955</v>
      </c>
      <c r="C62" s="76">
        <v>427.3</v>
      </c>
      <c r="D62" s="76">
        <v>10.010738496</v>
      </c>
      <c r="E62" s="77">
        <v>62.9135</v>
      </c>
      <c r="F62" s="77">
        <f t="shared" si="3"/>
        <v>500.224238496</v>
      </c>
      <c r="G62" s="76">
        <v>410.875249862</v>
      </c>
      <c r="H62" s="76">
        <v>10.5975</v>
      </c>
      <c r="I62" s="76">
        <v>66.55969999999999</v>
      </c>
      <c r="J62" s="76">
        <f t="shared" si="6"/>
        <v>12.191788634000034</v>
      </c>
      <c r="K62" s="75">
        <f t="shared" si="7"/>
        <v>0.038269524655353784</v>
      </c>
    </row>
    <row r="63" spans="1:11" ht="12" customHeight="1">
      <c r="A63" s="79">
        <v>2015</v>
      </c>
      <c r="B63" s="78">
        <f>+'[1]Pop'!D236</f>
        <v>320.870703</v>
      </c>
      <c r="C63" s="76">
        <v>456.2</v>
      </c>
      <c r="D63" s="76">
        <v>3.9914645099999997</v>
      </c>
      <c r="E63" s="77">
        <v>66.55969999999999</v>
      </c>
      <c r="F63" s="77">
        <f t="shared" si="3"/>
        <v>526.75116451</v>
      </c>
      <c r="G63" s="76">
        <v>281.93562407999997</v>
      </c>
      <c r="H63" s="76">
        <v>8.6265</v>
      </c>
      <c r="I63" s="76">
        <v>123.6988</v>
      </c>
      <c r="J63" s="76">
        <f t="shared" si="6"/>
        <v>112.49024043</v>
      </c>
      <c r="K63" s="75">
        <f t="shared" si="7"/>
        <v>0.35057809696636594</v>
      </c>
    </row>
    <row r="64" spans="1:11" ht="12" customHeight="1">
      <c r="A64" s="110">
        <v>2016</v>
      </c>
      <c r="B64" s="111">
        <f>+'[1]Pop'!D237</f>
        <v>323.161011</v>
      </c>
      <c r="C64" s="112">
        <v>351.6</v>
      </c>
      <c r="D64" s="112">
        <v>5.8322670945</v>
      </c>
      <c r="E64" s="113">
        <v>123.6988</v>
      </c>
      <c r="F64" s="113">
        <f t="shared" si="3"/>
        <v>481.13106709450005</v>
      </c>
      <c r="G64" s="112">
        <v>216.31797578599998</v>
      </c>
      <c r="H64" s="112">
        <v>11.286</v>
      </c>
      <c r="I64" s="112">
        <v>126.1032</v>
      </c>
      <c r="J64" s="112">
        <f t="shared" si="6"/>
        <v>127.42389130850007</v>
      </c>
      <c r="K64" s="114">
        <f t="shared" si="7"/>
        <v>0.3943046561037652</v>
      </c>
    </row>
    <row r="65" spans="1:11" ht="12" customHeight="1">
      <c r="A65" s="130">
        <v>2017</v>
      </c>
      <c r="B65" s="131">
        <f>+'[1]Pop'!D238</f>
        <v>325.20603</v>
      </c>
      <c r="C65" s="132">
        <v>416.1</v>
      </c>
      <c r="D65" s="132">
        <v>5.76697506858</v>
      </c>
      <c r="E65" s="133">
        <v>126.1032</v>
      </c>
      <c r="F65" s="133">
        <f t="shared" si="3"/>
        <v>547.97017506858</v>
      </c>
      <c r="G65" s="132">
        <v>200.55903896995997</v>
      </c>
      <c r="H65" s="132">
        <v>10.307</v>
      </c>
      <c r="I65" s="132">
        <v>164.913</v>
      </c>
      <c r="J65" s="132">
        <f t="shared" si="6"/>
        <v>172.19113609862006</v>
      </c>
      <c r="K65" s="134">
        <f t="shared" si="7"/>
        <v>0.5294832205252161</v>
      </c>
    </row>
    <row r="66" spans="1:11" ht="12" customHeight="1">
      <c r="A66" s="130">
        <v>2018</v>
      </c>
      <c r="B66" s="131">
        <f>+'[1]Pop'!D239</f>
        <v>326.923976</v>
      </c>
      <c r="C66" s="132">
        <v>419.1</v>
      </c>
      <c r="D66" s="132">
        <v>5.62071837316</v>
      </c>
      <c r="E66" s="133">
        <v>164.913</v>
      </c>
      <c r="F66" s="133">
        <f t="shared" si="3"/>
        <v>589.63371837316</v>
      </c>
      <c r="G66" s="132">
        <v>124.20489568519999</v>
      </c>
      <c r="H66" s="132">
        <v>9.4875</v>
      </c>
      <c r="I66" s="132">
        <v>91.73633333333333</v>
      </c>
      <c r="J66" s="132">
        <f>F66-G66-H66-I66</f>
        <v>364.2049893546267</v>
      </c>
      <c r="K66" s="134">
        <f>IF(J66=0,0,IF(B66=0,0,J66/B66))</f>
        <v>1.1140357272377805</v>
      </c>
    </row>
    <row r="67" spans="1:11" ht="12" customHeight="1" thickBot="1">
      <c r="A67" s="115">
        <v>2019</v>
      </c>
      <c r="B67" s="116">
        <f>+'[1]Pop'!D240</f>
        <v>328.475998</v>
      </c>
      <c r="C67" s="150">
        <v>302.9</v>
      </c>
      <c r="D67" s="117">
        <v>6.283321323399999</v>
      </c>
      <c r="E67" s="151">
        <v>91.73633333333333</v>
      </c>
      <c r="F67" s="118">
        <f t="shared" si="3"/>
        <v>400.9196546567333</v>
      </c>
      <c r="G67" s="150">
        <v>163.14453215785997</v>
      </c>
      <c r="H67" s="117">
        <v>10.360166666666666</v>
      </c>
      <c r="I67" s="150">
        <v>70.22792592592589</v>
      </c>
      <c r="J67" s="117">
        <f>F67-G67-H67-I67</f>
        <v>157.1870299062808</v>
      </c>
      <c r="K67" s="119">
        <f>IF(J67=0,0,IF(B67=0,0,J67/B67))</f>
        <v>0.4785342943269809</v>
      </c>
    </row>
    <row r="68" spans="1:11" ht="12" customHeight="1" thickTop="1">
      <c r="A68" s="241" t="s">
        <v>50</v>
      </c>
      <c r="B68" s="242"/>
      <c r="C68" s="242"/>
      <c r="D68" s="242"/>
      <c r="E68" s="242"/>
      <c r="F68" s="242"/>
      <c r="G68" s="242"/>
      <c r="H68" s="242"/>
      <c r="I68" s="242"/>
      <c r="J68" s="242"/>
      <c r="K68" s="243"/>
    </row>
    <row r="69" spans="1:11" ht="12" customHeight="1">
      <c r="A69" s="238"/>
      <c r="B69" s="239"/>
      <c r="C69" s="239"/>
      <c r="D69" s="239"/>
      <c r="E69" s="239"/>
      <c r="F69" s="239"/>
      <c r="G69" s="239"/>
      <c r="H69" s="239"/>
      <c r="I69" s="239"/>
      <c r="J69" s="239"/>
      <c r="K69" s="240"/>
    </row>
    <row r="70" spans="1:11" ht="12" customHeight="1">
      <c r="A70" s="235" t="s">
        <v>65</v>
      </c>
      <c r="B70" s="254"/>
      <c r="C70" s="254"/>
      <c r="D70" s="254"/>
      <c r="E70" s="254"/>
      <c r="F70" s="254"/>
      <c r="G70" s="254"/>
      <c r="H70" s="254"/>
      <c r="I70" s="254"/>
      <c r="J70" s="254"/>
      <c r="K70" s="245"/>
    </row>
    <row r="71" spans="1:11" ht="12" customHeight="1">
      <c r="A71" s="255"/>
      <c r="B71" s="254"/>
      <c r="C71" s="254"/>
      <c r="D71" s="254"/>
      <c r="E71" s="254"/>
      <c r="F71" s="254"/>
      <c r="G71" s="254"/>
      <c r="H71" s="254"/>
      <c r="I71" s="254"/>
      <c r="J71" s="254"/>
      <c r="K71" s="245"/>
    </row>
    <row r="72" spans="1:11" ht="12" customHeight="1">
      <c r="A72" s="255"/>
      <c r="B72" s="254"/>
      <c r="C72" s="254"/>
      <c r="D72" s="254"/>
      <c r="E72" s="254"/>
      <c r="F72" s="254"/>
      <c r="G72" s="254"/>
      <c r="H72" s="254"/>
      <c r="I72" s="254"/>
      <c r="J72" s="254"/>
      <c r="K72" s="245"/>
    </row>
    <row r="73" spans="1:11" ht="12" customHeight="1">
      <c r="A73" s="256"/>
      <c r="B73" s="257"/>
      <c r="C73" s="257"/>
      <c r="D73" s="257"/>
      <c r="E73" s="257"/>
      <c r="F73" s="257"/>
      <c r="G73" s="257"/>
      <c r="H73" s="257"/>
      <c r="I73" s="257"/>
      <c r="J73" s="257"/>
      <c r="K73" s="258"/>
    </row>
    <row r="74" spans="1:11" ht="12" customHeight="1">
      <c r="A74" s="212" t="s">
        <v>91</v>
      </c>
      <c r="B74" s="213"/>
      <c r="C74" s="213"/>
      <c r="D74" s="213"/>
      <c r="E74" s="213"/>
      <c r="F74" s="213"/>
      <c r="G74" s="213"/>
      <c r="H74" s="213"/>
      <c r="I74" s="213"/>
      <c r="J74" s="213"/>
      <c r="K74" s="214"/>
    </row>
  </sheetData>
  <sheetProtection/>
  <mergeCells count="20">
    <mergeCell ref="K5:K6"/>
    <mergeCell ref="E3:E6"/>
    <mergeCell ref="A74:K74"/>
    <mergeCell ref="A70:K72"/>
    <mergeCell ref="A69:K69"/>
    <mergeCell ref="A73:K73"/>
    <mergeCell ref="F3:F6"/>
    <mergeCell ref="G3:G6"/>
    <mergeCell ref="H3:H6"/>
    <mergeCell ref="A68:K68"/>
    <mergeCell ref="G2:I2"/>
    <mergeCell ref="J2:K3"/>
    <mergeCell ref="A1:K1"/>
    <mergeCell ref="C7:J7"/>
    <mergeCell ref="A2:A6"/>
    <mergeCell ref="B2:B6"/>
    <mergeCell ref="C3:C6"/>
    <mergeCell ref="D3:D6"/>
    <mergeCell ref="I3:I6"/>
    <mergeCell ref="J4:J6"/>
  </mergeCells>
  <printOptions horizontalCentered="1" verticalCentered="1"/>
  <pageMargins left="0.5" right="0.5" top="0.699305556" bottom="0.699305555555556" header="0" footer="0"/>
  <pageSetup fitToHeight="1" fitToWidth="1" horizontalDpi="600" verticalDpi="6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73"/>
  <sheetViews>
    <sheetView showOutlineSymbols="0" zoomScalePageLayoutView="0" workbookViewId="0" topLeftCell="A1">
      <pane ySplit="7" topLeftCell="A8" activePane="bottomLeft" state="frozen"/>
      <selection pane="topLeft" activeCell="A1" sqref="A1"/>
      <selection pane="bottomLeft" activeCell="A1" sqref="A1:K1"/>
    </sheetView>
  </sheetViews>
  <sheetFormatPr defaultColWidth="12.7109375" defaultRowHeight="12" customHeight="1"/>
  <cols>
    <col min="1" max="1" width="12.7109375" style="6" customWidth="1"/>
    <col min="2" max="2" width="12.7109375" style="15" customWidth="1"/>
    <col min="3" max="10" width="12.7109375" style="7" customWidth="1"/>
    <col min="11" max="11" width="12.7109375" style="11" customWidth="1"/>
    <col min="12" max="16384" width="12.7109375" style="8" customWidth="1"/>
  </cols>
  <sheetData>
    <row r="1" spans="1:11" s="60" customFormat="1" ht="12" customHeight="1" thickBot="1">
      <c r="A1" s="215" t="s">
        <v>76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12" customHeight="1" thickTop="1">
      <c r="A2" s="217" t="s">
        <v>0</v>
      </c>
      <c r="B2" s="220" t="s">
        <v>33</v>
      </c>
      <c r="C2" s="9" t="s">
        <v>1</v>
      </c>
      <c r="D2" s="16"/>
      <c r="E2" s="16"/>
      <c r="F2" s="16"/>
      <c r="G2" s="229" t="s">
        <v>73</v>
      </c>
      <c r="H2" s="230"/>
      <c r="I2" s="230"/>
      <c r="J2" s="231" t="s">
        <v>74</v>
      </c>
      <c r="K2" s="232"/>
    </row>
    <row r="3" spans="1:11" ht="12" customHeight="1">
      <c r="A3" s="247"/>
      <c r="B3" s="249"/>
      <c r="C3" s="223" t="s">
        <v>34</v>
      </c>
      <c r="D3" s="223" t="s">
        <v>41</v>
      </c>
      <c r="E3" s="223" t="s">
        <v>42</v>
      </c>
      <c r="F3" s="223" t="s">
        <v>43</v>
      </c>
      <c r="G3" s="223" t="s">
        <v>44</v>
      </c>
      <c r="H3" s="223" t="s">
        <v>45</v>
      </c>
      <c r="I3" s="223" t="s">
        <v>86</v>
      </c>
      <c r="J3" s="233"/>
      <c r="K3" s="234"/>
    </row>
    <row r="4" spans="1:11" ht="12" customHeight="1">
      <c r="A4" s="247"/>
      <c r="B4" s="249"/>
      <c r="C4" s="251"/>
      <c r="D4" s="251"/>
      <c r="E4" s="251"/>
      <c r="F4" s="251"/>
      <c r="G4" s="251"/>
      <c r="H4" s="251"/>
      <c r="I4" s="251"/>
      <c r="J4" s="223" t="s">
        <v>2</v>
      </c>
      <c r="K4" s="40" t="s">
        <v>29</v>
      </c>
    </row>
    <row r="5" spans="1:11" ht="12" customHeight="1">
      <c r="A5" s="247"/>
      <c r="B5" s="249"/>
      <c r="C5" s="251"/>
      <c r="D5" s="251"/>
      <c r="E5" s="251"/>
      <c r="F5" s="251"/>
      <c r="G5" s="251"/>
      <c r="H5" s="251"/>
      <c r="I5" s="251"/>
      <c r="J5" s="251"/>
      <c r="K5" s="227" t="s">
        <v>3</v>
      </c>
    </row>
    <row r="6" spans="1:11" ht="12" customHeight="1">
      <c r="A6" s="248"/>
      <c r="B6" s="250"/>
      <c r="C6" s="252"/>
      <c r="D6" s="252"/>
      <c r="E6" s="252"/>
      <c r="F6" s="252"/>
      <c r="G6" s="252"/>
      <c r="H6" s="252"/>
      <c r="I6" s="252"/>
      <c r="J6" s="252"/>
      <c r="K6" s="253"/>
    </row>
    <row r="7" spans="1:11" ht="12" customHeight="1">
      <c r="A7" s="10"/>
      <c r="B7" s="92" t="s">
        <v>57</v>
      </c>
      <c r="C7" s="216" t="s">
        <v>60</v>
      </c>
      <c r="D7" s="216"/>
      <c r="E7" s="216"/>
      <c r="F7" s="216"/>
      <c r="G7" s="216"/>
      <c r="H7" s="216"/>
      <c r="I7" s="216"/>
      <c r="J7" s="216"/>
      <c r="K7" s="93" t="s">
        <v>58</v>
      </c>
    </row>
    <row r="8" spans="1:11" ht="12" customHeight="1">
      <c r="A8" s="41">
        <v>1960</v>
      </c>
      <c r="B8" s="58">
        <f>+'[1]Pop'!D181</f>
        <v>180.671</v>
      </c>
      <c r="C8" s="55">
        <v>157.2</v>
      </c>
      <c r="D8" s="62" t="s">
        <v>7</v>
      </c>
      <c r="E8" s="55">
        <v>75</v>
      </c>
      <c r="F8" s="48">
        <f aca="true" t="shared" si="0" ref="F8:F39">SUM(C8,D8,E8)</f>
        <v>232.2</v>
      </c>
      <c r="G8" s="55">
        <v>6.9</v>
      </c>
      <c r="H8" s="55">
        <v>5.43672</v>
      </c>
      <c r="I8" s="55">
        <v>77.1852</v>
      </c>
      <c r="J8" s="46">
        <f aca="true" t="shared" si="1" ref="J8:J39">F8-G8-H8-I8</f>
        <v>142.67807999999997</v>
      </c>
      <c r="K8" s="44">
        <f aca="true" t="shared" si="2" ref="K8:K39">IF(J8=0,0,IF(B8=0,0,J8/B8))</f>
        <v>0.7897121286758804</v>
      </c>
    </row>
    <row r="9" spans="1:11" ht="12" customHeight="1">
      <c r="A9" s="37">
        <v>1961</v>
      </c>
      <c r="B9" s="57">
        <f>+'[1]Pop'!D182</f>
        <v>183.691</v>
      </c>
      <c r="C9" s="56">
        <v>167.8</v>
      </c>
      <c r="D9" s="63" t="s">
        <v>7</v>
      </c>
      <c r="E9" s="56">
        <v>77.1852</v>
      </c>
      <c r="F9" s="52">
        <f t="shared" si="0"/>
        <v>244.98520000000002</v>
      </c>
      <c r="G9" s="56">
        <v>4.4</v>
      </c>
      <c r="H9" s="56">
        <v>4.626720000000001</v>
      </c>
      <c r="I9" s="56">
        <v>82.38980000000001</v>
      </c>
      <c r="J9" s="50">
        <f t="shared" si="1"/>
        <v>153.56868</v>
      </c>
      <c r="K9" s="45">
        <f t="shared" si="2"/>
        <v>0.8360163535502556</v>
      </c>
    </row>
    <row r="10" spans="1:11" ht="12" customHeight="1">
      <c r="A10" s="37">
        <v>1962</v>
      </c>
      <c r="B10" s="57">
        <f>+'[1]Pop'!D183</f>
        <v>186.538</v>
      </c>
      <c r="C10" s="56">
        <v>142.8</v>
      </c>
      <c r="D10" s="63" t="s">
        <v>7</v>
      </c>
      <c r="E10" s="56">
        <v>82.38980000000001</v>
      </c>
      <c r="F10" s="52">
        <f t="shared" si="0"/>
        <v>225.18980000000002</v>
      </c>
      <c r="G10" s="56">
        <v>12.2</v>
      </c>
      <c r="H10" s="56">
        <v>7.0826400000000005</v>
      </c>
      <c r="I10" s="56">
        <v>70.1148</v>
      </c>
      <c r="J10" s="50">
        <f t="shared" si="1"/>
        <v>135.79236000000003</v>
      </c>
      <c r="K10" s="45">
        <f t="shared" si="2"/>
        <v>0.7279608444392028</v>
      </c>
    </row>
    <row r="11" spans="1:11" ht="12" customHeight="1">
      <c r="A11" s="37">
        <v>1963</v>
      </c>
      <c r="B11" s="57">
        <f>+'[1]Pop'!D184</f>
        <v>189.242</v>
      </c>
      <c r="C11" s="56">
        <v>218.6</v>
      </c>
      <c r="D11" s="63" t="s">
        <v>7</v>
      </c>
      <c r="E11" s="56">
        <v>70.1148</v>
      </c>
      <c r="F11" s="52">
        <f t="shared" si="0"/>
        <v>288.71479999999997</v>
      </c>
      <c r="G11" s="56">
        <v>72.6</v>
      </c>
      <c r="H11" s="56">
        <v>5.388120000000002</v>
      </c>
      <c r="I11" s="56">
        <v>107.3326</v>
      </c>
      <c r="J11" s="50">
        <f t="shared" si="1"/>
        <v>103.39407999999996</v>
      </c>
      <c r="K11" s="45">
        <f t="shared" si="2"/>
        <v>0.5463590534870693</v>
      </c>
    </row>
    <row r="12" spans="1:11" ht="12" customHeight="1">
      <c r="A12" s="37">
        <v>1964</v>
      </c>
      <c r="B12" s="57">
        <f>+'[1]Pop'!D185</f>
        <v>191.889</v>
      </c>
      <c r="C12" s="56">
        <v>166.3</v>
      </c>
      <c r="D12" s="63" t="s">
        <v>7</v>
      </c>
      <c r="E12" s="56">
        <v>107.3326</v>
      </c>
      <c r="F12" s="52">
        <f t="shared" si="0"/>
        <v>273.6326</v>
      </c>
      <c r="G12" s="56">
        <v>34.6</v>
      </c>
      <c r="H12" s="56">
        <v>4.63968</v>
      </c>
      <c r="I12" s="56">
        <v>76.3317</v>
      </c>
      <c r="J12" s="50">
        <f t="shared" si="1"/>
        <v>158.06122000000005</v>
      </c>
      <c r="K12" s="45">
        <f t="shared" si="2"/>
        <v>0.8237117291767638</v>
      </c>
    </row>
    <row r="13" spans="1:11" ht="12" customHeight="1">
      <c r="A13" s="37">
        <v>1965</v>
      </c>
      <c r="B13" s="57">
        <f>+'[1]Pop'!D186</f>
        <v>194.303</v>
      </c>
      <c r="C13" s="56">
        <v>143.2</v>
      </c>
      <c r="D13" s="63" t="s">
        <v>7</v>
      </c>
      <c r="E13" s="56">
        <v>76.3317</v>
      </c>
      <c r="F13" s="52">
        <f t="shared" si="0"/>
        <v>219.5317</v>
      </c>
      <c r="G13" s="56">
        <v>24</v>
      </c>
      <c r="H13" s="56">
        <v>6.3147600000000015</v>
      </c>
      <c r="I13" s="56">
        <v>75.17999999999999</v>
      </c>
      <c r="J13" s="50">
        <f t="shared" si="1"/>
        <v>114.03694</v>
      </c>
      <c r="K13" s="45">
        <f t="shared" si="2"/>
        <v>0.5869026211638524</v>
      </c>
    </row>
    <row r="14" spans="1:11" ht="12" customHeight="1">
      <c r="A14" s="41">
        <v>1966</v>
      </c>
      <c r="B14" s="58">
        <f>+'[1]Pop'!D187</f>
        <v>196.56</v>
      </c>
      <c r="C14" s="55">
        <v>194.9</v>
      </c>
      <c r="D14" s="62" t="s">
        <v>7</v>
      </c>
      <c r="E14" s="55">
        <v>75.17999999999999</v>
      </c>
      <c r="F14" s="48">
        <f t="shared" si="0"/>
        <v>270.08</v>
      </c>
      <c r="G14" s="55">
        <v>63</v>
      </c>
      <c r="H14" s="55">
        <v>4.86</v>
      </c>
      <c r="I14" s="55">
        <v>105.24600000000001</v>
      </c>
      <c r="J14" s="46">
        <f t="shared" si="1"/>
        <v>96.97399999999996</v>
      </c>
      <c r="K14" s="44">
        <f t="shared" si="2"/>
        <v>0.4933557183557182</v>
      </c>
    </row>
    <row r="15" spans="1:11" ht="12" customHeight="1">
      <c r="A15" s="41">
        <v>1967</v>
      </c>
      <c r="B15" s="58">
        <f>+'[1]Pop'!D188</f>
        <v>198.712</v>
      </c>
      <c r="C15" s="55">
        <v>150</v>
      </c>
      <c r="D15" s="62" t="s">
        <v>7</v>
      </c>
      <c r="E15" s="55">
        <v>105.24600000000001</v>
      </c>
      <c r="F15" s="48">
        <f t="shared" si="0"/>
        <v>255.246</v>
      </c>
      <c r="G15" s="55">
        <v>27.7</v>
      </c>
      <c r="H15" s="55">
        <v>4.49064</v>
      </c>
      <c r="I15" s="55">
        <v>81.15</v>
      </c>
      <c r="J15" s="46">
        <f t="shared" si="1"/>
        <v>141.90536</v>
      </c>
      <c r="K15" s="44">
        <f t="shared" si="2"/>
        <v>0.714125769958533</v>
      </c>
    </row>
    <row r="16" spans="1:11" ht="12" customHeight="1">
      <c r="A16" s="41">
        <v>1968</v>
      </c>
      <c r="B16" s="58">
        <f>+'[1]Pop'!D189</f>
        <v>200.706</v>
      </c>
      <c r="C16" s="55">
        <v>138.6</v>
      </c>
      <c r="D16" s="62" t="s">
        <v>7</v>
      </c>
      <c r="E16" s="55">
        <v>81.15</v>
      </c>
      <c r="F16" s="48">
        <f t="shared" si="0"/>
        <v>219.75</v>
      </c>
      <c r="G16" s="55">
        <v>33.1</v>
      </c>
      <c r="H16" s="55">
        <v>5.53068</v>
      </c>
      <c r="I16" s="55">
        <v>73.5966</v>
      </c>
      <c r="J16" s="46">
        <f t="shared" si="1"/>
        <v>107.52272000000002</v>
      </c>
      <c r="K16" s="44">
        <f t="shared" si="2"/>
        <v>0.5357224995764951</v>
      </c>
    </row>
    <row r="17" spans="1:11" ht="12" customHeight="1">
      <c r="A17" s="41">
        <v>1969</v>
      </c>
      <c r="B17" s="58">
        <f>+'[1]Pop'!D190</f>
        <v>202.677</v>
      </c>
      <c r="C17" s="55">
        <v>170.7</v>
      </c>
      <c r="D17" s="62" t="s">
        <v>7</v>
      </c>
      <c r="E17" s="55">
        <v>73.5966</v>
      </c>
      <c r="F17" s="48">
        <f t="shared" si="0"/>
        <v>244.29659999999998</v>
      </c>
      <c r="G17" s="55">
        <v>53.2</v>
      </c>
      <c r="H17" s="55">
        <v>4.6331999999999995</v>
      </c>
      <c r="I17" s="55">
        <v>70</v>
      </c>
      <c r="J17" s="46">
        <f t="shared" si="1"/>
        <v>116.46339999999998</v>
      </c>
      <c r="K17" s="44">
        <f t="shared" si="2"/>
        <v>0.5746256358639608</v>
      </c>
    </row>
    <row r="18" spans="1:11" ht="12" customHeight="1">
      <c r="A18" s="41">
        <v>1970</v>
      </c>
      <c r="B18" s="58">
        <f>+'[1]Pop'!D191</f>
        <v>205.052</v>
      </c>
      <c r="C18" s="46">
        <v>143</v>
      </c>
      <c r="D18" s="62" t="s">
        <v>7</v>
      </c>
      <c r="E18" s="48">
        <v>70</v>
      </c>
      <c r="F18" s="48">
        <f t="shared" si="0"/>
        <v>213</v>
      </c>
      <c r="G18" s="49">
        <v>52.5</v>
      </c>
      <c r="H18" s="49">
        <v>4.915080000000001</v>
      </c>
      <c r="I18" s="49">
        <v>75.79</v>
      </c>
      <c r="J18" s="46">
        <f t="shared" si="1"/>
        <v>79.79492</v>
      </c>
      <c r="K18" s="44">
        <f t="shared" si="2"/>
        <v>0.3891448022940523</v>
      </c>
    </row>
    <row r="19" spans="1:11" ht="12" customHeight="1">
      <c r="A19" s="37">
        <v>1971</v>
      </c>
      <c r="B19" s="57">
        <f>+'[1]Pop'!D192</f>
        <v>207.661</v>
      </c>
      <c r="C19" s="50">
        <v>151.7</v>
      </c>
      <c r="D19" s="63" t="s">
        <v>7</v>
      </c>
      <c r="E19" s="52">
        <v>75.79</v>
      </c>
      <c r="F19" s="52">
        <f t="shared" si="0"/>
        <v>227.49</v>
      </c>
      <c r="G19" s="53">
        <v>44.7</v>
      </c>
      <c r="H19" s="53">
        <v>4.85676</v>
      </c>
      <c r="I19" s="53">
        <v>83.435</v>
      </c>
      <c r="J19" s="50">
        <f t="shared" si="1"/>
        <v>94.49824000000001</v>
      </c>
      <c r="K19" s="45">
        <f t="shared" si="2"/>
        <v>0.4550601220258017</v>
      </c>
    </row>
    <row r="20" spans="1:11" ht="12" customHeight="1">
      <c r="A20" s="37">
        <v>1972</v>
      </c>
      <c r="B20" s="57">
        <f>+'[1]Pop'!D193</f>
        <v>209.896</v>
      </c>
      <c r="C20" s="50">
        <v>149.9</v>
      </c>
      <c r="D20" s="63" t="s">
        <v>7</v>
      </c>
      <c r="E20" s="52">
        <v>83.435</v>
      </c>
      <c r="F20" s="52">
        <f t="shared" si="0"/>
        <v>233.335</v>
      </c>
      <c r="G20" s="53">
        <v>68.2</v>
      </c>
      <c r="H20" s="53">
        <v>5.738040000000001</v>
      </c>
      <c r="I20" s="53">
        <v>82.44500000000001</v>
      </c>
      <c r="J20" s="50">
        <f t="shared" si="1"/>
        <v>76.95195999999997</v>
      </c>
      <c r="K20" s="45">
        <f t="shared" si="2"/>
        <v>0.36661946868925555</v>
      </c>
    </row>
    <row r="21" spans="1:11" ht="12" customHeight="1">
      <c r="A21" s="37">
        <v>1973</v>
      </c>
      <c r="B21" s="57">
        <f>+'[1]Pop'!D194</f>
        <v>211.909</v>
      </c>
      <c r="C21" s="50">
        <v>177.1</v>
      </c>
      <c r="D21" s="63" t="s">
        <v>7</v>
      </c>
      <c r="E21" s="52">
        <v>82.44500000000001</v>
      </c>
      <c r="F21" s="52">
        <f t="shared" si="0"/>
        <v>259.545</v>
      </c>
      <c r="G21" s="53">
        <v>61</v>
      </c>
      <c r="H21" s="53">
        <v>6.748920000000001</v>
      </c>
      <c r="I21" s="53">
        <v>106.25999999999999</v>
      </c>
      <c r="J21" s="50">
        <f t="shared" si="1"/>
        <v>85.53608000000003</v>
      </c>
      <c r="K21" s="45">
        <f t="shared" si="2"/>
        <v>0.40364533832918864</v>
      </c>
    </row>
    <row r="22" spans="1:11" ht="12" customHeight="1">
      <c r="A22" s="37">
        <v>1974</v>
      </c>
      <c r="B22" s="57">
        <f>+'[1]Pop'!D195</f>
        <v>213.854</v>
      </c>
      <c r="C22" s="50">
        <v>208.3</v>
      </c>
      <c r="D22" s="63" t="s">
        <v>7</v>
      </c>
      <c r="E22" s="52">
        <v>106.25999999999999</v>
      </c>
      <c r="F22" s="52">
        <f t="shared" si="0"/>
        <v>314.56</v>
      </c>
      <c r="G22" s="53">
        <v>66.1</v>
      </c>
      <c r="H22" s="53">
        <v>4.5651600000000006</v>
      </c>
      <c r="I22" s="53">
        <v>122.897</v>
      </c>
      <c r="J22" s="50">
        <f t="shared" si="1"/>
        <v>120.99784000000001</v>
      </c>
      <c r="K22" s="45">
        <f t="shared" si="2"/>
        <v>0.5657964779709521</v>
      </c>
    </row>
    <row r="23" spans="1:11" ht="12" customHeight="1">
      <c r="A23" s="37">
        <v>1975</v>
      </c>
      <c r="B23" s="57">
        <f>+'[1]Pop'!D196</f>
        <v>215.973</v>
      </c>
      <c r="C23" s="50">
        <v>140.9</v>
      </c>
      <c r="D23" s="63" t="s">
        <v>7</v>
      </c>
      <c r="E23" s="52">
        <v>122.897</v>
      </c>
      <c r="F23" s="52">
        <f t="shared" si="0"/>
        <v>263.797</v>
      </c>
      <c r="G23" s="53">
        <v>53.6</v>
      </c>
      <c r="H23" s="53">
        <v>5.72508</v>
      </c>
      <c r="I23" s="53">
        <v>77.5</v>
      </c>
      <c r="J23" s="50">
        <f t="shared" si="1"/>
        <v>126.97192000000004</v>
      </c>
      <c r="K23" s="45">
        <f t="shared" si="2"/>
        <v>0.5879064512693718</v>
      </c>
    </row>
    <row r="24" spans="1:11" ht="12" customHeight="1">
      <c r="A24" s="41">
        <v>1976</v>
      </c>
      <c r="B24" s="58">
        <f>+'[1]Pop'!D197</f>
        <v>218.035</v>
      </c>
      <c r="C24" s="46">
        <v>176.7</v>
      </c>
      <c r="D24" s="62" t="s">
        <v>7</v>
      </c>
      <c r="E24" s="48">
        <v>77.5</v>
      </c>
      <c r="F24" s="48">
        <f t="shared" si="0"/>
        <v>254.2</v>
      </c>
      <c r="G24" s="46">
        <v>52.2</v>
      </c>
      <c r="H24" s="46">
        <v>5.193720000000001</v>
      </c>
      <c r="I24" s="46">
        <v>102.5</v>
      </c>
      <c r="J24" s="46">
        <f t="shared" si="1"/>
        <v>94.30627999999999</v>
      </c>
      <c r="K24" s="44">
        <f t="shared" si="2"/>
        <v>0.43252817208246375</v>
      </c>
    </row>
    <row r="25" spans="1:11" ht="12" customHeight="1">
      <c r="A25" s="41">
        <v>1977</v>
      </c>
      <c r="B25" s="58">
        <f>+'[1]Pop'!D198</f>
        <v>220.23899999999998</v>
      </c>
      <c r="C25" s="46">
        <v>160.3</v>
      </c>
      <c r="D25" s="62" t="s">
        <v>7</v>
      </c>
      <c r="E25" s="48">
        <v>102.5</v>
      </c>
      <c r="F25" s="48">
        <f t="shared" si="0"/>
        <v>262.8</v>
      </c>
      <c r="G25" s="46">
        <v>89</v>
      </c>
      <c r="H25" s="46">
        <v>6.03612</v>
      </c>
      <c r="I25" s="46">
        <v>85</v>
      </c>
      <c r="J25" s="46">
        <f t="shared" si="1"/>
        <v>82.76388</v>
      </c>
      <c r="K25" s="44">
        <f t="shared" si="2"/>
        <v>0.3757912086415213</v>
      </c>
    </row>
    <row r="26" spans="1:11" ht="12" customHeight="1">
      <c r="A26" s="41">
        <v>1978</v>
      </c>
      <c r="B26" s="58">
        <f>+'[1]Pop'!D199</f>
        <v>222.585</v>
      </c>
      <c r="C26" s="46">
        <v>186.3</v>
      </c>
      <c r="D26" s="62" t="s">
        <v>7</v>
      </c>
      <c r="E26" s="48">
        <v>85</v>
      </c>
      <c r="F26" s="48">
        <f t="shared" si="0"/>
        <v>271.3</v>
      </c>
      <c r="G26" s="46">
        <v>100.9</v>
      </c>
      <c r="H26" s="46">
        <v>6.515640000000001</v>
      </c>
      <c r="I26" s="46">
        <v>91.3</v>
      </c>
      <c r="J26" s="46">
        <f t="shared" si="1"/>
        <v>72.58436000000002</v>
      </c>
      <c r="K26" s="44">
        <f t="shared" si="2"/>
        <v>0.3260972662129075</v>
      </c>
    </row>
    <row r="27" spans="1:11" ht="12" customHeight="1">
      <c r="A27" s="41">
        <v>1979</v>
      </c>
      <c r="B27" s="58">
        <f>+'[1]Pop'!D200</f>
        <v>225.055</v>
      </c>
      <c r="C27" s="46">
        <v>201.1</v>
      </c>
      <c r="D27" s="62" t="s">
        <v>7</v>
      </c>
      <c r="E27" s="48">
        <v>91.3</v>
      </c>
      <c r="F27" s="48">
        <f t="shared" si="0"/>
        <v>292.4</v>
      </c>
      <c r="G27" s="46">
        <v>88</v>
      </c>
      <c r="H27" s="46">
        <v>6.872040000000001</v>
      </c>
      <c r="I27" s="46">
        <v>106.6</v>
      </c>
      <c r="J27" s="46">
        <f t="shared" si="1"/>
        <v>90.92795999999998</v>
      </c>
      <c r="K27" s="44">
        <f t="shared" si="2"/>
        <v>0.4040255048765856</v>
      </c>
    </row>
    <row r="28" spans="1:11" ht="12" customHeight="1">
      <c r="A28" s="41">
        <v>1980</v>
      </c>
      <c r="B28" s="58">
        <f>+'[1]Pop'!D201</f>
        <v>227.726</v>
      </c>
      <c r="C28" s="46">
        <v>212.1</v>
      </c>
      <c r="D28" s="62" t="s">
        <v>7</v>
      </c>
      <c r="E28" s="48">
        <v>106.6</v>
      </c>
      <c r="F28" s="48">
        <f t="shared" si="0"/>
        <v>318.7</v>
      </c>
      <c r="G28" s="46">
        <v>133.1</v>
      </c>
      <c r="H28" s="46">
        <v>8.7156</v>
      </c>
      <c r="I28" s="46">
        <v>82.7</v>
      </c>
      <c r="J28" s="46">
        <f t="shared" si="1"/>
        <v>94.1844</v>
      </c>
      <c r="K28" s="44">
        <f t="shared" si="2"/>
        <v>0.4135865030782607</v>
      </c>
    </row>
    <row r="29" spans="1:11" ht="12" customHeight="1">
      <c r="A29" s="37">
        <v>1981</v>
      </c>
      <c r="B29" s="57">
        <f>+'[1]Pop'!D202</f>
        <v>229.966</v>
      </c>
      <c r="C29" s="50">
        <v>269</v>
      </c>
      <c r="D29" s="63" t="s">
        <v>7</v>
      </c>
      <c r="E29" s="52">
        <v>82.7</v>
      </c>
      <c r="F29" s="52">
        <f t="shared" si="0"/>
        <v>351.7</v>
      </c>
      <c r="G29" s="50">
        <v>154.6</v>
      </c>
      <c r="H29" s="50">
        <v>9.38304</v>
      </c>
      <c r="I29" s="50">
        <v>121.1</v>
      </c>
      <c r="J29" s="50">
        <f t="shared" si="1"/>
        <v>66.61696</v>
      </c>
      <c r="K29" s="45">
        <f t="shared" si="2"/>
        <v>0.28968177904559805</v>
      </c>
    </row>
    <row r="30" spans="1:11" ht="12" customHeight="1">
      <c r="A30" s="37">
        <v>1982</v>
      </c>
      <c r="B30" s="57">
        <f>+'[1]Pop'!D203</f>
        <v>232.188</v>
      </c>
      <c r="C30" s="54">
        <v>289.6</v>
      </c>
      <c r="D30" s="63" t="s">
        <v>7</v>
      </c>
      <c r="E30" s="52">
        <v>121.1</v>
      </c>
      <c r="F30" s="52">
        <f t="shared" si="0"/>
        <v>410.70000000000005</v>
      </c>
      <c r="G30" s="50">
        <v>154.9</v>
      </c>
      <c r="H30" s="50">
        <v>6.2856000000000005</v>
      </c>
      <c r="I30" s="50">
        <v>134.8</v>
      </c>
      <c r="J30" s="50">
        <f t="shared" si="1"/>
        <v>114.71440000000004</v>
      </c>
      <c r="K30" s="45">
        <f t="shared" si="2"/>
        <v>0.49405826313160045</v>
      </c>
    </row>
    <row r="31" spans="1:11" ht="12" customHeight="1">
      <c r="A31" s="37">
        <v>1983</v>
      </c>
      <c r="B31" s="57">
        <f>+'[1]Pop'!D204</f>
        <v>234.307</v>
      </c>
      <c r="C31" s="54">
        <v>194</v>
      </c>
      <c r="D31" s="63" t="s">
        <v>7</v>
      </c>
      <c r="E31" s="52">
        <v>134.8</v>
      </c>
      <c r="F31" s="52">
        <f t="shared" si="0"/>
        <v>328.8</v>
      </c>
      <c r="G31" s="50">
        <v>130.9</v>
      </c>
      <c r="H31" s="50">
        <v>7.78896</v>
      </c>
      <c r="I31" s="50">
        <v>85.6</v>
      </c>
      <c r="J31" s="50">
        <f t="shared" si="1"/>
        <v>104.51104000000001</v>
      </c>
      <c r="K31" s="45">
        <f t="shared" si="2"/>
        <v>0.44604318266206305</v>
      </c>
    </row>
    <row r="32" spans="1:11" ht="12" customHeight="1">
      <c r="A32" s="37">
        <v>1984</v>
      </c>
      <c r="B32" s="57">
        <f>+'[1]Pop'!D205</f>
        <v>236.348</v>
      </c>
      <c r="C32" s="50">
        <v>240.4</v>
      </c>
      <c r="D32" s="63" t="s">
        <v>7</v>
      </c>
      <c r="E32" s="52">
        <v>85.6</v>
      </c>
      <c r="F32" s="52">
        <f t="shared" si="0"/>
        <v>326</v>
      </c>
      <c r="G32" s="50">
        <v>85.8</v>
      </c>
      <c r="H32" s="50">
        <v>4.7952</v>
      </c>
      <c r="I32" s="50">
        <v>120.2</v>
      </c>
      <c r="J32" s="50">
        <f t="shared" si="1"/>
        <v>115.20479999999999</v>
      </c>
      <c r="K32" s="45">
        <f t="shared" si="2"/>
        <v>0.48743716892040545</v>
      </c>
    </row>
    <row r="33" spans="1:11" ht="12" customHeight="1">
      <c r="A33" s="37">
        <v>1985</v>
      </c>
      <c r="B33" s="57">
        <f>+'[1]Pop'!D206</f>
        <v>238.466</v>
      </c>
      <c r="C33" s="50">
        <v>148</v>
      </c>
      <c r="D33" s="63" t="s">
        <v>7</v>
      </c>
      <c r="E33" s="52">
        <v>120.2</v>
      </c>
      <c r="F33" s="52">
        <f t="shared" si="0"/>
        <v>268.2</v>
      </c>
      <c r="G33" s="50">
        <v>93.8</v>
      </c>
      <c r="H33" s="50">
        <v>8.82576</v>
      </c>
      <c r="I33" s="50">
        <v>53.3</v>
      </c>
      <c r="J33" s="50">
        <f t="shared" si="1"/>
        <v>112.27423999999998</v>
      </c>
      <c r="K33" s="45">
        <f t="shared" si="2"/>
        <v>0.4708186491994665</v>
      </c>
    </row>
    <row r="34" spans="1:11" ht="12" customHeight="1">
      <c r="A34" s="41">
        <v>1986</v>
      </c>
      <c r="B34" s="58">
        <f>+'[1]Pop'!D207</f>
        <v>240.651</v>
      </c>
      <c r="C34" s="46">
        <v>272.4</v>
      </c>
      <c r="D34" s="62" t="s">
        <v>7</v>
      </c>
      <c r="E34" s="48">
        <v>53.3</v>
      </c>
      <c r="F34" s="48">
        <f t="shared" si="0"/>
        <v>325.7</v>
      </c>
      <c r="G34" s="46">
        <v>115.6</v>
      </c>
      <c r="H34" s="46">
        <v>8.02224</v>
      </c>
      <c r="I34" s="46">
        <v>89.9</v>
      </c>
      <c r="J34" s="46">
        <f t="shared" si="1"/>
        <v>112.17775999999998</v>
      </c>
      <c r="K34" s="44">
        <f t="shared" si="2"/>
        <v>0.4661429206610401</v>
      </c>
    </row>
    <row r="35" spans="1:11" ht="12" customHeight="1">
      <c r="A35" s="41">
        <v>1987</v>
      </c>
      <c r="B35" s="58">
        <f>+'[1]Pop'!D208</f>
        <v>242.804</v>
      </c>
      <c r="C35" s="46">
        <v>247.6</v>
      </c>
      <c r="D35" s="62" t="s">
        <v>7</v>
      </c>
      <c r="E35" s="48">
        <v>89.9</v>
      </c>
      <c r="F35" s="48">
        <f t="shared" si="0"/>
        <v>337.5</v>
      </c>
      <c r="G35" s="46">
        <v>131.6</v>
      </c>
      <c r="H35" s="46">
        <v>7.5384</v>
      </c>
      <c r="I35" s="46">
        <v>148.6</v>
      </c>
      <c r="J35" s="46">
        <f t="shared" si="1"/>
        <v>49.761600000000016</v>
      </c>
      <c r="K35" s="44">
        <f t="shared" si="2"/>
        <v>0.2049455527915521</v>
      </c>
    </row>
    <row r="36" spans="1:11" ht="12" customHeight="1">
      <c r="A36" s="41">
        <v>1988</v>
      </c>
      <c r="B36" s="58">
        <f>+'[1]Pop'!D209</f>
        <v>245.021</v>
      </c>
      <c r="C36" s="46">
        <v>285.7</v>
      </c>
      <c r="D36" s="62" t="s">
        <v>7</v>
      </c>
      <c r="E36" s="48">
        <v>148.6</v>
      </c>
      <c r="F36" s="48">
        <f t="shared" si="0"/>
        <v>434.29999999999995</v>
      </c>
      <c r="G36" s="46">
        <v>216.5</v>
      </c>
      <c r="H36" s="46">
        <v>7.182</v>
      </c>
      <c r="I36" s="46">
        <v>77.1</v>
      </c>
      <c r="J36" s="46">
        <f t="shared" si="1"/>
        <v>133.51799999999997</v>
      </c>
      <c r="K36" s="44">
        <f t="shared" si="2"/>
        <v>0.5449247207382224</v>
      </c>
    </row>
    <row r="37" spans="1:11" ht="12" customHeight="1">
      <c r="A37" s="41">
        <v>1989</v>
      </c>
      <c r="B37" s="58">
        <f>+'[1]Pop'!D210</f>
        <v>247.342</v>
      </c>
      <c r="C37" s="46">
        <v>212.2</v>
      </c>
      <c r="D37" s="62" t="s">
        <v>7</v>
      </c>
      <c r="E37" s="48">
        <v>77.1</v>
      </c>
      <c r="F37" s="48">
        <f t="shared" si="0"/>
        <v>289.29999999999995</v>
      </c>
      <c r="G37" s="46">
        <v>110.7</v>
      </c>
      <c r="H37" s="46">
        <v>7.441200000000001</v>
      </c>
      <c r="I37" s="46">
        <v>61.5</v>
      </c>
      <c r="J37" s="46">
        <f t="shared" si="1"/>
        <v>109.65879999999996</v>
      </c>
      <c r="K37" s="44">
        <f t="shared" si="2"/>
        <v>0.4433488853490307</v>
      </c>
    </row>
    <row r="38" spans="1:11" ht="12" customHeight="1">
      <c r="A38" s="41">
        <v>1990</v>
      </c>
      <c r="B38" s="58">
        <f>+'[1]Pop'!D211</f>
        <v>250.132</v>
      </c>
      <c r="C38" s="46">
        <v>282.2</v>
      </c>
      <c r="D38" s="62" t="s">
        <v>7</v>
      </c>
      <c r="E38" s="48">
        <v>61.5</v>
      </c>
      <c r="F38" s="48">
        <f t="shared" si="0"/>
        <v>343.7</v>
      </c>
      <c r="G38" s="46">
        <v>140.8</v>
      </c>
      <c r="H38" s="46">
        <v>7.236000000000001</v>
      </c>
      <c r="I38" s="46">
        <v>104.8</v>
      </c>
      <c r="J38" s="46">
        <f t="shared" si="1"/>
        <v>90.86399999999999</v>
      </c>
      <c r="K38" s="44">
        <f t="shared" si="2"/>
        <v>0.3632641965042457</v>
      </c>
    </row>
    <row r="39" spans="1:11" ht="12" customHeight="1">
      <c r="A39" s="37">
        <v>1991</v>
      </c>
      <c r="B39" s="57">
        <f>+'[1]Pop'!D212</f>
        <v>253.493</v>
      </c>
      <c r="C39" s="50">
        <v>258.8</v>
      </c>
      <c r="D39" s="63" t="s">
        <v>7</v>
      </c>
      <c r="E39" s="52">
        <v>104.8</v>
      </c>
      <c r="F39" s="52">
        <f t="shared" si="0"/>
        <v>363.6</v>
      </c>
      <c r="G39" s="50">
        <v>93.4</v>
      </c>
      <c r="H39" s="50">
        <v>4.881600000000001</v>
      </c>
      <c r="I39" s="50">
        <v>139.8</v>
      </c>
      <c r="J39" s="50">
        <f t="shared" si="1"/>
        <v>125.51840000000004</v>
      </c>
      <c r="K39" s="45">
        <f t="shared" si="2"/>
        <v>0.49515529028415006</v>
      </c>
    </row>
    <row r="40" spans="1:11" ht="12" customHeight="1">
      <c r="A40" s="37">
        <v>1992</v>
      </c>
      <c r="B40" s="57">
        <f>+'[1]Pop'!D213</f>
        <v>256.894</v>
      </c>
      <c r="C40" s="50">
        <v>141.6</v>
      </c>
      <c r="D40" s="63" t="s">
        <v>7</v>
      </c>
      <c r="E40" s="52">
        <v>139.8</v>
      </c>
      <c r="F40" s="52">
        <f aca="true" t="shared" si="3" ref="F40:F67">SUM(C40,D40,E40)</f>
        <v>281.4</v>
      </c>
      <c r="G40" s="50">
        <v>50.7</v>
      </c>
      <c r="H40" s="50">
        <v>4.276800000000001</v>
      </c>
      <c r="I40" s="50">
        <v>101.7</v>
      </c>
      <c r="J40" s="50">
        <f aca="true" t="shared" si="4" ref="J40:J59">F40-G40-H40-I40</f>
        <v>124.72319999999998</v>
      </c>
      <c r="K40" s="45">
        <f aca="true" t="shared" si="5" ref="K40:K59">IF(J40=0,0,IF(B40=0,0,J40/B40))</f>
        <v>0.4855045271590616</v>
      </c>
    </row>
    <row r="41" spans="1:11" ht="12" customHeight="1">
      <c r="A41" s="37">
        <v>1993</v>
      </c>
      <c r="B41" s="57">
        <f>+'[1]Pop'!D214</f>
        <v>260.255</v>
      </c>
      <c r="C41" s="50">
        <v>86.8</v>
      </c>
      <c r="D41" s="63" t="s">
        <v>7</v>
      </c>
      <c r="E41" s="52">
        <v>101.7</v>
      </c>
      <c r="F41" s="52">
        <f t="shared" si="3"/>
        <v>188.5</v>
      </c>
      <c r="G41" s="50">
        <v>33.9</v>
      </c>
      <c r="H41" s="50">
        <v>4.557600000000001</v>
      </c>
      <c r="I41" s="50">
        <v>40.8</v>
      </c>
      <c r="J41" s="50">
        <f t="shared" si="4"/>
        <v>109.24239999999999</v>
      </c>
      <c r="K41" s="45">
        <f t="shared" si="5"/>
        <v>0.41975139766767205</v>
      </c>
    </row>
    <row r="42" spans="1:11" ht="12" customHeight="1">
      <c r="A42" s="37">
        <v>1994</v>
      </c>
      <c r="B42" s="57">
        <f>+'[1]Pop'!D215</f>
        <v>263.436</v>
      </c>
      <c r="C42" s="50">
        <v>162.4</v>
      </c>
      <c r="D42" s="50">
        <v>0.131912</v>
      </c>
      <c r="E42" s="52">
        <v>40.8</v>
      </c>
      <c r="F42" s="52">
        <f t="shared" si="3"/>
        <v>203.331912</v>
      </c>
      <c r="G42" s="50">
        <v>64.9</v>
      </c>
      <c r="H42" s="50">
        <v>7.365600000000001</v>
      </c>
      <c r="I42" s="50">
        <v>38.6</v>
      </c>
      <c r="J42" s="50">
        <f t="shared" si="4"/>
        <v>92.46631199999999</v>
      </c>
      <c r="K42" s="45">
        <f t="shared" si="5"/>
        <v>0.3510010476927982</v>
      </c>
    </row>
    <row r="43" spans="1:11" ht="12" customHeight="1">
      <c r="A43" s="37">
        <v>1995</v>
      </c>
      <c r="B43" s="57">
        <f>+'[1]Pop'!D216</f>
        <v>266.557</v>
      </c>
      <c r="C43" s="50">
        <v>214.2</v>
      </c>
      <c r="D43" s="50">
        <v>0.271928</v>
      </c>
      <c r="E43" s="52">
        <v>38.6</v>
      </c>
      <c r="F43" s="52">
        <f t="shared" si="3"/>
        <v>253.07192799999999</v>
      </c>
      <c r="G43" s="50">
        <v>64.2</v>
      </c>
      <c r="H43" s="50">
        <v>6.5232</v>
      </c>
      <c r="I43" s="50">
        <v>85.7</v>
      </c>
      <c r="J43" s="50">
        <f t="shared" si="4"/>
        <v>96.64872799999996</v>
      </c>
      <c r="K43" s="45">
        <f t="shared" si="5"/>
        <v>0.36258184178243286</v>
      </c>
    </row>
    <row r="44" spans="1:11" ht="12" customHeight="1">
      <c r="A44" s="41">
        <v>1996</v>
      </c>
      <c r="B44" s="58">
        <f>+'[1]Pop'!D217</f>
        <v>269.667</v>
      </c>
      <c r="C44" s="46">
        <v>223.9</v>
      </c>
      <c r="D44" s="46">
        <v>0.44259299999999996</v>
      </c>
      <c r="E44" s="48">
        <v>85.7</v>
      </c>
      <c r="F44" s="48">
        <f t="shared" si="3"/>
        <v>310.042593</v>
      </c>
      <c r="G44" s="46">
        <v>62.8</v>
      </c>
      <c r="H44" s="46">
        <v>5.9508</v>
      </c>
      <c r="I44" s="46">
        <v>95.6</v>
      </c>
      <c r="J44" s="46">
        <f t="shared" si="4"/>
        <v>145.69179300000002</v>
      </c>
      <c r="K44" s="44">
        <f t="shared" si="5"/>
        <v>0.5402655608583922</v>
      </c>
    </row>
    <row r="45" spans="1:11" ht="12" customHeight="1">
      <c r="A45" s="41">
        <v>1997</v>
      </c>
      <c r="B45" s="58">
        <f>+'[1]Pop'!D218</f>
        <v>272.912</v>
      </c>
      <c r="C45" s="46">
        <v>225.1</v>
      </c>
      <c r="D45" s="46">
        <v>2.4731759999999996</v>
      </c>
      <c r="E45" s="48">
        <v>95.6</v>
      </c>
      <c r="F45" s="48">
        <f t="shared" si="3"/>
        <v>323.173176</v>
      </c>
      <c r="G45" s="46">
        <v>102.2</v>
      </c>
      <c r="H45" s="46">
        <v>6.112800000000001</v>
      </c>
      <c r="I45" s="46">
        <v>105.8</v>
      </c>
      <c r="J45" s="46">
        <f t="shared" si="4"/>
        <v>109.06037600000003</v>
      </c>
      <c r="K45" s="44">
        <f t="shared" si="5"/>
        <v>0.39961737116726287</v>
      </c>
    </row>
    <row r="46" spans="1:11" ht="12" customHeight="1">
      <c r="A46" s="41">
        <v>1998</v>
      </c>
      <c r="B46" s="58">
        <f>+'[1]Pop'!D219</f>
        <v>276.115</v>
      </c>
      <c r="C46" s="46">
        <v>217.3</v>
      </c>
      <c r="D46" s="46">
        <v>0.702661</v>
      </c>
      <c r="E46" s="48">
        <v>105.8</v>
      </c>
      <c r="F46" s="48">
        <f t="shared" si="3"/>
        <v>323.802661</v>
      </c>
      <c r="G46" s="46">
        <v>123.5</v>
      </c>
      <c r="H46" s="46">
        <v>7.2090000000000005</v>
      </c>
      <c r="I46" s="46">
        <v>95.6</v>
      </c>
      <c r="J46" s="46">
        <f t="shared" si="4"/>
        <v>97.493661</v>
      </c>
      <c r="K46" s="44">
        <f t="shared" si="5"/>
        <v>0.35309078101515673</v>
      </c>
    </row>
    <row r="47" spans="1:11" ht="12" customHeight="1">
      <c r="A47" s="41">
        <v>1999</v>
      </c>
      <c r="B47" s="58">
        <f>+'[1]Pop'!D220</f>
        <v>279.295</v>
      </c>
      <c r="C47" s="46">
        <v>246.9</v>
      </c>
      <c r="D47" s="46">
        <v>0.20856599999999997</v>
      </c>
      <c r="E47" s="48">
        <v>95.6</v>
      </c>
      <c r="F47" s="48">
        <f t="shared" si="3"/>
        <v>342.708566</v>
      </c>
      <c r="G47" s="46">
        <v>68.3</v>
      </c>
      <c r="H47" s="46">
        <v>6.9606</v>
      </c>
      <c r="I47" s="46">
        <v>118.6</v>
      </c>
      <c r="J47" s="46">
        <f t="shared" si="4"/>
        <v>148.847966</v>
      </c>
      <c r="K47" s="44">
        <f t="shared" si="5"/>
        <v>0.5329417497627956</v>
      </c>
    </row>
    <row r="48" spans="1:11" ht="12" customHeight="1">
      <c r="A48" s="41">
        <v>2000</v>
      </c>
      <c r="B48" s="58">
        <f>+'[1]Pop'!D221</f>
        <v>282.385</v>
      </c>
      <c r="C48" s="46">
        <v>248.9</v>
      </c>
      <c r="D48" s="46">
        <v>0.04399985</v>
      </c>
      <c r="E48" s="48">
        <v>118.6</v>
      </c>
      <c r="F48" s="48">
        <f t="shared" si="3"/>
        <v>367.54399985</v>
      </c>
      <c r="G48" s="46">
        <v>102.82843789</v>
      </c>
      <c r="H48" s="46">
        <v>5.913</v>
      </c>
      <c r="I48" s="46">
        <v>126</v>
      </c>
      <c r="J48" s="46">
        <f t="shared" si="4"/>
        <v>132.80256195999993</v>
      </c>
      <c r="K48" s="44">
        <f t="shared" si="5"/>
        <v>0.47028900954370784</v>
      </c>
    </row>
    <row r="49" spans="1:11" ht="12" customHeight="1">
      <c r="A49" s="37">
        <v>2001</v>
      </c>
      <c r="B49" s="57">
        <f>+'[1]Pop'!D222</f>
        <v>285.309019</v>
      </c>
      <c r="C49" s="50">
        <v>210.8</v>
      </c>
      <c r="D49" s="50">
        <v>0.50023975</v>
      </c>
      <c r="E49" s="52">
        <v>126</v>
      </c>
      <c r="F49" s="52">
        <f t="shared" si="3"/>
        <v>337.30023975</v>
      </c>
      <c r="G49" s="50">
        <v>105.34717443000001</v>
      </c>
      <c r="H49" s="50">
        <v>5.097600000000001</v>
      </c>
      <c r="I49" s="50">
        <v>98.8</v>
      </c>
      <c r="J49" s="50">
        <f t="shared" si="4"/>
        <v>128.05546532</v>
      </c>
      <c r="K49" s="45">
        <f t="shared" si="5"/>
        <v>0.4488307652132091</v>
      </c>
    </row>
    <row r="50" spans="1:11" ht="12" customHeight="1">
      <c r="A50" s="37">
        <v>2002</v>
      </c>
      <c r="B50" s="57">
        <f>+'[1]Pop'!D223</f>
        <v>288.104818</v>
      </c>
      <c r="C50" s="50">
        <v>155.8</v>
      </c>
      <c r="D50" s="50">
        <v>0.35303272999999996</v>
      </c>
      <c r="E50" s="52">
        <v>98.8</v>
      </c>
      <c r="F50" s="52">
        <f t="shared" si="3"/>
        <v>254.95303273000002</v>
      </c>
      <c r="G50" s="50">
        <v>81.84832458</v>
      </c>
      <c r="H50" s="50">
        <v>5.907600000000001</v>
      </c>
      <c r="I50" s="50">
        <v>63.877999999999986</v>
      </c>
      <c r="J50" s="50">
        <f t="shared" si="4"/>
        <v>103.31910815000003</v>
      </c>
      <c r="K50" s="45">
        <f t="shared" si="5"/>
        <v>0.35861638436744236</v>
      </c>
    </row>
    <row r="51" spans="1:11" ht="12" customHeight="1">
      <c r="A51" s="37">
        <v>2003</v>
      </c>
      <c r="B51" s="57">
        <f>+'[1]Pop'!D224</f>
        <v>290.819634</v>
      </c>
      <c r="C51" s="50">
        <v>221.6</v>
      </c>
      <c r="D51" s="50">
        <v>2.0542138700000003</v>
      </c>
      <c r="E51" s="52">
        <v>63.877999999999986</v>
      </c>
      <c r="F51" s="52">
        <f t="shared" si="3"/>
        <v>287.53221386999996</v>
      </c>
      <c r="G51" s="50">
        <v>61.96391062</v>
      </c>
      <c r="H51" s="50">
        <v>2.7594</v>
      </c>
      <c r="I51" s="50">
        <v>75.34399999999997</v>
      </c>
      <c r="J51" s="50">
        <f t="shared" si="4"/>
        <v>147.46490325</v>
      </c>
      <c r="K51" s="45">
        <f t="shared" si="5"/>
        <v>0.5070665320003807</v>
      </c>
    </row>
    <row r="52" spans="1:11" ht="12" customHeight="1">
      <c r="A52" s="37">
        <v>2004</v>
      </c>
      <c r="B52" s="57">
        <f>+'[1]Pop'!D225</f>
        <v>293.463185</v>
      </c>
      <c r="C52" s="50">
        <v>95.1</v>
      </c>
      <c r="D52" s="50">
        <v>0.7566902</v>
      </c>
      <c r="E52" s="52">
        <v>75.34399999999997</v>
      </c>
      <c r="F52" s="52">
        <f t="shared" si="3"/>
        <v>171.20069019999994</v>
      </c>
      <c r="G52" s="50">
        <v>35.049025439999994</v>
      </c>
      <c r="H52" s="50">
        <v>3.9312</v>
      </c>
      <c r="I52" s="50">
        <v>33.285</v>
      </c>
      <c r="J52" s="50">
        <f t="shared" si="4"/>
        <v>98.93546475999997</v>
      </c>
      <c r="K52" s="45">
        <f t="shared" si="5"/>
        <v>0.33713075376047585</v>
      </c>
    </row>
    <row r="53" spans="1:11" ht="12" customHeight="1">
      <c r="A53" s="37">
        <v>2005</v>
      </c>
      <c r="B53" s="57">
        <f>+'[1]Pop'!D226</f>
        <v>296.186216</v>
      </c>
      <c r="C53" s="50">
        <v>158.5</v>
      </c>
      <c r="D53" s="50">
        <v>0.71928659</v>
      </c>
      <c r="E53" s="52">
        <v>33.285</v>
      </c>
      <c r="F53" s="52">
        <f t="shared" si="3"/>
        <v>192.50428659</v>
      </c>
      <c r="G53" s="50">
        <v>38.41517018</v>
      </c>
      <c r="H53" s="50">
        <v>3.7638000000000007</v>
      </c>
      <c r="I53" s="50">
        <v>63.400000000000006</v>
      </c>
      <c r="J53" s="50">
        <f t="shared" si="4"/>
        <v>86.92531641</v>
      </c>
      <c r="K53" s="45">
        <f t="shared" si="5"/>
        <v>0.2934819776015505</v>
      </c>
    </row>
    <row r="54" spans="1:11" ht="12" customHeight="1">
      <c r="A54" s="41">
        <v>2006</v>
      </c>
      <c r="B54" s="58">
        <f>+'[1]Pop'!D227</f>
        <v>298.995825</v>
      </c>
      <c r="C54" s="46">
        <v>119</v>
      </c>
      <c r="D54" s="46">
        <v>0.47664589</v>
      </c>
      <c r="E54" s="48">
        <v>63.400000000000006</v>
      </c>
      <c r="F54" s="48">
        <f t="shared" si="3"/>
        <v>182.87664589000002</v>
      </c>
      <c r="G54" s="46">
        <v>81.45692260999999</v>
      </c>
      <c r="H54" s="46">
        <v>3.213</v>
      </c>
      <c r="I54" s="46">
        <v>36.40999999999998</v>
      </c>
      <c r="J54" s="46">
        <f t="shared" si="4"/>
        <v>61.79672328000005</v>
      </c>
      <c r="K54" s="44">
        <f t="shared" si="5"/>
        <v>0.20668089020975475</v>
      </c>
    </row>
    <row r="55" spans="1:11" ht="12" customHeight="1">
      <c r="A55" s="41">
        <v>2007</v>
      </c>
      <c r="B55" s="58">
        <f>+'[1]Pop'!D228</f>
        <v>302.003917</v>
      </c>
      <c r="C55" s="46">
        <v>118.6</v>
      </c>
      <c r="D55" s="46">
        <v>0.5947673299999999</v>
      </c>
      <c r="E55" s="48">
        <v>36.40999999999998</v>
      </c>
      <c r="F55" s="48">
        <f t="shared" si="3"/>
        <v>155.60476732999996</v>
      </c>
      <c r="G55" s="46">
        <v>36.99445224</v>
      </c>
      <c r="H55" s="46">
        <v>4.1094</v>
      </c>
      <c r="I55" s="46">
        <v>33.208</v>
      </c>
      <c r="J55" s="46">
        <f t="shared" si="4"/>
        <v>81.29291508999997</v>
      </c>
      <c r="K55" s="44">
        <f t="shared" si="5"/>
        <v>0.269178346749721</v>
      </c>
    </row>
    <row r="56" spans="1:11" ht="12" customHeight="1">
      <c r="A56" s="41">
        <v>2008</v>
      </c>
      <c r="B56" s="58">
        <f>+'[1]Pop'!D229</f>
        <v>304.797761</v>
      </c>
      <c r="C56" s="46">
        <v>159.8</v>
      </c>
      <c r="D56" s="46">
        <v>0.5572755300000001</v>
      </c>
      <c r="E56" s="48">
        <v>33.208</v>
      </c>
      <c r="F56" s="48">
        <f t="shared" si="3"/>
        <v>193.56527553</v>
      </c>
      <c r="G56" s="46">
        <v>77.00950999</v>
      </c>
      <c r="H56" s="46">
        <v>2.9106</v>
      </c>
      <c r="I56" s="46">
        <v>52.322</v>
      </c>
      <c r="J56" s="46">
        <f t="shared" si="4"/>
        <v>61.323165540000005</v>
      </c>
      <c r="K56" s="44">
        <f t="shared" si="5"/>
        <v>0.20119296591552066</v>
      </c>
    </row>
    <row r="57" spans="1:11" ht="12" customHeight="1">
      <c r="A57" s="41">
        <v>2009</v>
      </c>
      <c r="B57" s="58">
        <f>+'[1]Pop'!D230</f>
        <v>307.439406</v>
      </c>
      <c r="C57" s="46">
        <v>99.9</v>
      </c>
      <c r="D57" s="46">
        <v>0.31507576</v>
      </c>
      <c r="E57" s="48">
        <v>52.322</v>
      </c>
      <c r="F57" s="48">
        <f t="shared" si="3"/>
        <v>152.53707576</v>
      </c>
      <c r="G57" s="46">
        <v>46.015220920000004</v>
      </c>
      <c r="H57" s="46">
        <v>4.239000000000001</v>
      </c>
      <c r="I57" s="46">
        <v>41.958</v>
      </c>
      <c r="J57" s="46">
        <f t="shared" si="4"/>
        <v>60.324854839999986</v>
      </c>
      <c r="K57" s="44">
        <f t="shared" si="5"/>
        <v>0.1962170550121346</v>
      </c>
    </row>
    <row r="58" spans="1:11" ht="12" customHeight="1">
      <c r="A58" s="41">
        <v>2010</v>
      </c>
      <c r="B58" s="58">
        <f>+'[1]Pop'!D231</f>
        <v>309.741279</v>
      </c>
      <c r="C58" s="46">
        <v>140.3</v>
      </c>
      <c r="D58" s="46">
        <v>0.97050547</v>
      </c>
      <c r="E58" s="48">
        <v>41.958</v>
      </c>
      <c r="F58" s="48">
        <f t="shared" si="3"/>
        <v>183.22850547000002</v>
      </c>
      <c r="G58" s="46">
        <v>47.73371054</v>
      </c>
      <c r="H58" s="46">
        <v>3.3372</v>
      </c>
      <c r="I58" s="46">
        <v>67.34400000000001</v>
      </c>
      <c r="J58" s="46">
        <f t="shared" si="4"/>
        <v>64.81359493000001</v>
      </c>
      <c r="K58" s="44">
        <f t="shared" si="5"/>
        <v>0.2092507499783392</v>
      </c>
    </row>
    <row r="59" spans="1:11" ht="12" customHeight="1">
      <c r="A59" s="79">
        <v>2011</v>
      </c>
      <c r="B59" s="78">
        <f>+'[1]Pop'!D232</f>
        <v>311.973914</v>
      </c>
      <c r="C59" s="76">
        <v>119.6</v>
      </c>
      <c r="D59" s="76">
        <v>0.44628825</v>
      </c>
      <c r="E59" s="77">
        <v>67.34400000000001</v>
      </c>
      <c r="F59" s="77">
        <f t="shared" si="3"/>
        <v>187.39028825</v>
      </c>
      <c r="G59" s="76">
        <v>28.560847149999997</v>
      </c>
      <c r="H59" s="76">
        <v>3.0024</v>
      </c>
      <c r="I59" s="76">
        <v>43.056</v>
      </c>
      <c r="J59" s="76">
        <f t="shared" si="4"/>
        <v>112.7710411</v>
      </c>
      <c r="K59" s="75">
        <f t="shared" si="5"/>
        <v>0.36147586717779234</v>
      </c>
    </row>
    <row r="60" spans="1:11" ht="12" customHeight="1">
      <c r="A60" s="79">
        <v>2012</v>
      </c>
      <c r="B60" s="78">
        <f>+'[1]Pop'!D233</f>
        <v>314.167558</v>
      </c>
      <c r="C60" s="76">
        <v>122.2</v>
      </c>
      <c r="D60" s="76">
        <v>1.30044038</v>
      </c>
      <c r="E60" s="77">
        <v>43.056</v>
      </c>
      <c r="F60" s="77">
        <f t="shared" si="3"/>
        <v>166.55644038</v>
      </c>
      <c r="G60" s="76">
        <v>58.69900653</v>
      </c>
      <c r="H60" s="76">
        <v>4.077000000000001</v>
      </c>
      <c r="I60" s="76">
        <v>52.54599999999999</v>
      </c>
      <c r="J60" s="76">
        <f aca="true" t="shared" si="6" ref="J60:J65">F60-G60-H60-I60</f>
        <v>51.234433850000016</v>
      </c>
      <c r="K60" s="75">
        <f aca="true" t="shared" si="7" ref="K60:K65">IF(J60=0,0,IF(B60=0,0,J60/B60))</f>
        <v>0.16307996336782812</v>
      </c>
    </row>
    <row r="61" spans="1:11" ht="12" customHeight="1">
      <c r="A61" s="79">
        <v>2013</v>
      </c>
      <c r="B61" s="78">
        <f>+'[1]Pop'!D234</f>
        <v>316.294766</v>
      </c>
      <c r="C61" s="76">
        <v>151.5</v>
      </c>
      <c r="D61" s="76">
        <v>0.529770186</v>
      </c>
      <c r="E61" s="77">
        <v>52.54599999999999</v>
      </c>
      <c r="F61" s="77">
        <f t="shared" si="3"/>
        <v>204.575770186</v>
      </c>
      <c r="G61" s="76">
        <v>91.060285866</v>
      </c>
      <c r="H61" s="76">
        <v>5.7834</v>
      </c>
      <c r="I61" s="76">
        <v>48.480000000000004</v>
      </c>
      <c r="J61" s="76">
        <f t="shared" si="6"/>
        <v>59.252084319999994</v>
      </c>
      <c r="K61" s="75">
        <f t="shared" si="7"/>
        <v>0.18733185208635414</v>
      </c>
    </row>
    <row r="62" spans="1:11" ht="12" customHeight="1">
      <c r="A62" s="79">
        <v>2014</v>
      </c>
      <c r="B62" s="78">
        <f>+'[1]Pop'!D235</f>
        <v>318.576955</v>
      </c>
      <c r="C62" s="76">
        <v>238.5</v>
      </c>
      <c r="D62" s="76">
        <v>0.57650813</v>
      </c>
      <c r="E62" s="77">
        <v>48.480000000000004</v>
      </c>
      <c r="F62" s="77">
        <f t="shared" si="3"/>
        <v>287.55650813</v>
      </c>
      <c r="G62" s="76">
        <v>83.593237926</v>
      </c>
      <c r="H62" s="76">
        <v>2.4138</v>
      </c>
      <c r="I62" s="76">
        <v>114.47999999999999</v>
      </c>
      <c r="J62" s="76">
        <f t="shared" si="6"/>
        <v>87.069470204</v>
      </c>
      <c r="K62" s="75">
        <f t="shared" si="7"/>
        <v>0.27330749709752233</v>
      </c>
    </row>
    <row r="63" spans="1:11" ht="12" customHeight="1">
      <c r="A63" s="79">
        <v>2015</v>
      </c>
      <c r="B63" s="78">
        <f>+'[1]Pop'!D236</f>
        <v>320.870703</v>
      </c>
      <c r="C63" s="76">
        <v>91.5</v>
      </c>
      <c r="D63" s="76">
        <v>0.23258740999999997</v>
      </c>
      <c r="E63" s="77">
        <v>114.47999999999999</v>
      </c>
      <c r="F63" s="77">
        <f t="shared" si="3"/>
        <v>206.21258740999997</v>
      </c>
      <c r="G63" s="76">
        <v>61.746115112</v>
      </c>
      <c r="H63" s="76">
        <v>2.2518000000000002</v>
      </c>
      <c r="I63" s="76">
        <v>30.194999999999986</v>
      </c>
      <c r="J63" s="76">
        <f t="shared" si="6"/>
        <v>112.01967229799999</v>
      </c>
      <c r="K63" s="75">
        <f t="shared" si="7"/>
        <v>0.34911156191782333</v>
      </c>
    </row>
    <row r="64" spans="1:11" ht="12" customHeight="1">
      <c r="A64" s="110">
        <v>2016</v>
      </c>
      <c r="B64" s="111">
        <f>+'[1]Pop'!D237</f>
        <v>323.161011</v>
      </c>
      <c r="C64" s="112">
        <v>84.5</v>
      </c>
      <c r="D64" s="112">
        <v>0.8793413470599999</v>
      </c>
      <c r="E64" s="113">
        <v>30.194999999999986</v>
      </c>
      <c r="F64" s="113">
        <f t="shared" si="3"/>
        <v>115.57434134706</v>
      </c>
      <c r="G64" s="112">
        <v>31.172641163179996</v>
      </c>
      <c r="H64" s="112">
        <v>3.4236</v>
      </c>
      <c r="I64" s="112">
        <v>16.054999999999993</v>
      </c>
      <c r="J64" s="112">
        <f t="shared" si="6"/>
        <v>64.92310018388001</v>
      </c>
      <c r="K64" s="114">
        <f t="shared" si="7"/>
        <v>0.2009001642338593</v>
      </c>
    </row>
    <row r="65" spans="1:11" ht="12" customHeight="1">
      <c r="A65" s="130">
        <v>2017</v>
      </c>
      <c r="B65" s="131">
        <f>+'[1]Pop'!D238</f>
        <v>325.20603</v>
      </c>
      <c r="C65" s="132">
        <v>140.3</v>
      </c>
      <c r="D65" s="132">
        <v>1.6495760503199999</v>
      </c>
      <c r="E65" s="133">
        <v>16.054999999999993</v>
      </c>
      <c r="F65" s="133">
        <f t="shared" si="3"/>
        <v>158.00457605032</v>
      </c>
      <c r="G65" s="132">
        <v>27.5719918452</v>
      </c>
      <c r="H65" s="132">
        <v>2.7540000000000004</v>
      </c>
      <c r="I65" s="132">
        <v>46.76666666666668</v>
      </c>
      <c r="J65" s="132">
        <f t="shared" si="6"/>
        <v>80.91191753845332</v>
      </c>
      <c r="K65" s="134">
        <f t="shared" si="7"/>
        <v>0.2488020211016792</v>
      </c>
    </row>
    <row r="66" spans="1:11" ht="12" customHeight="1">
      <c r="A66" s="130">
        <v>2018</v>
      </c>
      <c r="B66" s="131">
        <f>+'[1]Pop'!D239</f>
        <v>326.923976</v>
      </c>
      <c r="C66" s="132">
        <v>118.6</v>
      </c>
      <c r="D66" s="132">
        <v>1.74643823464</v>
      </c>
      <c r="E66" s="133">
        <v>46.76666666666668</v>
      </c>
      <c r="F66" s="133">
        <f t="shared" si="3"/>
        <v>167.11310490130666</v>
      </c>
      <c r="G66" s="132">
        <v>20.157464567459996</v>
      </c>
      <c r="H66" s="132">
        <v>3.375</v>
      </c>
      <c r="I66" s="132">
        <v>33.73511111111111</v>
      </c>
      <c r="J66" s="132">
        <f>F66-G66-H66-I66</f>
        <v>109.84552922273554</v>
      </c>
      <c r="K66" s="134">
        <f>IF(J66=0,0,IF(B66=0,0,J66/B66))</f>
        <v>0.33599716535545726</v>
      </c>
    </row>
    <row r="67" spans="1:11" ht="12" customHeight="1" thickBot="1">
      <c r="A67" s="115">
        <v>2019</v>
      </c>
      <c r="B67" s="116">
        <f>+'[1]Pop'!D240</f>
        <v>328.475998</v>
      </c>
      <c r="C67" s="150">
        <v>103.98240000000001</v>
      </c>
      <c r="D67" s="117">
        <v>2.13764143978</v>
      </c>
      <c r="E67" s="151">
        <v>33.73511111111111</v>
      </c>
      <c r="F67" s="118">
        <f t="shared" si="3"/>
        <v>139.85515255089112</v>
      </c>
      <c r="G67" s="150">
        <v>51.963914139059995</v>
      </c>
      <c r="H67" s="117">
        <v>3.1842</v>
      </c>
      <c r="I67" s="150">
        <v>27.998223999999993</v>
      </c>
      <c r="J67" s="117">
        <f>F67-G67-H67-I67</f>
        <v>56.70881441183113</v>
      </c>
      <c r="K67" s="119">
        <f>IF(J67=0,0,IF(B67=0,0,J67/B67))</f>
        <v>0.17264218620878086</v>
      </c>
    </row>
    <row r="68" spans="1:11" ht="12" customHeight="1" thickTop="1">
      <c r="A68" s="241" t="s">
        <v>50</v>
      </c>
      <c r="B68" s="242"/>
      <c r="C68" s="242"/>
      <c r="D68" s="242"/>
      <c r="E68" s="242"/>
      <c r="F68" s="242"/>
      <c r="G68" s="242"/>
      <c r="H68" s="242"/>
      <c r="I68" s="242"/>
      <c r="J68" s="242"/>
      <c r="K68" s="243"/>
    </row>
    <row r="69" spans="1:11" ht="12" customHeight="1">
      <c r="A69" s="259"/>
      <c r="B69" s="260"/>
      <c r="C69" s="260"/>
      <c r="D69" s="260"/>
      <c r="E69" s="260"/>
      <c r="F69" s="260"/>
      <c r="G69" s="260"/>
      <c r="H69" s="260"/>
      <c r="I69" s="260"/>
      <c r="J69" s="260"/>
      <c r="K69" s="261"/>
    </row>
    <row r="70" spans="1:11" ht="12" customHeight="1">
      <c r="A70" s="235" t="s">
        <v>68</v>
      </c>
      <c r="B70" s="244"/>
      <c r="C70" s="244"/>
      <c r="D70" s="244"/>
      <c r="E70" s="244"/>
      <c r="F70" s="244"/>
      <c r="G70" s="244"/>
      <c r="H70" s="244"/>
      <c r="I70" s="244"/>
      <c r="J70" s="244"/>
      <c r="K70" s="245"/>
    </row>
    <row r="71" spans="1:11" ht="12" customHeight="1">
      <c r="A71" s="235"/>
      <c r="B71" s="244"/>
      <c r="C71" s="244"/>
      <c r="D71" s="244"/>
      <c r="E71" s="244"/>
      <c r="F71" s="244"/>
      <c r="G71" s="244"/>
      <c r="H71" s="244"/>
      <c r="I71" s="244"/>
      <c r="J71" s="244"/>
      <c r="K71" s="245"/>
    </row>
    <row r="72" spans="1:11" ht="12" customHeight="1">
      <c r="A72" s="238"/>
      <c r="B72" s="239"/>
      <c r="C72" s="239"/>
      <c r="D72" s="239"/>
      <c r="E72" s="239"/>
      <c r="F72" s="239"/>
      <c r="G72" s="239"/>
      <c r="H72" s="239"/>
      <c r="I72" s="239"/>
      <c r="J72" s="239"/>
      <c r="K72" s="240"/>
    </row>
    <row r="73" spans="1:11" ht="12" customHeight="1">
      <c r="A73" s="212" t="s">
        <v>91</v>
      </c>
      <c r="B73" s="213"/>
      <c r="C73" s="213"/>
      <c r="D73" s="213"/>
      <c r="E73" s="213"/>
      <c r="F73" s="213"/>
      <c r="G73" s="213"/>
      <c r="H73" s="213"/>
      <c r="I73" s="213"/>
      <c r="J73" s="213"/>
      <c r="K73" s="214"/>
    </row>
  </sheetData>
  <sheetProtection/>
  <mergeCells count="20">
    <mergeCell ref="D3:D6"/>
    <mergeCell ref="I3:I6"/>
    <mergeCell ref="J4:J6"/>
    <mergeCell ref="A70:K71"/>
    <mergeCell ref="A69:K69"/>
    <mergeCell ref="A72:K72"/>
    <mergeCell ref="A68:K68"/>
    <mergeCell ref="K5:K6"/>
    <mergeCell ref="E3:E6"/>
    <mergeCell ref="F3:F6"/>
    <mergeCell ref="G2:I2"/>
    <mergeCell ref="J2:K3"/>
    <mergeCell ref="A73:K73"/>
    <mergeCell ref="A1:K1"/>
    <mergeCell ref="C7:J7"/>
    <mergeCell ref="G3:G6"/>
    <mergeCell ref="H3:H6"/>
    <mergeCell ref="A2:A6"/>
    <mergeCell ref="B2:B6"/>
    <mergeCell ref="C3:C6"/>
  </mergeCells>
  <printOptions horizontalCentered="1" verticalCentered="1"/>
  <pageMargins left="0.5" right="0.5" top="0.699305556" bottom="0.699305555555556" header="0" footer="0"/>
  <pageSetup fitToHeight="1" fitToWidth="1" horizontalDpi="600" verticalDpi="600" orientation="landscape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73"/>
  <sheetViews>
    <sheetView showOutlineSymbols="0" zoomScalePageLayoutView="0" workbookViewId="0" topLeftCell="A1">
      <pane ySplit="7" topLeftCell="A8" activePane="bottomLeft" state="frozen"/>
      <selection pane="topLeft" activeCell="A1" sqref="A1"/>
      <selection pane="bottomLeft" activeCell="A1" sqref="A1:K1"/>
    </sheetView>
  </sheetViews>
  <sheetFormatPr defaultColWidth="12.7109375" defaultRowHeight="12" customHeight="1"/>
  <cols>
    <col min="1" max="1" width="12.7109375" style="6" customWidth="1"/>
    <col min="2" max="2" width="12.7109375" style="15" customWidth="1"/>
    <col min="3" max="10" width="12.7109375" style="7" customWidth="1"/>
    <col min="11" max="11" width="12.7109375" style="11" customWidth="1"/>
    <col min="12" max="16384" width="12.7109375" style="8" customWidth="1"/>
  </cols>
  <sheetData>
    <row r="1" spans="1:11" s="60" customFormat="1" ht="12" customHeight="1" thickBot="1">
      <c r="A1" s="215" t="s">
        <v>77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12" customHeight="1" thickTop="1">
      <c r="A2" s="217" t="s">
        <v>0</v>
      </c>
      <c r="B2" s="220" t="s">
        <v>33</v>
      </c>
      <c r="C2" s="9" t="s">
        <v>1</v>
      </c>
      <c r="D2" s="16"/>
      <c r="E2" s="16"/>
      <c r="F2" s="16"/>
      <c r="G2" s="229" t="s">
        <v>73</v>
      </c>
      <c r="H2" s="230"/>
      <c r="I2" s="230"/>
      <c r="J2" s="231" t="s">
        <v>74</v>
      </c>
      <c r="K2" s="232"/>
    </row>
    <row r="3" spans="1:11" ht="12" customHeight="1">
      <c r="A3" s="247"/>
      <c r="B3" s="249"/>
      <c r="C3" s="223" t="s">
        <v>34</v>
      </c>
      <c r="D3" s="223" t="s">
        <v>41</v>
      </c>
      <c r="E3" s="223" t="s">
        <v>42</v>
      </c>
      <c r="F3" s="223" t="s">
        <v>43</v>
      </c>
      <c r="G3" s="223" t="s">
        <v>44</v>
      </c>
      <c r="H3" s="223" t="s">
        <v>45</v>
      </c>
      <c r="I3" s="223" t="s">
        <v>86</v>
      </c>
      <c r="J3" s="233"/>
      <c r="K3" s="234"/>
    </row>
    <row r="4" spans="1:11" ht="12" customHeight="1">
      <c r="A4" s="247"/>
      <c r="B4" s="249"/>
      <c r="C4" s="251"/>
      <c r="D4" s="251"/>
      <c r="E4" s="251"/>
      <c r="F4" s="251"/>
      <c r="G4" s="251"/>
      <c r="H4" s="251"/>
      <c r="I4" s="251"/>
      <c r="J4" s="223" t="s">
        <v>2</v>
      </c>
      <c r="K4" s="40" t="s">
        <v>29</v>
      </c>
    </row>
    <row r="5" spans="1:11" ht="12" customHeight="1">
      <c r="A5" s="247"/>
      <c r="B5" s="249"/>
      <c r="C5" s="251"/>
      <c r="D5" s="251"/>
      <c r="E5" s="251"/>
      <c r="F5" s="251"/>
      <c r="G5" s="251"/>
      <c r="H5" s="251"/>
      <c r="I5" s="251"/>
      <c r="J5" s="251"/>
      <c r="K5" s="227" t="s">
        <v>3</v>
      </c>
    </row>
    <row r="6" spans="1:11" ht="12" customHeight="1">
      <c r="A6" s="248"/>
      <c r="B6" s="250"/>
      <c r="C6" s="252"/>
      <c r="D6" s="252"/>
      <c r="E6" s="252"/>
      <c r="F6" s="252"/>
      <c r="G6" s="252"/>
      <c r="H6" s="252"/>
      <c r="I6" s="252"/>
      <c r="J6" s="252"/>
      <c r="K6" s="253"/>
    </row>
    <row r="7" spans="1:11" ht="12" customHeight="1">
      <c r="A7" s="10"/>
      <c r="B7" s="95" t="s">
        <v>51</v>
      </c>
      <c r="C7" s="216" t="s">
        <v>52</v>
      </c>
      <c r="D7" s="246"/>
      <c r="E7" s="246"/>
      <c r="F7" s="246"/>
      <c r="G7" s="246"/>
      <c r="H7" s="246"/>
      <c r="I7" s="246"/>
      <c r="J7" s="246"/>
      <c r="K7" s="96" t="s">
        <v>53</v>
      </c>
    </row>
    <row r="8" spans="1:11" ht="12" customHeight="1">
      <c r="A8" s="41">
        <v>1960</v>
      </c>
      <c r="B8" s="58">
        <f>+'[1]Pop'!D181</f>
        <v>180.671</v>
      </c>
      <c r="C8" s="55">
        <v>14.4</v>
      </c>
      <c r="D8" s="62" t="s">
        <v>7</v>
      </c>
      <c r="E8" s="62" t="s">
        <v>7</v>
      </c>
      <c r="F8" s="48">
        <f aca="true" t="shared" si="0" ref="F8:F39">SUM(C8,D8,E8)</f>
        <v>14.4</v>
      </c>
      <c r="G8" s="62" t="s">
        <v>7</v>
      </c>
      <c r="H8" s="55">
        <v>0.8896916299559472</v>
      </c>
      <c r="I8" s="55">
        <v>7.0704</v>
      </c>
      <c r="J8" s="46">
        <f>F8-H8-I8</f>
        <v>6.439908370044052</v>
      </c>
      <c r="K8" s="44">
        <f aca="true" t="shared" si="1" ref="K8:K39">IF(J8=0,0,IF(B8=0,0,J8/B8))</f>
        <v>0.03564439434133897</v>
      </c>
    </row>
    <row r="9" spans="1:11" ht="12" customHeight="1">
      <c r="A9" s="37">
        <v>1961</v>
      </c>
      <c r="B9" s="57">
        <f>+'[1]Pop'!D182</f>
        <v>183.691</v>
      </c>
      <c r="C9" s="56">
        <v>22</v>
      </c>
      <c r="D9" s="63" t="s">
        <v>7</v>
      </c>
      <c r="E9" s="56">
        <v>7.0704</v>
      </c>
      <c r="F9" s="52">
        <f t="shared" si="0"/>
        <v>29.0704</v>
      </c>
      <c r="G9" s="63" t="s">
        <v>7</v>
      </c>
      <c r="H9" s="56">
        <v>1.1565991189427316</v>
      </c>
      <c r="I9" s="56">
        <v>10.802</v>
      </c>
      <c r="J9" s="50">
        <f aca="true" t="shared" si="2" ref="J9:J17">F9-H9-I9</f>
        <v>17.111800881057267</v>
      </c>
      <c r="K9" s="45">
        <f t="shared" si="1"/>
        <v>0.09315535807991282</v>
      </c>
    </row>
    <row r="10" spans="1:11" ht="12" customHeight="1">
      <c r="A10" s="37">
        <v>1962</v>
      </c>
      <c r="B10" s="57">
        <f>+'[1]Pop'!D183</f>
        <v>186.538</v>
      </c>
      <c r="C10" s="56">
        <v>28.6</v>
      </c>
      <c r="D10" s="63" t="s">
        <v>7</v>
      </c>
      <c r="E10" s="56">
        <v>10.802</v>
      </c>
      <c r="F10" s="52">
        <f t="shared" si="0"/>
        <v>39.402</v>
      </c>
      <c r="G10" s="63" t="s">
        <v>7</v>
      </c>
      <c r="H10" s="56">
        <v>0.41653744493392075</v>
      </c>
      <c r="I10" s="56">
        <v>14.0426</v>
      </c>
      <c r="J10" s="50">
        <f t="shared" si="2"/>
        <v>24.94286255506608</v>
      </c>
      <c r="K10" s="45">
        <f t="shared" si="1"/>
        <v>0.13371464556854945</v>
      </c>
    </row>
    <row r="11" spans="1:11" ht="12" customHeight="1">
      <c r="A11" s="37">
        <v>1963</v>
      </c>
      <c r="B11" s="57">
        <f>+'[1]Pop'!D184</f>
        <v>189.242</v>
      </c>
      <c r="C11" s="56">
        <v>10.3</v>
      </c>
      <c r="D11" s="63" t="s">
        <v>7</v>
      </c>
      <c r="E11" s="56">
        <v>14.0426</v>
      </c>
      <c r="F11" s="52">
        <f t="shared" si="0"/>
        <v>24.3426</v>
      </c>
      <c r="G11" s="63" t="s">
        <v>7</v>
      </c>
      <c r="H11" s="56">
        <v>1.0797621145374448</v>
      </c>
      <c r="I11" s="56">
        <v>5.057300000000001</v>
      </c>
      <c r="J11" s="50">
        <f t="shared" si="2"/>
        <v>18.205537885462554</v>
      </c>
      <c r="K11" s="45">
        <f t="shared" si="1"/>
        <v>0.0962024174626275</v>
      </c>
    </row>
    <row r="12" spans="1:11" ht="12" customHeight="1">
      <c r="A12" s="37">
        <v>1964</v>
      </c>
      <c r="B12" s="57">
        <f>+'[1]Pop'!D185</f>
        <v>191.889</v>
      </c>
      <c r="C12" s="56">
        <v>26.7</v>
      </c>
      <c r="D12" s="63" t="s">
        <v>7</v>
      </c>
      <c r="E12" s="56">
        <v>5.057300000000001</v>
      </c>
      <c r="F12" s="52">
        <f t="shared" si="0"/>
        <v>31.7573</v>
      </c>
      <c r="G12" s="63" t="s">
        <v>7</v>
      </c>
      <c r="H12" s="56">
        <v>0.7764581497797356</v>
      </c>
      <c r="I12" s="56">
        <v>12.255299999999998</v>
      </c>
      <c r="J12" s="50">
        <f t="shared" si="2"/>
        <v>18.725541850220267</v>
      </c>
      <c r="K12" s="45">
        <f t="shared" si="1"/>
        <v>0.09758528029340018</v>
      </c>
    </row>
    <row r="13" spans="1:11" ht="12" customHeight="1">
      <c r="A13" s="37">
        <v>1965</v>
      </c>
      <c r="B13" s="57">
        <f>+'[1]Pop'!D186</f>
        <v>194.303</v>
      </c>
      <c r="C13" s="56">
        <v>19.2</v>
      </c>
      <c r="D13" s="63" t="s">
        <v>7</v>
      </c>
      <c r="E13" s="56">
        <v>12.255299999999998</v>
      </c>
      <c r="F13" s="52">
        <f t="shared" si="0"/>
        <v>31.455299999999998</v>
      </c>
      <c r="G13" s="63" t="s">
        <v>7</v>
      </c>
      <c r="H13" s="56">
        <v>1.1929955947136563</v>
      </c>
      <c r="I13" s="56">
        <v>10.08</v>
      </c>
      <c r="J13" s="50">
        <f t="shared" si="2"/>
        <v>20.182304405286338</v>
      </c>
      <c r="K13" s="45">
        <f t="shared" si="1"/>
        <v>0.1038702665696687</v>
      </c>
    </row>
    <row r="14" spans="1:11" ht="12" customHeight="1">
      <c r="A14" s="41">
        <v>1966</v>
      </c>
      <c r="B14" s="58">
        <f>+'[1]Pop'!D187</f>
        <v>196.56</v>
      </c>
      <c r="C14" s="55">
        <v>29.5</v>
      </c>
      <c r="D14" s="62" t="s">
        <v>7</v>
      </c>
      <c r="E14" s="55">
        <v>10.08</v>
      </c>
      <c r="F14" s="48">
        <f t="shared" si="0"/>
        <v>39.58</v>
      </c>
      <c r="G14" s="62" t="s">
        <v>7</v>
      </c>
      <c r="H14" s="55">
        <v>1.2981409691629955</v>
      </c>
      <c r="I14" s="55">
        <v>15.930000000000001</v>
      </c>
      <c r="J14" s="46">
        <f t="shared" si="2"/>
        <v>22.351859030837005</v>
      </c>
      <c r="K14" s="44">
        <f t="shared" si="1"/>
        <v>0.1137151965345798</v>
      </c>
    </row>
    <row r="15" spans="1:11" ht="12" customHeight="1">
      <c r="A15" s="41">
        <v>1967</v>
      </c>
      <c r="B15" s="58">
        <f>+'[1]Pop'!D188</f>
        <v>198.712</v>
      </c>
      <c r="C15" s="55">
        <v>32.1</v>
      </c>
      <c r="D15" s="62" t="s">
        <v>7</v>
      </c>
      <c r="E15" s="55">
        <v>15.930000000000001</v>
      </c>
      <c r="F15" s="48">
        <f t="shared" si="0"/>
        <v>48.03</v>
      </c>
      <c r="G15" s="62" t="s">
        <v>7</v>
      </c>
      <c r="H15" s="55">
        <v>1.2698325991189428</v>
      </c>
      <c r="I15" s="55">
        <v>17.366100000000003</v>
      </c>
      <c r="J15" s="46">
        <f t="shared" si="2"/>
        <v>29.394067400881056</v>
      </c>
      <c r="K15" s="44">
        <f t="shared" si="1"/>
        <v>0.1479229608724237</v>
      </c>
    </row>
    <row r="16" spans="1:11" ht="12" customHeight="1">
      <c r="A16" s="41">
        <v>1968</v>
      </c>
      <c r="B16" s="58">
        <f>+'[1]Pop'!D189</f>
        <v>200.706</v>
      </c>
      <c r="C16" s="55">
        <v>31.4</v>
      </c>
      <c r="D16" s="62" t="s">
        <v>7</v>
      </c>
      <c r="E16" s="55">
        <v>17.366100000000003</v>
      </c>
      <c r="F16" s="48">
        <f t="shared" si="0"/>
        <v>48.7661</v>
      </c>
      <c r="G16" s="62" t="s">
        <v>7</v>
      </c>
      <c r="H16" s="55">
        <v>0.9018237885462556</v>
      </c>
      <c r="I16" s="55">
        <v>31.6734</v>
      </c>
      <c r="J16" s="46">
        <f t="shared" si="2"/>
        <v>16.190876211453748</v>
      </c>
      <c r="K16" s="44">
        <f t="shared" si="1"/>
        <v>0.0806696173081709</v>
      </c>
    </row>
    <row r="17" spans="1:11" ht="12" customHeight="1">
      <c r="A17" s="41">
        <v>1969</v>
      </c>
      <c r="B17" s="58">
        <f>+'[1]Pop'!D190</f>
        <v>202.677</v>
      </c>
      <c r="C17" s="55">
        <v>22.3</v>
      </c>
      <c r="D17" s="62" t="s">
        <v>7</v>
      </c>
      <c r="E17" s="55">
        <v>31.6734</v>
      </c>
      <c r="F17" s="48">
        <f t="shared" si="0"/>
        <v>53.9734</v>
      </c>
      <c r="G17" s="62" t="s">
        <v>7</v>
      </c>
      <c r="H17" s="55">
        <v>0.9179999999999999</v>
      </c>
      <c r="I17" s="55">
        <v>48</v>
      </c>
      <c r="J17" s="46">
        <f t="shared" si="2"/>
        <v>5.055399999999999</v>
      </c>
      <c r="K17" s="44">
        <f t="shared" si="1"/>
        <v>0.024943136122993724</v>
      </c>
    </row>
    <row r="18" spans="1:11" ht="12" customHeight="1">
      <c r="A18" s="41">
        <v>1970</v>
      </c>
      <c r="B18" s="58">
        <f>+'[1]Pop'!D191</f>
        <v>205.052</v>
      </c>
      <c r="C18" s="46">
        <v>22.7</v>
      </c>
      <c r="D18" s="62" t="s">
        <v>7</v>
      </c>
      <c r="E18" s="48">
        <v>48</v>
      </c>
      <c r="F18" s="48">
        <f t="shared" si="0"/>
        <v>70.7</v>
      </c>
      <c r="G18" s="49">
        <v>38.3</v>
      </c>
      <c r="H18" s="49">
        <v>1.1271</v>
      </c>
      <c r="I18" s="49">
        <v>30</v>
      </c>
      <c r="J18" s="46">
        <f aca="true" t="shared" si="3" ref="J18:J39">F18-G18-H18-I18</f>
        <v>1.272900000000007</v>
      </c>
      <c r="K18" s="44">
        <f t="shared" si="1"/>
        <v>0.006207693658194053</v>
      </c>
    </row>
    <row r="19" spans="1:11" ht="12" customHeight="1">
      <c r="A19" s="37">
        <v>1971</v>
      </c>
      <c r="B19" s="57">
        <f>+'[1]Pop'!D192</f>
        <v>207.661</v>
      </c>
      <c r="C19" s="50">
        <v>27.9</v>
      </c>
      <c r="D19" s="63" t="s">
        <v>7</v>
      </c>
      <c r="E19" s="52">
        <v>30</v>
      </c>
      <c r="F19" s="52">
        <f t="shared" si="0"/>
        <v>57.9</v>
      </c>
      <c r="G19" s="53">
        <v>24</v>
      </c>
      <c r="H19" s="53">
        <v>0.5928</v>
      </c>
      <c r="I19" s="53">
        <v>27</v>
      </c>
      <c r="J19" s="50">
        <f t="shared" si="3"/>
        <v>6.307200000000002</v>
      </c>
      <c r="K19" s="45">
        <f t="shared" si="1"/>
        <v>0.030372578384963964</v>
      </c>
    </row>
    <row r="20" spans="1:11" ht="12" customHeight="1">
      <c r="A20" s="37">
        <v>1972</v>
      </c>
      <c r="B20" s="57">
        <f>+'[1]Pop'!D193</f>
        <v>209.896</v>
      </c>
      <c r="C20" s="50">
        <v>14.4</v>
      </c>
      <c r="D20" s="63" t="s">
        <v>7</v>
      </c>
      <c r="E20" s="52">
        <v>27</v>
      </c>
      <c r="F20" s="52">
        <f t="shared" si="0"/>
        <v>41.4</v>
      </c>
      <c r="G20" s="53">
        <v>3.1</v>
      </c>
      <c r="H20" s="53">
        <v>0.5565</v>
      </c>
      <c r="I20" s="53">
        <v>32.5</v>
      </c>
      <c r="J20" s="50">
        <f t="shared" si="3"/>
        <v>5.243499999999997</v>
      </c>
      <c r="K20" s="45">
        <f t="shared" si="1"/>
        <v>0.02498141936959255</v>
      </c>
    </row>
    <row r="21" spans="1:11" ht="12" customHeight="1">
      <c r="A21" s="37">
        <v>1973</v>
      </c>
      <c r="B21" s="57">
        <f>+'[1]Pop'!D194</f>
        <v>211.909</v>
      </c>
      <c r="C21" s="50">
        <v>13.3</v>
      </c>
      <c r="D21" s="63" t="s">
        <v>7</v>
      </c>
      <c r="E21" s="52">
        <v>32.5</v>
      </c>
      <c r="F21" s="52">
        <f t="shared" si="0"/>
        <v>45.8</v>
      </c>
      <c r="G21" s="53">
        <v>29.8</v>
      </c>
      <c r="H21" s="53">
        <v>0.7903999999999999</v>
      </c>
      <c r="I21" s="53">
        <v>13.1</v>
      </c>
      <c r="J21" s="50">
        <f t="shared" si="3"/>
        <v>2.109599999999997</v>
      </c>
      <c r="K21" s="45">
        <f t="shared" si="1"/>
        <v>0.009955216626004544</v>
      </c>
    </row>
    <row r="22" spans="1:11" ht="12" customHeight="1">
      <c r="A22" s="37">
        <v>1974</v>
      </c>
      <c r="B22" s="57">
        <f>+'[1]Pop'!D195</f>
        <v>213.854</v>
      </c>
      <c r="C22" s="50">
        <v>19.2</v>
      </c>
      <c r="D22" s="63" t="s">
        <v>7</v>
      </c>
      <c r="E22" s="52">
        <v>13.1</v>
      </c>
      <c r="F22" s="52">
        <f t="shared" si="0"/>
        <v>32.3</v>
      </c>
      <c r="G22" s="53">
        <v>10.3</v>
      </c>
      <c r="H22" s="53">
        <v>0.8567999999999999</v>
      </c>
      <c r="I22" s="53">
        <v>16.1</v>
      </c>
      <c r="J22" s="50">
        <f t="shared" si="3"/>
        <v>5.043199999999995</v>
      </c>
      <c r="K22" s="45">
        <f t="shared" si="1"/>
        <v>0.02358244409737482</v>
      </c>
    </row>
    <row r="23" spans="1:11" ht="12" customHeight="1">
      <c r="A23" s="37">
        <v>1975</v>
      </c>
      <c r="B23" s="57">
        <f>+'[1]Pop'!D196</f>
        <v>215.973</v>
      </c>
      <c r="C23" s="50">
        <v>21.2</v>
      </c>
      <c r="D23" s="63" t="s">
        <v>7</v>
      </c>
      <c r="E23" s="52">
        <v>16.1</v>
      </c>
      <c r="F23" s="52">
        <f t="shared" si="0"/>
        <v>37.3</v>
      </c>
      <c r="G23" s="53">
        <v>7.3</v>
      </c>
      <c r="H23" s="53">
        <v>0.6324</v>
      </c>
      <c r="I23" s="53">
        <v>23.7</v>
      </c>
      <c r="J23" s="50">
        <f t="shared" si="3"/>
        <v>5.667599999999997</v>
      </c>
      <c r="K23" s="45">
        <f t="shared" si="1"/>
        <v>0.026242169160033874</v>
      </c>
    </row>
    <row r="24" spans="1:11" ht="12" customHeight="1">
      <c r="A24" s="41">
        <v>1976</v>
      </c>
      <c r="B24" s="58">
        <f>+'[1]Pop'!D197</f>
        <v>218.035</v>
      </c>
      <c r="C24" s="46">
        <v>15.7</v>
      </c>
      <c r="D24" s="62" t="s">
        <v>7</v>
      </c>
      <c r="E24" s="48">
        <v>23.7</v>
      </c>
      <c r="F24" s="48">
        <f t="shared" si="0"/>
        <v>39.4</v>
      </c>
      <c r="G24" s="46">
        <v>18.9</v>
      </c>
      <c r="H24" s="46">
        <v>0.4472</v>
      </c>
      <c r="I24" s="46">
        <v>18.6</v>
      </c>
      <c r="J24" s="46">
        <f t="shared" si="3"/>
        <v>1.4527999999999999</v>
      </c>
      <c r="K24" s="44">
        <f t="shared" si="1"/>
        <v>0.006663150411631159</v>
      </c>
    </row>
    <row r="25" spans="1:11" ht="12" customHeight="1">
      <c r="A25" s="41">
        <v>1977</v>
      </c>
      <c r="B25" s="58">
        <f>+'[1]Pop'!D198</f>
        <v>220.23899999999998</v>
      </c>
      <c r="C25" s="46">
        <v>10.9</v>
      </c>
      <c r="D25" s="62" t="s">
        <v>7</v>
      </c>
      <c r="E25" s="48">
        <v>18.6</v>
      </c>
      <c r="F25" s="48">
        <f t="shared" si="0"/>
        <v>29.5</v>
      </c>
      <c r="G25" s="46">
        <v>12.9</v>
      </c>
      <c r="H25" s="46">
        <v>0.7182000000000001</v>
      </c>
      <c r="I25" s="46">
        <v>14</v>
      </c>
      <c r="J25" s="46">
        <f t="shared" si="3"/>
        <v>1.881800000000002</v>
      </c>
      <c r="K25" s="44">
        <f t="shared" si="1"/>
        <v>0.00854435408805889</v>
      </c>
    </row>
    <row r="26" spans="1:11" ht="12" customHeight="1">
      <c r="A26" s="41">
        <v>1978</v>
      </c>
      <c r="B26" s="58">
        <f>+'[1]Pop'!D199</f>
        <v>222.585</v>
      </c>
      <c r="C26" s="46">
        <v>16.8</v>
      </c>
      <c r="D26" s="62" t="s">
        <v>7</v>
      </c>
      <c r="E26" s="48">
        <v>14</v>
      </c>
      <c r="F26" s="48">
        <f t="shared" si="0"/>
        <v>30.8</v>
      </c>
      <c r="G26" s="46">
        <v>10</v>
      </c>
      <c r="H26" s="46">
        <v>1.254</v>
      </c>
      <c r="I26" s="46">
        <v>13.4</v>
      </c>
      <c r="J26" s="46">
        <f t="shared" si="3"/>
        <v>6.145999999999999</v>
      </c>
      <c r="K26" s="44">
        <f t="shared" si="1"/>
        <v>0.027611923534829386</v>
      </c>
    </row>
    <row r="27" spans="1:11" ht="12" customHeight="1">
      <c r="A27" s="41">
        <v>1979</v>
      </c>
      <c r="B27" s="58">
        <f>+'[1]Pop'!D200</f>
        <v>225.055</v>
      </c>
      <c r="C27" s="46">
        <v>28.8</v>
      </c>
      <c r="D27" s="62" t="s">
        <v>7</v>
      </c>
      <c r="E27" s="48">
        <v>13.4</v>
      </c>
      <c r="F27" s="48">
        <f t="shared" si="0"/>
        <v>42.2</v>
      </c>
      <c r="G27" s="46">
        <v>8.8</v>
      </c>
      <c r="H27" s="46">
        <v>6.4456</v>
      </c>
      <c r="I27" s="46">
        <v>22.4</v>
      </c>
      <c r="J27" s="46">
        <f t="shared" si="3"/>
        <v>4.554400000000008</v>
      </c>
      <c r="K27" s="44">
        <f t="shared" si="1"/>
        <v>0.020236830996867468</v>
      </c>
    </row>
    <row r="28" spans="1:11" ht="12" customHeight="1">
      <c r="A28" s="41">
        <v>1980</v>
      </c>
      <c r="B28" s="58">
        <f>+'[1]Pop'!D201</f>
        <v>227.726</v>
      </c>
      <c r="C28" s="46">
        <v>145.1</v>
      </c>
      <c r="D28" s="62" t="s">
        <v>7</v>
      </c>
      <c r="E28" s="48">
        <v>22.4</v>
      </c>
      <c r="F28" s="48">
        <f t="shared" si="0"/>
        <v>167.5</v>
      </c>
      <c r="G28" s="46">
        <v>119.6</v>
      </c>
      <c r="H28" s="46">
        <v>10.140300000000002</v>
      </c>
      <c r="I28" s="46">
        <v>36.4</v>
      </c>
      <c r="J28" s="46">
        <f t="shared" si="3"/>
        <v>1.3597000000000037</v>
      </c>
      <c r="K28" s="44">
        <f t="shared" si="1"/>
        <v>0.005970771892537539</v>
      </c>
    </row>
    <row r="29" spans="1:11" ht="12" customHeight="1">
      <c r="A29" s="37">
        <v>1981</v>
      </c>
      <c r="B29" s="57">
        <f>+'[1]Pop'!D202</f>
        <v>229.966</v>
      </c>
      <c r="C29" s="50">
        <v>224.4</v>
      </c>
      <c r="D29" s="63" t="s">
        <v>7</v>
      </c>
      <c r="E29" s="52">
        <v>36.4</v>
      </c>
      <c r="F29" s="52">
        <f t="shared" si="0"/>
        <v>260.8</v>
      </c>
      <c r="G29" s="50">
        <v>165.3</v>
      </c>
      <c r="H29" s="50">
        <v>1.1889999999999998</v>
      </c>
      <c r="I29" s="50">
        <v>78</v>
      </c>
      <c r="J29" s="50">
        <f t="shared" si="3"/>
        <v>16.311000000000007</v>
      </c>
      <c r="K29" s="45">
        <f t="shared" si="1"/>
        <v>0.07092787629475665</v>
      </c>
    </row>
    <row r="30" spans="1:11" ht="12" customHeight="1">
      <c r="A30" s="37">
        <v>1982</v>
      </c>
      <c r="B30" s="57">
        <f>+'[1]Pop'!D203</f>
        <v>232.188</v>
      </c>
      <c r="C30" s="54">
        <v>25.9</v>
      </c>
      <c r="D30" s="63" t="s">
        <v>7</v>
      </c>
      <c r="E30" s="52">
        <v>78</v>
      </c>
      <c r="F30" s="52">
        <f t="shared" si="0"/>
        <v>103.9</v>
      </c>
      <c r="G30" s="50">
        <v>65.1</v>
      </c>
      <c r="H30" s="50">
        <v>0.22039999999999998</v>
      </c>
      <c r="I30" s="50">
        <v>28.5</v>
      </c>
      <c r="J30" s="50">
        <f t="shared" si="3"/>
        <v>10.079600000000013</v>
      </c>
      <c r="K30" s="45">
        <f t="shared" si="1"/>
        <v>0.04341137354212971</v>
      </c>
    </row>
    <row r="31" spans="1:11" ht="12" customHeight="1">
      <c r="A31" s="37">
        <v>1983</v>
      </c>
      <c r="B31" s="57">
        <f>+'[1]Pop'!D204</f>
        <v>234.307</v>
      </c>
      <c r="C31" s="54">
        <v>4.8</v>
      </c>
      <c r="D31" s="63" t="s">
        <v>7</v>
      </c>
      <c r="E31" s="52">
        <v>28.5</v>
      </c>
      <c r="F31" s="52">
        <f t="shared" si="0"/>
        <v>33.3</v>
      </c>
      <c r="G31" s="50">
        <v>18</v>
      </c>
      <c r="H31" s="50">
        <v>0.4871999999999999</v>
      </c>
      <c r="I31" s="50">
        <v>7.1</v>
      </c>
      <c r="J31" s="50">
        <f t="shared" si="3"/>
        <v>7.712799999999998</v>
      </c>
      <c r="K31" s="45">
        <f t="shared" si="1"/>
        <v>0.032917497129833925</v>
      </c>
    </row>
    <row r="32" spans="1:11" ht="12" customHeight="1">
      <c r="A32" s="37">
        <v>1984</v>
      </c>
      <c r="B32" s="57">
        <f>+'[1]Pop'!D205</f>
        <v>236.348</v>
      </c>
      <c r="C32" s="50">
        <v>11</v>
      </c>
      <c r="D32" s="63" t="s">
        <v>7</v>
      </c>
      <c r="E32" s="52">
        <v>7.1</v>
      </c>
      <c r="F32" s="52">
        <f t="shared" si="0"/>
        <v>18.1</v>
      </c>
      <c r="G32" s="50">
        <v>7.7</v>
      </c>
      <c r="H32" s="50">
        <v>0.8208</v>
      </c>
      <c r="I32" s="50">
        <v>4.8</v>
      </c>
      <c r="J32" s="50">
        <f t="shared" si="3"/>
        <v>4.779200000000002</v>
      </c>
      <c r="K32" s="45">
        <f t="shared" si="1"/>
        <v>0.020221030006600443</v>
      </c>
    </row>
    <row r="33" spans="1:11" ht="12" customHeight="1">
      <c r="A33" s="37">
        <v>1985</v>
      </c>
      <c r="B33" s="57">
        <f>+'[1]Pop'!D206</f>
        <v>238.466</v>
      </c>
      <c r="C33" s="50">
        <v>18.2</v>
      </c>
      <c r="D33" s="63" t="s">
        <v>7</v>
      </c>
      <c r="E33" s="52">
        <v>4.8</v>
      </c>
      <c r="F33" s="52">
        <f t="shared" si="0"/>
        <v>23</v>
      </c>
      <c r="G33" s="50">
        <v>9.3</v>
      </c>
      <c r="H33" s="50">
        <v>3.1294999999999997</v>
      </c>
      <c r="I33" s="50">
        <v>7.5</v>
      </c>
      <c r="J33" s="50">
        <f t="shared" si="3"/>
        <v>3.070499999999999</v>
      </c>
      <c r="K33" s="45">
        <f t="shared" si="1"/>
        <v>0.012876049415849635</v>
      </c>
    </row>
    <row r="34" spans="1:11" ht="12" customHeight="1">
      <c r="A34" s="41">
        <v>1986</v>
      </c>
      <c r="B34" s="58">
        <f>+'[1]Pop'!D207</f>
        <v>240.651</v>
      </c>
      <c r="C34" s="46">
        <v>71.7</v>
      </c>
      <c r="D34" s="62" t="s">
        <v>7</v>
      </c>
      <c r="E34" s="48">
        <v>7.5</v>
      </c>
      <c r="F34" s="48">
        <f t="shared" si="0"/>
        <v>79.2</v>
      </c>
      <c r="G34" s="46">
        <v>57</v>
      </c>
      <c r="H34" s="46">
        <v>0.8959999999999999</v>
      </c>
      <c r="I34" s="46">
        <v>13.8</v>
      </c>
      <c r="J34" s="46">
        <f t="shared" si="3"/>
        <v>7.504000000000001</v>
      </c>
      <c r="K34" s="44">
        <f t="shared" si="1"/>
        <v>0.03118208526039784</v>
      </c>
    </row>
    <row r="35" spans="1:11" ht="12" customHeight="1">
      <c r="A35" s="41">
        <v>1987</v>
      </c>
      <c r="B35" s="58">
        <f>+'[1]Pop'!D208</f>
        <v>242.804</v>
      </c>
      <c r="C35" s="46">
        <v>22.1</v>
      </c>
      <c r="D35" s="62" t="s">
        <v>7</v>
      </c>
      <c r="E35" s="48">
        <v>13.8</v>
      </c>
      <c r="F35" s="48">
        <f t="shared" si="0"/>
        <v>35.900000000000006</v>
      </c>
      <c r="G35" s="46">
        <v>13.8</v>
      </c>
      <c r="H35" s="46">
        <v>0.43320000000000003</v>
      </c>
      <c r="I35" s="46">
        <v>9.7</v>
      </c>
      <c r="J35" s="46">
        <f t="shared" si="3"/>
        <v>11.966800000000006</v>
      </c>
      <c r="K35" s="44">
        <f t="shared" si="1"/>
        <v>0.04928584372580355</v>
      </c>
    </row>
    <row r="36" spans="1:11" ht="12" customHeight="1">
      <c r="A36" s="41">
        <v>1988</v>
      </c>
      <c r="B36" s="58">
        <f>+'[1]Pop'!D209</f>
        <v>245.021</v>
      </c>
      <c r="C36" s="46">
        <v>10</v>
      </c>
      <c r="D36" s="62" t="s">
        <v>7</v>
      </c>
      <c r="E36" s="48">
        <v>9.7</v>
      </c>
      <c r="F36" s="48">
        <f t="shared" si="0"/>
        <v>19.7</v>
      </c>
      <c r="G36" s="46">
        <v>12.9</v>
      </c>
      <c r="H36" s="46">
        <v>2.0007</v>
      </c>
      <c r="I36" s="46">
        <v>2.4</v>
      </c>
      <c r="J36" s="46">
        <f t="shared" si="3"/>
        <v>2.399299999999999</v>
      </c>
      <c r="K36" s="44">
        <f t="shared" si="1"/>
        <v>0.009792221891184833</v>
      </c>
    </row>
    <row r="37" spans="1:11" ht="12" customHeight="1">
      <c r="A37" s="41">
        <v>1989</v>
      </c>
      <c r="B37" s="58">
        <f>+'[1]Pop'!D210</f>
        <v>247.342</v>
      </c>
      <c r="C37" s="46">
        <v>46.6</v>
      </c>
      <c r="D37" s="46">
        <v>2.288734</v>
      </c>
      <c r="E37" s="48">
        <v>2.4</v>
      </c>
      <c r="F37" s="48">
        <f t="shared" si="0"/>
        <v>51.288734</v>
      </c>
      <c r="G37" s="46">
        <v>24.7</v>
      </c>
      <c r="H37" s="46">
        <v>3.648</v>
      </c>
      <c r="I37" s="46">
        <v>7.1</v>
      </c>
      <c r="J37" s="46">
        <f t="shared" si="3"/>
        <v>15.840734</v>
      </c>
      <c r="K37" s="44">
        <f t="shared" si="1"/>
        <v>0.0640438502154911</v>
      </c>
    </row>
    <row r="38" spans="1:11" ht="12" customHeight="1">
      <c r="A38" s="41">
        <v>1990</v>
      </c>
      <c r="B38" s="58">
        <f>+'[1]Pop'!D211</f>
        <v>250.132</v>
      </c>
      <c r="C38" s="46">
        <v>109.2</v>
      </c>
      <c r="D38" s="46">
        <v>2.930606</v>
      </c>
      <c r="E38" s="48">
        <v>7.1</v>
      </c>
      <c r="F38" s="48">
        <f t="shared" si="0"/>
        <v>119.230606</v>
      </c>
      <c r="G38" s="46">
        <v>46.3</v>
      </c>
      <c r="H38" s="46">
        <v>2.394</v>
      </c>
      <c r="I38" s="46">
        <v>45.4</v>
      </c>
      <c r="J38" s="46">
        <f t="shared" si="3"/>
        <v>25.136605999999993</v>
      </c>
      <c r="K38" s="44">
        <f t="shared" si="1"/>
        <v>0.10049336350406982</v>
      </c>
    </row>
    <row r="39" spans="1:11" ht="12" customHeight="1">
      <c r="A39" s="37">
        <v>1991</v>
      </c>
      <c r="B39" s="57">
        <f>+'[1]Pop'!D212</f>
        <v>253.493</v>
      </c>
      <c r="C39" s="50">
        <v>74.1</v>
      </c>
      <c r="D39" s="50">
        <v>2.397786</v>
      </c>
      <c r="E39" s="52">
        <v>45.4</v>
      </c>
      <c r="F39" s="52">
        <f t="shared" si="0"/>
        <v>121.897786</v>
      </c>
      <c r="G39" s="50">
        <v>41.626419</v>
      </c>
      <c r="H39" s="50">
        <v>3.4086000000000003</v>
      </c>
      <c r="I39" s="50">
        <v>40</v>
      </c>
      <c r="J39" s="50">
        <f t="shared" si="3"/>
        <v>36.86276699999999</v>
      </c>
      <c r="K39" s="45">
        <f t="shared" si="1"/>
        <v>0.1454192699601172</v>
      </c>
    </row>
    <row r="40" spans="1:11" ht="12" customHeight="1">
      <c r="A40" s="37">
        <v>1992</v>
      </c>
      <c r="B40" s="57">
        <f>+'[1]Pop'!D213</f>
        <v>256.894</v>
      </c>
      <c r="C40" s="50">
        <v>75.8</v>
      </c>
      <c r="D40" s="50">
        <v>2.797118</v>
      </c>
      <c r="E40" s="52">
        <v>40</v>
      </c>
      <c r="F40" s="52">
        <f aca="true" t="shared" si="4" ref="F40:F67">SUM(C40,D40,E40)</f>
        <v>118.597118</v>
      </c>
      <c r="G40" s="50">
        <v>50.288351</v>
      </c>
      <c r="H40" s="50">
        <v>4.7196</v>
      </c>
      <c r="I40" s="50">
        <v>28</v>
      </c>
      <c r="J40" s="50">
        <f aca="true" t="shared" si="5" ref="J40:J59">F40-G40-H40-I40</f>
        <v>35.58916699999999</v>
      </c>
      <c r="K40" s="45">
        <f aca="true" t="shared" si="6" ref="K40:K59">IF(J40=0,0,IF(B40=0,0,J40/B40))</f>
        <v>0.13853638854936273</v>
      </c>
    </row>
    <row r="41" spans="1:11" ht="12" customHeight="1">
      <c r="A41" s="37">
        <v>1993</v>
      </c>
      <c r="B41" s="57">
        <f>+'[1]Pop'!D214</f>
        <v>260.255</v>
      </c>
      <c r="C41" s="50">
        <v>127</v>
      </c>
      <c r="D41" s="50">
        <v>1.807732</v>
      </c>
      <c r="E41" s="52">
        <v>28</v>
      </c>
      <c r="F41" s="52">
        <f t="shared" si="4"/>
        <v>156.807732</v>
      </c>
      <c r="G41" s="50">
        <v>39.466312</v>
      </c>
      <c r="H41" s="50">
        <v>6.1275</v>
      </c>
      <c r="I41" s="50">
        <v>57.2</v>
      </c>
      <c r="J41" s="50">
        <f t="shared" si="5"/>
        <v>54.013919999999985</v>
      </c>
      <c r="K41" s="45">
        <f t="shared" si="6"/>
        <v>0.2075422950567712</v>
      </c>
    </row>
    <row r="42" spans="1:11" ht="12" customHeight="1">
      <c r="A42" s="37">
        <v>1994</v>
      </c>
      <c r="B42" s="57">
        <f>+'[1]Pop'!D215</f>
        <v>263.436</v>
      </c>
      <c r="C42" s="50">
        <v>146.2</v>
      </c>
      <c r="D42" s="50">
        <v>1.720995</v>
      </c>
      <c r="E42" s="52">
        <v>57.2</v>
      </c>
      <c r="F42" s="52">
        <f t="shared" si="4"/>
        <v>205.120995</v>
      </c>
      <c r="G42" s="50">
        <v>72.550811</v>
      </c>
      <c r="H42" s="50">
        <v>7.461300000000001</v>
      </c>
      <c r="I42" s="50">
        <v>45.9</v>
      </c>
      <c r="J42" s="50">
        <f t="shared" si="5"/>
        <v>79.20888399999998</v>
      </c>
      <c r="K42" s="45">
        <f t="shared" si="6"/>
        <v>0.3006760047981293</v>
      </c>
    </row>
    <row r="43" spans="1:11" ht="12" customHeight="1">
      <c r="A43" s="37">
        <v>1995</v>
      </c>
      <c r="B43" s="57">
        <f>+'[1]Pop'!D216</f>
        <v>266.557</v>
      </c>
      <c r="C43" s="50">
        <v>230.5</v>
      </c>
      <c r="D43" s="50">
        <v>2.7467699999999997</v>
      </c>
      <c r="E43" s="52">
        <v>45.9</v>
      </c>
      <c r="F43" s="52">
        <f t="shared" si="4"/>
        <v>279.14677</v>
      </c>
      <c r="G43" s="50">
        <v>52.224636</v>
      </c>
      <c r="H43" s="50">
        <v>5.021699999999999</v>
      </c>
      <c r="I43" s="50">
        <v>108.3</v>
      </c>
      <c r="J43" s="50">
        <f t="shared" si="5"/>
        <v>113.60043399999999</v>
      </c>
      <c r="K43" s="45">
        <f t="shared" si="6"/>
        <v>0.4261768927471422</v>
      </c>
    </row>
    <row r="44" spans="1:11" ht="12" customHeight="1">
      <c r="A44" s="41">
        <v>1996</v>
      </c>
      <c r="B44" s="58">
        <f>+'[1]Pop'!D217</f>
        <v>269.667</v>
      </c>
      <c r="C44" s="46">
        <v>135</v>
      </c>
      <c r="D44" s="46">
        <v>3.218672</v>
      </c>
      <c r="E44" s="48">
        <v>108.3</v>
      </c>
      <c r="F44" s="48">
        <f t="shared" si="4"/>
        <v>246.51867199999998</v>
      </c>
      <c r="G44" s="46">
        <v>78.03992600000001</v>
      </c>
      <c r="H44" s="46">
        <v>7.655100000000001</v>
      </c>
      <c r="I44" s="46">
        <v>64.8</v>
      </c>
      <c r="J44" s="46">
        <f t="shared" si="5"/>
        <v>96.02364599999997</v>
      </c>
      <c r="K44" s="44">
        <f t="shared" si="6"/>
        <v>0.35608230150518966</v>
      </c>
    </row>
    <row r="45" spans="1:11" ht="12" customHeight="1">
      <c r="A45" s="41">
        <v>1997</v>
      </c>
      <c r="B45" s="58">
        <f>+'[1]Pop'!D218</f>
        <v>272.912</v>
      </c>
      <c r="C45" s="46">
        <v>212.2</v>
      </c>
      <c r="D45" s="46">
        <v>2.575364</v>
      </c>
      <c r="E45" s="48">
        <v>64.8</v>
      </c>
      <c r="F45" s="48">
        <f t="shared" si="4"/>
        <v>279.575364</v>
      </c>
      <c r="G45" s="46">
        <v>68.84252000000001</v>
      </c>
      <c r="H45" s="46">
        <v>13.6743</v>
      </c>
      <c r="I45" s="46">
        <v>105.3</v>
      </c>
      <c r="J45" s="46">
        <f t="shared" si="5"/>
        <v>91.75854399999999</v>
      </c>
      <c r="K45" s="44">
        <f t="shared" si="6"/>
        <v>0.33622026147622674</v>
      </c>
    </row>
    <row r="46" spans="1:11" ht="12" customHeight="1">
      <c r="A46" s="41">
        <v>1998</v>
      </c>
      <c r="B46" s="58">
        <f>+'[1]Pop'!D219</f>
        <v>276.115</v>
      </c>
      <c r="C46" s="46">
        <v>356.4</v>
      </c>
      <c r="D46" s="46">
        <v>5.224281</v>
      </c>
      <c r="E46" s="48">
        <v>105.3</v>
      </c>
      <c r="F46" s="48">
        <f t="shared" si="4"/>
        <v>466.924281</v>
      </c>
      <c r="G46" s="46">
        <v>161.46351099999998</v>
      </c>
      <c r="H46" s="46">
        <v>10.619100000000001</v>
      </c>
      <c r="I46" s="46">
        <v>149.7</v>
      </c>
      <c r="J46" s="46">
        <f t="shared" si="5"/>
        <v>145.14167000000003</v>
      </c>
      <c r="K46" s="44">
        <f t="shared" si="6"/>
        <v>0.5256565923618783</v>
      </c>
    </row>
    <row r="47" spans="1:11" ht="12" customHeight="1">
      <c r="A47" s="41">
        <v>1999</v>
      </c>
      <c r="B47" s="58">
        <f>+'[1]Pop'!D220</f>
        <v>279.295</v>
      </c>
      <c r="C47" s="46">
        <v>337.1</v>
      </c>
      <c r="D47" s="46">
        <v>7.59847</v>
      </c>
      <c r="E47" s="48">
        <v>149.7</v>
      </c>
      <c r="F47" s="48">
        <f t="shared" si="4"/>
        <v>494.39847000000003</v>
      </c>
      <c r="G47" s="46">
        <v>71.720159</v>
      </c>
      <c r="H47" s="46">
        <v>5.369400000000001</v>
      </c>
      <c r="I47" s="46">
        <v>244.4</v>
      </c>
      <c r="J47" s="46">
        <f t="shared" si="5"/>
        <v>172.90891100000002</v>
      </c>
      <c r="K47" s="44">
        <f t="shared" si="6"/>
        <v>0.6190906067061709</v>
      </c>
    </row>
    <row r="48" spans="1:11" ht="12" customHeight="1">
      <c r="A48" s="41">
        <v>2000</v>
      </c>
      <c r="B48" s="58">
        <f>+'[1]Pop'!D221</f>
        <v>282.385</v>
      </c>
      <c r="C48" s="46">
        <v>133.6</v>
      </c>
      <c r="D48" s="46">
        <v>9.629901330000001</v>
      </c>
      <c r="E48" s="48">
        <v>244.4</v>
      </c>
      <c r="F48" s="48">
        <f t="shared" si="4"/>
        <v>387.62990133</v>
      </c>
      <c r="G48" s="46">
        <v>43.82692414</v>
      </c>
      <c r="H48" s="46">
        <v>5.380800000000001</v>
      </c>
      <c r="I48" s="46">
        <v>158.4</v>
      </c>
      <c r="J48" s="46">
        <f t="shared" si="5"/>
        <v>180.02217718999995</v>
      </c>
      <c r="K48" s="44">
        <f t="shared" si="6"/>
        <v>0.6375061607025867</v>
      </c>
    </row>
    <row r="49" spans="1:11" ht="12" customHeight="1">
      <c r="A49" s="37">
        <v>2001</v>
      </c>
      <c r="B49" s="57">
        <f>+'[1]Pop'!D222</f>
        <v>285.309019</v>
      </c>
      <c r="C49" s="52">
        <v>78.3</v>
      </c>
      <c r="D49" s="52">
        <v>24.52362429</v>
      </c>
      <c r="E49" s="52">
        <v>158.4</v>
      </c>
      <c r="F49" s="52">
        <f t="shared" si="4"/>
        <v>261.22362429</v>
      </c>
      <c r="G49" s="52">
        <v>57.13412615</v>
      </c>
      <c r="H49" s="52">
        <v>11.2119</v>
      </c>
      <c r="I49" s="52">
        <v>32.1</v>
      </c>
      <c r="J49" s="50">
        <f t="shared" si="5"/>
        <v>160.77759813999998</v>
      </c>
      <c r="K49" s="45">
        <f t="shared" si="6"/>
        <v>0.5635209104273006</v>
      </c>
    </row>
    <row r="50" spans="1:11" ht="12" customHeight="1">
      <c r="A50" s="37">
        <v>2002</v>
      </c>
      <c r="B50" s="57">
        <f>+'[1]Pop'!D223</f>
        <v>288.104818</v>
      </c>
      <c r="C50" s="52">
        <v>312</v>
      </c>
      <c r="D50" s="52">
        <v>64.84637011</v>
      </c>
      <c r="E50" s="52">
        <v>32.1</v>
      </c>
      <c r="F50" s="52">
        <f t="shared" si="4"/>
        <v>408.94637011000003</v>
      </c>
      <c r="G50" s="52">
        <v>59.46008614</v>
      </c>
      <c r="H50" s="52">
        <v>4.8050999999999995</v>
      </c>
      <c r="I50" s="52">
        <v>192.7</v>
      </c>
      <c r="J50" s="50">
        <f t="shared" si="5"/>
        <v>151.98118397000007</v>
      </c>
      <c r="K50" s="45">
        <f t="shared" si="6"/>
        <v>0.5275204525389091</v>
      </c>
    </row>
    <row r="51" spans="1:11" ht="12" customHeight="1">
      <c r="A51" s="37">
        <v>2003</v>
      </c>
      <c r="B51" s="57">
        <f>+'[1]Pop'!D224</f>
        <v>290.819634</v>
      </c>
      <c r="C51" s="52">
        <v>126.3</v>
      </c>
      <c r="D51" s="52">
        <v>19.87297418</v>
      </c>
      <c r="E51" s="52">
        <v>192.7</v>
      </c>
      <c r="F51" s="52">
        <f t="shared" si="4"/>
        <v>338.87297417999997</v>
      </c>
      <c r="G51" s="52">
        <v>101.10211745000001</v>
      </c>
      <c r="H51" s="52">
        <v>7.883100000000001</v>
      </c>
      <c r="I51" s="52">
        <v>95</v>
      </c>
      <c r="J51" s="50">
        <f t="shared" si="5"/>
        <v>134.88775672999995</v>
      </c>
      <c r="K51" s="45">
        <f t="shared" si="6"/>
        <v>0.46381929196018434</v>
      </c>
    </row>
    <row r="52" spans="1:11" ht="12" customHeight="1">
      <c r="A52" s="37">
        <v>2004</v>
      </c>
      <c r="B52" s="57">
        <f>+'[1]Pop'!D225</f>
        <v>293.463185</v>
      </c>
      <c r="C52" s="52">
        <v>189.2</v>
      </c>
      <c r="D52" s="52">
        <v>20.58634356</v>
      </c>
      <c r="E52" s="52">
        <v>95</v>
      </c>
      <c r="F52" s="52">
        <f t="shared" si="4"/>
        <v>304.78634356</v>
      </c>
      <c r="G52" s="52">
        <v>54.59282751</v>
      </c>
      <c r="H52" s="52">
        <v>6.3612</v>
      </c>
      <c r="I52" s="52">
        <v>85.7</v>
      </c>
      <c r="J52" s="50">
        <f t="shared" si="5"/>
        <v>158.13231605</v>
      </c>
      <c r="K52" s="45">
        <f t="shared" si="6"/>
        <v>0.5388489055279625</v>
      </c>
    </row>
    <row r="53" spans="1:11" ht="12" customHeight="1">
      <c r="A53" s="37">
        <v>2005</v>
      </c>
      <c r="B53" s="57">
        <f>+'[1]Pop'!D226</f>
        <v>296.186216</v>
      </c>
      <c r="C53" s="52">
        <v>181.1</v>
      </c>
      <c r="D53" s="52">
        <v>19.316840640000002</v>
      </c>
      <c r="E53" s="52">
        <v>85.7</v>
      </c>
      <c r="F53" s="52">
        <f t="shared" si="4"/>
        <v>286.11684064</v>
      </c>
      <c r="G53" s="52">
        <v>64.87822028000001</v>
      </c>
      <c r="H53" s="52">
        <v>9.5418</v>
      </c>
      <c r="I53" s="52">
        <v>65.19599999999997</v>
      </c>
      <c r="J53" s="50">
        <f t="shared" si="5"/>
        <v>146.50082036000006</v>
      </c>
      <c r="K53" s="45">
        <f t="shared" si="6"/>
        <v>0.49462403192996685</v>
      </c>
    </row>
    <row r="54" spans="1:11" ht="12" customHeight="1">
      <c r="A54" s="41">
        <v>2006</v>
      </c>
      <c r="B54" s="58">
        <f>+'[1]Pop'!D227</f>
        <v>298.995825</v>
      </c>
      <c r="C54" s="48">
        <v>267.3</v>
      </c>
      <c r="D54" s="48">
        <v>31.73697772</v>
      </c>
      <c r="E54" s="48">
        <v>65.19599999999997</v>
      </c>
      <c r="F54" s="48">
        <f t="shared" si="4"/>
        <v>364.23297771999995</v>
      </c>
      <c r="G54" s="48">
        <v>85.3876997</v>
      </c>
      <c r="H54" s="48">
        <v>10.0149</v>
      </c>
      <c r="I54" s="48">
        <v>106.92000000000002</v>
      </c>
      <c r="J54" s="46">
        <f t="shared" si="5"/>
        <v>161.91037801999994</v>
      </c>
      <c r="K54" s="44">
        <f t="shared" si="6"/>
        <v>0.5415138422752221</v>
      </c>
    </row>
    <row r="55" spans="1:11" ht="12" customHeight="1">
      <c r="A55" s="41">
        <v>2007</v>
      </c>
      <c r="B55" s="58">
        <f>+'[1]Pop'!D228</f>
        <v>302.003917</v>
      </c>
      <c r="C55" s="48">
        <v>280.3</v>
      </c>
      <c r="D55" s="48">
        <v>51.84943999</v>
      </c>
      <c r="E55" s="48">
        <v>106.92000000000002</v>
      </c>
      <c r="F55" s="48">
        <f t="shared" si="4"/>
        <v>439.06943999000003</v>
      </c>
      <c r="G55" s="48">
        <v>103.94679412</v>
      </c>
      <c r="H55" s="48">
        <v>9.798300000000001</v>
      </c>
      <c r="I55" s="48">
        <v>158.10499999999996</v>
      </c>
      <c r="J55" s="46">
        <f t="shared" si="5"/>
        <v>167.2193458700001</v>
      </c>
      <c r="K55" s="44">
        <f t="shared" si="6"/>
        <v>0.5536992616887154</v>
      </c>
    </row>
    <row r="56" spans="1:11" ht="12" customHeight="1">
      <c r="A56" s="41">
        <v>2008</v>
      </c>
      <c r="B56" s="58">
        <f>+'[1]Pop'!D229</f>
        <v>304.797761</v>
      </c>
      <c r="C56" s="48">
        <v>292.3</v>
      </c>
      <c r="D56" s="48">
        <v>44.32059633</v>
      </c>
      <c r="E56" s="48">
        <v>158.10499999999996</v>
      </c>
      <c r="F56" s="48">
        <f t="shared" si="4"/>
        <v>494.72559633</v>
      </c>
      <c r="G56" s="48">
        <v>129.1680005</v>
      </c>
      <c r="H56" s="48">
        <v>10.6818</v>
      </c>
      <c r="I56" s="48">
        <v>191.84400000000002</v>
      </c>
      <c r="J56" s="46">
        <f t="shared" si="5"/>
        <v>163.03179582999994</v>
      </c>
      <c r="K56" s="44">
        <f t="shared" si="6"/>
        <v>0.5348851490743068</v>
      </c>
    </row>
    <row r="57" spans="1:11" ht="12" customHeight="1">
      <c r="A57" s="41">
        <v>2009</v>
      </c>
      <c r="B57" s="58">
        <f>+'[1]Pop'!D230</f>
        <v>307.439406</v>
      </c>
      <c r="C57" s="48">
        <v>301</v>
      </c>
      <c r="D57" s="48">
        <v>34.36999525</v>
      </c>
      <c r="E57" s="48">
        <v>191.84400000000002</v>
      </c>
      <c r="F57" s="48">
        <f t="shared" si="4"/>
        <v>527.21399525</v>
      </c>
      <c r="G57" s="48">
        <v>266.18453248</v>
      </c>
      <c r="H57" s="48">
        <v>16.188</v>
      </c>
      <c r="I57" s="48">
        <v>78.25999999999999</v>
      </c>
      <c r="J57" s="46">
        <f t="shared" si="5"/>
        <v>166.5814627700001</v>
      </c>
      <c r="K57" s="44">
        <f t="shared" si="6"/>
        <v>0.541835104801107</v>
      </c>
    </row>
    <row r="58" spans="1:11" ht="12" customHeight="1">
      <c r="A58" s="41">
        <v>2010</v>
      </c>
      <c r="B58" s="58">
        <f>+'[1]Pop'!D231</f>
        <v>309.741279</v>
      </c>
      <c r="C58" s="48">
        <v>466.1</v>
      </c>
      <c r="D58" s="48">
        <v>40.7526449</v>
      </c>
      <c r="E58" s="48">
        <v>78.25999999999999</v>
      </c>
      <c r="F58" s="48">
        <f t="shared" si="4"/>
        <v>585.1126449000001</v>
      </c>
      <c r="G58" s="48">
        <v>265.5178151</v>
      </c>
      <c r="H58" s="48">
        <v>10.4823</v>
      </c>
      <c r="I58" s="48">
        <v>195.084</v>
      </c>
      <c r="J58" s="46">
        <f t="shared" si="5"/>
        <v>114.02852980000006</v>
      </c>
      <c r="K58" s="44">
        <f t="shared" si="6"/>
        <v>0.3681412118143932</v>
      </c>
    </row>
    <row r="59" spans="1:11" ht="12" customHeight="1">
      <c r="A59" s="79">
        <v>2011</v>
      </c>
      <c r="B59" s="78">
        <f>+'[1]Pop'!D232</f>
        <v>311.973914</v>
      </c>
      <c r="C59" s="77">
        <v>301.8</v>
      </c>
      <c r="D59" s="77">
        <v>59.886978119999995</v>
      </c>
      <c r="E59" s="77">
        <v>195.084</v>
      </c>
      <c r="F59" s="77">
        <f t="shared" si="4"/>
        <v>556.77097812</v>
      </c>
      <c r="G59" s="77">
        <v>213.59171819999997</v>
      </c>
      <c r="H59" s="77">
        <v>12.3576</v>
      </c>
      <c r="I59" s="77">
        <v>54.32400000000001</v>
      </c>
      <c r="J59" s="76">
        <f t="shared" si="5"/>
        <v>276.49765992000005</v>
      </c>
      <c r="K59" s="75">
        <f t="shared" si="6"/>
        <v>0.8862845498037379</v>
      </c>
    </row>
    <row r="60" spans="1:11" ht="12" customHeight="1">
      <c r="A60" s="79">
        <v>2012</v>
      </c>
      <c r="B60" s="78">
        <f>+'[1]Pop'!D233</f>
        <v>314.167558</v>
      </c>
      <c r="C60" s="77">
        <v>373.9</v>
      </c>
      <c r="D60" s="77">
        <v>36.99172953</v>
      </c>
      <c r="E60" s="77">
        <v>54.32400000000001</v>
      </c>
      <c r="F60" s="77">
        <f t="shared" si="4"/>
        <v>465.21572953</v>
      </c>
      <c r="G60" s="77">
        <v>113.06082052</v>
      </c>
      <c r="H60" s="77">
        <v>8.156699999999999</v>
      </c>
      <c r="I60" s="77">
        <v>119.64800000000002</v>
      </c>
      <c r="J60" s="76">
        <f aca="true" t="shared" si="7" ref="J60:J65">F60-G60-H60-I60</f>
        <v>224.35020900999996</v>
      </c>
      <c r="K60" s="75">
        <f aca="true" t="shared" si="8" ref="K60:K65">IF(J60=0,0,IF(B60=0,0,J60/B60))</f>
        <v>0.7141100450925616</v>
      </c>
    </row>
    <row r="61" spans="1:11" ht="12" customHeight="1">
      <c r="A61" s="79">
        <v>2013</v>
      </c>
      <c r="B61" s="78">
        <f>+'[1]Pop'!D234</f>
        <v>316.294766</v>
      </c>
      <c r="C61" s="77">
        <v>254.4</v>
      </c>
      <c r="D61" s="77">
        <v>32.169815039999996</v>
      </c>
      <c r="E61" s="77">
        <v>119.64800000000002</v>
      </c>
      <c r="F61" s="77">
        <f t="shared" si="4"/>
        <v>406.21781504</v>
      </c>
      <c r="G61" s="77">
        <v>95.016476456</v>
      </c>
      <c r="H61" s="77">
        <v>12.9048</v>
      </c>
      <c r="I61" s="77">
        <v>38.16</v>
      </c>
      <c r="J61" s="76">
        <f t="shared" si="7"/>
        <v>260.13653858399994</v>
      </c>
      <c r="K61" s="75">
        <f t="shared" si="8"/>
        <v>0.822449710040412</v>
      </c>
    </row>
    <row r="62" spans="1:11" ht="12" customHeight="1">
      <c r="A62" s="79">
        <v>2014</v>
      </c>
      <c r="B62" s="78">
        <f>+'[1]Pop'!D235</f>
        <v>318.576955</v>
      </c>
      <c r="C62" s="77">
        <v>383.5</v>
      </c>
      <c r="D62" s="77">
        <v>35.780541676</v>
      </c>
      <c r="E62" s="77">
        <v>38.16</v>
      </c>
      <c r="F62" s="77">
        <f t="shared" si="4"/>
        <v>457.44054167599995</v>
      </c>
      <c r="G62" s="77">
        <v>100.30712353199999</v>
      </c>
      <c r="H62" s="77">
        <v>18.9354</v>
      </c>
      <c r="I62" s="77">
        <v>65.195</v>
      </c>
      <c r="J62" s="76">
        <f t="shared" si="7"/>
        <v>273.00301814399995</v>
      </c>
      <c r="K62" s="75">
        <f t="shared" si="8"/>
        <v>0.8569452807532797</v>
      </c>
    </row>
    <row r="63" spans="1:11" ht="12" customHeight="1">
      <c r="A63" s="79">
        <v>2015</v>
      </c>
      <c r="B63" s="78">
        <f>+'[1]Pop'!D236</f>
        <v>320.870703</v>
      </c>
      <c r="C63" s="77">
        <v>558.9</v>
      </c>
      <c r="D63" s="77">
        <v>44.052937302</v>
      </c>
      <c r="E63" s="77">
        <v>65.195</v>
      </c>
      <c r="F63" s="77">
        <f t="shared" si="4"/>
        <v>668.147937302</v>
      </c>
      <c r="G63" s="77">
        <v>96.539427952</v>
      </c>
      <c r="H63" s="77">
        <v>13.1214</v>
      </c>
      <c r="I63" s="77">
        <v>100.60200000000009</v>
      </c>
      <c r="J63" s="76">
        <f t="shared" si="7"/>
        <v>457.8851093499999</v>
      </c>
      <c r="K63" s="75">
        <f t="shared" si="8"/>
        <v>1.4270081533433105</v>
      </c>
    </row>
    <row r="64" spans="1:11" ht="12" customHeight="1">
      <c r="A64" s="110">
        <v>2016</v>
      </c>
      <c r="B64" s="111">
        <f>+'[1]Pop'!D237</f>
        <v>323.161011</v>
      </c>
      <c r="C64" s="113">
        <v>436</v>
      </c>
      <c r="D64" s="113">
        <v>32.77090247838</v>
      </c>
      <c r="E64" s="113">
        <v>100.60200000000009</v>
      </c>
      <c r="F64" s="113">
        <f t="shared" si="4"/>
        <v>569.3729024783801</v>
      </c>
      <c r="G64" s="113">
        <v>130.12844727542</v>
      </c>
      <c r="H64" s="113">
        <v>15.2304</v>
      </c>
      <c r="I64" s="113">
        <v>117.71999999999997</v>
      </c>
      <c r="J64" s="112">
        <f t="shared" si="7"/>
        <v>306.2940552029601</v>
      </c>
      <c r="K64" s="114">
        <f t="shared" si="8"/>
        <v>0.9478063404219271</v>
      </c>
    </row>
    <row r="65" spans="1:11" ht="12" customHeight="1">
      <c r="A65" s="130">
        <v>2017</v>
      </c>
      <c r="B65" s="131">
        <f>+'[1]Pop'!D238</f>
        <v>325.20603</v>
      </c>
      <c r="C65" s="133">
        <v>512</v>
      </c>
      <c r="D65" s="133">
        <v>31.62237923394</v>
      </c>
      <c r="E65" s="133">
        <v>117.71999999999997</v>
      </c>
      <c r="F65" s="133">
        <f t="shared" si="4"/>
        <v>661.3423792339399</v>
      </c>
      <c r="G65" s="133">
        <v>127.47073818225999</v>
      </c>
      <c r="H65" s="133">
        <v>14.1987</v>
      </c>
      <c r="I65" s="133">
        <v>105.81333333333333</v>
      </c>
      <c r="J65" s="132">
        <f t="shared" si="7"/>
        <v>413.8596077183466</v>
      </c>
      <c r="K65" s="134">
        <f t="shared" si="8"/>
        <v>1.2726074228031583</v>
      </c>
    </row>
    <row r="66" spans="1:11" ht="12" customHeight="1">
      <c r="A66" s="130">
        <v>2018</v>
      </c>
      <c r="B66" s="131">
        <f>+'[1]Pop'!D239</f>
        <v>326.923976</v>
      </c>
      <c r="C66" s="133">
        <v>521.2</v>
      </c>
      <c r="D66" s="133">
        <v>31.00238276982</v>
      </c>
      <c r="E66" s="133">
        <v>105.81333333333333</v>
      </c>
      <c r="F66" s="133">
        <f t="shared" si="4"/>
        <v>658.0157161031534</v>
      </c>
      <c r="G66" s="133">
        <v>113.84832726827999</v>
      </c>
      <c r="H66" s="133">
        <v>16.9119</v>
      </c>
      <c r="I66" s="133">
        <v>114.08488888888888</v>
      </c>
      <c r="J66" s="132">
        <f>F66-G66-H66-I66</f>
        <v>413.17059994598463</v>
      </c>
      <c r="K66" s="134">
        <f>IF(J66=0,0,IF(B66=0,0,J66/B66))</f>
        <v>1.263812477142957</v>
      </c>
    </row>
    <row r="67" spans="1:11" ht="12" customHeight="1" thickBot="1">
      <c r="A67" s="115">
        <v>2019</v>
      </c>
      <c r="B67" s="116">
        <f>+'[1]Pop'!D240</f>
        <v>328.475998</v>
      </c>
      <c r="C67" s="151">
        <v>506.9</v>
      </c>
      <c r="D67" s="118">
        <v>24.556111368359996</v>
      </c>
      <c r="E67" s="151">
        <v>114.08488888888888</v>
      </c>
      <c r="F67" s="118">
        <f t="shared" si="4"/>
        <v>645.5410002572489</v>
      </c>
      <c r="G67" s="151">
        <v>110.75097946858</v>
      </c>
      <c r="H67" s="118">
        <v>15.447000000000001</v>
      </c>
      <c r="I67" s="151">
        <v>117.52570370370364</v>
      </c>
      <c r="J67" s="117">
        <f>F67-G67-H67-I67</f>
        <v>401.8173170849653</v>
      </c>
      <c r="K67" s="119">
        <f>IF(J67=0,0,IF(B67=0,0,J67/B67))</f>
        <v>1.2232775591870346</v>
      </c>
    </row>
    <row r="68" spans="1:11" ht="12" customHeight="1" thickTop="1">
      <c r="A68" s="241" t="s">
        <v>50</v>
      </c>
      <c r="B68" s="242"/>
      <c r="C68" s="242"/>
      <c r="D68" s="242"/>
      <c r="E68" s="242"/>
      <c r="F68" s="242"/>
      <c r="G68" s="242"/>
      <c r="H68" s="242"/>
      <c r="I68" s="242"/>
      <c r="J68" s="242"/>
      <c r="K68" s="243"/>
    </row>
    <row r="69" spans="1:11" ht="12" customHeight="1">
      <c r="A69" s="259"/>
      <c r="B69" s="260"/>
      <c r="C69" s="260"/>
      <c r="D69" s="260"/>
      <c r="E69" s="260"/>
      <c r="F69" s="260"/>
      <c r="G69" s="260"/>
      <c r="H69" s="260"/>
      <c r="I69" s="260"/>
      <c r="J69" s="260"/>
      <c r="K69" s="261"/>
    </row>
    <row r="70" spans="1:11" ht="12" customHeight="1">
      <c r="A70" s="235" t="s">
        <v>63</v>
      </c>
      <c r="B70" s="244"/>
      <c r="C70" s="244"/>
      <c r="D70" s="244"/>
      <c r="E70" s="244"/>
      <c r="F70" s="244"/>
      <c r="G70" s="244"/>
      <c r="H70" s="244"/>
      <c r="I70" s="244"/>
      <c r="J70" s="244"/>
      <c r="K70" s="245"/>
    </row>
    <row r="71" spans="1:11" ht="12" customHeight="1">
      <c r="A71" s="262"/>
      <c r="B71" s="244"/>
      <c r="C71" s="244"/>
      <c r="D71" s="244"/>
      <c r="E71" s="244"/>
      <c r="F71" s="244"/>
      <c r="G71" s="244"/>
      <c r="H71" s="244"/>
      <c r="I71" s="244"/>
      <c r="J71" s="244"/>
      <c r="K71" s="245"/>
    </row>
    <row r="72" spans="1:11" ht="12" customHeight="1">
      <c r="A72" s="263"/>
      <c r="B72" s="264"/>
      <c r="C72" s="264"/>
      <c r="D72" s="264"/>
      <c r="E72" s="264"/>
      <c r="F72" s="264"/>
      <c r="G72" s="264"/>
      <c r="H72" s="264"/>
      <c r="I72" s="264"/>
      <c r="J72" s="264"/>
      <c r="K72" s="265"/>
    </row>
    <row r="73" spans="1:11" ht="12" customHeight="1">
      <c r="A73" s="212" t="s">
        <v>91</v>
      </c>
      <c r="B73" s="213"/>
      <c r="C73" s="213"/>
      <c r="D73" s="213"/>
      <c r="E73" s="213"/>
      <c r="F73" s="213"/>
      <c r="G73" s="213"/>
      <c r="H73" s="213"/>
      <c r="I73" s="213"/>
      <c r="J73" s="213"/>
      <c r="K73" s="214"/>
    </row>
  </sheetData>
  <sheetProtection/>
  <mergeCells count="20">
    <mergeCell ref="A1:K1"/>
    <mergeCell ref="C7:J7"/>
    <mergeCell ref="A2:A6"/>
    <mergeCell ref="B2:B6"/>
    <mergeCell ref="C3:C6"/>
    <mergeCell ref="D3:D6"/>
    <mergeCell ref="I3:I6"/>
    <mergeCell ref="J4:J6"/>
    <mergeCell ref="K5:K6"/>
    <mergeCell ref="E3:E6"/>
    <mergeCell ref="G2:I2"/>
    <mergeCell ref="J2:K3"/>
    <mergeCell ref="A73:K73"/>
    <mergeCell ref="A70:K71"/>
    <mergeCell ref="A69:K69"/>
    <mergeCell ref="A72:K72"/>
    <mergeCell ref="A68:K68"/>
    <mergeCell ref="F3:F6"/>
    <mergeCell ref="G3:G6"/>
    <mergeCell ref="H3:H6"/>
  </mergeCells>
  <printOptions horizontalCentered="1" verticalCentered="1"/>
  <pageMargins left="0.5" right="0.5" top="0.699305556" bottom="0.699305555555556" header="0" footer="0"/>
  <pageSetup fitToHeight="1" fitToWidth="1" horizontalDpi="600" verticalDpi="600" orientation="landscape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74"/>
  <sheetViews>
    <sheetView showOutlineSymbols="0" zoomScalePageLayoutView="0" workbookViewId="0" topLeftCell="A1">
      <pane ySplit="7" topLeftCell="A8" activePane="bottomLeft" state="frozen"/>
      <selection pane="topLeft" activeCell="A1" sqref="A1"/>
      <selection pane="bottomLeft" activeCell="A1" sqref="A1:K1"/>
    </sheetView>
  </sheetViews>
  <sheetFormatPr defaultColWidth="12.7109375" defaultRowHeight="12" customHeight="1"/>
  <cols>
    <col min="1" max="1" width="12.7109375" style="6" customWidth="1"/>
    <col min="2" max="2" width="12.7109375" style="15" customWidth="1"/>
    <col min="3" max="10" width="12.7109375" style="7" customWidth="1"/>
    <col min="11" max="11" width="12.7109375" style="11" customWidth="1"/>
    <col min="12" max="16384" width="12.7109375" style="8" customWidth="1"/>
  </cols>
  <sheetData>
    <row r="1" spans="1:11" s="60" customFormat="1" ht="12" customHeight="1" thickBot="1">
      <c r="A1" s="215" t="s">
        <v>79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12" customHeight="1" thickTop="1">
      <c r="A2" s="217" t="s">
        <v>0</v>
      </c>
      <c r="B2" s="220" t="s">
        <v>33</v>
      </c>
      <c r="C2" s="9" t="s">
        <v>1</v>
      </c>
      <c r="D2" s="16"/>
      <c r="E2" s="16"/>
      <c r="F2" s="16"/>
      <c r="G2" s="229" t="s">
        <v>73</v>
      </c>
      <c r="H2" s="230"/>
      <c r="I2" s="230"/>
      <c r="J2" s="231" t="s">
        <v>74</v>
      </c>
      <c r="K2" s="232"/>
    </row>
    <row r="3" spans="1:11" ht="12" customHeight="1">
      <c r="A3" s="247"/>
      <c r="B3" s="249"/>
      <c r="C3" s="223" t="s">
        <v>34</v>
      </c>
      <c r="D3" s="223" t="s">
        <v>41</v>
      </c>
      <c r="E3" s="223" t="s">
        <v>42</v>
      </c>
      <c r="F3" s="223" t="s">
        <v>43</v>
      </c>
      <c r="G3" s="223" t="s">
        <v>44</v>
      </c>
      <c r="H3" s="223" t="s">
        <v>45</v>
      </c>
      <c r="I3" s="223" t="s">
        <v>86</v>
      </c>
      <c r="J3" s="233"/>
      <c r="K3" s="234"/>
    </row>
    <row r="4" spans="1:11" ht="12" customHeight="1">
      <c r="A4" s="247"/>
      <c r="B4" s="249"/>
      <c r="C4" s="251"/>
      <c r="D4" s="251"/>
      <c r="E4" s="251"/>
      <c r="F4" s="251"/>
      <c r="G4" s="251"/>
      <c r="H4" s="251"/>
      <c r="I4" s="251"/>
      <c r="J4" s="223" t="s">
        <v>2</v>
      </c>
      <c r="K4" s="40" t="s">
        <v>29</v>
      </c>
    </row>
    <row r="5" spans="1:11" ht="12" customHeight="1">
      <c r="A5" s="247"/>
      <c r="B5" s="249"/>
      <c r="C5" s="251"/>
      <c r="D5" s="251"/>
      <c r="E5" s="251"/>
      <c r="F5" s="251"/>
      <c r="G5" s="251"/>
      <c r="H5" s="251"/>
      <c r="I5" s="251"/>
      <c r="J5" s="251"/>
      <c r="K5" s="227" t="s">
        <v>3</v>
      </c>
    </row>
    <row r="6" spans="1:11" ht="12" customHeight="1">
      <c r="A6" s="248"/>
      <c r="B6" s="250"/>
      <c r="C6" s="252"/>
      <c r="D6" s="252"/>
      <c r="E6" s="252"/>
      <c r="F6" s="252"/>
      <c r="G6" s="252"/>
      <c r="H6" s="252"/>
      <c r="I6" s="252"/>
      <c r="J6" s="252"/>
      <c r="K6" s="253"/>
    </row>
    <row r="7" spans="1:11" ht="12" customHeight="1">
      <c r="A7" s="10"/>
      <c r="B7" s="99" t="s">
        <v>57</v>
      </c>
      <c r="C7" s="216" t="s">
        <v>52</v>
      </c>
      <c r="D7" s="246"/>
      <c r="E7" s="246"/>
      <c r="F7" s="246"/>
      <c r="G7" s="246"/>
      <c r="H7" s="246"/>
      <c r="I7" s="246"/>
      <c r="J7" s="246"/>
      <c r="K7" s="100" t="s">
        <v>53</v>
      </c>
    </row>
    <row r="8" spans="1:11" ht="12" customHeight="1">
      <c r="A8" s="41">
        <v>1960</v>
      </c>
      <c r="B8" s="58">
        <f>+'[1]Pop'!D181</f>
        <v>180.671</v>
      </c>
      <c r="C8" s="44">
        <v>122.3</v>
      </c>
      <c r="D8" s="64" t="s">
        <v>7</v>
      </c>
      <c r="E8" s="44">
        <v>70</v>
      </c>
      <c r="F8" s="65">
        <f aca="true" t="shared" si="0" ref="F8:F39">SUM(C8,D8,E8)</f>
        <v>192.3</v>
      </c>
      <c r="G8" s="44">
        <v>7.1</v>
      </c>
      <c r="H8" s="44">
        <v>4.4786338329764455</v>
      </c>
      <c r="I8" s="44">
        <v>68.4086</v>
      </c>
      <c r="J8" s="42">
        <f aca="true" t="shared" si="1" ref="J8:J39">F8-G8-H8-I8</f>
        <v>112.31276616702357</v>
      </c>
      <c r="K8" s="44">
        <f aca="true" t="shared" si="2" ref="K8:K39">IF(J8=0,0,IF(B8=0,0,J8/B8))</f>
        <v>0.6216424670645736</v>
      </c>
    </row>
    <row r="9" spans="1:11" ht="12" customHeight="1">
      <c r="A9" s="37">
        <v>1961</v>
      </c>
      <c r="B9" s="57">
        <f>+'[1]Pop'!D182</f>
        <v>183.691</v>
      </c>
      <c r="C9" s="45">
        <v>122.80000000000001</v>
      </c>
      <c r="D9" s="66" t="s">
        <v>7</v>
      </c>
      <c r="E9" s="45">
        <v>68.4086</v>
      </c>
      <c r="F9" s="67">
        <f t="shared" si="0"/>
        <v>191.20860000000002</v>
      </c>
      <c r="G9" s="45">
        <v>7.5</v>
      </c>
      <c r="H9" s="45">
        <v>5.345495360456816</v>
      </c>
      <c r="I9" s="45">
        <v>68.4214</v>
      </c>
      <c r="J9" s="43">
        <f t="shared" si="1"/>
        <v>109.94170463954319</v>
      </c>
      <c r="K9" s="45">
        <f t="shared" si="2"/>
        <v>0.5985143781651969</v>
      </c>
    </row>
    <row r="10" spans="1:11" ht="12" customHeight="1">
      <c r="A10" s="37">
        <v>1962</v>
      </c>
      <c r="B10" s="57">
        <f>+'[1]Pop'!D183</f>
        <v>186.538</v>
      </c>
      <c r="C10" s="45">
        <v>147.1</v>
      </c>
      <c r="D10" s="66" t="s">
        <v>7</v>
      </c>
      <c r="E10" s="45">
        <v>68.4214</v>
      </c>
      <c r="F10" s="67">
        <f t="shared" si="0"/>
        <v>215.5214</v>
      </c>
      <c r="G10" s="45">
        <v>18.9</v>
      </c>
      <c r="H10" s="45">
        <v>4.861620271234831</v>
      </c>
      <c r="I10" s="45">
        <v>81.55199999999999</v>
      </c>
      <c r="J10" s="43">
        <f t="shared" si="1"/>
        <v>110.20777972876516</v>
      </c>
      <c r="K10" s="45">
        <f t="shared" si="2"/>
        <v>0.5908060541485657</v>
      </c>
    </row>
    <row r="11" spans="1:11" ht="12" customHeight="1">
      <c r="A11" s="37">
        <v>1963</v>
      </c>
      <c r="B11" s="57">
        <f>+'[1]Pop'!D184</f>
        <v>189.242</v>
      </c>
      <c r="C11" s="45">
        <v>132.1</v>
      </c>
      <c r="D11" s="66" t="s">
        <v>7</v>
      </c>
      <c r="E11" s="45">
        <v>81.55199999999999</v>
      </c>
      <c r="F11" s="67">
        <f t="shared" si="0"/>
        <v>213.652</v>
      </c>
      <c r="G11" s="45">
        <v>13.7</v>
      </c>
      <c r="H11" s="45">
        <v>3.4100535331905775</v>
      </c>
      <c r="I11" s="45">
        <v>74.52709999999999</v>
      </c>
      <c r="J11" s="43">
        <f t="shared" si="1"/>
        <v>122.01484646680942</v>
      </c>
      <c r="K11" s="45">
        <f t="shared" si="2"/>
        <v>0.6447556381078694</v>
      </c>
    </row>
    <row r="12" spans="1:11" ht="12" customHeight="1">
      <c r="A12" s="37">
        <v>1964</v>
      </c>
      <c r="B12" s="57">
        <f>+'[1]Pop'!D185</f>
        <v>191.889</v>
      </c>
      <c r="C12" s="45">
        <v>95.3</v>
      </c>
      <c r="D12" s="66" t="s">
        <v>7</v>
      </c>
      <c r="E12" s="45">
        <v>74.52709999999999</v>
      </c>
      <c r="F12" s="67">
        <f t="shared" si="0"/>
        <v>169.82709999999997</v>
      </c>
      <c r="G12" s="45">
        <v>14.3</v>
      </c>
      <c r="H12" s="45">
        <v>3.399071377587437</v>
      </c>
      <c r="I12" s="45">
        <v>49.545199999999994</v>
      </c>
      <c r="J12" s="43">
        <f t="shared" si="1"/>
        <v>102.58282862241253</v>
      </c>
      <c r="K12" s="45">
        <f t="shared" si="2"/>
        <v>0.5345946282611954</v>
      </c>
    </row>
    <row r="13" spans="1:11" ht="12" customHeight="1">
      <c r="A13" s="37">
        <v>1965</v>
      </c>
      <c r="B13" s="57">
        <f>+'[1]Pop'!D186</f>
        <v>194.303</v>
      </c>
      <c r="C13" s="45">
        <v>96.6</v>
      </c>
      <c r="D13" s="66" t="s">
        <v>7</v>
      </c>
      <c r="E13" s="45">
        <v>49.545199999999994</v>
      </c>
      <c r="F13" s="67">
        <f t="shared" si="0"/>
        <v>146.1452</v>
      </c>
      <c r="G13" s="45">
        <v>7.8</v>
      </c>
      <c r="H13" s="45">
        <v>3.4118843683083506</v>
      </c>
      <c r="I13" s="45">
        <v>53.7745</v>
      </c>
      <c r="J13" s="43">
        <f t="shared" si="1"/>
        <v>81.15881563169161</v>
      </c>
      <c r="K13" s="45">
        <f t="shared" si="2"/>
        <v>0.4176920357981689</v>
      </c>
    </row>
    <row r="14" spans="1:11" ht="12" customHeight="1">
      <c r="A14" s="41">
        <v>1966</v>
      </c>
      <c r="B14" s="58">
        <f>+'[1]Pop'!D187</f>
        <v>196.56</v>
      </c>
      <c r="C14" s="44">
        <v>93.7</v>
      </c>
      <c r="D14" s="64" t="s">
        <v>7</v>
      </c>
      <c r="E14" s="44">
        <v>53.7745</v>
      </c>
      <c r="F14" s="65">
        <f t="shared" si="0"/>
        <v>147.4745</v>
      </c>
      <c r="G14" s="44">
        <v>14.3</v>
      </c>
      <c r="H14" s="44">
        <v>3.7509635974304065</v>
      </c>
      <c r="I14" s="44">
        <v>55.018</v>
      </c>
      <c r="J14" s="42">
        <f t="shared" si="1"/>
        <v>74.4055364025696</v>
      </c>
      <c r="K14" s="44">
        <f t="shared" si="2"/>
        <v>0.3785385449866178</v>
      </c>
    </row>
    <row r="15" spans="1:11" ht="12" customHeight="1">
      <c r="A15" s="41">
        <v>1967</v>
      </c>
      <c r="B15" s="58">
        <f>+'[1]Pop'!D188</f>
        <v>198.712</v>
      </c>
      <c r="C15" s="44">
        <v>105.4</v>
      </c>
      <c r="D15" s="64" t="s">
        <v>7</v>
      </c>
      <c r="E15" s="44">
        <v>55.018</v>
      </c>
      <c r="F15" s="65">
        <f t="shared" si="0"/>
        <v>160.418</v>
      </c>
      <c r="G15" s="44">
        <v>13.7</v>
      </c>
      <c r="H15" s="44">
        <v>5.176538900785153</v>
      </c>
      <c r="I15" s="44">
        <v>60.6334</v>
      </c>
      <c r="J15" s="42">
        <f t="shared" si="1"/>
        <v>80.90806109921488</v>
      </c>
      <c r="K15" s="44">
        <f t="shared" si="2"/>
        <v>0.40716243155529047</v>
      </c>
    </row>
    <row r="16" spans="1:11" ht="12" customHeight="1">
      <c r="A16" s="41">
        <v>1968</v>
      </c>
      <c r="B16" s="58">
        <f>+'[1]Pop'!D189</f>
        <v>200.706</v>
      </c>
      <c r="C16" s="44">
        <v>140.3</v>
      </c>
      <c r="D16" s="64" t="s">
        <v>7</v>
      </c>
      <c r="E16" s="44">
        <v>60.6334</v>
      </c>
      <c r="F16" s="65">
        <f t="shared" si="0"/>
        <v>200.9334</v>
      </c>
      <c r="G16" s="44">
        <v>43.9</v>
      </c>
      <c r="H16" s="44">
        <v>4.364932191291935</v>
      </c>
      <c r="I16" s="44">
        <v>82.68639999999999</v>
      </c>
      <c r="J16" s="42">
        <f t="shared" si="1"/>
        <v>69.98206780870808</v>
      </c>
      <c r="K16" s="44">
        <f t="shared" si="2"/>
        <v>0.3486795004071033</v>
      </c>
    </row>
    <row r="17" spans="1:11" ht="12" customHeight="1">
      <c r="A17" s="41">
        <v>1969</v>
      </c>
      <c r="B17" s="58">
        <f>+'[1]Pop'!D190</f>
        <v>202.677</v>
      </c>
      <c r="C17" s="44">
        <v>120</v>
      </c>
      <c r="D17" s="64" t="s">
        <v>7</v>
      </c>
      <c r="E17" s="44">
        <v>82.68639999999999</v>
      </c>
      <c r="F17" s="65">
        <f t="shared" si="0"/>
        <v>202.6864</v>
      </c>
      <c r="G17" s="44">
        <v>39</v>
      </c>
      <c r="H17" s="44">
        <v>4.591198874296435</v>
      </c>
      <c r="I17" s="44">
        <v>71.083</v>
      </c>
      <c r="J17" s="42">
        <f t="shared" si="1"/>
        <v>88.01220112570357</v>
      </c>
      <c r="K17" s="44">
        <f t="shared" si="2"/>
        <v>0.43424858827446416</v>
      </c>
    </row>
    <row r="18" spans="1:11" ht="12" customHeight="1">
      <c r="A18" s="41">
        <v>1970</v>
      </c>
      <c r="B18" s="58">
        <f>+'[1]Pop'!D191</f>
        <v>205.052</v>
      </c>
      <c r="C18" s="42">
        <v>103.6</v>
      </c>
      <c r="D18" s="64" t="s">
        <v>7</v>
      </c>
      <c r="E18" s="65">
        <v>71.083</v>
      </c>
      <c r="F18" s="65">
        <f t="shared" si="0"/>
        <v>174.683</v>
      </c>
      <c r="G18" s="68">
        <v>28.6</v>
      </c>
      <c r="H18" s="68">
        <v>3.516035702230212</v>
      </c>
      <c r="I18" s="68">
        <v>69.41199999999999</v>
      </c>
      <c r="J18" s="42">
        <f t="shared" si="1"/>
        <v>73.15496429776981</v>
      </c>
      <c r="K18" s="44">
        <f t="shared" si="2"/>
        <v>0.3567629884018191</v>
      </c>
    </row>
    <row r="19" spans="1:11" ht="12" customHeight="1">
      <c r="A19" s="37">
        <v>1971</v>
      </c>
      <c r="B19" s="57">
        <f>+'[1]Pop'!D192</f>
        <v>207.661</v>
      </c>
      <c r="C19" s="43">
        <v>79.8</v>
      </c>
      <c r="D19" s="66" t="s">
        <v>7</v>
      </c>
      <c r="E19" s="67">
        <v>69.41199999999999</v>
      </c>
      <c r="F19" s="67">
        <f t="shared" si="0"/>
        <v>149.212</v>
      </c>
      <c r="G19" s="69">
        <v>34.2</v>
      </c>
      <c r="H19" s="69">
        <v>3.522057168313878</v>
      </c>
      <c r="I19" s="69">
        <v>47.879999999999995</v>
      </c>
      <c r="J19" s="43">
        <f t="shared" si="1"/>
        <v>63.60994283168611</v>
      </c>
      <c r="K19" s="45">
        <f t="shared" si="2"/>
        <v>0.3063162694568846</v>
      </c>
    </row>
    <row r="20" spans="1:11" ht="12" customHeight="1">
      <c r="A20" s="37">
        <v>1972</v>
      </c>
      <c r="B20" s="57">
        <f>+'[1]Pop'!D193</f>
        <v>209.896</v>
      </c>
      <c r="C20" s="43">
        <v>78.8</v>
      </c>
      <c r="D20" s="66" t="s">
        <v>7</v>
      </c>
      <c r="E20" s="67">
        <v>47.879999999999995</v>
      </c>
      <c r="F20" s="67">
        <f t="shared" si="0"/>
        <v>126.67999999999999</v>
      </c>
      <c r="G20" s="69">
        <v>17.7</v>
      </c>
      <c r="H20" s="69">
        <v>4.473</v>
      </c>
      <c r="I20" s="69">
        <v>50.431999999999995</v>
      </c>
      <c r="J20" s="43">
        <f t="shared" si="1"/>
        <v>54.074999999999996</v>
      </c>
      <c r="K20" s="45">
        <f t="shared" si="2"/>
        <v>0.2576275869954644</v>
      </c>
    </row>
    <row r="21" spans="1:11" ht="12" customHeight="1">
      <c r="A21" s="37">
        <v>1973</v>
      </c>
      <c r="B21" s="57">
        <f>+'[1]Pop'!D194</f>
        <v>211.909</v>
      </c>
      <c r="C21" s="43">
        <v>91.1</v>
      </c>
      <c r="D21" s="66" t="s">
        <v>7</v>
      </c>
      <c r="E21" s="67">
        <v>50.431999999999995</v>
      </c>
      <c r="F21" s="67">
        <f t="shared" si="0"/>
        <v>141.53199999999998</v>
      </c>
      <c r="G21" s="69">
        <v>13</v>
      </c>
      <c r="H21" s="69">
        <v>3.843</v>
      </c>
      <c r="I21" s="69">
        <v>52.837999999999994</v>
      </c>
      <c r="J21" s="43">
        <f t="shared" si="1"/>
        <v>71.85099999999998</v>
      </c>
      <c r="K21" s="45">
        <f t="shared" si="2"/>
        <v>0.3390653535243901</v>
      </c>
    </row>
    <row r="22" spans="1:11" ht="12" customHeight="1">
      <c r="A22" s="37">
        <v>1974</v>
      </c>
      <c r="B22" s="57">
        <f>+'[1]Pop'!D195</f>
        <v>213.854</v>
      </c>
      <c r="C22" s="43">
        <v>124.4</v>
      </c>
      <c r="D22" s="66" t="s">
        <v>7</v>
      </c>
      <c r="E22" s="67">
        <v>52.837999999999994</v>
      </c>
      <c r="F22" s="67">
        <f t="shared" si="0"/>
        <v>177.238</v>
      </c>
      <c r="G22" s="69">
        <v>14.9</v>
      </c>
      <c r="H22" s="69">
        <v>2.772</v>
      </c>
      <c r="I22" s="69">
        <v>78.372</v>
      </c>
      <c r="J22" s="43">
        <f t="shared" si="1"/>
        <v>81.194</v>
      </c>
      <c r="K22" s="45">
        <f t="shared" si="2"/>
        <v>0.3796702423148503</v>
      </c>
    </row>
    <row r="23" spans="1:11" ht="12" customHeight="1">
      <c r="A23" s="37">
        <v>1975</v>
      </c>
      <c r="B23" s="57">
        <f>+'[1]Pop'!D196</f>
        <v>215.973</v>
      </c>
      <c r="C23" s="43">
        <v>82.4</v>
      </c>
      <c r="D23" s="66" t="s">
        <v>7</v>
      </c>
      <c r="E23" s="67">
        <v>78.372</v>
      </c>
      <c r="F23" s="67">
        <f t="shared" si="0"/>
        <v>160.772</v>
      </c>
      <c r="G23" s="69">
        <v>10.9</v>
      </c>
      <c r="H23" s="69">
        <v>3.528</v>
      </c>
      <c r="I23" s="69">
        <v>54.384</v>
      </c>
      <c r="J23" s="43">
        <f t="shared" si="1"/>
        <v>91.96</v>
      </c>
      <c r="K23" s="45">
        <f t="shared" si="2"/>
        <v>0.42579396498636396</v>
      </c>
    </row>
    <row r="24" spans="1:11" ht="12" customHeight="1">
      <c r="A24" s="41">
        <v>1976</v>
      </c>
      <c r="B24" s="58">
        <f>+'[1]Pop'!D197</f>
        <v>218.035</v>
      </c>
      <c r="C24" s="42">
        <v>90</v>
      </c>
      <c r="D24" s="105" t="s">
        <v>7</v>
      </c>
      <c r="E24" s="65">
        <v>54.384</v>
      </c>
      <c r="F24" s="65">
        <f t="shared" si="0"/>
        <v>144.38400000000001</v>
      </c>
      <c r="G24" s="42">
        <v>18</v>
      </c>
      <c r="H24" s="42">
        <v>3.339</v>
      </c>
      <c r="I24" s="42">
        <v>55.800000000000004</v>
      </c>
      <c r="J24" s="42">
        <f t="shared" si="1"/>
        <v>67.245</v>
      </c>
      <c r="K24" s="44">
        <f t="shared" si="2"/>
        <v>0.30841378677735226</v>
      </c>
    </row>
    <row r="25" spans="1:11" ht="12" customHeight="1">
      <c r="A25" s="41">
        <v>1977</v>
      </c>
      <c r="B25" s="58">
        <f>+'[1]Pop'!D198</f>
        <v>220.23899999999998</v>
      </c>
      <c r="C25" s="42">
        <v>101.5</v>
      </c>
      <c r="D25" s="64" t="s">
        <v>7</v>
      </c>
      <c r="E25" s="65">
        <v>55.800000000000004</v>
      </c>
      <c r="F25" s="65">
        <f t="shared" si="0"/>
        <v>157.3</v>
      </c>
      <c r="G25" s="42">
        <v>22.2</v>
      </c>
      <c r="H25" s="42">
        <v>3.4019999999999997</v>
      </c>
      <c r="I25" s="42">
        <v>64.96000000000001</v>
      </c>
      <c r="J25" s="42">
        <f t="shared" si="1"/>
        <v>66.73800000000003</v>
      </c>
      <c r="K25" s="44">
        <f t="shared" si="2"/>
        <v>0.30302534973369855</v>
      </c>
    </row>
    <row r="26" spans="1:11" ht="12" customHeight="1">
      <c r="A26" s="41">
        <v>1978</v>
      </c>
      <c r="B26" s="58">
        <f>+'[1]Pop'!D199</f>
        <v>222.585</v>
      </c>
      <c r="C26" s="42">
        <v>97</v>
      </c>
      <c r="D26" s="70" t="s">
        <v>7</v>
      </c>
      <c r="E26" s="65">
        <v>64.96000000000001</v>
      </c>
      <c r="F26" s="65">
        <f t="shared" si="0"/>
        <v>161.96</v>
      </c>
      <c r="G26" s="42">
        <v>30.927761</v>
      </c>
      <c r="H26" s="42">
        <v>3.528</v>
      </c>
      <c r="I26" s="42">
        <v>62.08</v>
      </c>
      <c r="J26" s="42">
        <f t="shared" si="1"/>
        <v>65.424239</v>
      </c>
      <c r="K26" s="44">
        <f t="shared" si="2"/>
        <v>0.2939292360221938</v>
      </c>
    </row>
    <row r="27" spans="1:11" ht="12" customHeight="1">
      <c r="A27" s="41">
        <v>1979</v>
      </c>
      <c r="B27" s="58">
        <f>+'[1]Pop'!D200</f>
        <v>225.055</v>
      </c>
      <c r="C27" s="42">
        <v>118.5</v>
      </c>
      <c r="D27" s="42">
        <v>0.1</v>
      </c>
      <c r="E27" s="65">
        <v>62.08</v>
      </c>
      <c r="F27" s="65">
        <f t="shared" si="0"/>
        <v>180.68</v>
      </c>
      <c r="G27" s="42">
        <v>28.26742</v>
      </c>
      <c r="H27" s="42">
        <v>3.339</v>
      </c>
      <c r="I27" s="42">
        <v>75.83999999999999</v>
      </c>
      <c r="J27" s="42">
        <f t="shared" si="1"/>
        <v>73.23358</v>
      </c>
      <c r="K27" s="44">
        <f t="shared" si="2"/>
        <v>0.3254030348137122</v>
      </c>
    </row>
    <row r="28" spans="1:11" ht="12" customHeight="1">
      <c r="A28" s="41">
        <v>1980</v>
      </c>
      <c r="B28" s="58">
        <f>+'[1]Pop'!D201</f>
        <v>227.726</v>
      </c>
      <c r="C28" s="42">
        <v>120.5</v>
      </c>
      <c r="D28" s="42">
        <v>0.1</v>
      </c>
      <c r="E28" s="65">
        <v>75.83999999999999</v>
      </c>
      <c r="F28" s="65">
        <f t="shared" si="0"/>
        <v>196.44</v>
      </c>
      <c r="G28" s="42">
        <v>52.926887</v>
      </c>
      <c r="H28" s="42">
        <v>3.843</v>
      </c>
      <c r="I28" s="42">
        <v>69.89</v>
      </c>
      <c r="J28" s="42">
        <f t="shared" si="1"/>
        <v>69.78011300000001</v>
      </c>
      <c r="K28" s="44">
        <f t="shared" si="2"/>
        <v>0.3064213704188367</v>
      </c>
    </row>
    <row r="29" spans="1:11" ht="12" customHeight="1">
      <c r="A29" s="37">
        <v>1981</v>
      </c>
      <c r="B29" s="57">
        <f>+'[1]Pop'!D202</f>
        <v>229.966</v>
      </c>
      <c r="C29" s="43">
        <v>130</v>
      </c>
      <c r="D29" s="71">
        <v>0</v>
      </c>
      <c r="E29" s="67">
        <v>69.89</v>
      </c>
      <c r="F29" s="67">
        <f t="shared" si="0"/>
        <v>199.89</v>
      </c>
      <c r="G29" s="43">
        <v>49.30757</v>
      </c>
      <c r="H29" s="43">
        <v>3.717</v>
      </c>
      <c r="I29" s="43">
        <v>81.9</v>
      </c>
      <c r="J29" s="43">
        <f t="shared" si="1"/>
        <v>64.96542999999997</v>
      </c>
      <c r="K29" s="45">
        <f t="shared" si="2"/>
        <v>0.2825001521964115</v>
      </c>
    </row>
    <row r="30" spans="1:11" ht="12" customHeight="1">
      <c r="A30" s="37">
        <v>1982</v>
      </c>
      <c r="B30" s="57">
        <f>+'[1]Pop'!D203</f>
        <v>232.188</v>
      </c>
      <c r="C30" s="72">
        <v>111</v>
      </c>
      <c r="D30" s="69">
        <v>0.1</v>
      </c>
      <c r="E30" s="67">
        <v>81.9</v>
      </c>
      <c r="F30" s="67">
        <f t="shared" si="0"/>
        <v>193</v>
      </c>
      <c r="G30" s="43">
        <v>46.484933</v>
      </c>
      <c r="H30" s="43">
        <v>3.1814999999999998</v>
      </c>
      <c r="I30" s="43">
        <v>63.269999999999996</v>
      </c>
      <c r="J30" s="43">
        <f t="shared" si="1"/>
        <v>80.06356699999999</v>
      </c>
      <c r="K30" s="45">
        <f t="shared" si="2"/>
        <v>0.34482215704515307</v>
      </c>
    </row>
    <row r="31" spans="1:11" ht="12" customHeight="1">
      <c r="A31" s="37">
        <v>1983</v>
      </c>
      <c r="B31" s="57">
        <f>+'[1]Pop'!D204</f>
        <v>234.307</v>
      </c>
      <c r="C31" s="72">
        <v>93.5</v>
      </c>
      <c r="D31" s="71">
        <v>0</v>
      </c>
      <c r="E31" s="67">
        <v>63.269999999999996</v>
      </c>
      <c r="F31" s="67">
        <f t="shared" si="0"/>
        <v>156.76999999999998</v>
      </c>
      <c r="G31" s="43">
        <v>29.775596999999998</v>
      </c>
      <c r="H31" s="43">
        <v>4.158</v>
      </c>
      <c r="I31" s="43">
        <v>57.409</v>
      </c>
      <c r="J31" s="43">
        <f t="shared" si="1"/>
        <v>65.42740299999997</v>
      </c>
      <c r="K31" s="45">
        <f t="shared" si="2"/>
        <v>0.27923793569974426</v>
      </c>
    </row>
    <row r="32" spans="1:11" ht="12" customHeight="1">
      <c r="A32" s="37">
        <v>1984</v>
      </c>
      <c r="B32" s="57">
        <f>+'[1]Pop'!D205</f>
        <v>236.348</v>
      </c>
      <c r="C32" s="43">
        <v>119.4</v>
      </c>
      <c r="D32" s="43">
        <v>0.1</v>
      </c>
      <c r="E32" s="67">
        <v>57.409</v>
      </c>
      <c r="F32" s="67">
        <f t="shared" si="0"/>
        <v>176.909</v>
      </c>
      <c r="G32" s="43">
        <v>28.170072</v>
      </c>
      <c r="H32" s="43">
        <v>4.536</v>
      </c>
      <c r="I32" s="43">
        <v>71.63999999999999</v>
      </c>
      <c r="J32" s="43">
        <f t="shared" si="1"/>
        <v>72.562928</v>
      </c>
      <c r="K32" s="45">
        <f t="shared" si="2"/>
        <v>0.3070173134530438</v>
      </c>
    </row>
    <row r="33" spans="1:11" ht="12" customHeight="1">
      <c r="A33" s="37">
        <v>1985</v>
      </c>
      <c r="B33" s="57">
        <f>+'[1]Pop'!D206</f>
        <v>238.466</v>
      </c>
      <c r="C33" s="43">
        <v>160.5</v>
      </c>
      <c r="D33" s="43">
        <v>0.3</v>
      </c>
      <c r="E33" s="67">
        <v>71.63999999999999</v>
      </c>
      <c r="F33" s="67">
        <f t="shared" si="0"/>
        <v>232.44</v>
      </c>
      <c r="G33" s="43">
        <v>38.96513</v>
      </c>
      <c r="H33" s="43">
        <v>3.0869999999999997</v>
      </c>
      <c r="I33" s="43">
        <v>102.72</v>
      </c>
      <c r="J33" s="43">
        <f t="shared" si="1"/>
        <v>87.66787000000002</v>
      </c>
      <c r="K33" s="45">
        <f t="shared" si="2"/>
        <v>0.3676325765517936</v>
      </c>
    </row>
    <row r="34" spans="1:11" ht="12" customHeight="1">
      <c r="A34" s="41">
        <v>1986</v>
      </c>
      <c r="B34" s="58">
        <f>+'[1]Pop'!D207</f>
        <v>240.651</v>
      </c>
      <c r="C34" s="42">
        <v>102.2</v>
      </c>
      <c r="D34" s="42">
        <v>0.1</v>
      </c>
      <c r="E34" s="65">
        <v>102.72</v>
      </c>
      <c r="F34" s="65">
        <f t="shared" si="0"/>
        <v>205.01999999999998</v>
      </c>
      <c r="G34" s="42">
        <v>59.083816</v>
      </c>
      <c r="H34" s="42">
        <v>2.772</v>
      </c>
      <c r="I34" s="42">
        <v>59.275999999999996</v>
      </c>
      <c r="J34" s="42">
        <f t="shared" si="1"/>
        <v>83.88818399999998</v>
      </c>
      <c r="K34" s="44">
        <f t="shared" si="2"/>
        <v>0.3485885535484996</v>
      </c>
    </row>
    <row r="35" spans="1:11" ht="12" customHeight="1">
      <c r="A35" s="41">
        <v>1987</v>
      </c>
      <c r="B35" s="58">
        <f>+'[1]Pop'!D208</f>
        <v>242.804</v>
      </c>
      <c r="C35" s="42">
        <v>92</v>
      </c>
      <c r="D35" s="42">
        <v>0.2</v>
      </c>
      <c r="E35" s="65">
        <v>59.275999999999996</v>
      </c>
      <c r="F35" s="65">
        <f t="shared" si="0"/>
        <v>151.476</v>
      </c>
      <c r="G35" s="42">
        <v>49.06612</v>
      </c>
      <c r="H35" s="42">
        <v>3.717</v>
      </c>
      <c r="I35" s="42">
        <v>54.28</v>
      </c>
      <c r="J35" s="42">
        <f t="shared" si="1"/>
        <v>44.41288</v>
      </c>
      <c r="K35" s="44">
        <f t="shared" si="2"/>
        <v>0.18291659115994793</v>
      </c>
    </row>
    <row r="36" spans="1:11" ht="12" customHeight="1">
      <c r="A36" s="41">
        <v>1988</v>
      </c>
      <c r="B36" s="58">
        <f>+'[1]Pop'!D209</f>
        <v>245.021</v>
      </c>
      <c r="C36" s="42">
        <v>124.7</v>
      </c>
      <c r="D36" s="42">
        <v>0.4</v>
      </c>
      <c r="E36" s="65">
        <v>54.28</v>
      </c>
      <c r="F36" s="65">
        <f t="shared" si="0"/>
        <v>179.38</v>
      </c>
      <c r="G36" s="42">
        <v>54.064491000000004</v>
      </c>
      <c r="H36" s="42">
        <v>4.3469999999999995</v>
      </c>
      <c r="I36" s="42">
        <v>72.32600000000001</v>
      </c>
      <c r="J36" s="42">
        <f t="shared" si="1"/>
        <v>48.64250899999999</v>
      </c>
      <c r="K36" s="44">
        <f t="shared" si="2"/>
        <v>0.19852383673236168</v>
      </c>
    </row>
    <row r="37" spans="1:11" ht="12" customHeight="1">
      <c r="A37" s="41">
        <v>1989</v>
      </c>
      <c r="B37" s="58">
        <f>+'[1]Pop'!D210</f>
        <v>247.342</v>
      </c>
      <c r="C37" s="42">
        <v>134.6</v>
      </c>
      <c r="D37" s="42">
        <v>0.3</v>
      </c>
      <c r="E37" s="65">
        <v>72.32600000000001</v>
      </c>
      <c r="F37" s="65">
        <f t="shared" si="0"/>
        <v>207.226</v>
      </c>
      <c r="G37" s="42">
        <v>45.599185</v>
      </c>
      <c r="H37" s="42">
        <v>3.0869999999999997</v>
      </c>
      <c r="I37" s="42">
        <v>84.798</v>
      </c>
      <c r="J37" s="42">
        <f t="shared" si="1"/>
        <v>73.741815</v>
      </c>
      <c r="K37" s="44">
        <f t="shared" si="2"/>
        <v>0.298137053149081</v>
      </c>
    </row>
    <row r="38" spans="1:11" ht="12" customHeight="1">
      <c r="A38" s="41">
        <v>1990</v>
      </c>
      <c r="B38" s="58">
        <f>+'[1]Pop'!D211</f>
        <v>250.132</v>
      </c>
      <c r="C38" s="42">
        <v>103</v>
      </c>
      <c r="D38" s="42">
        <v>0.2</v>
      </c>
      <c r="E38" s="65">
        <v>84.798</v>
      </c>
      <c r="F38" s="65">
        <f t="shared" si="0"/>
        <v>187.998</v>
      </c>
      <c r="G38" s="42">
        <v>52.583498</v>
      </c>
      <c r="H38" s="42">
        <v>4.473</v>
      </c>
      <c r="I38" s="42">
        <v>70.77000000000001</v>
      </c>
      <c r="J38" s="42">
        <f t="shared" si="1"/>
        <v>60.171501999999975</v>
      </c>
      <c r="K38" s="44">
        <f t="shared" si="2"/>
        <v>0.24055899285177415</v>
      </c>
    </row>
    <row r="39" spans="1:11" ht="12" customHeight="1">
      <c r="A39" s="37">
        <v>1991</v>
      </c>
      <c r="B39" s="57">
        <f>+'[1]Pop'!D212</f>
        <v>253.493</v>
      </c>
      <c r="C39" s="43">
        <v>165.6</v>
      </c>
      <c r="D39" s="43">
        <v>0.2</v>
      </c>
      <c r="E39" s="67">
        <v>70.77000000000001</v>
      </c>
      <c r="F39" s="67">
        <f t="shared" si="0"/>
        <v>236.57</v>
      </c>
      <c r="G39" s="43">
        <v>51.483254</v>
      </c>
      <c r="H39" s="43">
        <v>2.961</v>
      </c>
      <c r="I39" s="43">
        <v>119.39999999999999</v>
      </c>
      <c r="J39" s="43">
        <f t="shared" si="1"/>
        <v>62.725746</v>
      </c>
      <c r="K39" s="45">
        <f t="shared" si="2"/>
        <v>0.24744567305606072</v>
      </c>
    </row>
    <row r="40" spans="1:11" ht="12" customHeight="1">
      <c r="A40" s="37">
        <v>1992</v>
      </c>
      <c r="B40" s="57">
        <f>+'[1]Pop'!D213</f>
        <v>256.894</v>
      </c>
      <c r="C40" s="43">
        <v>111.3</v>
      </c>
      <c r="D40" s="43">
        <v>0.2</v>
      </c>
      <c r="E40" s="67">
        <v>119.39999999999999</v>
      </c>
      <c r="F40" s="67">
        <f aca="true" t="shared" si="3" ref="F40:F67">SUM(C40,D40,E40)</f>
        <v>230.89999999999998</v>
      </c>
      <c r="G40" s="43">
        <v>43.049468000000005</v>
      </c>
      <c r="H40" s="43">
        <v>1.827</v>
      </c>
      <c r="I40" s="43">
        <v>129.7</v>
      </c>
      <c r="J40" s="43">
        <f aca="true" t="shared" si="4" ref="J40:J59">F40-G40-H40-I40</f>
        <v>56.323532</v>
      </c>
      <c r="K40" s="45">
        <f aca="true" t="shared" si="5" ref="K40:K59">IF(J40=0,0,IF(B40=0,0,J40/B40))</f>
        <v>0.2192481412567051</v>
      </c>
    </row>
    <row r="41" spans="1:11" ht="12" customHeight="1">
      <c r="A41" s="37">
        <v>1993</v>
      </c>
      <c r="B41" s="57">
        <f>+'[1]Pop'!D214</f>
        <v>260.255</v>
      </c>
      <c r="C41" s="43">
        <v>70.1</v>
      </c>
      <c r="D41" s="43">
        <v>0.2</v>
      </c>
      <c r="E41" s="67">
        <v>129.7</v>
      </c>
      <c r="F41" s="67">
        <f t="shared" si="3"/>
        <v>200</v>
      </c>
      <c r="G41" s="43">
        <v>50.687574</v>
      </c>
      <c r="H41" s="43">
        <v>3.15</v>
      </c>
      <c r="I41" s="43">
        <v>88.30000000000001</v>
      </c>
      <c r="J41" s="43">
        <f t="shared" si="4"/>
        <v>57.862426</v>
      </c>
      <c r="K41" s="45">
        <f t="shared" si="5"/>
        <v>0.2223297381414382</v>
      </c>
    </row>
    <row r="42" spans="1:11" ht="12" customHeight="1">
      <c r="A42" s="37">
        <v>1994</v>
      </c>
      <c r="B42" s="57">
        <f>+'[1]Pop'!D215</f>
        <v>263.436</v>
      </c>
      <c r="C42" s="43">
        <v>103.8</v>
      </c>
      <c r="D42" s="43">
        <v>0.1</v>
      </c>
      <c r="E42" s="67">
        <v>88.30000000000001</v>
      </c>
      <c r="F42" s="67">
        <f t="shared" si="3"/>
        <v>192.2</v>
      </c>
      <c r="G42" s="43">
        <v>45.205855</v>
      </c>
      <c r="H42" s="43">
        <v>2.772</v>
      </c>
      <c r="I42" s="43">
        <v>93.2</v>
      </c>
      <c r="J42" s="43">
        <f t="shared" si="4"/>
        <v>51.02214500000001</v>
      </c>
      <c r="K42" s="45">
        <f t="shared" si="5"/>
        <v>0.1936794705355381</v>
      </c>
    </row>
    <row r="43" spans="1:11" ht="12" customHeight="1">
      <c r="A43" s="37">
        <v>1995</v>
      </c>
      <c r="B43" s="57">
        <f>+'[1]Pop'!D216</f>
        <v>266.557</v>
      </c>
      <c r="C43" s="43">
        <v>92.5</v>
      </c>
      <c r="D43" s="43">
        <v>4</v>
      </c>
      <c r="E43" s="67">
        <v>93.2</v>
      </c>
      <c r="F43" s="67">
        <f t="shared" si="3"/>
        <v>189.7</v>
      </c>
      <c r="G43" s="43">
        <v>41.325943</v>
      </c>
      <c r="H43" s="43">
        <v>2.835</v>
      </c>
      <c r="I43" s="43">
        <v>82.5019</v>
      </c>
      <c r="J43" s="43">
        <f t="shared" si="4"/>
        <v>63.03715699999998</v>
      </c>
      <c r="K43" s="45">
        <f t="shared" si="5"/>
        <v>0.23648659386172555</v>
      </c>
    </row>
    <row r="44" spans="1:11" ht="12" customHeight="1">
      <c r="A44" s="41">
        <v>1996</v>
      </c>
      <c r="B44" s="58">
        <f>+'[1]Pop'!D217</f>
        <v>269.667</v>
      </c>
      <c r="C44" s="42">
        <v>91.1</v>
      </c>
      <c r="D44" s="42">
        <v>1.4154319999999998</v>
      </c>
      <c r="E44" s="65">
        <v>82.5019</v>
      </c>
      <c r="F44" s="65">
        <f t="shared" si="3"/>
        <v>175.017332</v>
      </c>
      <c r="G44" s="42">
        <v>43.48794</v>
      </c>
      <c r="H44" s="42">
        <v>4.221</v>
      </c>
      <c r="I44" s="42">
        <v>73.5044</v>
      </c>
      <c r="J44" s="42">
        <f t="shared" si="4"/>
        <v>53.803991999999994</v>
      </c>
      <c r="K44" s="44">
        <f t="shared" si="5"/>
        <v>0.1995201192581962</v>
      </c>
    </row>
    <row r="45" spans="1:11" ht="12" customHeight="1">
      <c r="A45" s="41">
        <v>1997</v>
      </c>
      <c r="B45" s="58">
        <f>+'[1]Pop'!D218</f>
        <v>272.912</v>
      </c>
      <c r="C45" s="42">
        <v>162</v>
      </c>
      <c r="D45" s="42">
        <v>2.554585</v>
      </c>
      <c r="E45" s="65">
        <v>73.5044</v>
      </c>
      <c r="F45" s="65">
        <f t="shared" si="3"/>
        <v>238.058985</v>
      </c>
      <c r="G45" s="42">
        <v>38.666472</v>
      </c>
      <c r="H45" s="42">
        <v>2.457</v>
      </c>
      <c r="I45" s="42">
        <v>139.7557</v>
      </c>
      <c r="J45" s="42">
        <f t="shared" si="4"/>
        <v>57.179813000000024</v>
      </c>
      <c r="K45" s="44">
        <f t="shared" si="5"/>
        <v>0.20951740121357812</v>
      </c>
    </row>
    <row r="46" spans="1:11" ht="12" customHeight="1">
      <c r="A46" s="41">
        <v>1998</v>
      </c>
      <c r="B46" s="58">
        <f>+'[1]Pop'!D219</f>
        <v>276.115</v>
      </c>
      <c r="C46" s="42">
        <v>51.6</v>
      </c>
      <c r="D46" s="42">
        <v>0.546832</v>
      </c>
      <c r="E46" s="65">
        <v>139.7557</v>
      </c>
      <c r="F46" s="65">
        <f t="shared" si="3"/>
        <v>191.902532</v>
      </c>
      <c r="G46" s="42">
        <v>37.851513</v>
      </c>
      <c r="H46" s="42">
        <v>3.276</v>
      </c>
      <c r="I46" s="42">
        <v>91.5594</v>
      </c>
      <c r="J46" s="42">
        <f t="shared" si="4"/>
        <v>59.21561899999999</v>
      </c>
      <c r="K46" s="44">
        <f t="shared" si="5"/>
        <v>0.2144599858754504</v>
      </c>
    </row>
    <row r="47" spans="1:11" ht="12" customHeight="1">
      <c r="A47" s="41">
        <v>1999</v>
      </c>
      <c r="B47" s="58">
        <f>+'[1]Pop'!D220</f>
        <v>279.295</v>
      </c>
      <c r="C47" s="42">
        <v>105.3</v>
      </c>
      <c r="D47" s="42">
        <v>0.950748</v>
      </c>
      <c r="E47" s="65">
        <v>91.5594</v>
      </c>
      <c r="F47" s="65">
        <f t="shared" si="3"/>
        <v>197.810148</v>
      </c>
      <c r="G47" s="42">
        <v>32.784191</v>
      </c>
      <c r="H47" s="42">
        <v>2.835</v>
      </c>
      <c r="I47" s="42">
        <v>103.55420000000001</v>
      </c>
      <c r="J47" s="42">
        <f t="shared" si="4"/>
        <v>58.63675699999999</v>
      </c>
      <c r="K47" s="44">
        <f t="shared" si="5"/>
        <v>0.2099456023201274</v>
      </c>
    </row>
    <row r="48" spans="1:11" ht="12" customHeight="1">
      <c r="A48" s="41">
        <v>2000</v>
      </c>
      <c r="B48" s="58">
        <f>+'[1]Pop'!D221</f>
        <v>282.385</v>
      </c>
      <c r="C48" s="42">
        <v>97.9</v>
      </c>
      <c r="D48" s="42">
        <v>0.63649421</v>
      </c>
      <c r="E48" s="65">
        <v>103.55420000000001</v>
      </c>
      <c r="F48" s="65">
        <f t="shared" si="3"/>
        <v>202.09069421</v>
      </c>
      <c r="G48" s="42">
        <v>40.419899099999995</v>
      </c>
      <c r="H48" s="42">
        <v>1.7009999999999998</v>
      </c>
      <c r="I48" s="42">
        <v>109.79180000000001</v>
      </c>
      <c r="J48" s="42">
        <f t="shared" si="4"/>
        <v>50.177995110000026</v>
      </c>
      <c r="K48" s="44">
        <f t="shared" si="5"/>
        <v>0.17769355705862575</v>
      </c>
    </row>
    <row r="49" spans="1:11" ht="12" customHeight="1">
      <c r="A49" s="37">
        <v>2001</v>
      </c>
      <c r="B49" s="57">
        <f>+'[1]Pop'!D222</f>
        <v>285.309019</v>
      </c>
      <c r="C49" s="43">
        <v>56.1</v>
      </c>
      <c r="D49" s="43">
        <v>0.7434580599999999</v>
      </c>
      <c r="E49" s="67">
        <v>109.79180000000001</v>
      </c>
      <c r="F49" s="67">
        <f t="shared" si="3"/>
        <v>166.63525806</v>
      </c>
      <c r="G49" s="43">
        <v>32.79383823</v>
      </c>
      <c r="H49" s="43">
        <v>2.5515</v>
      </c>
      <c r="I49" s="43">
        <v>69.7775</v>
      </c>
      <c r="J49" s="43">
        <f t="shared" si="4"/>
        <v>61.51241983</v>
      </c>
      <c r="K49" s="45">
        <f t="shared" si="5"/>
        <v>0.21559928265008688</v>
      </c>
    </row>
    <row r="50" spans="1:11" ht="12" customHeight="1">
      <c r="A50" s="37">
        <v>2002</v>
      </c>
      <c r="B50" s="57">
        <f>+'[1]Pop'!D223</f>
        <v>288.104818</v>
      </c>
      <c r="C50" s="43">
        <v>83.5</v>
      </c>
      <c r="D50" s="43">
        <v>0.70350811</v>
      </c>
      <c r="E50" s="67">
        <v>69.7775</v>
      </c>
      <c r="F50" s="67">
        <f t="shared" si="3"/>
        <v>153.98100811</v>
      </c>
      <c r="G50" s="43">
        <v>36.12537261</v>
      </c>
      <c r="H50" s="43">
        <v>2.1483</v>
      </c>
      <c r="I50" s="43">
        <v>74.5157</v>
      </c>
      <c r="J50" s="43">
        <f t="shared" si="4"/>
        <v>41.191635500000004</v>
      </c>
      <c r="K50" s="45">
        <f t="shared" si="5"/>
        <v>0.1429744763935187</v>
      </c>
    </row>
    <row r="51" spans="1:11" ht="12" customHeight="1">
      <c r="A51" s="37">
        <v>2003</v>
      </c>
      <c r="B51" s="57">
        <f>+'[1]Pop'!D224</f>
        <v>290.819634</v>
      </c>
      <c r="C51" s="43">
        <v>69.4</v>
      </c>
      <c r="D51" s="43">
        <v>0.67336872</v>
      </c>
      <c r="E51" s="67">
        <v>74.5157</v>
      </c>
      <c r="F51" s="67">
        <f t="shared" si="3"/>
        <v>144.58906872</v>
      </c>
      <c r="G51" s="43">
        <v>32.50662228</v>
      </c>
      <c r="H51" s="43">
        <v>1.6631999999999998</v>
      </c>
      <c r="I51" s="43">
        <v>66.6014</v>
      </c>
      <c r="J51" s="43">
        <f t="shared" si="4"/>
        <v>43.81784644</v>
      </c>
      <c r="K51" s="45">
        <f t="shared" si="5"/>
        <v>0.15067017944187358</v>
      </c>
    </row>
    <row r="52" spans="1:11" ht="12" customHeight="1">
      <c r="A52" s="37">
        <v>2004</v>
      </c>
      <c r="B52" s="57">
        <f>+'[1]Pop'!D225</f>
        <v>293.463185</v>
      </c>
      <c r="C52" s="43">
        <v>57.4</v>
      </c>
      <c r="D52" s="43">
        <v>1.38070185</v>
      </c>
      <c r="E52" s="67">
        <v>66.6014</v>
      </c>
      <c r="F52" s="67">
        <f t="shared" si="3"/>
        <v>125.38210185</v>
      </c>
      <c r="G52" s="43">
        <v>31.105613660000003</v>
      </c>
      <c r="H52" s="43">
        <v>2.0034</v>
      </c>
      <c r="I52" s="43">
        <v>52.477399999999996</v>
      </c>
      <c r="J52" s="43">
        <f t="shared" si="4"/>
        <v>39.79568819</v>
      </c>
      <c r="K52" s="45">
        <f t="shared" si="5"/>
        <v>0.13560708880740865</v>
      </c>
    </row>
    <row r="53" spans="1:11" ht="12" customHeight="1">
      <c r="A53" s="37">
        <v>2005</v>
      </c>
      <c r="B53" s="57">
        <f>+'[1]Pop'!D226</f>
        <v>296.186216</v>
      </c>
      <c r="C53" s="43">
        <v>74.4</v>
      </c>
      <c r="D53" s="43">
        <v>0.68172203</v>
      </c>
      <c r="E53" s="67">
        <v>52.477399999999996</v>
      </c>
      <c r="F53" s="67">
        <f t="shared" si="3"/>
        <v>127.55912203</v>
      </c>
      <c r="G53" s="43">
        <v>29.4032773</v>
      </c>
      <c r="H53" s="43">
        <v>1.6631999999999998</v>
      </c>
      <c r="I53" s="43">
        <v>56.9936</v>
      </c>
      <c r="J53" s="43">
        <f t="shared" si="4"/>
        <v>39.499044729999994</v>
      </c>
      <c r="K53" s="45">
        <f t="shared" si="5"/>
        <v>0.1333588215664972</v>
      </c>
    </row>
    <row r="54" spans="1:11" ht="12" customHeight="1">
      <c r="A54" s="41">
        <v>2006</v>
      </c>
      <c r="B54" s="58">
        <f>+'[1]Pop'!D227</f>
        <v>298.995825</v>
      </c>
      <c r="C54" s="42">
        <v>54.3</v>
      </c>
      <c r="D54" s="42">
        <v>4.940884179999999</v>
      </c>
      <c r="E54" s="65">
        <v>56.9936</v>
      </c>
      <c r="F54" s="65">
        <f t="shared" si="3"/>
        <v>116.23448418</v>
      </c>
      <c r="G54" s="42">
        <v>39.678978560000004</v>
      </c>
      <c r="H54" s="42">
        <v>1.8837</v>
      </c>
      <c r="I54" s="42">
        <v>43.569100000000006</v>
      </c>
      <c r="J54" s="42">
        <f t="shared" si="4"/>
        <v>31.10270561999998</v>
      </c>
      <c r="K54" s="44">
        <f t="shared" si="5"/>
        <v>0.10402387933008757</v>
      </c>
    </row>
    <row r="55" spans="1:11" ht="12" customHeight="1">
      <c r="A55" s="41">
        <v>2007</v>
      </c>
      <c r="B55" s="58">
        <f>+'[1]Pop'!D228</f>
        <v>302.003917</v>
      </c>
      <c r="C55" s="42">
        <v>67.9</v>
      </c>
      <c r="D55" s="42">
        <v>4.70619997</v>
      </c>
      <c r="E55" s="65">
        <v>43.569100000000006</v>
      </c>
      <c r="F55" s="65">
        <f t="shared" si="3"/>
        <v>116.17529997000001</v>
      </c>
      <c r="G55" s="42">
        <v>33.96934488</v>
      </c>
      <c r="H55" s="42">
        <v>1.7136</v>
      </c>
      <c r="I55" s="42">
        <v>50.9367</v>
      </c>
      <c r="J55" s="42">
        <f t="shared" si="4"/>
        <v>29.555655090000002</v>
      </c>
      <c r="K55" s="44">
        <f t="shared" si="5"/>
        <v>0.09786513825249492</v>
      </c>
    </row>
    <row r="56" spans="1:11" ht="12" customHeight="1">
      <c r="A56" s="41">
        <v>2008</v>
      </c>
      <c r="B56" s="58">
        <f>+'[1]Pop'!D229</f>
        <v>304.797761</v>
      </c>
      <c r="C56" s="42">
        <v>55.599999999999994</v>
      </c>
      <c r="D56" s="42">
        <v>5.03785449</v>
      </c>
      <c r="E56" s="65">
        <v>50.9367</v>
      </c>
      <c r="F56" s="65">
        <f t="shared" si="3"/>
        <v>111.57455449</v>
      </c>
      <c r="G56" s="42">
        <v>29.439968829999998</v>
      </c>
      <c r="H56" s="42">
        <v>1.9593000000000003</v>
      </c>
      <c r="I56" s="42">
        <v>42.333299999999994</v>
      </c>
      <c r="J56" s="42">
        <f t="shared" si="4"/>
        <v>37.841985660000006</v>
      </c>
      <c r="K56" s="44">
        <f t="shared" si="5"/>
        <v>0.12415440827336001</v>
      </c>
    </row>
    <row r="57" spans="1:11" ht="12" customHeight="1">
      <c r="A57" s="41">
        <v>2009</v>
      </c>
      <c r="B57" s="58">
        <f>+'[1]Pop'!D230</f>
        <v>307.439406</v>
      </c>
      <c r="C57" s="42">
        <v>75.2</v>
      </c>
      <c r="D57" s="42">
        <v>7.39397811</v>
      </c>
      <c r="E57" s="65">
        <v>42.333299999999994</v>
      </c>
      <c r="F57" s="65">
        <f t="shared" si="3"/>
        <v>124.92727811</v>
      </c>
      <c r="G57" s="42">
        <v>18.44985541</v>
      </c>
      <c r="H57" s="42">
        <v>1.8711</v>
      </c>
      <c r="I57" s="42">
        <v>67.3171</v>
      </c>
      <c r="J57" s="42">
        <f t="shared" si="4"/>
        <v>37.28922270000001</v>
      </c>
      <c r="K57" s="44">
        <f t="shared" si="5"/>
        <v>0.12128966545036848</v>
      </c>
    </row>
    <row r="58" spans="1:11" ht="12" customHeight="1">
      <c r="A58" s="41">
        <v>2010</v>
      </c>
      <c r="B58" s="58">
        <f>+'[1]Pop'!D231</f>
        <v>309.741279</v>
      </c>
      <c r="C58" s="42">
        <v>70.3</v>
      </c>
      <c r="D58" s="42">
        <v>2.80171961</v>
      </c>
      <c r="E58" s="65">
        <v>67.3171</v>
      </c>
      <c r="F58" s="65">
        <f t="shared" si="3"/>
        <v>140.41881961</v>
      </c>
      <c r="G58" s="42">
        <v>28.2160134</v>
      </c>
      <c r="H58" s="42">
        <v>1.3986</v>
      </c>
      <c r="I58" s="42">
        <v>76.5644</v>
      </c>
      <c r="J58" s="42">
        <f t="shared" si="4"/>
        <v>34.23980621</v>
      </c>
      <c r="K58" s="44">
        <f t="shared" si="5"/>
        <v>0.11054324538383531</v>
      </c>
    </row>
    <row r="59" spans="1:11" ht="12" customHeight="1">
      <c r="A59" s="79">
        <v>2011</v>
      </c>
      <c r="B59" s="78">
        <f>+'[1]Pop'!D232</f>
        <v>311.973914</v>
      </c>
      <c r="C59" s="104">
        <v>46.8</v>
      </c>
      <c r="D59" s="104">
        <v>1.4092186400000002</v>
      </c>
      <c r="E59" s="101">
        <v>76.5644</v>
      </c>
      <c r="F59" s="101">
        <f t="shared" si="3"/>
        <v>124.77361864</v>
      </c>
      <c r="G59" s="104">
        <v>27.1005408</v>
      </c>
      <c r="H59" s="104">
        <v>1.4238</v>
      </c>
      <c r="I59" s="104">
        <v>64.667</v>
      </c>
      <c r="J59" s="104">
        <f t="shared" si="4"/>
        <v>31.58227783999999</v>
      </c>
      <c r="K59" s="75">
        <f t="shared" si="5"/>
        <v>0.1012337135341386</v>
      </c>
    </row>
    <row r="60" spans="1:11" ht="12" customHeight="1">
      <c r="A60" s="79">
        <v>2012</v>
      </c>
      <c r="B60" s="78">
        <f>+'[1]Pop'!D233</f>
        <v>314.167558</v>
      </c>
      <c r="C60" s="104">
        <v>52.9</v>
      </c>
      <c r="D60" s="104">
        <v>1.4753308399999998</v>
      </c>
      <c r="E60" s="101">
        <v>64.667</v>
      </c>
      <c r="F60" s="101">
        <f t="shared" si="3"/>
        <v>119.04233084</v>
      </c>
      <c r="G60" s="104">
        <v>39.22200671</v>
      </c>
      <c r="H60" s="104">
        <v>0.8505</v>
      </c>
      <c r="I60" s="104">
        <v>58.331999999999994</v>
      </c>
      <c r="J60" s="104">
        <f aca="true" t="shared" si="6" ref="J60:J65">F60-G60-H60-I60</f>
        <v>20.637824130000013</v>
      </c>
      <c r="K60" s="75">
        <f aca="true" t="shared" si="7" ref="K60:K65">IF(J60=0,0,IF(B60=0,0,J60/B60))</f>
        <v>0.06569050051310522</v>
      </c>
    </row>
    <row r="61" spans="1:11" ht="12" customHeight="1">
      <c r="A61" s="79">
        <v>2013</v>
      </c>
      <c r="B61" s="78">
        <f>+'[1]Pop'!D234</f>
        <v>316.294766</v>
      </c>
      <c r="C61" s="104">
        <v>36.7</v>
      </c>
      <c r="D61" s="104">
        <v>3.394453414</v>
      </c>
      <c r="E61" s="101">
        <v>58.331999999999994</v>
      </c>
      <c r="F61" s="101">
        <f t="shared" si="3"/>
        <v>98.426453414</v>
      </c>
      <c r="G61" s="104">
        <v>44.613351705999996</v>
      </c>
      <c r="H61" s="104">
        <v>1.449</v>
      </c>
      <c r="I61" s="104">
        <v>35.9451</v>
      </c>
      <c r="J61" s="104">
        <f t="shared" si="6"/>
        <v>16.419001708000003</v>
      </c>
      <c r="K61" s="75">
        <f t="shared" si="7"/>
        <v>0.05191044390535379</v>
      </c>
    </row>
    <row r="62" spans="1:11" ht="12" customHeight="1">
      <c r="A62" s="79">
        <v>2014</v>
      </c>
      <c r="B62" s="78">
        <f>+'[1]Pop'!D235</f>
        <v>318.576955</v>
      </c>
      <c r="C62" s="104">
        <v>48.9</v>
      </c>
      <c r="D62" s="104">
        <v>4.132119266</v>
      </c>
      <c r="E62" s="101">
        <v>35.9451</v>
      </c>
      <c r="F62" s="101">
        <f t="shared" si="3"/>
        <v>88.97721926599999</v>
      </c>
      <c r="G62" s="104">
        <v>56.457231732</v>
      </c>
      <c r="H62" s="104">
        <v>1.2348000000000001</v>
      </c>
      <c r="I62" s="104">
        <v>23.5976</v>
      </c>
      <c r="J62" s="104">
        <f t="shared" si="6"/>
        <v>7.687587533999995</v>
      </c>
      <c r="K62" s="75">
        <f t="shared" si="7"/>
        <v>0.02413102207596904</v>
      </c>
    </row>
    <row r="63" spans="1:11" ht="12" customHeight="1">
      <c r="A63" s="79">
        <v>2015</v>
      </c>
      <c r="B63" s="78">
        <f>+'[1]Pop'!D236</f>
        <v>320.870703</v>
      </c>
      <c r="C63" s="104">
        <v>48</v>
      </c>
      <c r="D63" s="104">
        <v>5.81599239</v>
      </c>
      <c r="E63" s="101">
        <v>23.5976</v>
      </c>
      <c r="F63" s="101">
        <f t="shared" si="3"/>
        <v>77.41359238999999</v>
      </c>
      <c r="G63" s="104">
        <v>50.645412488</v>
      </c>
      <c r="H63" s="104">
        <v>1.1608</v>
      </c>
      <c r="I63" s="104">
        <v>22.093899999999998</v>
      </c>
      <c r="J63" s="104">
        <f t="shared" si="6"/>
        <v>3.513479901999993</v>
      </c>
      <c r="K63" s="75">
        <f t="shared" si="7"/>
        <v>0.010949830785891328</v>
      </c>
    </row>
    <row r="64" spans="1:11" ht="12" customHeight="1">
      <c r="A64" s="110">
        <v>2016</v>
      </c>
      <c r="B64" s="111">
        <f>+'[1]Pop'!D237</f>
        <v>323.161011</v>
      </c>
      <c r="C64" s="120">
        <v>50.9</v>
      </c>
      <c r="D64" s="120">
        <v>1.93862818776</v>
      </c>
      <c r="E64" s="121">
        <v>22.093899999999998</v>
      </c>
      <c r="F64" s="121">
        <f t="shared" si="3"/>
        <v>74.93252818776</v>
      </c>
      <c r="G64" s="120">
        <v>41.31880726115999</v>
      </c>
      <c r="H64" s="120">
        <v>1.1482</v>
      </c>
      <c r="I64" s="120">
        <v>12.271999999999997</v>
      </c>
      <c r="J64" s="120">
        <f t="shared" si="6"/>
        <v>20.19352092660001</v>
      </c>
      <c r="K64" s="114">
        <f t="shared" si="7"/>
        <v>0.062487491495686685</v>
      </c>
    </row>
    <row r="65" spans="1:11" ht="12" customHeight="1">
      <c r="A65" s="130">
        <v>2017</v>
      </c>
      <c r="B65" s="131">
        <f>+'[1]Pop'!D238</f>
        <v>325.20603</v>
      </c>
      <c r="C65" s="135">
        <v>45.9</v>
      </c>
      <c r="D65" s="135">
        <v>1.05181538352</v>
      </c>
      <c r="E65" s="136">
        <v>12.271999999999997</v>
      </c>
      <c r="F65" s="136">
        <f t="shared" si="3"/>
        <v>59.22381538352</v>
      </c>
      <c r="G65" s="135">
        <v>20.45968049092</v>
      </c>
      <c r="H65" s="135">
        <v>1.386</v>
      </c>
      <c r="I65" s="135">
        <v>19.835</v>
      </c>
      <c r="J65" s="135">
        <f t="shared" si="6"/>
        <v>17.543134892599994</v>
      </c>
      <c r="K65" s="134">
        <f t="shared" si="7"/>
        <v>0.053944678985810915</v>
      </c>
    </row>
    <row r="66" spans="1:11" ht="12" customHeight="1">
      <c r="A66" s="110">
        <v>2018</v>
      </c>
      <c r="B66" s="111">
        <f>+'[1]Pop'!D239</f>
        <v>326.923976</v>
      </c>
      <c r="C66" s="120">
        <v>50.9</v>
      </c>
      <c r="D66" s="120">
        <v>1.6164670671599999</v>
      </c>
      <c r="E66" s="121">
        <v>19.835</v>
      </c>
      <c r="F66" s="121">
        <f t="shared" si="3"/>
        <v>72.35146706716</v>
      </c>
      <c r="G66" s="120">
        <v>18.3135248087</v>
      </c>
      <c r="H66" s="120">
        <v>1.1466000000000003</v>
      </c>
      <c r="I66" s="120">
        <v>23.42433333333333</v>
      </c>
      <c r="J66" s="120">
        <f>F66-G66-H66-I66</f>
        <v>29.467008925126677</v>
      </c>
      <c r="K66" s="114">
        <f>IF(J66=0,0,IF(B66=0,0,J66/B66))</f>
        <v>0.09013413236209594</v>
      </c>
    </row>
    <row r="67" spans="1:11" ht="12" customHeight="1" thickBot="1">
      <c r="A67" s="145">
        <v>2019</v>
      </c>
      <c r="B67" s="146">
        <f>+'[1]Pop'!D240</f>
        <v>328.475998</v>
      </c>
      <c r="C67" s="152">
        <v>47.5</v>
      </c>
      <c r="D67" s="122">
        <v>1.4380692167599998</v>
      </c>
      <c r="E67" s="153">
        <v>23.42433333333333</v>
      </c>
      <c r="F67" s="154">
        <f t="shared" si="3"/>
        <v>72.36240255009332</v>
      </c>
      <c r="G67" s="152">
        <v>24.83386703292</v>
      </c>
      <c r="H67" s="122">
        <v>1.26</v>
      </c>
      <c r="I67" s="152">
        <v>17.87222222222222</v>
      </c>
      <c r="J67" s="155">
        <f>F67-G67-H67-I67</f>
        <v>28.396313294951106</v>
      </c>
      <c r="K67" s="149">
        <f>IF(J67=0,0,IF(B67=0,0,J67/B67))</f>
        <v>0.08644867042903727</v>
      </c>
    </row>
    <row r="68" spans="1:11" ht="12" customHeight="1" thickTop="1">
      <c r="A68" s="241" t="s">
        <v>50</v>
      </c>
      <c r="B68" s="242"/>
      <c r="C68" s="242"/>
      <c r="D68" s="242"/>
      <c r="E68" s="242"/>
      <c r="F68" s="242"/>
      <c r="G68" s="242"/>
      <c r="H68" s="242"/>
      <c r="I68" s="242"/>
      <c r="J68" s="242"/>
      <c r="K68" s="243"/>
    </row>
    <row r="69" spans="1:11" ht="12" customHeight="1">
      <c r="A69" s="238"/>
      <c r="B69" s="239"/>
      <c r="C69" s="239"/>
      <c r="D69" s="239"/>
      <c r="E69" s="239"/>
      <c r="F69" s="239"/>
      <c r="G69" s="239"/>
      <c r="H69" s="239"/>
      <c r="I69" s="239"/>
      <c r="J69" s="239"/>
      <c r="K69" s="240"/>
    </row>
    <row r="70" spans="1:11" ht="12" customHeight="1">
      <c r="A70" s="235" t="s">
        <v>64</v>
      </c>
      <c r="B70" s="244"/>
      <c r="C70" s="244"/>
      <c r="D70" s="244"/>
      <c r="E70" s="244"/>
      <c r="F70" s="244"/>
      <c r="G70" s="244"/>
      <c r="H70" s="244"/>
      <c r="I70" s="244"/>
      <c r="J70" s="244"/>
      <c r="K70" s="245"/>
    </row>
    <row r="71" spans="1:11" ht="12" customHeight="1">
      <c r="A71" s="262"/>
      <c r="B71" s="244"/>
      <c r="C71" s="244"/>
      <c r="D71" s="244"/>
      <c r="E71" s="244"/>
      <c r="F71" s="244"/>
      <c r="G71" s="244"/>
      <c r="H71" s="244"/>
      <c r="I71" s="244"/>
      <c r="J71" s="244"/>
      <c r="K71" s="245"/>
    </row>
    <row r="72" spans="1:11" ht="12" customHeight="1">
      <c r="A72" s="262"/>
      <c r="B72" s="244"/>
      <c r="C72" s="244"/>
      <c r="D72" s="244"/>
      <c r="E72" s="244"/>
      <c r="F72" s="244"/>
      <c r="G72" s="244"/>
      <c r="H72" s="244"/>
      <c r="I72" s="244"/>
      <c r="J72" s="244"/>
      <c r="K72" s="245"/>
    </row>
    <row r="73" spans="1:11" ht="12" customHeight="1">
      <c r="A73" s="266"/>
      <c r="B73" s="267"/>
      <c r="C73" s="267"/>
      <c r="D73" s="267"/>
      <c r="E73" s="267"/>
      <c r="F73" s="267"/>
      <c r="G73" s="267"/>
      <c r="H73" s="267"/>
      <c r="I73" s="267"/>
      <c r="J73" s="267"/>
      <c r="K73" s="268"/>
    </row>
    <row r="74" spans="1:11" ht="12" customHeight="1">
      <c r="A74" s="212" t="s">
        <v>91</v>
      </c>
      <c r="B74" s="213"/>
      <c r="C74" s="213"/>
      <c r="D74" s="213"/>
      <c r="E74" s="213"/>
      <c r="F74" s="213"/>
      <c r="G74" s="213"/>
      <c r="H74" s="213"/>
      <c r="I74" s="213"/>
      <c r="J74" s="213"/>
      <c r="K74" s="214"/>
    </row>
  </sheetData>
  <sheetProtection/>
  <mergeCells count="20">
    <mergeCell ref="K5:K6"/>
    <mergeCell ref="E3:E6"/>
    <mergeCell ref="A70:K72"/>
    <mergeCell ref="A69:K69"/>
    <mergeCell ref="A73:K73"/>
    <mergeCell ref="A68:K68"/>
    <mergeCell ref="F3:F6"/>
    <mergeCell ref="G3:G6"/>
    <mergeCell ref="H3:H6"/>
    <mergeCell ref="C7:J7"/>
    <mergeCell ref="G2:I2"/>
    <mergeCell ref="J2:K3"/>
    <mergeCell ref="A74:K74"/>
    <mergeCell ref="A1:K1"/>
    <mergeCell ref="A2:A6"/>
    <mergeCell ref="B2:B6"/>
    <mergeCell ref="C3:C6"/>
    <mergeCell ref="D3:D6"/>
    <mergeCell ref="I3:I6"/>
    <mergeCell ref="J4:J6"/>
  </mergeCells>
  <printOptions horizontalCentered="1" verticalCentered="1"/>
  <pageMargins left="0.5" right="0.5" top="0.699305556" bottom="0.699305555555556" header="0" footer="0"/>
  <pageSetup fitToHeight="1" fitToWidth="1"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Legumes, vegetables for dehydrating, and potatoes for chips: Per capita availability</dc:title>
  <dc:subject>Agricultural economics</dc:subject>
  <dc:creator>Andrzej Blazejczyk</dc:creator>
  <cp:keywords>Legumes, food consumption, food availability, per capita, dry beans, dry peas, dehydrated onions, dehydrated potatoes</cp:keywords>
  <dc:description/>
  <cp:lastModifiedBy>helpdesk</cp:lastModifiedBy>
  <cp:lastPrinted>2012-04-20T19:33:11Z</cp:lastPrinted>
  <dcterms:created xsi:type="dcterms:W3CDTF">1999-07-08T18:17:22Z</dcterms:created>
  <dcterms:modified xsi:type="dcterms:W3CDTF">2020-09-21T18:06:30Z</dcterms:modified>
  <cp:category>Food availability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