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712" tabRatio="774" activeTab="0"/>
  </bookViews>
  <sheets>
    <sheet name="TableOfContents" sheetId="1" r:id="rId1"/>
    <sheet name="AllDairy" sheetId="2" r:id="rId2"/>
    <sheet name="AllDairyPcc" sheetId="3" r:id="rId3"/>
    <sheet name="TotalCheese" sheetId="4" r:id="rId4"/>
    <sheet name="AmCheese" sheetId="5" r:id="rId5"/>
    <sheet name="OthCheese" sheetId="6" r:id="rId6"/>
    <sheet name="CheesePcc1970-94" sheetId="7" r:id="rId7"/>
    <sheet name="CheesePcc" sheetId="8" r:id="rId8"/>
    <sheet name="CottageCheese" sheetId="9" r:id="rId9"/>
    <sheet name="Non-FrozenSoft" sheetId="10" r:id="rId10"/>
    <sheet name="Non-FrozenSoft-Butterfat" sheetId="11" r:id="rId11"/>
    <sheet name="FrozenDairy" sheetId="12" r:id="rId12"/>
    <sheet name="DrySkimMilkS&amp;U" sheetId="13" r:id="rId13"/>
    <sheet name="DryMilkPcc" sheetId="14" r:id="rId14"/>
    <sheet name="C&amp;EMilkS&amp;U" sheetId="15" r:id="rId15"/>
    <sheet name="C&amp;EMilkPcc" sheetId="16" r:id="rId16"/>
  </sheets>
  <externalReferences>
    <externalReference r:id="rId19"/>
    <externalReference r:id="rId20"/>
    <externalReference r:id="rId21"/>
  </externalReferences>
  <definedNames>
    <definedName name="_xlfn._FV" hidden="1">#NAME?</definedName>
    <definedName name="_xlfn.ANCHORARRAY" hidden="1">#NAME?</definedName>
    <definedName name="_xlnm.Print_Area" localSheetId="1">'AllDairy'!$A$1:$R$119</definedName>
    <definedName name="_xlnm.Print_Area" localSheetId="4">'AmCheese'!$A$8:$M$121</definedName>
    <definedName name="_xlnm.Print_Area" localSheetId="15">'C&amp;EMilkPcc'!$A$1:$L$122</definedName>
    <definedName name="_xlnm.Print_Area" localSheetId="14">'C&amp;EMilkS&amp;U'!$A$8:$K$120</definedName>
    <definedName name="_xlnm.Print_Area" localSheetId="7">'CheesePcc'!$A$1:$J$78</definedName>
    <definedName name="_xlnm.Print_Area" localSheetId="8">'CottageCheese'!$A$1:$H$57</definedName>
    <definedName name="_xlnm.Print_Area" localSheetId="13">'DryMilkPcc'!$A$1:$L$122</definedName>
    <definedName name="_xlnm.Print_Area" localSheetId="12">'DrySkimMilkS&amp;U'!$A$8:$N$119</definedName>
    <definedName name="_xlnm.Print_Area" localSheetId="11">'FrozenDairy'!$A$1:$T$122</definedName>
    <definedName name="_xlnm.Print_Area" localSheetId="5">'OthCheese'!$A$8:$K$119</definedName>
    <definedName name="_xlnm.Print_Area" localSheetId="3">'TotalCheese'!$A$8:$M$121</definedName>
    <definedName name="_xlnm.Print_Titles" localSheetId="1">'AllDairy'!$1:$7</definedName>
    <definedName name="_xlnm.Print_Titles" localSheetId="2">'AllDairyPcc'!$1:$6</definedName>
    <definedName name="_xlnm.Print_Titles" localSheetId="4">'AmCheese'!$1:$7</definedName>
    <definedName name="_xlnm.Print_Titles" localSheetId="15">'C&amp;EMilkPcc'!$1:$6</definedName>
    <definedName name="_xlnm.Print_Titles" localSheetId="14">'C&amp;EMilkS&amp;U'!$1:$7</definedName>
    <definedName name="_xlnm.Print_Titles" localSheetId="13">'DryMilkPcc'!$1:$6</definedName>
    <definedName name="_xlnm.Print_Titles" localSheetId="12">'DrySkimMilkS&amp;U'!$1:$7</definedName>
    <definedName name="_xlnm.Print_Titles" localSheetId="11">'FrozenDairy'!$1:$6</definedName>
    <definedName name="_xlnm.Print_Titles" localSheetId="5">'OthCheese'!$1:$7</definedName>
    <definedName name="_xlnm.Print_Titles" localSheetId="3">'TotalCheese'!$1:$7</definedName>
    <definedName name="Z_54C66FF3_B451_11D2_8C41_400002400070_.wvu.PrintArea" localSheetId="1" hidden="1">'AllDairy'!$A$8:$R$110</definedName>
    <definedName name="Z_54C66FF3_B451_11D2_8C41_400002400070_.wvu.PrintArea" localSheetId="2" hidden="1">'AllDairyPcc'!$A$7:$Q$109</definedName>
    <definedName name="Z_54C66FF3_B451_11D2_8C41_400002400070_.wvu.PrintArea" localSheetId="4" hidden="1">'AmCheese'!$A$8:$M$110</definedName>
    <definedName name="Z_54C66FF3_B451_11D2_8C41_400002400070_.wvu.PrintArea" localSheetId="15" hidden="1">'C&amp;EMilkPcc'!$A$68:$K$120</definedName>
    <definedName name="Z_54C66FF3_B451_11D2_8C41_400002400070_.wvu.PrintArea" localSheetId="14" hidden="1">'C&amp;EMilkS&amp;U'!$A$8:$K$120</definedName>
    <definedName name="Z_54C66FF3_B451_11D2_8C41_400002400070_.wvu.PrintArea" localSheetId="7" hidden="1">'CheesePcc'!$A$6:$J$34</definedName>
    <definedName name="Z_54C66FF3_B451_11D2_8C41_400002400070_.wvu.PrintArea" localSheetId="8" hidden="1">'CottageCheese'!$A$7:$H$43</definedName>
    <definedName name="Z_54C66FF3_B451_11D2_8C41_400002400070_.wvu.PrintArea" localSheetId="13" hidden="1">'DryMilkPcc'!$A$68:$K$120</definedName>
    <definedName name="Z_54C66FF3_B451_11D2_8C41_400002400070_.wvu.PrintArea" localSheetId="12" hidden="1">'DrySkimMilkS&amp;U'!$A$8:$N$110</definedName>
    <definedName name="Z_54C66FF3_B451_11D2_8C41_400002400070_.wvu.PrintArea" localSheetId="11" hidden="1">'FrozenDairy'!$A$68:$M$120</definedName>
    <definedName name="Z_54C66FF3_B451_11D2_8C41_400002400070_.wvu.PrintArea" localSheetId="5" hidden="1">'OthCheese'!$A$8:$K$110</definedName>
    <definedName name="Z_54C66FF3_B451_11D2_8C41_400002400070_.wvu.PrintArea" localSheetId="3" hidden="1">'TotalCheese'!$A$8:$M$110</definedName>
    <definedName name="Z_54C66FF3_B451_11D2_8C41_400002400070_.wvu.PrintTitles" localSheetId="1" hidden="1">'AllDairy'!$1:$7</definedName>
    <definedName name="Z_54C66FF3_B451_11D2_8C41_400002400070_.wvu.PrintTitles" localSheetId="2" hidden="1">'AllDairyPcc'!$1:$6</definedName>
    <definedName name="Z_54C66FF3_B451_11D2_8C41_400002400070_.wvu.PrintTitles" localSheetId="4" hidden="1">'AmCheese'!$1:$7</definedName>
    <definedName name="Z_54C66FF3_B451_11D2_8C41_400002400070_.wvu.PrintTitles" localSheetId="15" hidden="1">'C&amp;EMilkPcc'!$1:$6</definedName>
    <definedName name="Z_54C66FF3_B451_11D2_8C41_400002400070_.wvu.PrintTitles" localSheetId="14" hidden="1">'C&amp;EMilkS&amp;U'!$1:$7</definedName>
    <definedName name="Z_54C66FF3_B451_11D2_8C41_400002400070_.wvu.PrintTitles" localSheetId="7" hidden="1">'CheesePcc'!$1:$5</definedName>
    <definedName name="Z_54C66FF3_B451_11D2_8C41_400002400070_.wvu.PrintTitles" localSheetId="8" hidden="1">'CottageCheese'!$1:$6</definedName>
    <definedName name="Z_54C66FF3_B451_11D2_8C41_400002400070_.wvu.PrintTitles" localSheetId="13" hidden="1">'DryMilkPcc'!$1:$6</definedName>
    <definedName name="Z_54C66FF3_B451_11D2_8C41_400002400070_.wvu.PrintTitles" localSheetId="12" hidden="1">'DrySkimMilkS&amp;U'!$1:$7</definedName>
    <definedName name="Z_54C66FF3_B451_11D2_8C41_400002400070_.wvu.PrintTitles" localSheetId="11" hidden="1">'FrozenDairy'!$1:$6</definedName>
    <definedName name="Z_54C66FF3_B451_11D2_8C41_400002400070_.wvu.PrintTitles" localSheetId="5" hidden="1">'OthCheese'!$1:$7</definedName>
    <definedName name="Z_54C66FF3_B451_11D2_8C41_400002400070_.wvu.PrintTitles" localSheetId="3" hidden="1">'TotalCheese'!$1:$7</definedName>
    <definedName name="Z_54CA0371_B6B1_11D2_8C42_400002400070_.wvu.PrintArea" localSheetId="1" hidden="1">'AllDairy'!$A$8:$R$110</definedName>
    <definedName name="Z_54CA0371_B6B1_11D2_8C42_400002400070_.wvu.PrintArea" localSheetId="2" hidden="1">'AllDairyPcc'!$A$7:$Q$109</definedName>
    <definedName name="Z_54CA0371_B6B1_11D2_8C42_400002400070_.wvu.PrintArea" localSheetId="4" hidden="1">'AmCheese'!$A$8:$M$110</definedName>
    <definedName name="Z_54CA0371_B6B1_11D2_8C42_400002400070_.wvu.PrintArea" localSheetId="15" hidden="1">'C&amp;EMilkPcc'!$A$68:$K$120</definedName>
    <definedName name="Z_54CA0371_B6B1_11D2_8C42_400002400070_.wvu.PrintArea" localSheetId="14" hidden="1">'C&amp;EMilkS&amp;U'!$A$8:$K$120</definedName>
    <definedName name="Z_54CA0371_B6B1_11D2_8C42_400002400070_.wvu.PrintArea" localSheetId="7" hidden="1">'CheesePcc'!$A$6:$J$34</definedName>
    <definedName name="Z_54CA0371_B6B1_11D2_8C42_400002400070_.wvu.PrintArea" localSheetId="8" hidden="1">'CottageCheese'!$A$7:$H$43</definedName>
    <definedName name="Z_54CA0371_B6B1_11D2_8C42_400002400070_.wvu.PrintArea" localSheetId="13" hidden="1">'DryMilkPcc'!$A$68:$K$120</definedName>
    <definedName name="Z_54CA0371_B6B1_11D2_8C42_400002400070_.wvu.PrintArea" localSheetId="12" hidden="1">'DrySkimMilkS&amp;U'!$A$8:$N$110</definedName>
    <definedName name="Z_54CA0371_B6B1_11D2_8C42_400002400070_.wvu.PrintArea" localSheetId="11" hidden="1">'FrozenDairy'!$A$68:$M$120</definedName>
    <definedName name="Z_54CA0371_B6B1_11D2_8C42_400002400070_.wvu.PrintArea" localSheetId="5" hidden="1">'OthCheese'!$A$8:$K$110</definedName>
    <definedName name="Z_54CA0371_B6B1_11D2_8C42_400002400070_.wvu.PrintArea" localSheetId="3" hidden="1">'TotalCheese'!$A$8:$M$110</definedName>
    <definedName name="Z_54CA0371_B6B1_11D2_8C42_400002400070_.wvu.PrintTitles" localSheetId="1" hidden="1">'AllDairy'!$1:$7</definedName>
    <definedName name="Z_54CA0371_B6B1_11D2_8C42_400002400070_.wvu.PrintTitles" localSheetId="2" hidden="1">'AllDairyPcc'!$1:$6</definedName>
    <definedName name="Z_54CA0371_B6B1_11D2_8C42_400002400070_.wvu.PrintTitles" localSheetId="4" hidden="1">'AmCheese'!$1:$7</definedName>
    <definedName name="Z_54CA0371_B6B1_11D2_8C42_400002400070_.wvu.PrintTitles" localSheetId="15" hidden="1">'C&amp;EMilkPcc'!$1:$6</definedName>
    <definedName name="Z_54CA0371_B6B1_11D2_8C42_400002400070_.wvu.PrintTitles" localSheetId="14" hidden="1">'C&amp;EMilkS&amp;U'!$1:$7</definedName>
    <definedName name="Z_54CA0371_B6B1_11D2_8C42_400002400070_.wvu.PrintTitles" localSheetId="7" hidden="1">'CheesePcc'!$1:$5</definedName>
    <definedName name="Z_54CA0371_B6B1_11D2_8C42_400002400070_.wvu.PrintTitles" localSheetId="8" hidden="1">'CottageCheese'!$1:$6</definedName>
    <definedName name="Z_54CA0371_B6B1_11D2_8C42_400002400070_.wvu.PrintTitles" localSheetId="13" hidden="1">'DryMilkPcc'!$1:$6</definedName>
    <definedName name="Z_54CA0371_B6B1_11D2_8C42_400002400070_.wvu.PrintTitles" localSheetId="12" hidden="1">'DrySkimMilkS&amp;U'!$1:$7</definedName>
    <definedName name="Z_54CA0371_B6B1_11D2_8C42_400002400070_.wvu.PrintTitles" localSheetId="11" hidden="1">'FrozenDairy'!$1:$6</definedName>
    <definedName name="Z_54CA0371_B6B1_11D2_8C42_400002400070_.wvu.PrintTitles" localSheetId="5" hidden="1">'OthCheese'!$1:$7</definedName>
    <definedName name="Z_54CA0371_B6B1_11D2_8C42_400002400070_.wvu.PrintTitles" localSheetId="3" hidden="1">'TotalCheese'!$1:$7</definedName>
    <definedName name="Z_9CE49E61_B9D9_11D2_8C46_400002400070_.wvu.PrintArea" localSheetId="1" hidden="1">'AllDairy'!$A$8:$R$110</definedName>
    <definedName name="Z_9CE49E61_B9D9_11D2_8C46_400002400070_.wvu.PrintArea" localSheetId="2" hidden="1">'AllDairyPcc'!$A$7:$Q$109</definedName>
    <definedName name="Z_9CE49E61_B9D9_11D2_8C46_400002400070_.wvu.PrintArea" localSheetId="4" hidden="1">'AmCheese'!$A$8:$M$110</definedName>
    <definedName name="Z_9CE49E61_B9D9_11D2_8C46_400002400070_.wvu.PrintArea" localSheetId="15" hidden="1">'C&amp;EMilkPcc'!$A$68:$K$120</definedName>
    <definedName name="Z_9CE49E61_B9D9_11D2_8C46_400002400070_.wvu.PrintArea" localSheetId="14" hidden="1">'C&amp;EMilkS&amp;U'!$A$8:$K$120</definedName>
    <definedName name="Z_9CE49E61_B9D9_11D2_8C46_400002400070_.wvu.PrintArea" localSheetId="7" hidden="1">'CheesePcc'!$A$6:$J$34</definedName>
    <definedName name="Z_9CE49E61_B9D9_11D2_8C46_400002400070_.wvu.PrintArea" localSheetId="8" hidden="1">'CottageCheese'!$A$7:$H$43</definedName>
    <definedName name="Z_9CE49E61_B9D9_11D2_8C46_400002400070_.wvu.PrintArea" localSheetId="13" hidden="1">'DryMilkPcc'!$A$68:$K$120</definedName>
    <definedName name="Z_9CE49E61_B9D9_11D2_8C46_400002400070_.wvu.PrintArea" localSheetId="12" hidden="1">'DrySkimMilkS&amp;U'!$A$8:$N$110</definedName>
    <definedName name="Z_9CE49E61_B9D9_11D2_8C46_400002400070_.wvu.PrintArea" localSheetId="11" hidden="1">'FrozenDairy'!$A$68:$M$120</definedName>
    <definedName name="Z_9CE49E61_B9D9_11D2_8C46_400002400070_.wvu.PrintArea" localSheetId="5" hidden="1">'OthCheese'!$A$8:$K$110</definedName>
    <definedName name="Z_9CE49E61_B9D9_11D2_8C46_400002400070_.wvu.PrintArea" localSheetId="3" hidden="1">'TotalCheese'!$A$8:$M$110</definedName>
    <definedName name="Z_9CE49E61_B9D9_11D2_8C46_400002400070_.wvu.PrintTitles" localSheetId="1" hidden="1">'AllDairy'!$1:$7</definedName>
    <definedName name="Z_9CE49E61_B9D9_11D2_8C46_400002400070_.wvu.PrintTitles" localSheetId="2" hidden="1">'AllDairyPcc'!$1:$6</definedName>
    <definedName name="Z_9CE49E61_B9D9_11D2_8C46_400002400070_.wvu.PrintTitles" localSheetId="4" hidden="1">'AmCheese'!$1:$7</definedName>
    <definedName name="Z_9CE49E61_B9D9_11D2_8C46_400002400070_.wvu.PrintTitles" localSheetId="15" hidden="1">'C&amp;EMilkPcc'!$1:$6</definedName>
    <definedName name="Z_9CE49E61_B9D9_11D2_8C46_400002400070_.wvu.PrintTitles" localSheetId="14" hidden="1">'C&amp;EMilkS&amp;U'!$1:$7</definedName>
    <definedName name="Z_9CE49E61_B9D9_11D2_8C46_400002400070_.wvu.PrintTitles" localSheetId="7" hidden="1">'CheesePcc'!$1:$5</definedName>
    <definedName name="Z_9CE49E61_B9D9_11D2_8C46_400002400070_.wvu.PrintTitles" localSheetId="8" hidden="1">'CottageCheese'!$1:$6</definedName>
    <definedName name="Z_9CE49E61_B9D9_11D2_8C46_400002400070_.wvu.PrintTitles" localSheetId="13" hidden="1">'DryMilkPcc'!$1:$6</definedName>
    <definedName name="Z_9CE49E61_B9D9_11D2_8C46_400002400070_.wvu.PrintTitles" localSheetId="12" hidden="1">'DrySkimMilkS&amp;U'!$1:$7</definedName>
    <definedName name="Z_9CE49E61_B9D9_11D2_8C46_400002400070_.wvu.PrintTitles" localSheetId="11" hidden="1">'FrozenDairy'!$1:$6</definedName>
    <definedName name="Z_9CE49E61_B9D9_11D2_8C46_400002400070_.wvu.PrintTitles" localSheetId="5" hidden="1">'OthCheese'!$1:$7</definedName>
    <definedName name="Z_9CE49E61_B9D9_11D2_8C46_400002400070_.wvu.PrintTitles" localSheetId="3" hidden="1">'TotalCheese'!$1:$7</definedName>
    <definedName name="Z_9CE49E62_B9D9_11D2_8C46_400002400070_.wvu.PrintArea" localSheetId="1" hidden="1">'AllDairy'!$A$8:$R$110</definedName>
    <definedName name="Z_9CE49E62_B9D9_11D2_8C46_400002400070_.wvu.PrintArea" localSheetId="2" hidden="1">'AllDairyPcc'!$A$7:$Q$109</definedName>
    <definedName name="Z_9CE49E62_B9D9_11D2_8C46_400002400070_.wvu.PrintArea" localSheetId="4" hidden="1">'AmCheese'!$A$8:$M$110</definedName>
    <definedName name="Z_9CE49E62_B9D9_11D2_8C46_400002400070_.wvu.PrintArea" localSheetId="15" hidden="1">'C&amp;EMilkPcc'!$A$68:$K$120</definedName>
    <definedName name="Z_9CE49E62_B9D9_11D2_8C46_400002400070_.wvu.PrintArea" localSheetId="14" hidden="1">'C&amp;EMilkS&amp;U'!$A$8:$K$120</definedName>
    <definedName name="Z_9CE49E62_B9D9_11D2_8C46_400002400070_.wvu.PrintArea" localSheetId="7" hidden="1">'CheesePcc'!$A$6:$J$34</definedName>
    <definedName name="Z_9CE49E62_B9D9_11D2_8C46_400002400070_.wvu.PrintArea" localSheetId="8" hidden="1">'CottageCheese'!$A$7:$H$43</definedName>
    <definedName name="Z_9CE49E62_B9D9_11D2_8C46_400002400070_.wvu.PrintArea" localSheetId="13" hidden="1">'DryMilkPcc'!$A$68:$K$120</definedName>
    <definedName name="Z_9CE49E62_B9D9_11D2_8C46_400002400070_.wvu.PrintArea" localSheetId="12" hidden="1">'DrySkimMilkS&amp;U'!$A$8:$N$110</definedName>
    <definedName name="Z_9CE49E62_B9D9_11D2_8C46_400002400070_.wvu.PrintArea" localSheetId="11" hidden="1">'FrozenDairy'!$A$68:$M$120</definedName>
    <definedName name="Z_9CE49E62_B9D9_11D2_8C46_400002400070_.wvu.PrintArea" localSheetId="5" hidden="1">'OthCheese'!$A$8:$K$110</definedName>
    <definedName name="Z_9CE49E62_B9D9_11D2_8C46_400002400070_.wvu.PrintArea" localSheetId="3" hidden="1">'TotalCheese'!$A$8:$M$110</definedName>
    <definedName name="Z_9CE49E62_B9D9_11D2_8C46_400002400070_.wvu.PrintTitles" localSheetId="1" hidden="1">'AllDairy'!$1:$7</definedName>
    <definedName name="Z_9CE49E62_B9D9_11D2_8C46_400002400070_.wvu.PrintTitles" localSheetId="2" hidden="1">'AllDairyPcc'!$1:$6</definedName>
    <definedName name="Z_9CE49E62_B9D9_11D2_8C46_400002400070_.wvu.PrintTitles" localSheetId="4" hidden="1">'AmCheese'!$1:$7</definedName>
    <definedName name="Z_9CE49E62_B9D9_11D2_8C46_400002400070_.wvu.PrintTitles" localSheetId="15" hidden="1">'C&amp;EMilkPcc'!$1:$6</definedName>
    <definedName name="Z_9CE49E62_B9D9_11D2_8C46_400002400070_.wvu.PrintTitles" localSheetId="14" hidden="1">'C&amp;EMilkS&amp;U'!$1:$7</definedName>
    <definedName name="Z_9CE49E62_B9D9_11D2_8C46_400002400070_.wvu.PrintTitles" localSheetId="7" hidden="1">'CheesePcc'!$1:$5</definedName>
    <definedName name="Z_9CE49E62_B9D9_11D2_8C46_400002400070_.wvu.PrintTitles" localSheetId="8" hidden="1">'CottageCheese'!$1:$6</definedName>
    <definedName name="Z_9CE49E62_B9D9_11D2_8C46_400002400070_.wvu.PrintTitles" localSheetId="13" hidden="1">'DryMilkPcc'!$1:$6</definedName>
    <definedName name="Z_9CE49E62_B9D9_11D2_8C46_400002400070_.wvu.PrintTitles" localSheetId="12" hidden="1">'DrySkimMilkS&amp;U'!$1:$7</definedName>
    <definedName name="Z_9CE49E62_B9D9_11D2_8C46_400002400070_.wvu.PrintTitles" localSheetId="11" hidden="1">'FrozenDairy'!$1:$6</definedName>
    <definedName name="Z_9CE49E62_B9D9_11D2_8C46_400002400070_.wvu.PrintTitles" localSheetId="5" hidden="1">'OthCheese'!$1:$7</definedName>
    <definedName name="Z_9CE49E62_B9D9_11D2_8C46_400002400070_.wvu.PrintTitles" localSheetId="3" hidden="1">'TotalCheese'!$1:$7</definedName>
    <definedName name="Z_BD4FAC51_B78D_11D2_8C45_400002400070_.wvu.PrintArea" localSheetId="1" hidden="1">'AllDairy'!$A$8:$R$110</definedName>
    <definedName name="Z_BD4FAC51_B78D_11D2_8C45_400002400070_.wvu.PrintArea" localSheetId="2" hidden="1">'AllDairyPcc'!$A$7:$Q$109</definedName>
    <definedName name="Z_BD4FAC51_B78D_11D2_8C45_400002400070_.wvu.PrintArea" localSheetId="4" hidden="1">'AmCheese'!$A$8:$M$110</definedName>
    <definedName name="Z_BD4FAC51_B78D_11D2_8C45_400002400070_.wvu.PrintArea" localSheetId="15" hidden="1">'C&amp;EMilkPcc'!$A$68:$K$120</definedName>
    <definedName name="Z_BD4FAC51_B78D_11D2_8C45_400002400070_.wvu.PrintArea" localSheetId="14" hidden="1">'C&amp;EMilkS&amp;U'!$A$8:$K$120</definedName>
    <definedName name="Z_BD4FAC51_B78D_11D2_8C45_400002400070_.wvu.PrintArea" localSheetId="7" hidden="1">'CheesePcc'!$A$6:$J$34</definedName>
    <definedName name="Z_BD4FAC51_B78D_11D2_8C45_400002400070_.wvu.PrintArea" localSheetId="8" hidden="1">'CottageCheese'!$A$7:$H$43</definedName>
    <definedName name="Z_BD4FAC51_B78D_11D2_8C45_400002400070_.wvu.PrintArea" localSheetId="13" hidden="1">'DryMilkPcc'!$A$68:$K$120</definedName>
    <definedName name="Z_BD4FAC51_B78D_11D2_8C45_400002400070_.wvu.PrintArea" localSheetId="12" hidden="1">'DrySkimMilkS&amp;U'!$A$8:$N$110</definedName>
    <definedName name="Z_BD4FAC51_B78D_11D2_8C45_400002400070_.wvu.PrintArea" localSheetId="11" hidden="1">'FrozenDairy'!$A$68:$M$120</definedName>
    <definedName name="Z_BD4FAC51_B78D_11D2_8C45_400002400070_.wvu.PrintArea" localSheetId="5" hidden="1">'OthCheese'!$A$8:$K$110</definedName>
    <definedName name="Z_BD4FAC51_B78D_11D2_8C45_400002400070_.wvu.PrintArea" localSheetId="3" hidden="1">'TotalCheese'!$A$8:$M$110</definedName>
    <definedName name="Z_BD4FAC51_B78D_11D2_8C45_400002400070_.wvu.PrintTitles" localSheetId="1" hidden="1">'AllDairy'!$1:$7</definedName>
    <definedName name="Z_BD4FAC51_B78D_11D2_8C45_400002400070_.wvu.PrintTitles" localSheetId="2" hidden="1">'AllDairyPcc'!$1:$6</definedName>
    <definedName name="Z_BD4FAC51_B78D_11D2_8C45_400002400070_.wvu.PrintTitles" localSheetId="4" hidden="1">'AmCheese'!$1:$7</definedName>
    <definedName name="Z_BD4FAC51_B78D_11D2_8C45_400002400070_.wvu.PrintTitles" localSheetId="15" hidden="1">'C&amp;EMilkPcc'!$1:$6</definedName>
    <definedName name="Z_BD4FAC51_B78D_11D2_8C45_400002400070_.wvu.PrintTitles" localSheetId="14" hidden="1">'C&amp;EMilkS&amp;U'!$1:$7</definedName>
    <definedName name="Z_BD4FAC51_B78D_11D2_8C45_400002400070_.wvu.PrintTitles" localSheetId="7" hidden="1">'CheesePcc'!$1:$5</definedName>
    <definedName name="Z_BD4FAC51_B78D_11D2_8C45_400002400070_.wvu.PrintTitles" localSheetId="8" hidden="1">'CottageCheese'!$1:$6</definedName>
    <definedName name="Z_BD4FAC51_B78D_11D2_8C45_400002400070_.wvu.PrintTitles" localSheetId="13" hidden="1">'DryMilkPcc'!$1:$6</definedName>
    <definedName name="Z_BD4FAC51_B78D_11D2_8C45_400002400070_.wvu.PrintTitles" localSheetId="12" hidden="1">'DrySkimMilkS&amp;U'!$1:$7</definedName>
    <definedName name="Z_BD4FAC51_B78D_11D2_8C45_400002400070_.wvu.PrintTitles" localSheetId="11" hidden="1">'FrozenDairy'!$1:$6</definedName>
    <definedName name="Z_BD4FAC51_B78D_11D2_8C45_400002400070_.wvu.PrintTitles" localSheetId="5" hidden="1">'OthCheese'!$1:$7</definedName>
    <definedName name="Z_BD4FAC51_B78D_11D2_8C45_400002400070_.wvu.PrintTitles" localSheetId="3" hidden="1">'TotalCheese'!$1:$7</definedName>
    <definedName name="Z_E91DC9F9_B471_11D2_8C41_400002400070_.wvu.PrintArea" localSheetId="1" hidden="1">'AllDairy'!$A$8:$R$110</definedName>
    <definedName name="Z_E91DC9F9_B471_11D2_8C41_400002400070_.wvu.PrintArea" localSheetId="2" hidden="1">'AllDairyPcc'!$A$7:$Q$109</definedName>
    <definedName name="Z_E91DC9F9_B471_11D2_8C41_400002400070_.wvu.PrintArea" localSheetId="4" hidden="1">'AmCheese'!$A$8:$M$110</definedName>
    <definedName name="Z_E91DC9F9_B471_11D2_8C41_400002400070_.wvu.PrintArea" localSheetId="15" hidden="1">'C&amp;EMilkPcc'!$A$68:$K$120</definedName>
    <definedName name="Z_E91DC9F9_B471_11D2_8C41_400002400070_.wvu.PrintArea" localSheetId="14" hidden="1">'C&amp;EMilkS&amp;U'!$A$8:$K$120</definedName>
    <definedName name="Z_E91DC9F9_B471_11D2_8C41_400002400070_.wvu.PrintArea" localSheetId="7" hidden="1">'CheesePcc'!$A$6:$J$34</definedName>
    <definedName name="Z_E91DC9F9_B471_11D2_8C41_400002400070_.wvu.PrintArea" localSheetId="8" hidden="1">'CottageCheese'!$A$7:$H$43</definedName>
    <definedName name="Z_E91DC9F9_B471_11D2_8C41_400002400070_.wvu.PrintArea" localSheetId="13" hidden="1">'DryMilkPcc'!$A$68:$K$120</definedName>
    <definedName name="Z_E91DC9F9_B471_11D2_8C41_400002400070_.wvu.PrintArea" localSheetId="12" hidden="1">'DrySkimMilkS&amp;U'!$A$8:$N$110</definedName>
    <definedName name="Z_E91DC9F9_B471_11D2_8C41_400002400070_.wvu.PrintArea" localSheetId="11" hidden="1">'FrozenDairy'!$A$68:$M$120</definedName>
    <definedName name="Z_E91DC9F9_B471_11D2_8C41_400002400070_.wvu.PrintArea" localSheetId="5" hidden="1">'OthCheese'!$A$8:$K$110</definedName>
    <definedName name="Z_E91DC9F9_B471_11D2_8C41_400002400070_.wvu.PrintArea" localSheetId="3" hidden="1">'TotalCheese'!$A$8:$M$110</definedName>
    <definedName name="Z_E91DC9F9_B471_11D2_8C41_400002400070_.wvu.PrintTitles" localSheetId="1" hidden="1">'AllDairy'!$1:$7</definedName>
    <definedName name="Z_E91DC9F9_B471_11D2_8C41_400002400070_.wvu.PrintTitles" localSheetId="2" hidden="1">'AllDairyPcc'!$1:$6</definedName>
    <definedName name="Z_E91DC9F9_B471_11D2_8C41_400002400070_.wvu.PrintTitles" localSheetId="4" hidden="1">'AmCheese'!$1:$7</definedName>
    <definedName name="Z_E91DC9F9_B471_11D2_8C41_400002400070_.wvu.PrintTitles" localSheetId="15" hidden="1">'C&amp;EMilkPcc'!$1:$6</definedName>
    <definedName name="Z_E91DC9F9_B471_11D2_8C41_400002400070_.wvu.PrintTitles" localSheetId="14" hidden="1">'C&amp;EMilkS&amp;U'!$1:$7</definedName>
    <definedName name="Z_E91DC9F9_B471_11D2_8C41_400002400070_.wvu.PrintTitles" localSheetId="7" hidden="1">'CheesePcc'!$1:$5</definedName>
    <definedName name="Z_E91DC9F9_B471_11D2_8C41_400002400070_.wvu.PrintTitles" localSheetId="8" hidden="1">'CottageCheese'!$1:$6</definedName>
    <definedName name="Z_E91DC9F9_B471_11D2_8C41_400002400070_.wvu.PrintTitles" localSheetId="13" hidden="1">'DryMilkPcc'!$1:$6</definedName>
    <definedName name="Z_E91DC9F9_B471_11D2_8C41_400002400070_.wvu.PrintTitles" localSheetId="12" hidden="1">'DrySkimMilkS&amp;U'!$1:$7</definedName>
    <definedName name="Z_E91DC9F9_B471_11D2_8C41_400002400070_.wvu.PrintTitles" localSheetId="11" hidden="1">'FrozenDairy'!$1:$6</definedName>
    <definedName name="Z_E91DC9F9_B471_11D2_8C41_400002400070_.wvu.PrintTitles" localSheetId="5" hidden="1">'OthCheese'!$1:$7</definedName>
    <definedName name="Z_E91DC9F9_B471_11D2_8C41_400002400070_.wvu.PrintTitles" localSheetId="3" hidden="1">'TotalCheese'!$1:$7</definedName>
  </definedNames>
  <calcPr fullCalcOnLoad="1"/>
</workbook>
</file>

<file path=xl/sharedStrings.xml><?xml version="1.0" encoding="utf-8"?>
<sst xmlns="http://schemas.openxmlformats.org/spreadsheetml/2006/main" count="5168" uniqueCount="210">
  <si>
    <t>Year</t>
  </si>
  <si>
    <t>Supply</t>
  </si>
  <si>
    <t>Total</t>
  </si>
  <si>
    <t>Production</t>
  </si>
  <si>
    <t>Imports</t>
  </si>
  <si>
    <t>Per capita</t>
  </si>
  <si>
    <t>---------- Pounds ----------</t>
  </si>
  <si>
    <t>NA</t>
  </si>
  <si>
    <t>Cheddar</t>
  </si>
  <si>
    <t>Romano</t>
  </si>
  <si>
    <t>Ricotta</t>
  </si>
  <si>
    <t>Other</t>
  </si>
  <si>
    <t>Miscellaneous</t>
  </si>
  <si>
    <t>Brick</t>
  </si>
  <si>
    <t>Parmesan</t>
  </si>
  <si>
    <t>Product weight of</t>
  </si>
  <si>
    <t>Cheese</t>
  </si>
  <si>
    <t>Muenster</t>
  </si>
  <si>
    <t>Exports</t>
  </si>
  <si>
    <t>Lowfat</t>
  </si>
  <si>
    <t>Sherbet</t>
  </si>
  <si>
    <t>3</t>
  </si>
  <si>
    <t>4</t>
  </si>
  <si>
    <t>Canned</t>
  </si>
  <si>
    <t>Butter</t>
  </si>
  <si>
    <t>Frozen dairy products</t>
  </si>
  <si>
    <t>NA = Not available.</t>
  </si>
  <si>
    <t>Beginning stocks</t>
  </si>
  <si>
    <t>Ending stocks</t>
  </si>
  <si>
    <t>Shipments to U.S. territories</t>
  </si>
  <si>
    <t>Creamed</t>
  </si>
  <si>
    <t>Total cottage cheese</t>
  </si>
  <si>
    <t>Ice cream</t>
  </si>
  <si>
    <t>Frozen yogurt</t>
  </si>
  <si>
    <t>Total supply</t>
  </si>
  <si>
    <t>Whole milk</t>
  </si>
  <si>
    <t>Bulk</t>
  </si>
  <si>
    <t>Bulk and canned skim milk</t>
  </si>
  <si>
    <t>Total condensed and evaporated milk</t>
  </si>
  <si>
    <t>Dry whole milk</t>
  </si>
  <si>
    <t>Dried buttermilk</t>
  </si>
  <si>
    <t>Total dry milk</t>
  </si>
  <si>
    <t>Dried whey</t>
  </si>
  <si>
    <t>--</t>
  </si>
  <si>
    <t>Dry dairy products</t>
  </si>
  <si>
    <t>Dry milks</t>
  </si>
  <si>
    <t>Total frozen dairy products</t>
  </si>
  <si>
    <t>Filename:</t>
  </si>
  <si>
    <t>dymfg.xls</t>
  </si>
  <si>
    <t>Worksheets:</t>
  </si>
  <si>
    <t>Bulk and canned</t>
  </si>
  <si>
    <t>All dairy products - Per capita availability</t>
  </si>
  <si>
    <t>Cheese - Per capita availability</t>
  </si>
  <si>
    <t>Cheese content</t>
  </si>
  <si>
    <r>
      <t>U.S. population, July 1</t>
    </r>
    <r>
      <rPr>
        <vertAlign val="superscript"/>
        <sz val="8"/>
        <rFont val="Arial"/>
        <family val="2"/>
      </rPr>
      <t>2</t>
    </r>
  </si>
  <si>
    <r>
      <t>Production</t>
    </r>
    <r>
      <rPr>
        <vertAlign val="superscript"/>
        <sz val="8"/>
        <rFont val="Arial"/>
        <family val="2"/>
      </rPr>
      <t>2</t>
    </r>
  </si>
  <si>
    <r>
      <t>Exports</t>
    </r>
    <r>
      <rPr>
        <vertAlign val="superscript"/>
        <sz val="8"/>
        <rFont val="Arial"/>
        <family val="2"/>
      </rPr>
      <t>3</t>
    </r>
  </si>
  <si>
    <r>
      <t>Shipments to U.S. territories</t>
    </r>
    <r>
      <rPr>
        <vertAlign val="superscript"/>
        <sz val="8"/>
        <rFont val="Arial"/>
        <family val="2"/>
      </rPr>
      <t>3</t>
    </r>
  </si>
  <si>
    <r>
      <t>USDA donations</t>
    </r>
    <r>
      <rPr>
        <vertAlign val="superscript"/>
        <sz val="8"/>
        <rFont val="Arial"/>
        <family val="2"/>
      </rPr>
      <t>5</t>
    </r>
  </si>
  <si>
    <r>
      <t>Beginning stocks</t>
    </r>
    <r>
      <rPr>
        <vertAlign val="superscript"/>
        <sz val="8"/>
        <rFont val="Arial"/>
        <family val="2"/>
      </rPr>
      <t>3</t>
    </r>
  </si>
  <si>
    <r>
      <t>Exports</t>
    </r>
    <r>
      <rPr>
        <vertAlign val="superscript"/>
        <sz val="8"/>
        <rFont val="Arial"/>
        <family val="2"/>
      </rPr>
      <t>4</t>
    </r>
  </si>
  <si>
    <r>
      <t>Shipments to U.S. territories</t>
    </r>
    <r>
      <rPr>
        <vertAlign val="superscript"/>
        <sz val="8"/>
        <rFont val="Arial"/>
        <family val="2"/>
      </rPr>
      <t>4</t>
    </r>
  </si>
  <si>
    <r>
      <t>Ending stocks</t>
    </r>
    <r>
      <rPr>
        <vertAlign val="superscript"/>
        <sz val="8"/>
        <rFont val="Arial"/>
        <family val="2"/>
      </rPr>
      <t>3</t>
    </r>
  </si>
  <si>
    <r>
      <t>U.S. population, July 1</t>
    </r>
    <r>
      <rPr>
        <vertAlign val="superscript"/>
        <sz val="8"/>
        <rFont val="Arial"/>
        <family val="2"/>
      </rPr>
      <t>1</t>
    </r>
  </si>
  <si>
    <r>
      <t>Natural equivalent of cheese and cheese products</t>
    </r>
    <r>
      <rPr>
        <vertAlign val="superscript"/>
        <sz val="8"/>
        <rFont val="Arial"/>
        <family val="2"/>
      </rPr>
      <t>2</t>
    </r>
  </si>
  <si>
    <r>
      <t>Other</t>
    </r>
    <r>
      <rPr>
        <vertAlign val="superscript"/>
        <sz val="8"/>
        <rFont val="Arial"/>
        <family val="2"/>
      </rPr>
      <t>3</t>
    </r>
  </si>
  <si>
    <t>Filename: DYMFG</t>
  </si>
  <si>
    <t xml:space="preserve">NA = Not available. </t>
  </si>
  <si>
    <t>Hispanic</t>
  </si>
  <si>
    <t>Mozzarella</t>
  </si>
  <si>
    <t>Provolone</t>
  </si>
  <si>
    <t>Cream and Neufchatel</t>
  </si>
  <si>
    <t>Natural cheese</t>
  </si>
  <si>
    <t>Foods and spreads</t>
  </si>
  <si>
    <t>-------------------------------------------------------------------------------------------------------------------------------------------------------------------------------- Pounds -------------------------------------------------------------------------------------------------------------------------------------------------------------------------------------</t>
  </si>
  <si>
    <t xml:space="preserve">-- Millions -- </t>
  </si>
  <si>
    <t>------------------------------------------------------------------------------------------------------------------------------------------------------------------------------------- Pounds ------------------------------------------------------------------------------------------------------------------------------------------------------------------------------------------------</t>
  </si>
  <si>
    <t>-- Millions --</t>
  </si>
  <si>
    <t>-- Pounds --</t>
  </si>
  <si>
    <t>-- = Less than 0.05 pound.</t>
  </si>
  <si>
    <t>---------------------------------------------------------------------------------------------------- Million pounds -----------------------------------------------------------------------------------------------------</t>
  </si>
  <si>
    <t xml:space="preserve">NA = Not available.  </t>
  </si>
  <si>
    <r>
      <rPr>
        <vertAlign val="superscript"/>
        <sz val="8"/>
        <rFont val="Arial"/>
        <family val="2"/>
      </rPr>
      <t>1</t>
    </r>
    <r>
      <rPr>
        <sz val="8"/>
        <rFont val="Arial"/>
        <family val="2"/>
      </rPr>
      <t>Resident population plus Armed Forces overseas.</t>
    </r>
  </si>
  <si>
    <r>
      <rPr>
        <vertAlign val="superscript"/>
        <sz val="8"/>
        <rFont val="Arial"/>
        <family val="2"/>
      </rPr>
      <t>1</t>
    </r>
    <r>
      <rPr>
        <sz val="8"/>
        <rFont val="Arial"/>
        <family val="2"/>
      </rPr>
      <t xml:space="preserve">Resident population plus Armed Forces overseas.  </t>
    </r>
  </si>
  <si>
    <t>Mellorine mix</t>
  </si>
  <si>
    <t>--------------------------------------------------------------------------- Million pounds -----------------------------------------------------------------------------</t>
  </si>
  <si>
    <t>------------------------------------------------------------------- Million pounds -----------------------------------------------------------------</t>
  </si>
  <si>
    <t>--------------------------------------------------------------------------------------- Million pounds ------------------------------------------------------------------------------------</t>
  </si>
  <si>
    <t>-------------------------------------------------------------------- Million pounds -----------------------------------------------------------------</t>
  </si>
  <si>
    <t>---------------------------------------------------------------------------- Million pounds ----------------------------------------------------------------------------</t>
  </si>
  <si>
    <t>For human use</t>
  </si>
  <si>
    <t>Evaporated &amp; condensed milk</t>
  </si>
  <si>
    <t>Frozen dairy products: Per capita availability</t>
  </si>
  <si>
    <t>USDA donations</t>
  </si>
  <si>
    <t>Cold pack, cheese foods, other foods and spreads</t>
  </si>
  <si>
    <t>Cottage cheese: Per capita availability</t>
  </si>
  <si>
    <t>Condensed and evaporated milk: Per capita availability</t>
  </si>
  <si>
    <t>Dry milk products: Per capita availability</t>
  </si>
  <si>
    <r>
      <t>Dairy products: Per capita availability</t>
    </r>
    <r>
      <rPr>
        <b/>
        <vertAlign val="superscript"/>
        <sz val="8"/>
        <rFont val="Arial"/>
        <family val="2"/>
      </rPr>
      <t>1</t>
    </r>
  </si>
  <si>
    <t>Other than Mozzarella</t>
  </si>
  <si>
    <r>
      <t>Total cheese: Supply and use</t>
    </r>
    <r>
      <rPr>
        <b/>
        <vertAlign val="superscript"/>
        <sz val="8"/>
        <rFont val="Arial"/>
        <family val="2"/>
      </rPr>
      <t>1</t>
    </r>
  </si>
  <si>
    <r>
      <t>American cheese: Supply and use</t>
    </r>
    <r>
      <rPr>
        <b/>
        <vertAlign val="superscript"/>
        <sz val="8"/>
        <rFont val="Arial"/>
        <family val="2"/>
      </rPr>
      <t>1</t>
    </r>
  </si>
  <si>
    <t>Food availability</t>
  </si>
  <si>
    <t>Nonfood use</t>
  </si>
  <si>
    <r>
      <t>Condensed and evaporated whole milk: Supply and use</t>
    </r>
    <r>
      <rPr>
        <b/>
        <vertAlign val="superscript"/>
        <sz val="8"/>
        <rFont val="Arial"/>
        <family val="2"/>
      </rPr>
      <t>1</t>
    </r>
  </si>
  <si>
    <r>
      <t>Imports</t>
    </r>
    <r>
      <rPr>
        <vertAlign val="superscript"/>
        <sz val="8"/>
        <rFont val="Arial"/>
        <family val="2"/>
      </rPr>
      <t>3</t>
    </r>
  </si>
  <si>
    <r>
      <t>Food availability</t>
    </r>
    <r>
      <rPr>
        <vertAlign val="superscript"/>
        <sz val="8"/>
        <rFont val="Arial"/>
        <family val="2"/>
      </rPr>
      <t>5</t>
    </r>
  </si>
  <si>
    <r>
      <t>Cheese other than American: Supply and use</t>
    </r>
    <r>
      <rPr>
        <b/>
        <vertAlign val="superscript"/>
        <sz val="8"/>
        <rFont val="Arial"/>
        <family val="2"/>
      </rPr>
      <t>1</t>
    </r>
  </si>
  <si>
    <t>Use</t>
  </si>
  <si>
    <t>Buttermilk</t>
  </si>
  <si>
    <t>Nonfat milk</t>
  </si>
  <si>
    <t>Skim milk</t>
  </si>
  <si>
    <t>Total processed</t>
  </si>
  <si>
    <t>Lowfat ice cream</t>
  </si>
  <si>
    <t>Milk 
Production</t>
  </si>
  <si>
    <t>Farm milk 
fed to calves</t>
  </si>
  <si>
    <t>Domestic availability, not including USDA donations</t>
  </si>
  <si>
    <t>Regular ice cream</t>
  </si>
  <si>
    <t>Yogurt</t>
  </si>
  <si>
    <t>-- Gallons --</t>
  </si>
  <si>
    <t>Frozen 
yogurt</t>
  </si>
  <si>
    <r>
      <t>Fluid milk</t>
    </r>
    <r>
      <rPr>
        <vertAlign val="superscript"/>
        <sz val="8"/>
        <rFont val="Arial"/>
        <family val="2"/>
      </rPr>
      <t>2</t>
    </r>
  </si>
  <si>
    <t>Cheese - Per capita availability - 1970-94</t>
  </si>
  <si>
    <t>All dairy products - Supply, disappearance, and per capita availability</t>
  </si>
  <si>
    <t>American type cheese - Supply, disappearance, and per capita availability</t>
  </si>
  <si>
    <t>Other-than-American type cheese - Supply, disappearance, and per capita availability</t>
  </si>
  <si>
    <t>Total cheese - Supply, disappearance, and per capita availability</t>
  </si>
  <si>
    <t>Dry skim milk products: Supply and use</t>
  </si>
  <si>
    <r>
      <rPr>
        <vertAlign val="superscript"/>
        <sz val="8"/>
        <rFont val="Arial"/>
        <family val="2"/>
      </rPr>
      <t>1</t>
    </r>
    <r>
      <rPr>
        <sz val="8"/>
        <rFont val="Arial"/>
        <family val="2"/>
      </rPr>
      <t xml:space="preserve">Resident population.  </t>
    </r>
  </si>
  <si>
    <t>*</t>
  </si>
  <si>
    <t>Sour cream</t>
  </si>
  <si>
    <t>Fluid Cream</t>
  </si>
  <si>
    <t>Sales</t>
  </si>
  <si>
    <t>Half and Half</t>
  </si>
  <si>
    <t>Light</t>
  </si>
  <si>
    <t>Heavy</t>
  </si>
  <si>
    <t>Light and Heavy Cream</t>
  </si>
  <si>
    <t>Total fluid cream sales</t>
  </si>
  <si>
    <t>Consumed where produced</t>
  </si>
  <si>
    <t>Total fluid cream availability</t>
  </si>
  <si>
    <t>Non-frozen soft products: Total and per capita availability</t>
  </si>
  <si>
    <t xml:space="preserve">* = Light cream, heavy cream, sour cream, and yogurt included in total cream before 1954.   </t>
  </si>
  <si>
    <t>-- Percent --</t>
  </si>
  <si>
    <t>Consumed
 where produced</t>
  </si>
  <si>
    <t>Total fluid cream
 availability</t>
  </si>
  <si>
    <t>Non-frozen soft products: Butterfat - Total and per capita availability</t>
  </si>
  <si>
    <r>
      <t>Fluid cream</t>
    </r>
    <r>
      <rPr>
        <vertAlign val="superscript"/>
        <sz val="8"/>
        <rFont val="Arial"/>
        <family val="2"/>
      </rPr>
      <t>2</t>
    </r>
  </si>
  <si>
    <t xml:space="preserve">* = Sour cream and yogurt are included in fluid cream before 1954.   </t>
  </si>
  <si>
    <t>Condensed and evaporated whole milk: Supply, disappearance, and per capita availability</t>
  </si>
  <si>
    <t>Dry skim milk products: Supply, disappearance, and per capita availability</t>
  </si>
  <si>
    <r>
      <t>Nonfood use</t>
    </r>
    <r>
      <rPr>
        <vertAlign val="superscript"/>
        <sz val="8"/>
        <rFont val="Arial"/>
        <family val="2"/>
      </rPr>
      <t>3</t>
    </r>
  </si>
  <si>
    <r>
      <t>Beginning stocks</t>
    </r>
    <r>
      <rPr>
        <vertAlign val="superscript"/>
        <sz val="8"/>
        <rFont val="Arial"/>
        <family val="2"/>
      </rPr>
      <t>4</t>
    </r>
  </si>
  <si>
    <r>
      <t>Exports</t>
    </r>
    <r>
      <rPr>
        <vertAlign val="superscript"/>
        <sz val="8"/>
        <rFont val="Arial"/>
        <family val="2"/>
      </rPr>
      <t>5</t>
    </r>
  </si>
  <si>
    <r>
      <t>Ending
 stocks</t>
    </r>
    <r>
      <rPr>
        <vertAlign val="superscript"/>
        <sz val="8"/>
        <rFont val="Arial"/>
        <family val="2"/>
      </rPr>
      <t>4</t>
    </r>
  </si>
  <si>
    <r>
      <t>Natural cheese 
other than cottage cheese</t>
    </r>
    <r>
      <rPr>
        <vertAlign val="superscript"/>
        <sz val="8"/>
        <rFont val="Arial"/>
        <family val="2"/>
      </rPr>
      <t>3</t>
    </r>
  </si>
  <si>
    <r>
      <t>American</t>
    </r>
    <r>
      <rPr>
        <vertAlign val="superscript"/>
        <sz val="8"/>
        <rFont val="Arial"/>
        <family val="2"/>
      </rPr>
      <t>4</t>
    </r>
  </si>
  <si>
    <r>
      <t>Total</t>
    </r>
    <r>
      <rPr>
        <vertAlign val="superscript"/>
        <sz val="8"/>
        <rFont val="Arial"/>
        <family val="2"/>
      </rPr>
      <t>5</t>
    </r>
  </si>
  <si>
    <r>
      <t>Cottage
 cheese</t>
    </r>
    <r>
      <rPr>
        <vertAlign val="superscript"/>
        <sz val="8"/>
        <rFont val="Arial"/>
        <family val="2"/>
      </rPr>
      <t>6</t>
    </r>
  </si>
  <si>
    <r>
      <t>Lowfat and nonfat ice cream</t>
    </r>
    <r>
      <rPr>
        <vertAlign val="superscript"/>
        <sz val="8"/>
        <rFont val="Arial"/>
        <family val="2"/>
      </rPr>
      <t>7</t>
    </r>
  </si>
  <si>
    <r>
      <t>Other frozen products</t>
    </r>
    <r>
      <rPr>
        <vertAlign val="superscript"/>
        <sz val="8"/>
        <rFont val="Arial"/>
        <family val="2"/>
      </rPr>
      <t>8</t>
    </r>
  </si>
  <si>
    <r>
      <t>Dried whey</t>
    </r>
    <r>
      <rPr>
        <vertAlign val="superscript"/>
        <sz val="8"/>
        <rFont val="Arial"/>
        <family val="2"/>
      </rPr>
      <t>9</t>
    </r>
  </si>
  <si>
    <r>
      <t>All dairy products, milk-fat milk-equivalent basis</t>
    </r>
    <r>
      <rPr>
        <vertAlign val="superscript"/>
        <sz val="8"/>
        <rFont val="Arial"/>
        <family val="2"/>
      </rPr>
      <t>10</t>
    </r>
  </si>
  <si>
    <t>Totals may not add precisely due to rounding.</t>
  </si>
  <si>
    <r>
      <t>USDA donations</t>
    </r>
    <r>
      <rPr>
        <vertAlign val="superscript"/>
        <sz val="8"/>
        <rFont val="Arial"/>
        <family val="2"/>
      </rPr>
      <t>4</t>
    </r>
  </si>
  <si>
    <r>
      <t>1</t>
    </r>
    <r>
      <rPr>
        <sz val="8"/>
        <rFont val="Arial"/>
        <family val="2"/>
      </rPr>
      <t xml:space="preserve">Totals are for natural cheese whether it is consumed as natural cheese or as an ingredient in processed cheese. Cottage cheese is excluded. Full-skim cheese is excluded prior to 1974. </t>
    </r>
    <r>
      <rPr>
        <vertAlign val="superscript"/>
        <sz val="8"/>
        <rFont val="Arial"/>
        <family val="2"/>
      </rPr>
      <t>2</t>
    </r>
    <r>
      <rPr>
        <sz val="8"/>
        <rFont val="Arial"/>
        <family val="2"/>
      </rPr>
      <t xml:space="preserve">Prior to 1930, except for the war years, 1917-19, resident population only; starting in 1930, resident population plus Armed Forces overseas. </t>
    </r>
    <r>
      <rPr>
        <vertAlign val="superscript"/>
        <sz val="8"/>
        <rFont val="Arial"/>
        <family val="2"/>
      </rPr>
      <t>3</t>
    </r>
    <r>
      <rPr>
        <sz val="8"/>
        <rFont val="Arial"/>
        <family val="2"/>
      </rPr>
      <t xml:space="preserve">Shipments included in exports prior to 1924. </t>
    </r>
    <r>
      <rPr>
        <vertAlign val="superscript"/>
        <sz val="8"/>
        <rFont val="Arial"/>
        <family val="2"/>
      </rPr>
      <t>4</t>
    </r>
    <r>
      <rPr>
        <sz val="8"/>
        <rFont val="Arial"/>
        <family val="2"/>
      </rPr>
      <t xml:space="preserve">Domestic disappearance from Government sources. </t>
    </r>
    <r>
      <rPr>
        <vertAlign val="superscript"/>
        <sz val="8"/>
        <rFont val="Arial"/>
        <family val="2"/>
      </rPr>
      <t>5</t>
    </r>
    <r>
      <rPr>
        <sz val="8"/>
        <rFont val="Arial"/>
        <family val="2"/>
      </rPr>
      <t>Total food availability excludes 1 million pounds of Commodity Credit Corporation supplies destroyed by fire in 1992.</t>
    </r>
  </si>
  <si>
    <r>
      <t>1</t>
    </r>
    <r>
      <rPr>
        <sz val="8"/>
        <rFont val="Arial"/>
        <family val="2"/>
      </rPr>
      <t xml:space="preserve">Totals are for natural cheese whether it is consumed as natural cheese or as an ingredient in processed cheese. Includes Cheddar, Colby, washed curd, Monterey, and Jack. </t>
    </r>
    <r>
      <rPr>
        <vertAlign val="superscript"/>
        <sz val="8"/>
        <rFont val="Arial"/>
        <family val="2"/>
      </rPr>
      <t>2</t>
    </r>
    <r>
      <rPr>
        <sz val="8"/>
        <rFont val="Arial"/>
        <family val="2"/>
      </rPr>
      <t xml:space="preserve">Prior to 1930, except for the war years, 1917-19, resident population only; starting in 1930, resident population plus Armed Forces overseas. </t>
    </r>
    <r>
      <rPr>
        <vertAlign val="superscript"/>
        <sz val="8"/>
        <rFont val="Arial"/>
        <family val="2"/>
      </rPr>
      <t>3</t>
    </r>
    <r>
      <rPr>
        <sz val="8"/>
        <rFont val="Arial"/>
        <family val="2"/>
      </rPr>
      <t xml:space="preserve">Stocks include commercial and Government stocks. </t>
    </r>
    <r>
      <rPr>
        <vertAlign val="superscript"/>
        <sz val="8"/>
        <rFont val="Arial"/>
        <family val="2"/>
      </rPr>
      <t>4</t>
    </r>
    <r>
      <rPr>
        <sz val="8"/>
        <rFont val="Arial"/>
        <family val="2"/>
      </rPr>
      <t xml:space="preserve">Exports include commercial and Government exports. </t>
    </r>
    <r>
      <rPr>
        <vertAlign val="superscript"/>
        <sz val="8"/>
        <rFont val="Arial"/>
        <family val="2"/>
      </rPr>
      <t>5</t>
    </r>
    <r>
      <rPr>
        <sz val="8"/>
        <rFont val="Arial"/>
        <family val="2"/>
      </rPr>
      <t xml:space="preserve">Domestic disappearance from Government sources. May not match data for Commodity Credit Corporation commitments. </t>
    </r>
    <r>
      <rPr>
        <vertAlign val="superscript"/>
        <sz val="8"/>
        <rFont val="Arial"/>
        <family val="2"/>
      </rPr>
      <t>6</t>
    </r>
    <r>
      <rPr>
        <sz val="8"/>
        <rFont val="Arial"/>
        <family val="2"/>
      </rPr>
      <t>Total human use includes both domestic commercial disappearance and disappearance from Government sources. Excludes 1 million pounds of Government supplies destroyed by fire in 1992.</t>
    </r>
  </si>
  <si>
    <r>
      <t>Swiss</t>
    </r>
    <r>
      <rPr>
        <vertAlign val="superscript"/>
        <sz val="8"/>
        <rFont val="Arial"/>
        <family val="2"/>
      </rPr>
      <t>4</t>
    </r>
  </si>
  <si>
    <r>
      <t>Blue</t>
    </r>
    <r>
      <rPr>
        <vertAlign val="superscript"/>
        <sz val="8"/>
        <rFont val="Arial"/>
        <family val="2"/>
      </rPr>
      <t>5</t>
    </r>
  </si>
  <si>
    <r>
      <t>processed cheese products</t>
    </r>
    <r>
      <rPr>
        <vertAlign val="superscript"/>
        <sz val="8"/>
        <rFont val="Arial"/>
        <family val="2"/>
      </rPr>
      <t>7</t>
    </r>
  </si>
  <si>
    <r>
      <rPr>
        <vertAlign val="superscript"/>
        <sz val="8"/>
        <rFont val="Arial"/>
        <family val="2"/>
      </rPr>
      <t>1</t>
    </r>
    <r>
      <rPr>
        <sz val="8"/>
        <rFont val="Arial"/>
        <family val="2"/>
      </rPr>
      <t xml:space="preserve">Resident population plus Armed Forces overseas. </t>
    </r>
    <r>
      <rPr>
        <vertAlign val="superscript"/>
        <sz val="8"/>
        <rFont val="Arial"/>
        <family val="2"/>
      </rPr>
      <t>2</t>
    </r>
    <r>
      <rPr>
        <sz val="8"/>
        <rFont val="Arial"/>
        <family val="2"/>
      </rPr>
      <t xml:space="preserve">Excludes cottage cheese. For years prior to 1974 excludes full-skim cheese. </t>
    </r>
    <r>
      <rPr>
        <vertAlign val="superscript"/>
        <sz val="8"/>
        <rFont val="Arial"/>
        <family val="2"/>
      </rPr>
      <t>3</t>
    </r>
    <r>
      <rPr>
        <sz val="8"/>
        <rFont val="Arial"/>
        <family val="2"/>
      </rPr>
      <t xml:space="preserve">Includes Colby, washed curd, stirred curd, Monterey, and Jack. </t>
    </r>
    <r>
      <rPr>
        <vertAlign val="superscript"/>
        <sz val="8"/>
        <rFont val="Arial"/>
        <family val="2"/>
      </rPr>
      <t>4</t>
    </r>
    <r>
      <rPr>
        <sz val="8"/>
        <rFont val="Arial"/>
        <family val="2"/>
      </rPr>
      <t xml:space="preserve">Includes imports of Gruyere and Emmenthaler. </t>
    </r>
    <r>
      <rPr>
        <vertAlign val="superscript"/>
        <sz val="8"/>
        <rFont val="Arial"/>
        <family val="2"/>
      </rPr>
      <t>5</t>
    </r>
    <r>
      <rPr>
        <sz val="8"/>
        <rFont val="Arial"/>
        <family val="2"/>
      </rPr>
      <t xml:space="preserve">Includes Gorgonzola. </t>
    </r>
    <r>
      <rPr>
        <vertAlign val="superscript"/>
        <sz val="8"/>
        <rFont val="Arial"/>
        <family val="2"/>
      </rPr>
      <t>6</t>
    </r>
    <r>
      <rPr>
        <sz val="8"/>
        <rFont val="Arial"/>
        <family val="2"/>
      </rPr>
      <t xml:space="preserve">Cheese content of processed cheese products. </t>
    </r>
    <r>
      <rPr>
        <vertAlign val="superscript"/>
        <sz val="8"/>
        <rFont val="Arial"/>
        <family val="2"/>
      </rPr>
      <t>7</t>
    </r>
    <r>
      <rPr>
        <sz val="8"/>
        <rFont val="Arial"/>
        <family val="2"/>
      </rPr>
      <t>Total product weight of processed products is greater than the cheese content of processed products because processed cheese and cheese foods and spreads are made from natural cheese and other dairy products.</t>
    </r>
  </si>
  <si>
    <t>Selected cheeses varieties: Per capita availability</t>
  </si>
  <si>
    <t>American type</t>
  </si>
  <si>
    <t>Other types of cheese typically from cows</t>
  </si>
  <si>
    <t>Total other-than-American cheese excluding non-cow cheese</t>
  </si>
  <si>
    <t>Nonfat ice cream</t>
  </si>
  <si>
    <r>
      <t>Water and juice ices</t>
    </r>
    <r>
      <rPr>
        <vertAlign val="superscript"/>
        <sz val="8"/>
        <rFont val="Arial"/>
        <family val="2"/>
      </rPr>
      <t>2</t>
    </r>
  </si>
  <si>
    <r>
      <t>Other frozen dairy products</t>
    </r>
    <r>
      <rPr>
        <vertAlign val="superscript"/>
        <sz val="8"/>
        <rFont val="Arial"/>
        <family val="2"/>
      </rPr>
      <t>3</t>
    </r>
  </si>
  <si>
    <r>
      <t>Other than Cheddar</t>
    </r>
    <r>
      <rPr>
        <vertAlign val="superscript"/>
        <sz val="8"/>
        <rFont val="Arial"/>
        <family val="2"/>
      </rPr>
      <t>2</t>
    </r>
  </si>
  <si>
    <r>
      <t>Swiss</t>
    </r>
    <r>
      <rPr>
        <vertAlign val="superscript"/>
        <sz val="8"/>
        <rFont val="Arial"/>
        <family val="2"/>
      </rPr>
      <t>3</t>
    </r>
  </si>
  <si>
    <r>
      <t>Blue</t>
    </r>
    <r>
      <rPr>
        <vertAlign val="superscript"/>
        <sz val="8"/>
        <rFont val="Arial"/>
        <family val="2"/>
      </rPr>
      <t>4</t>
    </r>
  </si>
  <si>
    <r>
      <t>Hispanic</t>
    </r>
    <r>
      <rPr>
        <vertAlign val="superscript"/>
        <sz val="8"/>
        <rFont val="Arial"/>
        <family val="2"/>
      </rPr>
      <t>5</t>
    </r>
  </si>
  <si>
    <r>
      <t>Imported cheese not from cows</t>
    </r>
    <r>
      <rPr>
        <vertAlign val="superscript"/>
        <sz val="8"/>
        <rFont val="Arial"/>
        <family val="2"/>
      </rPr>
      <t>6</t>
    </r>
  </si>
  <si>
    <r>
      <t>Total Natural cheese</t>
    </r>
    <r>
      <rPr>
        <vertAlign val="superscript"/>
        <sz val="8"/>
        <rFont val="Arial"/>
        <family val="2"/>
      </rPr>
      <t>7</t>
    </r>
  </si>
  <si>
    <r>
      <t>Nonfood use</t>
    </r>
    <r>
      <rPr>
        <vertAlign val="superscript"/>
        <sz val="8"/>
        <rFont val="Arial"/>
        <family val="2"/>
      </rPr>
      <t>4</t>
    </r>
  </si>
  <si>
    <r>
      <t>1</t>
    </r>
    <r>
      <rPr>
        <sz val="8"/>
        <rFont val="Arial"/>
        <family val="2"/>
      </rPr>
      <t xml:space="preserve">Prior to 1930, except for the war years, 1917-19, resident population only; starting in 1930, resident population plus Armed Forces overseas. </t>
    </r>
    <r>
      <rPr>
        <vertAlign val="superscript"/>
        <sz val="8"/>
        <rFont val="Arial"/>
        <family val="2"/>
      </rPr>
      <t>2</t>
    </r>
    <r>
      <rPr>
        <sz val="8"/>
        <rFont val="Arial"/>
        <family val="2"/>
      </rPr>
      <t>Includes nonfat dry milk for all years, dry skim milk for animal use since 1970, and skim milk powders since 2005.</t>
    </r>
    <r>
      <rPr>
        <vertAlign val="superscript"/>
        <sz val="8"/>
        <rFont val="Arial"/>
        <family val="2"/>
      </rPr>
      <t xml:space="preserve"> 3</t>
    </r>
    <r>
      <rPr>
        <sz val="8"/>
        <rFont val="Arial"/>
        <family val="2"/>
      </rPr>
      <t xml:space="preserve">Shipments included under exports prior to 1965. Exports include commercial and Government exports. </t>
    </r>
    <r>
      <rPr>
        <vertAlign val="superscript"/>
        <sz val="8"/>
        <rFont val="Arial"/>
        <family val="2"/>
      </rPr>
      <t>4</t>
    </r>
    <r>
      <rPr>
        <sz val="8"/>
        <rFont val="Arial"/>
        <family val="2"/>
      </rPr>
      <t xml:space="preserve">Nonfat dry milk for human use fed to animals. From 1970 includes also dry skim milk for animal use. For 1992, excludes 13 million pounds destroyed by fire. </t>
    </r>
    <r>
      <rPr>
        <vertAlign val="superscript"/>
        <sz val="8"/>
        <rFont val="Arial"/>
        <family val="2"/>
      </rPr>
      <t>5</t>
    </r>
    <r>
      <rPr>
        <sz val="8"/>
        <rFont val="Arial"/>
        <family val="2"/>
      </rPr>
      <t>Domestic disappearance from Government sources. May not match data for Commodity Credit Corporation commitments.</t>
    </r>
  </si>
  <si>
    <t>Dry skim milk products</t>
  </si>
  <si>
    <r>
      <t>Processed cheese products</t>
    </r>
    <r>
      <rPr>
        <vertAlign val="superscript"/>
        <sz val="8"/>
        <rFont val="Arial"/>
        <family val="2"/>
      </rPr>
      <t>8</t>
    </r>
  </si>
  <si>
    <r>
      <rPr>
        <vertAlign val="superscript"/>
        <sz val="8"/>
        <rFont val="Arial"/>
        <family val="2"/>
      </rPr>
      <t>1</t>
    </r>
    <r>
      <rPr>
        <sz val="8"/>
        <rFont val="Arial"/>
        <family val="2"/>
      </rPr>
      <t xml:space="preserve">Resident population plus Armed Forces overseas. </t>
    </r>
    <r>
      <rPr>
        <vertAlign val="superscript"/>
        <sz val="8"/>
        <rFont val="Arial"/>
        <family val="2"/>
      </rPr>
      <t>2</t>
    </r>
    <r>
      <rPr>
        <sz val="8"/>
        <rFont val="Arial"/>
        <family val="2"/>
      </rPr>
      <t xml:space="preserve">Includes Colby, washed curd, stirred curd, Monterey, and Jack. </t>
    </r>
    <r>
      <rPr>
        <vertAlign val="superscript"/>
        <sz val="8"/>
        <rFont val="Arial"/>
        <family val="2"/>
      </rPr>
      <t>3</t>
    </r>
    <r>
      <rPr>
        <sz val="8"/>
        <rFont val="Arial"/>
        <family val="2"/>
      </rPr>
      <t xml:space="preserve">Includes imports of Gruyere and Emmenthaler. </t>
    </r>
    <r>
      <rPr>
        <vertAlign val="superscript"/>
        <sz val="8"/>
        <rFont val="Arial"/>
        <family val="2"/>
      </rPr>
      <t>4</t>
    </r>
    <r>
      <rPr>
        <sz val="8"/>
        <rFont val="Arial"/>
        <family val="2"/>
      </rPr>
      <t xml:space="preserve">Includes Gorgonzola. </t>
    </r>
    <r>
      <rPr>
        <vertAlign val="superscript"/>
        <sz val="8"/>
        <rFont val="Arial"/>
        <family val="2"/>
      </rPr>
      <t>5</t>
    </r>
    <r>
      <rPr>
        <sz val="8"/>
        <rFont val="Arial"/>
        <family val="2"/>
      </rPr>
      <t xml:space="preserve">Included in Other until 1996. </t>
    </r>
    <r>
      <rPr>
        <vertAlign val="superscript"/>
        <sz val="8"/>
        <rFont val="Arial"/>
        <family val="2"/>
      </rPr>
      <t>6</t>
    </r>
    <r>
      <rPr>
        <sz val="8"/>
        <rFont val="Arial"/>
        <family val="2"/>
      </rPr>
      <t xml:space="preserve">Some types of cheese can be made from cow's milk or milk from other animals. The products that are distinguished as clearly not from cows in the import data are represented in this column. </t>
    </r>
    <r>
      <rPr>
        <vertAlign val="superscript"/>
        <sz val="8"/>
        <rFont val="Arial"/>
        <family val="2"/>
      </rPr>
      <t>7</t>
    </r>
    <r>
      <rPr>
        <sz val="8"/>
        <rFont val="Arial"/>
        <family val="2"/>
      </rPr>
      <t xml:space="preserve">Does not include cottage cheese. </t>
    </r>
    <r>
      <rPr>
        <vertAlign val="superscript"/>
        <sz val="8"/>
        <rFont val="Arial"/>
        <family val="2"/>
      </rPr>
      <t>8</t>
    </r>
    <r>
      <rPr>
        <sz val="8"/>
        <rFont val="Arial"/>
        <family val="2"/>
      </rPr>
      <t>Some natural cheese as shown in this table is used in the manufacture of processed cheese. It would be double counting to add total natural cheese and processed cheese.</t>
    </r>
  </si>
  <si>
    <t>Italian type</t>
  </si>
  <si>
    <r>
      <t>All dairy products (milk-fat milk-equivalent basis): Supply and use</t>
    </r>
    <r>
      <rPr>
        <b/>
        <vertAlign val="superscript"/>
        <sz val="8"/>
        <rFont val="Arial"/>
        <family val="2"/>
      </rPr>
      <t>1</t>
    </r>
  </si>
  <si>
    <t>Total including USDA donations</t>
  </si>
  <si>
    <t>Total not including USDA donations</t>
  </si>
  <si>
    <t>Other
 cheeses</t>
  </si>
  <si>
    <r>
      <t>Total 
including 
USDA 
donations</t>
    </r>
    <r>
      <rPr>
        <vertAlign val="superscript"/>
        <sz val="7"/>
        <rFont val="Arial"/>
        <family val="2"/>
      </rPr>
      <t>6</t>
    </r>
  </si>
  <si>
    <r>
      <t>Total not
including 
USDA 
donations</t>
    </r>
    <r>
      <rPr>
        <vertAlign val="superscript"/>
        <sz val="7"/>
        <rFont val="Arial"/>
        <family val="2"/>
      </rPr>
      <t>6</t>
    </r>
  </si>
  <si>
    <t>Other 
cheeses</t>
  </si>
  <si>
    <t>Total 
including 
USDA 
donations</t>
  </si>
  <si>
    <t>Total not
including 
USDA 
donations</t>
  </si>
  <si>
    <t>0.0</t>
  </si>
  <si>
    <r>
      <t>1</t>
    </r>
    <r>
      <rPr>
        <sz val="8"/>
        <rFont val="Arial"/>
        <family val="2"/>
      </rPr>
      <t xml:space="preserve">Milk equivalent of all dairy products calculated on a milkfat basis. </t>
    </r>
    <r>
      <rPr>
        <vertAlign val="superscript"/>
        <sz val="8"/>
        <rFont val="Arial"/>
        <family val="2"/>
      </rPr>
      <t>2</t>
    </r>
    <r>
      <rPr>
        <sz val="8"/>
        <rFont val="Arial"/>
        <family val="2"/>
      </rPr>
      <t xml:space="preserve">Prior to 1930 except for the war years, 1917-19, resident population only; starting in 1930, resident population plus Armed Forces overseas. </t>
    </r>
    <r>
      <rPr>
        <vertAlign val="superscript"/>
        <sz val="8"/>
        <rFont val="Arial"/>
        <family val="2"/>
      </rPr>
      <t>3</t>
    </r>
    <r>
      <rPr>
        <sz val="8"/>
        <rFont val="Arial"/>
        <family val="2"/>
      </rPr>
      <t xml:space="preserve">Includes products fed to animals or known to be lost. Before 1980, this was included in food disappearance. In 1992 nonfood use includes 926 million pounds of Commodity Credit Corporation supplies destroyed by fire. </t>
    </r>
    <r>
      <rPr>
        <vertAlign val="superscript"/>
        <sz val="8"/>
        <rFont val="Arial"/>
        <family val="2"/>
      </rPr>
      <t>4</t>
    </r>
    <r>
      <rPr>
        <sz val="8"/>
        <rFont val="Arial"/>
        <family val="2"/>
      </rPr>
      <t xml:space="preserve">Excludes cream and bulk condensed starting in 1970. </t>
    </r>
    <r>
      <rPr>
        <vertAlign val="superscript"/>
        <sz val="8"/>
        <rFont val="Arial"/>
        <family val="2"/>
      </rPr>
      <t>5</t>
    </r>
    <r>
      <rPr>
        <sz val="8"/>
        <rFont val="Arial"/>
        <family val="2"/>
      </rPr>
      <t>Government and commercial.</t>
    </r>
  </si>
  <si>
    <t>Source: USDA, Economic Research Service based on data from various sources as documented on the Food Availability Data System home page. Data last updated November 1, 2020.</t>
  </si>
  <si>
    <r>
      <rPr>
        <vertAlign val="superscript"/>
        <sz val="8"/>
        <rFont val="Arial"/>
        <family val="2"/>
      </rPr>
      <t>1</t>
    </r>
    <r>
      <rPr>
        <sz val="8"/>
        <rFont val="Arial"/>
        <family val="2"/>
      </rPr>
      <t xml:space="preserve">All per capita consumption figures are calculated using resident population plus the Armed Forces overseas, except fluid milk figures, which are calculated using resident population only. Prior to 1930 all figures are calculated using resident population only. Estimates for butter, evaporated and condensed milks, and dry dairy products include quantities used in other dairy products. </t>
    </r>
    <r>
      <rPr>
        <vertAlign val="superscript"/>
        <sz val="8"/>
        <rFont val="Arial"/>
        <family val="2"/>
      </rPr>
      <t>2</t>
    </r>
    <r>
      <rPr>
        <sz val="8"/>
        <rFont val="Arial"/>
        <family val="2"/>
      </rPr>
      <t xml:space="preserve">Fluid milk and fluid cream figures are aggregates of commercial sales and milk produced and consumed on farms. </t>
    </r>
    <r>
      <rPr>
        <vertAlign val="superscript"/>
        <sz val="8"/>
        <rFont val="Arial"/>
        <family val="2"/>
      </rPr>
      <t>3</t>
    </r>
    <r>
      <rPr>
        <sz val="8"/>
        <rFont val="Arial"/>
        <family val="2"/>
      </rPr>
      <t xml:space="preserve">Some natural cheese is cheese used in the manufacture of processed cheese. Total natural cheese is included here, whether it is consumed as natural cheese or as an ingredient in processed cheese. </t>
    </r>
    <r>
      <rPr>
        <vertAlign val="superscript"/>
        <sz val="8"/>
        <rFont val="Arial"/>
        <family val="2"/>
      </rPr>
      <t>4</t>
    </r>
    <r>
      <rPr>
        <sz val="8"/>
        <rFont val="Arial"/>
        <family val="2"/>
      </rPr>
      <t xml:space="preserve">American-type cheese includes Cheddar, Colby, Monterey, Jack, washed curd, and stirred curd. </t>
    </r>
    <r>
      <rPr>
        <vertAlign val="superscript"/>
        <sz val="8"/>
        <rFont val="Arial"/>
        <family val="2"/>
      </rPr>
      <t>5</t>
    </r>
    <r>
      <rPr>
        <sz val="8"/>
        <rFont val="Arial"/>
        <family val="2"/>
      </rPr>
      <t xml:space="preserve">Does not include full-skim cheese prior to 1974. </t>
    </r>
    <r>
      <rPr>
        <vertAlign val="superscript"/>
        <sz val="8"/>
        <rFont val="Arial"/>
        <family val="2"/>
      </rPr>
      <t>6</t>
    </r>
    <r>
      <rPr>
        <sz val="8"/>
        <rFont val="Arial"/>
        <family val="2"/>
      </rPr>
      <t xml:space="preserve">Pot cheese and Bakers cheese are included in the cottage cheese totals. </t>
    </r>
    <r>
      <rPr>
        <vertAlign val="superscript"/>
        <sz val="8"/>
        <rFont val="Arial"/>
        <family val="2"/>
      </rPr>
      <t>7</t>
    </r>
    <r>
      <rPr>
        <sz val="8"/>
        <rFont val="Arial"/>
        <family val="2"/>
      </rPr>
      <t xml:space="preserve">Formerly known as ice milk. </t>
    </r>
    <r>
      <rPr>
        <vertAlign val="superscript"/>
        <sz val="8"/>
        <rFont val="Arial"/>
        <family val="2"/>
      </rPr>
      <t>8</t>
    </r>
    <r>
      <rPr>
        <sz val="8"/>
        <rFont val="Arial"/>
        <family val="2"/>
      </rPr>
      <t xml:space="preserve">Includes all frozen dairy products which are made with dairy ingredients that are not included in other categories. Includes mellorine until 1990. Whipped cream products are excluded. </t>
    </r>
    <r>
      <rPr>
        <vertAlign val="superscript"/>
        <sz val="8"/>
        <rFont val="Arial"/>
        <family val="2"/>
      </rPr>
      <t>9</t>
    </r>
    <r>
      <rPr>
        <sz val="8"/>
        <rFont val="Arial"/>
        <family val="2"/>
      </rPr>
      <t xml:space="preserve">Whey is the watery part of milk that remains after the formation of curds, usually as part of the cheese-making process. Dried whey is manufactured by removing a substantial portion of water. </t>
    </r>
    <r>
      <rPr>
        <vertAlign val="superscript"/>
        <sz val="8"/>
        <rFont val="Arial"/>
        <family val="2"/>
      </rPr>
      <t>10</t>
    </r>
    <r>
      <rPr>
        <sz val="8"/>
        <rFont val="Arial"/>
        <family val="2"/>
      </rPr>
      <t>To see items used in computation of all dairy products on a milk-fat milk-equivalent basis, see AllDairy worksheet in this Excel workbook.</t>
    </r>
  </si>
  <si>
    <r>
      <t>1</t>
    </r>
    <r>
      <rPr>
        <sz val="8"/>
        <rFont val="Arial"/>
        <family val="2"/>
      </rPr>
      <t xml:space="preserve">Includes cheeses other than Cheddar, Colby, Monterey, and Jack. Totals are for natural cheese whether it is consumed as natural cheese or as an ingriedient in processed cheese. </t>
    </r>
    <r>
      <rPr>
        <vertAlign val="superscript"/>
        <sz val="8"/>
        <rFont val="Arial"/>
        <family val="2"/>
      </rPr>
      <t>2</t>
    </r>
    <r>
      <rPr>
        <sz val="8"/>
        <rFont val="Arial"/>
        <family val="2"/>
      </rPr>
      <t xml:space="preserve">Prior to 1930, except for the war years, 1917-19, resident population only; starting in 1930, resident population plus Armed Forces overseas. </t>
    </r>
    <r>
      <rPr>
        <vertAlign val="superscript"/>
        <sz val="8"/>
        <rFont val="Arial"/>
        <family val="2"/>
      </rPr>
      <t>3</t>
    </r>
    <r>
      <rPr>
        <sz val="8"/>
        <rFont val="Arial"/>
        <family val="2"/>
      </rPr>
      <t xml:space="preserve">After 1994, imports exclude cheese for which the Harmonized Tariff Schedule indicates that the cheese is not made from cow's milk. </t>
    </r>
    <r>
      <rPr>
        <vertAlign val="superscript"/>
        <sz val="8"/>
        <rFont val="Arial"/>
        <family val="2"/>
      </rPr>
      <t>4</t>
    </r>
    <r>
      <rPr>
        <sz val="8"/>
        <rFont val="Arial"/>
        <family val="2"/>
      </rPr>
      <t>Exports for 2004 include 6 million pounds exported through the Dairy Export Incentive Program.</t>
    </r>
  </si>
  <si>
    <t>Selected cheeses varieties: Per capita availability, 1970-1994</t>
  </si>
  <si>
    <r>
      <t>Processed cheese</t>
    </r>
    <r>
      <rPr>
        <vertAlign val="superscript"/>
        <sz val="8"/>
        <rFont val="Arial"/>
        <family val="2"/>
      </rPr>
      <t>6</t>
    </r>
  </si>
  <si>
    <t>Consumed as:</t>
  </si>
  <si>
    <t>-- Million pounds --</t>
  </si>
  <si>
    <r>
      <rPr>
        <vertAlign val="superscript"/>
        <sz val="8"/>
        <rFont val="Arial"/>
        <family val="2"/>
      </rPr>
      <t>1</t>
    </r>
    <r>
      <rPr>
        <sz val="8"/>
        <rFont val="Arial"/>
        <family val="2"/>
      </rPr>
      <t xml:space="preserve">Resident population plus Armed Forces overseas. </t>
    </r>
    <r>
      <rPr>
        <vertAlign val="superscript"/>
        <sz val="8"/>
        <rFont val="Arial"/>
        <family val="2"/>
      </rPr>
      <t>2</t>
    </r>
    <r>
      <rPr>
        <sz val="8"/>
        <rFont val="Arial"/>
        <family val="2"/>
      </rPr>
      <t xml:space="preserve">USDA, National Agricultural Statistics Service is missing data for water ices in 1969. The data were interpolated between 1968 and 1970. </t>
    </r>
    <r>
      <rPr>
        <vertAlign val="superscript"/>
        <sz val="8"/>
        <rFont val="Arial"/>
        <family val="2"/>
      </rPr>
      <t>3</t>
    </r>
    <r>
      <rPr>
        <sz val="8"/>
        <rFont val="Arial"/>
        <family val="2"/>
      </rPr>
      <t>Includes all frozen dairy products which are made with dairy ingredients that are not included in other categories. Includes frozen yogurt (from 1981 to 1988). Whipped cream products are excluded.</t>
    </r>
  </si>
  <si>
    <r>
      <t>1</t>
    </r>
    <r>
      <rPr>
        <sz val="8"/>
        <rFont val="Arial"/>
        <family val="2"/>
      </rPr>
      <t xml:space="preserve">Unskimmed, includes both bulk and case goods. </t>
    </r>
    <r>
      <rPr>
        <vertAlign val="superscript"/>
        <sz val="8"/>
        <rFont val="Arial"/>
        <family val="2"/>
      </rPr>
      <t>2</t>
    </r>
    <r>
      <rPr>
        <sz val="8"/>
        <rFont val="Arial"/>
        <family val="2"/>
      </rPr>
      <t xml:space="preserve">Prior to 1930, except for the war years, 1917-19, resident population only; starting in 1930, resident population plus Armed Forces overseas. </t>
    </r>
    <r>
      <rPr>
        <vertAlign val="superscript"/>
        <sz val="8"/>
        <rFont val="Arial"/>
        <family val="2"/>
      </rPr>
      <t>3</t>
    </r>
    <r>
      <rPr>
        <sz val="8"/>
        <rFont val="Arial"/>
        <family val="2"/>
      </rPr>
      <t xml:space="preserve">Stocks include commercial and Government stocks. </t>
    </r>
    <r>
      <rPr>
        <vertAlign val="superscript"/>
        <sz val="8"/>
        <rFont val="Arial"/>
        <family val="2"/>
      </rPr>
      <t>4</t>
    </r>
    <r>
      <rPr>
        <sz val="8"/>
        <rFont val="Arial"/>
        <family val="2"/>
      </rPr>
      <t>Shipments included under exports prior to 1965.</t>
    </r>
  </si>
  <si>
    <r>
      <t xml:space="preserve">* Supply, disappearance, and per capita availability data for butter is located in </t>
    </r>
    <r>
      <rPr>
        <b/>
        <sz val="10"/>
        <rFont val="Arial"/>
        <family val="2"/>
      </rPr>
      <t>Fats and oils (added)</t>
    </r>
    <r>
      <rPr>
        <sz val="10"/>
        <rFont val="Arial"/>
        <family val="2"/>
      </rPr>
      <t xml:space="preserve"> file.</t>
    </r>
  </si>
</sst>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lt;36526]dd\-mmm\-yy;dd\-mmm\-yyyy"/>
    <numFmt numFmtId="167" formatCode="#;\-#;0"/>
    <numFmt numFmtId="168" formatCode="mmmm\ d\,\ yyyy"/>
    <numFmt numFmtId="169" formatCode="#,##0.000"/>
    <numFmt numFmtId="170" formatCode="&quot;$&quot;#,##0.00"/>
    <numFmt numFmtId="171" formatCode="0.0"/>
    <numFmt numFmtId="172" formatCode="0.00000"/>
    <numFmt numFmtId="173" formatCode="0_)"/>
    <numFmt numFmtId="174" formatCode="#,##0.00000000"/>
    <numFmt numFmtId="175" formatCode="&quot;Yes&quot;;&quot;Yes&quot;;&quot;No&quot;"/>
    <numFmt numFmtId="176" formatCode="&quot;True&quot;;&quot;True&quot;;&quot;False&quot;"/>
    <numFmt numFmtId="177" formatCode="&quot;On&quot;;&quot;On&quot;;&quot;Off&quot;"/>
    <numFmt numFmtId="178" formatCode="[$€-2]\ #,##0.00_);[Red]\([$€-2]\ #,##0.00\)"/>
    <numFmt numFmtId="179" formatCode="0.0000"/>
    <numFmt numFmtId="180" formatCode="mm/dd/yy"/>
    <numFmt numFmtId="181" formatCode="#,##0.0_);\(#,##0.0\)"/>
    <numFmt numFmtId="182" formatCode="#,##0.0_);[Red]\(#,##0.0\)"/>
    <numFmt numFmtId="183" formatCode="0.0_)"/>
    <numFmt numFmtId="184" formatCode="mm/dd/yy_)"/>
    <numFmt numFmtId="185" formatCode="[$-409]mmm\-yy;@"/>
    <numFmt numFmtId="186" formatCode="#,##0.0000"/>
    <numFmt numFmtId="187" formatCode="#,##0.00000"/>
    <numFmt numFmtId="188" formatCode="#,##0.000000"/>
    <numFmt numFmtId="189" formatCode="#,##0.00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0.0000000000000000"/>
    <numFmt numFmtId="198" formatCode="#,##0.00000000000000000"/>
    <numFmt numFmtId="199" formatCode="#,##0.000000000000000000"/>
    <numFmt numFmtId="200" formatCode="#,##0.0000000000000000000"/>
    <numFmt numFmtId="201" formatCode="#,##0.00000000000000000000"/>
    <numFmt numFmtId="202" formatCode="#,##0.000000000000000000000"/>
    <numFmt numFmtId="203" formatCode="#,##0.0000000000000000000000"/>
    <numFmt numFmtId="204" formatCode="0.0000000000"/>
    <numFmt numFmtId="205" formatCode="0.00000000000"/>
    <numFmt numFmtId="206" formatCode="0.000000000000"/>
    <numFmt numFmtId="207" formatCode="0.0000000000000"/>
    <numFmt numFmtId="208" formatCode="0.00000000000000"/>
    <numFmt numFmtId="209" formatCode="0.000000000000000"/>
    <numFmt numFmtId="210" formatCode="0.0000000000000000"/>
    <numFmt numFmtId="211" formatCode="0.00000000000000000"/>
    <numFmt numFmtId="212" formatCode="0.000000"/>
    <numFmt numFmtId="213" formatCode="0.0000000"/>
    <numFmt numFmtId="214" formatCode="0.00000000"/>
  </numFmts>
  <fonts count="67">
    <font>
      <sz val="8"/>
      <name val="Times New Roman"/>
      <family val="1"/>
    </font>
    <font>
      <b/>
      <sz val="10"/>
      <name val="Arial"/>
      <family val="0"/>
    </font>
    <font>
      <i/>
      <sz val="10"/>
      <name val="Arial"/>
      <family val="0"/>
    </font>
    <font>
      <b/>
      <i/>
      <sz val="10"/>
      <name val="Arial"/>
      <family val="0"/>
    </font>
    <font>
      <sz val="10"/>
      <name val="Arial"/>
      <family val="2"/>
    </font>
    <font>
      <b/>
      <sz val="18"/>
      <name val="Arial"/>
      <family val="2"/>
    </font>
    <font>
      <b/>
      <sz val="12"/>
      <name val="Arial"/>
      <family val="2"/>
    </font>
    <font>
      <sz val="8"/>
      <name val="Arial"/>
      <family val="2"/>
    </font>
    <font>
      <sz val="7"/>
      <name val="Times New Roman"/>
      <family val="1"/>
    </font>
    <font>
      <u val="single"/>
      <sz val="8"/>
      <color indexed="12"/>
      <name val="Times New Roman"/>
      <family val="1"/>
    </font>
    <font>
      <u val="single"/>
      <sz val="8"/>
      <color indexed="36"/>
      <name val="Times New Roman"/>
      <family val="1"/>
    </font>
    <font>
      <u val="single"/>
      <sz val="10"/>
      <color indexed="12"/>
      <name val="Arial"/>
      <family val="2"/>
    </font>
    <font>
      <b/>
      <sz val="8"/>
      <name val="Arial"/>
      <family val="2"/>
    </font>
    <font>
      <b/>
      <vertAlign val="superscript"/>
      <sz val="8"/>
      <name val="Arial"/>
      <family val="2"/>
    </font>
    <font>
      <vertAlign val="superscript"/>
      <sz val="8"/>
      <name val="Arial"/>
      <family val="2"/>
    </font>
    <font>
      <sz val="8"/>
      <color indexed="8"/>
      <name val="Arial"/>
      <family val="2"/>
    </font>
    <font>
      <i/>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sz val="12"/>
      <name val="Arial MT"/>
      <family val="0"/>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8"/>
      <name val="Arial"/>
      <family val="2"/>
    </font>
    <font>
      <sz val="8"/>
      <name val="MS Sans Serif"/>
      <family val="0"/>
    </font>
    <font>
      <vertAlign val="superscript"/>
      <sz val="7"/>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19"/>
      <name val="Calibri"/>
      <family val="2"/>
    </font>
    <font>
      <b/>
      <sz val="18"/>
      <color indexed="62"/>
      <name val="Cambria"/>
      <family val="2"/>
    </font>
    <font>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04997999966144562"/>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right/>
      <top style="thin">
        <color indexed="62"/>
      </top>
      <bottom style="double">
        <color indexed="62"/>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style="thin">
        <color theme="0" tint="-0.3499799966812134"/>
      </top>
      <bottom style="double"/>
    </border>
    <border>
      <left>
        <color indexed="63"/>
      </left>
      <right>
        <color indexed="63"/>
      </right>
      <top>
        <color indexed="63"/>
      </top>
      <bottom style="double"/>
    </border>
    <border>
      <left style="thin">
        <color theme="0" tint="-0.3499799966812134"/>
      </left>
      <right style="thin">
        <color theme="0" tint="-0.3499799966812134"/>
      </right>
      <top>
        <color indexed="63"/>
      </top>
      <bottom style="double"/>
    </border>
    <border>
      <left>
        <color indexed="63"/>
      </left>
      <right>
        <color indexed="63"/>
      </right>
      <top style="thin">
        <color theme="0" tint="-0.3499799966812134"/>
      </top>
      <bottom style="double"/>
    </border>
    <border>
      <left style="thin">
        <color theme="0" tint="-0.3499799966812134"/>
      </left>
      <right style="thin">
        <color theme="0" tint="-0.3499799966812134"/>
      </right>
      <top>
        <color indexed="63"/>
      </top>
      <bottom>
        <color indexed="63"/>
      </bottom>
    </border>
    <border>
      <left style="thin">
        <color theme="0" tint="-0.3499799966812134"/>
      </left>
      <right>
        <color indexed="63"/>
      </right>
      <top style="thin">
        <color theme="0" tint="-0.3499799966812134"/>
      </top>
      <bottom style="double"/>
    </border>
    <border>
      <left>
        <color indexed="63"/>
      </left>
      <right>
        <color indexed="63"/>
      </right>
      <top style="thin">
        <color theme="0" tint="-0.3499799966812134"/>
      </top>
      <bottom style="thin">
        <color theme="0" tint="-0.3499799966812134"/>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thin">
        <color theme="0" tint="-0.3499799966812134"/>
      </top>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style="thin">
        <color theme="0" tint="-0.3499799966812134"/>
      </left>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color theme="0" tint="-0.3499799966812134"/>
      </right>
      <top style="thin"/>
      <bottom style="thin">
        <color theme="0" tint="-0.3499799966812134"/>
      </bottom>
    </border>
    <border>
      <left>
        <color indexed="63"/>
      </left>
      <right>
        <color indexed="63"/>
      </right>
      <top style="thin"/>
      <bottom>
        <color indexed="63"/>
      </bottom>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style="thin"/>
    </border>
    <border>
      <left style="thin"/>
      <right style="thin"/>
      <top style="double"/>
      <bottom>
        <color indexed="63"/>
      </bottom>
    </border>
    <border>
      <left>
        <color indexed="63"/>
      </left>
      <right style="thin"/>
      <top style="thin"/>
      <bottom>
        <color indexed="63"/>
      </bottom>
    </border>
    <border>
      <left>
        <color indexed="63"/>
      </left>
      <right style="thin"/>
      <top style="double"/>
      <bottom style="thin"/>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double"/>
      <bottom style="thin">
        <color theme="0" tint="-0.3499799966812134"/>
      </bottom>
    </border>
    <border>
      <left>
        <color indexed="63"/>
      </left>
      <right>
        <color indexed="63"/>
      </right>
      <top style="double"/>
      <bottom style="thin">
        <color theme="0" tint="-0.3499799966812134"/>
      </bottom>
    </border>
    <border>
      <left>
        <color indexed="63"/>
      </left>
      <right style="thin">
        <color theme="0" tint="-0.3499799966812134"/>
      </right>
      <top style="double"/>
      <bottom style="thin">
        <color theme="0" tint="-0.3499799966812134"/>
      </bottom>
    </border>
    <border>
      <left style="thin"/>
      <right>
        <color indexed="63"/>
      </right>
      <top>
        <color indexed="63"/>
      </top>
      <bottom>
        <color indexed="63"/>
      </bottom>
    </border>
  </borders>
  <cellStyleXfs count="277">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185" fontId="18" fillId="3"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4" borderId="0" applyNumberFormat="0" applyBorder="0" applyAlignment="0" applyProtection="0"/>
    <xf numFmtId="185" fontId="18" fillId="5"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185" fontId="18" fillId="7"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185" fontId="18" fillId="9"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10" borderId="0" applyNumberFormat="0" applyBorder="0" applyAlignment="0" applyProtection="0"/>
    <xf numFmtId="185" fontId="18" fillId="11"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185" fontId="18" fillId="13"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4" borderId="0" applyNumberFormat="0" applyBorder="0" applyAlignment="0" applyProtection="0"/>
    <xf numFmtId="185" fontId="18" fillId="15"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6" borderId="0" applyNumberFormat="0" applyBorder="0" applyAlignment="0" applyProtection="0"/>
    <xf numFmtId="185" fontId="18" fillId="17"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8" borderId="0" applyNumberFormat="0" applyBorder="0" applyAlignment="0" applyProtection="0"/>
    <xf numFmtId="185" fontId="18" fillId="19"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20" borderId="0" applyNumberFormat="0" applyBorder="0" applyAlignment="0" applyProtection="0"/>
    <xf numFmtId="185" fontId="18" fillId="9"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185" fontId="18" fillId="15"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185" fontId="18" fillId="23"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8" fillId="24" borderId="0" applyNumberFormat="0" applyBorder="0" applyAlignment="0" applyProtection="0"/>
    <xf numFmtId="185" fontId="19" fillId="25" borderId="0" applyNumberFormat="0" applyBorder="0" applyAlignment="0" applyProtection="0"/>
    <xf numFmtId="0" fontId="48" fillId="26" borderId="0" applyNumberFormat="0" applyBorder="0" applyAlignment="0" applyProtection="0"/>
    <xf numFmtId="185" fontId="19" fillId="17" borderId="0" applyNumberFormat="0" applyBorder="0" applyAlignment="0" applyProtection="0"/>
    <xf numFmtId="0" fontId="48" fillId="27" borderId="0" applyNumberFormat="0" applyBorder="0" applyAlignment="0" applyProtection="0"/>
    <xf numFmtId="185" fontId="19" fillId="19" borderId="0" applyNumberFormat="0" applyBorder="0" applyAlignment="0" applyProtection="0"/>
    <xf numFmtId="0" fontId="48" fillId="28" borderId="0" applyNumberFormat="0" applyBorder="0" applyAlignment="0" applyProtection="0"/>
    <xf numFmtId="185" fontId="19" fillId="29" borderId="0" applyNumberFormat="0" applyBorder="0" applyAlignment="0" applyProtection="0"/>
    <xf numFmtId="0" fontId="48" fillId="30" borderId="0" applyNumberFormat="0" applyBorder="0" applyAlignment="0" applyProtection="0"/>
    <xf numFmtId="185" fontId="19" fillId="31" borderId="0" applyNumberFormat="0" applyBorder="0" applyAlignment="0" applyProtection="0"/>
    <xf numFmtId="0" fontId="48" fillId="32" borderId="0" applyNumberFormat="0" applyBorder="0" applyAlignment="0" applyProtection="0"/>
    <xf numFmtId="185" fontId="19" fillId="33" borderId="0" applyNumberFormat="0" applyBorder="0" applyAlignment="0" applyProtection="0"/>
    <xf numFmtId="0" fontId="48" fillId="34" borderId="0" applyNumberFormat="0" applyBorder="0" applyAlignment="0" applyProtection="0"/>
    <xf numFmtId="185" fontId="19" fillId="35" borderId="0" applyNumberFormat="0" applyBorder="0" applyAlignment="0" applyProtection="0"/>
    <xf numFmtId="0" fontId="48" fillId="36" borderId="0" applyNumberFormat="0" applyBorder="0" applyAlignment="0" applyProtection="0"/>
    <xf numFmtId="185" fontId="19" fillId="37" borderId="0" applyNumberFormat="0" applyBorder="0" applyAlignment="0" applyProtection="0"/>
    <xf numFmtId="0" fontId="48" fillId="38" borderId="0" applyNumberFormat="0" applyBorder="0" applyAlignment="0" applyProtection="0"/>
    <xf numFmtId="185" fontId="19" fillId="39" borderId="0" applyNumberFormat="0" applyBorder="0" applyAlignment="0" applyProtection="0"/>
    <xf numFmtId="0" fontId="48" fillId="40" borderId="0" applyNumberFormat="0" applyBorder="0" applyAlignment="0" applyProtection="0"/>
    <xf numFmtId="185" fontId="19" fillId="29" borderId="0" applyNumberFormat="0" applyBorder="0" applyAlignment="0" applyProtection="0"/>
    <xf numFmtId="0" fontId="48" fillId="41" borderId="0" applyNumberFormat="0" applyBorder="0" applyAlignment="0" applyProtection="0"/>
    <xf numFmtId="185" fontId="19" fillId="31" borderId="0" applyNumberFormat="0" applyBorder="0" applyAlignment="0" applyProtection="0"/>
    <xf numFmtId="0" fontId="48" fillId="42" borderId="0" applyNumberFormat="0" applyBorder="0" applyAlignment="0" applyProtection="0"/>
    <xf numFmtId="185" fontId="19" fillId="43" borderId="0" applyNumberFormat="0" applyBorder="0" applyAlignment="0" applyProtection="0"/>
    <xf numFmtId="0" fontId="49" fillId="44" borderId="0" applyNumberFormat="0" applyBorder="0" applyAlignment="0" applyProtection="0"/>
    <xf numFmtId="185" fontId="20" fillId="5" borderId="0" applyNumberFormat="0" applyBorder="0" applyAlignment="0" applyProtection="0"/>
    <xf numFmtId="0" fontId="50" fillId="45" borderId="1" applyNumberFormat="0" applyAlignment="0" applyProtection="0"/>
    <xf numFmtId="185" fontId="28" fillId="46" borderId="2" applyNumberFormat="0" applyAlignment="0" applyProtection="0"/>
    <xf numFmtId="0" fontId="51" fillId="47" borderId="3" applyNumberFormat="0" applyAlignment="0" applyProtection="0"/>
    <xf numFmtId="185" fontId="21" fillId="48" borderId="4" applyNumberFormat="0" applyAlignment="0" applyProtection="0"/>
    <xf numFmtId="164" fontId="4" fillId="0" borderId="0" applyFill="0" applyBorder="0" applyAlignment="0" applyProtection="0"/>
    <xf numFmtId="41" fontId="0" fillId="0" borderId="0" applyFont="0" applyFill="0" applyBorder="0" applyAlignment="0" applyProtection="0"/>
    <xf numFmtId="3" fontId="4" fillId="0" borderId="0" applyFill="0" applyBorder="0" applyAlignment="0" applyProtection="0"/>
    <xf numFmtId="7" fontId="4" fillId="0" borderId="0" applyFill="0" applyBorder="0" applyAlignment="0" applyProtection="0"/>
    <xf numFmtId="42" fontId="0" fillId="0" borderId="0" applyFont="0" applyFill="0" applyBorder="0" applyAlignment="0" applyProtection="0"/>
    <xf numFmtId="5" fontId="4" fillId="0" borderId="0" applyFill="0" applyBorder="0" applyAlignment="0" applyProtection="0"/>
    <xf numFmtId="168" fontId="4" fillId="0" borderId="0" applyFill="0" applyBorder="0" applyAlignment="0" applyProtection="0"/>
    <xf numFmtId="0" fontId="52" fillId="0" borderId="0" applyNumberFormat="0" applyFill="0" applyBorder="0" applyAlignment="0" applyProtection="0"/>
    <xf numFmtId="185" fontId="22" fillId="0" borderId="0" applyNumberFormat="0" applyFill="0" applyBorder="0" applyAlignment="0" applyProtection="0"/>
    <xf numFmtId="2" fontId="4" fillId="0" borderId="0" applyFill="0" applyBorder="0" applyAlignment="0" applyProtection="0"/>
    <xf numFmtId="0" fontId="10" fillId="0" borderId="0" applyNumberFormat="0" applyFill="0" applyBorder="0" applyAlignment="0" applyProtection="0"/>
    <xf numFmtId="0" fontId="53" fillId="49" borderId="0" applyNumberFormat="0" applyBorder="0" applyAlignment="0" applyProtection="0"/>
    <xf numFmtId="185" fontId="23" fillId="7" borderId="0" applyNumberFormat="0" applyBorder="0" applyAlignment="0" applyProtection="0"/>
    <xf numFmtId="0" fontId="5" fillId="0" borderId="0" applyNumberFormat="0" applyFill="0" applyBorder="0" applyAlignment="0" applyProtection="0"/>
    <xf numFmtId="185" fontId="29" fillId="0" borderId="5" applyNumberFormat="0" applyFill="0" applyAlignment="0" applyProtection="0"/>
    <xf numFmtId="0" fontId="54" fillId="0" borderId="6" applyNumberFormat="0" applyFill="0" applyAlignment="0" applyProtection="0"/>
    <xf numFmtId="0" fontId="6" fillId="0" borderId="0" applyNumberFormat="0" applyFill="0" applyBorder="0" applyAlignment="0" applyProtection="0"/>
    <xf numFmtId="185" fontId="30"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185" fontId="31" fillId="0" borderId="10" applyNumberFormat="0" applyFill="0" applyAlignment="0" applyProtection="0"/>
    <xf numFmtId="0" fontId="56" fillId="0" borderId="0" applyNumberFormat="0" applyFill="0" applyBorder="0" applyAlignment="0" applyProtection="0"/>
    <xf numFmtId="185" fontId="31" fillId="0" borderId="0" applyNumberFormat="0" applyFill="0" applyBorder="0" applyAlignment="0" applyProtection="0"/>
    <xf numFmtId="0" fontId="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50" borderId="1" applyNumberFormat="0" applyAlignment="0" applyProtection="0"/>
    <xf numFmtId="185" fontId="24" fillId="13" borderId="2" applyNumberFormat="0" applyAlignment="0" applyProtection="0"/>
    <xf numFmtId="0" fontId="59" fillId="0" borderId="11" applyNumberFormat="0" applyFill="0" applyAlignment="0" applyProtection="0"/>
    <xf numFmtId="185" fontId="32" fillId="0" borderId="12" applyNumberFormat="0" applyFill="0" applyAlignment="0" applyProtection="0"/>
    <xf numFmtId="0" fontId="60" fillId="51" borderId="0" applyNumberFormat="0" applyBorder="0" applyAlignment="0" applyProtection="0"/>
    <xf numFmtId="185" fontId="33"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2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pplyNumberFormat="0" applyFill="0" applyBorder="0" applyAlignment="0" applyProtection="0"/>
    <xf numFmtId="0" fontId="47" fillId="0" borderId="0">
      <alignment/>
      <protection/>
    </xf>
    <xf numFmtId="0" fontId="47" fillId="0" borderId="0">
      <alignment/>
      <protection/>
    </xf>
    <xf numFmtId="0" fontId="4"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185" fontId="4" fillId="0" borderId="0">
      <alignment vertical="center"/>
      <protection/>
    </xf>
    <xf numFmtId="185"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7" fillId="0" borderId="0">
      <alignment/>
      <protection/>
    </xf>
    <xf numFmtId="0" fontId="4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 fillId="0" borderId="0">
      <alignment/>
      <protection/>
    </xf>
    <xf numFmtId="0" fontId="36" fillId="0" borderId="0">
      <alignment/>
      <protection/>
    </xf>
    <xf numFmtId="0" fontId="36" fillId="0" borderId="0">
      <alignment/>
      <protection/>
    </xf>
    <xf numFmtId="185" fontId="4" fillId="0" borderId="0">
      <alignment vertical="center"/>
      <protection/>
    </xf>
    <xf numFmtId="185" fontId="4" fillId="0" borderId="0">
      <alignment vertical="center"/>
      <protection/>
    </xf>
    <xf numFmtId="0" fontId="47" fillId="0" borderId="0">
      <alignment/>
      <protection/>
    </xf>
    <xf numFmtId="0" fontId="47" fillId="0" borderId="0">
      <alignment/>
      <protection/>
    </xf>
    <xf numFmtId="0" fontId="4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wrapText="1"/>
      <protection/>
    </xf>
    <xf numFmtId="0" fontId="47" fillId="0" borderId="0">
      <alignment/>
      <protection/>
    </xf>
    <xf numFmtId="0" fontId="47" fillId="0" borderId="0">
      <alignment/>
      <protection/>
    </xf>
    <xf numFmtId="0" fontId="47" fillId="0" borderId="0">
      <alignment/>
      <protection/>
    </xf>
    <xf numFmtId="0" fontId="4" fillId="0" borderId="0">
      <alignment wrapText="1"/>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 fillId="0" borderId="0">
      <alignment/>
      <protection/>
    </xf>
    <xf numFmtId="185" fontId="4" fillId="0" borderId="0">
      <alignment/>
      <protection/>
    </xf>
    <xf numFmtId="185" fontId="4" fillId="0" borderId="0">
      <alignment/>
      <protection/>
    </xf>
    <xf numFmtId="0" fontId="47" fillId="0" borderId="0">
      <alignment/>
      <protection/>
    </xf>
    <xf numFmtId="0" fontId="47" fillId="0" borderId="0">
      <alignment/>
      <protection/>
    </xf>
    <xf numFmtId="0" fontId="61" fillId="0" borderId="0">
      <alignment/>
      <protection/>
    </xf>
    <xf numFmtId="0" fontId="47" fillId="0" borderId="0">
      <alignment/>
      <protection/>
    </xf>
    <xf numFmtId="0" fontId="37"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7" fillId="0" borderId="0">
      <alignment/>
      <protection/>
    </xf>
    <xf numFmtId="0" fontId="27"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7" fillId="0" borderId="0">
      <alignment/>
      <protection/>
    </xf>
    <xf numFmtId="0" fontId="4"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0" fillId="53" borderId="13" applyNumberFormat="0" applyFont="0" applyAlignment="0" applyProtection="0"/>
    <xf numFmtId="0" fontId="47" fillId="53" borderId="13" applyNumberFormat="0" applyFont="0" applyAlignment="0" applyProtection="0"/>
    <xf numFmtId="185" fontId="18" fillId="54" borderId="14" applyNumberFormat="0" applyFont="0" applyAlignment="0" applyProtection="0"/>
    <xf numFmtId="0" fontId="47" fillId="53" borderId="13" applyNumberFormat="0" applyFont="0" applyAlignment="0" applyProtection="0"/>
    <xf numFmtId="0" fontId="47" fillId="53" borderId="13" applyNumberFormat="0" applyFont="0" applyAlignment="0" applyProtection="0"/>
    <xf numFmtId="0" fontId="47" fillId="53" borderId="13" applyNumberFormat="0" applyFont="0" applyAlignment="0" applyProtection="0"/>
    <xf numFmtId="0" fontId="47" fillId="53" borderId="13" applyNumberFormat="0" applyFont="0" applyAlignment="0" applyProtection="0"/>
    <xf numFmtId="0" fontId="47" fillId="53" borderId="13" applyNumberFormat="0" applyFont="0" applyAlignment="0" applyProtection="0"/>
    <xf numFmtId="0" fontId="47" fillId="53" borderId="13" applyNumberFormat="0" applyFont="0" applyAlignment="0" applyProtection="0"/>
    <xf numFmtId="0" fontId="62" fillId="45" borderId="15" applyNumberFormat="0" applyAlignment="0" applyProtection="0"/>
    <xf numFmtId="185" fontId="26" fillId="46" borderId="16" applyNumberFormat="0" applyAlignment="0" applyProtection="0"/>
    <xf numFmtId="10" fontId="4" fillId="0" borderId="0" applyFill="0" applyBorder="0" applyAlignment="0" applyProtection="0"/>
    <xf numFmtId="0" fontId="63" fillId="0" borderId="0" applyNumberFormat="0" applyFill="0" applyBorder="0" applyAlignment="0" applyProtection="0"/>
    <xf numFmtId="185" fontId="34" fillId="0" borderId="0" applyNumberFormat="0" applyFill="0" applyBorder="0" applyAlignment="0" applyProtection="0"/>
    <xf numFmtId="0" fontId="64" fillId="0" borderId="0" applyNumberFormat="0" applyFill="0" applyBorder="0" applyAlignment="0" applyProtection="0"/>
    <xf numFmtId="0" fontId="4" fillId="0" borderId="17" applyNumberFormat="0" applyFill="0" applyAlignment="0" applyProtection="0"/>
    <xf numFmtId="185" fontId="35" fillId="0" borderId="18" applyNumberFormat="0" applyFill="0" applyAlignment="0" applyProtection="0"/>
    <xf numFmtId="0" fontId="65" fillId="0" borderId="19" applyNumberFormat="0" applyFill="0" applyAlignment="0" applyProtection="0"/>
    <xf numFmtId="0" fontId="66" fillId="0" borderId="0" applyNumberFormat="0" applyFill="0" applyBorder="0" applyAlignment="0" applyProtection="0"/>
    <xf numFmtId="185" fontId="25" fillId="0" borderId="0" applyNumberFormat="0" applyFill="0" applyBorder="0" applyAlignment="0" applyProtection="0"/>
  </cellStyleXfs>
  <cellXfs count="638">
    <xf numFmtId="0" fontId="0" fillId="0" borderId="0" xfId="0" applyAlignment="1">
      <alignment/>
    </xf>
    <xf numFmtId="0" fontId="1" fillId="0" borderId="0" xfId="0" applyFont="1" applyAlignment="1">
      <alignment/>
    </xf>
    <xf numFmtId="0" fontId="4" fillId="0" borderId="0" xfId="0" applyFont="1" applyAlignment="1">
      <alignment/>
    </xf>
    <xf numFmtId="0" fontId="11" fillId="0" borderId="0" xfId="116" applyFont="1" applyAlignment="1" applyProtection="1">
      <alignment/>
      <protection/>
    </xf>
    <xf numFmtId="0" fontId="4" fillId="0" borderId="0" xfId="0" applyFont="1" applyAlignment="1" quotePrefix="1">
      <alignment horizontal="left"/>
    </xf>
    <xf numFmtId="0" fontId="7" fillId="0" borderId="0" xfId="256" applyFont="1" applyFill="1" applyAlignment="1">
      <alignment/>
    </xf>
    <xf numFmtId="165" fontId="7" fillId="0" borderId="0" xfId="256" applyNumberFormat="1" applyFont="1" applyFill="1" applyAlignment="1">
      <alignment/>
    </xf>
    <xf numFmtId="164" fontId="7" fillId="0" borderId="0" xfId="256" applyNumberFormat="1" applyFont="1" applyFill="1" applyAlignment="1">
      <alignment horizontal="centerContinuous"/>
    </xf>
    <xf numFmtId="164" fontId="7" fillId="0" borderId="0" xfId="256" applyNumberFormat="1" applyFont="1" applyFill="1" applyAlignment="1">
      <alignment/>
    </xf>
    <xf numFmtId="164" fontId="7" fillId="0" borderId="0" xfId="254" applyNumberFormat="1" applyFont="1" applyFill="1" applyBorder="1" applyAlignment="1">
      <alignment/>
    </xf>
    <xf numFmtId="0" fontId="7" fillId="0" borderId="0" xfId="254" applyFont="1" applyFill="1" applyBorder="1" applyAlignment="1">
      <alignment/>
    </xf>
    <xf numFmtId="165" fontId="7" fillId="0" borderId="0" xfId="256" applyNumberFormat="1" applyFont="1" applyFill="1" applyAlignment="1">
      <alignment horizontal="right"/>
    </xf>
    <xf numFmtId="164" fontId="7" fillId="0" borderId="0" xfId="256" applyNumberFormat="1" applyFont="1" applyFill="1" applyAlignment="1">
      <alignment horizontal="right"/>
    </xf>
    <xf numFmtId="164" fontId="7" fillId="0" borderId="0" xfId="254" applyNumberFormat="1" applyFont="1" applyFill="1" applyBorder="1" applyAlignment="1">
      <alignment horizontal="right"/>
    </xf>
    <xf numFmtId="164" fontId="7" fillId="0" borderId="0" xfId="256" applyNumberFormat="1" applyFont="1" applyFill="1" applyBorder="1" applyAlignment="1">
      <alignment horizontal="right"/>
    </xf>
    <xf numFmtId="165" fontId="7" fillId="0" borderId="0" xfId="256" applyNumberFormat="1" applyFont="1" applyFill="1" applyAlignment="1" quotePrefix="1">
      <alignment/>
    </xf>
    <xf numFmtId="0" fontId="7" fillId="0" borderId="0" xfId="256" applyNumberFormat="1" applyFont="1" applyFill="1" applyAlignment="1">
      <alignment/>
    </xf>
    <xf numFmtId="0" fontId="7" fillId="0" borderId="0" xfId="254" applyNumberFormat="1" applyFont="1" applyFill="1" applyBorder="1" applyAlignment="1">
      <alignment/>
    </xf>
    <xf numFmtId="164" fontId="7" fillId="0" borderId="0" xfId="0" applyNumberFormat="1" applyFont="1" applyFill="1" applyBorder="1" applyAlignment="1">
      <alignment/>
    </xf>
    <xf numFmtId="0" fontId="7" fillId="0" borderId="0" xfId="0" applyFont="1" applyFill="1" applyBorder="1" applyAlignment="1">
      <alignment/>
    </xf>
    <xf numFmtId="164" fontId="7" fillId="0" borderId="0" xfId="0" applyNumberFormat="1" applyFont="1" applyFill="1" applyBorder="1" applyAlignment="1">
      <alignment horizontal="right"/>
    </xf>
    <xf numFmtId="164" fontId="7" fillId="0" borderId="0" xfId="0" applyNumberFormat="1" applyFont="1" applyFill="1" applyAlignment="1">
      <alignment horizontal="right"/>
    </xf>
    <xf numFmtId="3" fontId="7" fillId="0" borderId="0" xfId="256" applyNumberFormat="1" applyFont="1" applyFill="1" applyAlignment="1">
      <alignment/>
    </xf>
    <xf numFmtId="164" fontId="7" fillId="0" borderId="0" xfId="0" applyNumberFormat="1" applyFont="1" applyFill="1" applyAlignment="1">
      <alignment/>
    </xf>
    <xf numFmtId="0" fontId="7" fillId="0" borderId="0" xfId="256" applyFont="1" applyFill="1" applyBorder="1" applyAlignment="1">
      <alignment/>
    </xf>
    <xf numFmtId="164" fontId="7" fillId="0" borderId="0" xfId="254" applyNumberFormat="1" applyFont="1" applyFill="1" applyAlignment="1">
      <alignment/>
    </xf>
    <xf numFmtId="0" fontId="7" fillId="0" borderId="0" xfId="256" applyFont="1" applyFill="1" applyAlignment="1" quotePrefix="1">
      <alignment horizontal="left"/>
    </xf>
    <xf numFmtId="164" fontId="7" fillId="0" borderId="20" xfId="254" applyNumberFormat="1" applyFont="1" applyFill="1" applyBorder="1" applyAlignment="1">
      <alignment horizontal="centerContinuous" vertical="center"/>
    </xf>
    <xf numFmtId="164" fontId="7" fillId="0" borderId="21" xfId="254" applyNumberFormat="1" applyFont="1" applyFill="1" applyBorder="1" applyAlignment="1">
      <alignment horizontal="centerContinuous" vertical="center"/>
    </xf>
    <xf numFmtId="0" fontId="7" fillId="0" borderId="0" xfId="256" applyFont="1" applyFill="1" applyAlignment="1" quotePrefix="1">
      <alignment/>
    </xf>
    <xf numFmtId="2" fontId="7" fillId="0" borderId="0" xfId="256" applyNumberFormat="1" applyFont="1" applyFill="1" applyBorder="1" applyAlignment="1">
      <alignment horizontal="right"/>
    </xf>
    <xf numFmtId="0" fontId="7" fillId="0" borderId="0" xfId="256" applyFont="1" applyFill="1" applyAlignment="1" quotePrefix="1">
      <alignment horizontal="left" vertical="top" wrapText="1"/>
    </xf>
    <xf numFmtId="0" fontId="7" fillId="0" borderId="0" xfId="254" applyFont="1" applyFill="1" applyBorder="1" applyAlignment="1">
      <alignment horizontal="center"/>
    </xf>
    <xf numFmtId="164" fontId="7" fillId="0" borderId="22" xfId="256" applyNumberFormat="1" applyFont="1" applyFill="1" applyBorder="1" applyAlignment="1">
      <alignment horizontal="centerContinuous"/>
    </xf>
    <xf numFmtId="164" fontId="7" fillId="0" borderId="23" xfId="256" applyNumberFormat="1" applyFont="1" applyFill="1" applyBorder="1" applyAlignment="1">
      <alignment horizontal="centerContinuous"/>
    </xf>
    <xf numFmtId="171" fontId="7" fillId="0" borderId="0" xfId="256" applyNumberFormat="1" applyFont="1" applyFill="1" applyAlignment="1">
      <alignment/>
    </xf>
    <xf numFmtId="171" fontId="7" fillId="0" borderId="0" xfId="256" applyNumberFormat="1" applyFont="1" applyFill="1" applyAlignment="1" quotePrefix="1">
      <alignment horizontal="right"/>
    </xf>
    <xf numFmtId="164" fontId="7" fillId="0" borderId="0" xfId="256" applyNumberFormat="1" applyFont="1" applyFill="1" applyAlignment="1">
      <alignment horizontal="left"/>
    </xf>
    <xf numFmtId="0" fontId="7" fillId="0" borderId="0" xfId="0" applyFont="1" applyFill="1" applyAlignment="1">
      <alignment/>
    </xf>
    <xf numFmtId="4" fontId="7" fillId="0" borderId="24" xfId="0" applyNumberFormat="1" applyFont="1" applyFill="1" applyBorder="1" applyAlignment="1">
      <alignment horizontal="right"/>
    </xf>
    <xf numFmtId="4" fontId="7" fillId="0" borderId="24" xfId="255" applyNumberFormat="1" applyFont="1" applyFill="1" applyBorder="1" applyAlignment="1">
      <alignment horizontal="right"/>
    </xf>
    <xf numFmtId="0" fontId="7" fillId="0" borderId="24" xfId="256" applyFont="1" applyFill="1" applyBorder="1" applyAlignment="1">
      <alignment horizontal="center"/>
    </xf>
    <xf numFmtId="0" fontId="15" fillId="0" borderId="24" xfId="256" applyFont="1" applyFill="1" applyBorder="1" applyAlignment="1">
      <alignment horizontal="center" wrapText="1"/>
    </xf>
    <xf numFmtId="0" fontId="7" fillId="55" borderId="24" xfId="256" applyFont="1" applyFill="1" applyBorder="1" applyAlignment="1">
      <alignment horizontal="center"/>
    </xf>
    <xf numFmtId="4" fontId="7" fillId="55" borderId="24" xfId="0" applyNumberFormat="1" applyFont="1" applyFill="1" applyBorder="1" applyAlignment="1">
      <alignment horizontal="right"/>
    </xf>
    <xf numFmtId="0" fontId="7" fillId="55" borderId="24" xfId="256" applyFont="1" applyFill="1" applyBorder="1" applyAlignment="1" quotePrefix="1">
      <alignment horizontal="center"/>
    </xf>
    <xf numFmtId="4" fontId="7" fillId="55" borderId="24" xfId="255" applyNumberFormat="1" applyFont="1" applyFill="1" applyBorder="1" applyAlignment="1">
      <alignment horizontal="right"/>
    </xf>
    <xf numFmtId="0" fontId="15" fillId="55" borderId="24" xfId="256" applyFont="1" applyFill="1" applyBorder="1" applyAlignment="1">
      <alignment horizontal="center" wrapText="1"/>
    </xf>
    <xf numFmtId="164" fontId="7" fillId="0" borderId="22" xfId="256" applyNumberFormat="1" applyFont="1" applyFill="1" applyBorder="1" applyAlignment="1" quotePrefix="1">
      <alignment horizontal="centerContinuous"/>
    </xf>
    <xf numFmtId="2" fontId="7" fillId="0" borderId="24" xfId="0" applyNumberFormat="1" applyFont="1" applyFill="1" applyBorder="1" applyAlignment="1">
      <alignment horizontal="right"/>
    </xf>
    <xf numFmtId="0" fontId="15" fillId="0" borderId="24" xfId="256" applyFont="1" applyFill="1" applyBorder="1" applyAlignment="1">
      <alignment horizontal="center"/>
    </xf>
    <xf numFmtId="2" fontId="7" fillId="55" borderId="24" xfId="0" applyNumberFormat="1" applyFont="1" applyFill="1" applyBorder="1" applyAlignment="1">
      <alignment horizontal="right"/>
    </xf>
    <xf numFmtId="0" fontId="15" fillId="55" borderId="24" xfId="256" applyFont="1" applyFill="1" applyBorder="1" applyAlignment="1">
      <alignment horizontal="center"/>
    </xf>
    <xf numFmtId="171" fontId="7" fillId="0" borderId="24" xfId="145" applyNumberFormat="1" applyFont="1" applyFill="1" applyBorder="1" applyAlignment="1">
      <alignment horizontal="right"/>
    </xf>
    <xf numFmtId="164" fontId="7" fillId="0" borderId="24" xfId="145" applyNumberFormat="1" applyFont="1" applyFill="1" applyBorder="1" applyAlignment="1">
      <alignment horizontal="right"/>
    </xf>
    <xf numFmtId="164" fontId="7" fillId="0" borderId="24" xfId="254" applyNumberFormat="1" applyFont="1" applyFill="1" applyBorder="1" applyAlignment="1">
      <alignment horizontal="right"/>
    </xf>
    <xf numFmtId="164" fontId="7" fillId="0" borderId="24" xfId="256" applyNumberFormat="1" applyFont="1" applyFill="1" applyBorder="1" applyAlignment="1">
      <alignment horizontal="right"/>
    </xf>
    <xf numFmtId="164" fontId="7" fillId="0" borderId="24" xfId="254" applyNumberFormat="1" applyFont="1" applyFill="1" applyBorder="1" applyAlignment="1" quotePrefix="1">
      <alignment horizontal="right"/>
    </xf>
    <xf numFmtId="164" fontId="7" fillId="55" borderId="24" xfId="145" applyNumberFormat="1" applyFont="1" applyFill="1" applyBorder="1" applyAlignment="1">
      <alignment horizontal="right"/>
    </xf>
    <xf numFmtId="164" fontId="7" fillId="55" borderId="24" xfId="254" applyNumberFormat="1" applyFont="1" applyFill="1" applyBorder="1" applyAlignment="1">
      <alignment horizontal="right"/>
    </xf>
    <xf numFmtId="164" fontId="7" fillId="55" borderId="24" xfId="256" applyNumberFormat="1" applyFont="1" applyFill="1" applyBorder="1" applyAlignment="1">
      <alignment horizontal="right"/>
    </xf>
    <xf numFmtId="164" fontId="7" fillId="55" borderId="24" xfId="254" applyNumberFormat="1" applyFont="1" applyFill="1" applyBorder="1" applyAlignment="1" quotePrefix="1">
      <alignment horizontal="right"/>
    </xf>
    <xf numFmtId="164" fontId="7" fillId="0" borderId="24" xfId="0" applyNumberFormat="1" applyFont="1" applyFill="1" applyBorder="1" applyAlignment="1">
      <alignment horizontal="right"/>
    </xf>
    <xf numFmtId="164" fontId="7" fillId="55" borderId="24" xfId="0" applyNumberFormat="1" applyFont="1" applyFill="1" applyBorder="1" applyAlignment="1">
      <alignment horizontal="right"/>
    </xf>
    <xf numFmtId="164" fontId="7" fillId="0" borderId="24" xfId="256" applyNumberFormat="1" applyFont="1" applyFill="1" applyBorder="1" applyAlignment="1" quotePrefix="1">
      <alignment horizontal="right"/>
    </xf>
    <xf numFmtId="164" fontId="7" fillId="55" borderId="24" xfId="256" applyNumberFormat="1" applyFont="1" applyFill="1" applyBorder="1" applyAlignment="1" quotePrefix="1">
      <alignment horizontal="right"/>
    </xf>
    <xf numFmtId="164" fontId="7" fillId="0" borderId="24" xfId="0" applyNumberFormat="1" applyFont="1" applyFill="1" applyBorder="1" applyAlignment="1" quotePrefix="1">
      <alignment horizontal="right"/>
    </xf>
    <xf numFmtId="164" fontId="7" fillId="55" borderId="24" xfId="0" applyNumberFormat="1" applyFont="1" applyFill="1" applyBorder="1" applyAlignment="1" quotePrefix="1">
      <alignment horizontal="right"/>
    </xf>
    <xf numFmtId="164" fontId="14" fillId="0" borderId="24" xfId="0" applyNumberFormat="1" applyFont="1" applyFill="1" applyBorder="1" applyAlignment="1" quotePrefix="1">
      <alignment horizontal="right"/>
    </xf>
    <xf numFmtId="164" fontId="7" fillId="0" borderId="24" xfId="255" applyNumberFormat="1" applyFont="1" applyFill="1" applyBorder="1" applyAlignment="1">
      <alignment horizontal="right"/>
    </xf>
    <xf numFmtId="164" fontId="14" fillId="55" borderId="24" xfId="0" applyNumberFormat="1" applyFont="1" applyFill="1" applyBorder="1" applyAlignment="1" quotePrefix="1">
      <alignment horizontal="right"/>
    </xf>
    <xf numFmtId="0" fontId="7" fillId="0" borderId="24" xfId="256" applyNumberFormat="1" applyFont="1" applyFill="1" applyBorder="1" applyAlignment="1">
      <alignment horizontal="center"/>
    </xf>
    <xf numFmtId="164" fontId="7" fillId="0" borderId="24" xfId="256" applyNumberFormat="1" applyFont="1" applyFill="1" applyBorder="1" applyAlignment="1">
      <alignment/>
    </xf>
    <xf numFmtId="0" fontId="7" fillId="55" borderId="24" xfId="256" applyNumberFormat="1" applyFont="1" applyFill="1" applyBorder="1" applyAlignment="1">
      <alignment horizontal="center"/>
    </xf>
    <xf numFmtId="164" fontId="14" fillId="0" borderId="24" xfId="254" applyNumberFormat="1" applyFont="1" applyFill="1" applyBorder="1" applyAlignment="1">
      <alignment horizontal="right"/>
    </xf>
    <xf numFmtId="164" fontId="15" fillId="0" borderId="24" xfId="254" applyNumberFormat="1" applyFont="1" applyFill="1" applyBorder="1" applyAlignment="1">
      <alignment horizontal="right"/>
    </xf>
    <xf numFmtId="164" fontId="14" fillId="55" borderId="24" xfId="254" applyNumberFormat="1" applyFont="1" applyFill="1" applyBorder="1" applyAlignment="1">
      <alignment horizontal="right"/>
    </xf>
    <xf numFmtId="0" fontId="7" fillId="55" borderId="24" xfId="256" applyNumberFormat="1" applyFont="1" applyFill="1" applyBorder="1" applyAlignment="1" quotePrefix="1">
      <alignment horizontal="center"/>
    </xf>
    <xf numFmtId="165" fontId="7" fillId="0" borderId="24" xfId="256" applyNumberFormat="1" applyFont="1" applyFill="1" applyBorder="1" applyAlignment="1">
      <alignment horizontal="center"/>
    </xf>
    <xf numFmtId="165" fontId="7" fillId="55" borderId="24" xfId="256" applyNumberFormat="1" applyFont="1" applyFill="1" applyBorder="1" applyAlignment="1">
      <alignment horizontal="center"/>
    </xf>
    <xf numFmtId="0" fontId="0" fillId="0" borderId="0" xfId="0" applyFont="1" applyAlignment="1">
      <alignment/>
    </xf>
    <xf numFmtId="4" fontId="7" fillId="0" borderId="24" xfId="254" applyNumberFormat="1" applyFont="1" applyFill="1" applyBorder="1" applyAlignment="1" quotePrefix="1">
      <alignment horizontal="right"/>
    </xf>
    <xf numFmtId="4" fontId="7" fillId="55" borderId="24" xfId="254" applyNumberFormat="1" applyFont="1" applyFill="1" applyBorder="1" applyAlignment="1" quotePrefix="1">
      <alignment horizontal="right"/>
    </xf>
    <xf numFmtId="0" fontId="12" fillId="0" borderId="0" xfId="254" applyFont="1" applyFill="1" applyBorder="1" applyAlignment="1">
      <alignment/>
    </xf>
    <xf numFmtId="164" fontId="12" fillId="0" borderId="0" xfId="254" applyNumberFormat="1" applyFont="1" applyFill="1" applyBorder="1" applyAlignment="1">
      <alignment/>
    </xf>
    <xf numFmtId="0" fontId="12" fillId="0" borderId="0" xfId="254" applyNumberFormat="1" applyFont="1" applyFill="1" applyBorder="1" applyAlignment="1">
      <alignment/>
    </xf>
    <xf numFmtId="164" fontId="12" fillId="0" borderId="0" xfId="0" applyNumberFormat="1" applyFont="1" applyFill="1" applyBorder="1" applyAlignment="1">
      <alignment/>
    </xf>
    <xf numFmtId="0" fontId="12" fillId="0" borderId="0" xfId="0" applyFont="1" applyFill="1" applyBorder="1" applyAlignment="1">
      <alignment/>
    </xf>
    <xf numFmtId="164" fontId="12" fillId="0" borderId="0" xfId="0" applyNumberFormat="1" applyFont="1" applyFill="1" applyAlignment="1">
      <alignment/>
    </xf>
    <xf numFmtId="0" fontId="7" fillId="0" borderId="0" xfId="256" applyFont="1" applyFill="1" applyAlignment="1" quotePrefix="1">
      <alignment vertical="top" wrapText="1"/>
    </xf>
    <xf numFmtId="164" fontId="7" fillId="0" borderId="24" xfId="255" applyNumberFormat="1" applyFont="1" applyFill="1" applyBorder="1" applyAlignment="1" quotePrefix="1">
      <alignment horizontal="right"/>
    </xf>
    <xf numFmtId="164" fontId="7" fillId="55" borderId="24" xfId="255" applyNumberFormat="1" applyFont="1" applyFill="1" applyBorder="1" applyAlignment="1" quotePrefix="1">
      <alignment horizontal="right"/>
    </xf>
    <xf numFmtId="164" fontId="7" fillId="56" borderId="24" xfId="254" applyNumberFormat="1" applyFont="1" applyFill="1" applyBorder="1" applyAlignment="1" quotePrefix="1">
      <alignment horizontal="right"/>
    </xf>
    <xf numFmtId="171" fontId="7" fillId="55" borderId="0" xfId="229" applyNumberFormat="1" applyFont="1" applyFill="1" applyProtection="1">
      <alignment/>
      <protection/>
    </xf>
    <xf numFmtId="0" fontId="0" fillId="0" borderId="0" xfId="0" applyBorder="1" applyAlignment="1">
      <alignment/>
    </xf>
    <xf numFmtId="0" fontId="7" fillId="0" borderId="0" xfId="256" applyFont="1" applyFill="1" applyBorder="1" applyAlignment="1" quotePrefix="1">
      <alignment vertical="top" wrapText="1"/>
    </xf>
    <xf numFmtId="165" fontId="16" fillId="0" borderId="25" xfId="256" applyNumberFormat="1" applyFont="1" applyFill="1" applyBorder="1" applyAlignment="1" quotePrefix="1">
      <alignment horizontal="center" vertical="center"/>
    </xf>
    <xf numFmtId="165" fontId="16" fillId="0" borderId="25" xfId="256" applyNumberFormat="1" applyFont="1" applyFill="1" applyBorder="1" applyAlignment="1" quotePrefix="1">
      <alignment horizontal="center" vertical="center"/>
    </xf>
    <xf numFmtId="164" fontId="16" fillId="0" borderId="25" xfId="256" applyNumberFormat="1" applyFont="1" applyFill="1" applyBorder="1" applyAlignment="1" quotePrefix="1">
      <alignment horizontal="center" vertical="center"/>
    </xf>
    <xf numFmtId="165" fontId="16" fillId="0" borderId="25" xfId="256" applyNumberFormat="1" applyFont="1" applyFill="1" applyBorder="1" applyAlignment="1" quotePrefix="1">
      <alignment horizontal="center" vertical="center"/>
    </xf>
    <xf numFmtId="164" fontId="16" fillId="0" borderId="25" xfId="256" applyNumberFormat="1" applyFont="1" applyFill="1" applyBorder="1" applyAlignment="1" quotePrefix="1">
      <alignment horizontal="center" vertical="center"/>
    </xf>
    <xf numFmtId="165" fontId="16" fillId="0" borderId="25" xfId="256" applyNumberFormat="1" applyFont="1" applyFill="1" applyBorder="1" applyAlignment="1" quotePrefix="1">
      <alignment horizontal="center" vertical="center"/>
    </xf>
    <xf numFmtId="164" fontId="16" fillId="0" borderId="25" xfId="256" applyNumberFormat="1" applyFont="1" applyFill="1" applyBorder="1" applyAlignment="1" quotePrefix="1">
      <alignment horizontal="center" vertical="center"/>
    </xf>
    <xf numFmtId="165" fontId="16" fillId="0" borderId="25" xfId="256" applyNumberFormat="1" applyFont="1" applyFill="1" applyBorder="1" applyAlignment="1" quotePrefix="1">
      <alignment horizontal="center" vertical="center"/>
    </xf>
    <xf numFmtId="164" fontId="16" fillId="0" borderId="25" xfId="256" applyNumberFormat="1" applyFont="1" applyFill="1" applyBorder="1" applyAlignment="1" quotePrefix="1">
      <alignment horizontal="center" vertical="center"/>
    </xf>
    <xf numFmtId="165" fontId="16" fillId="0" borderId="25" xfId="256" applyNumberFormat="1" applyFont="1" applyFill="1" applyBorder="1" applyAlignment="1" quotePrefix="1">
      <alignment horizontal="center"/>
    </xf>
    <xf numFmtId="165" fontId="16" fillId="0" borderId="25" xfId="256" applyNumberFormat="1" applyFont="1" applyFill="1" applyBorder="1" applyAlignment="1" quotePrefix="1">
      <alignment horizontal="center" vertical="center"/>
    </xf>
    <xf numFmtId="164" fontId="16" fillId="0" borderId="25" xfId="256" applyNumberFormat="1" applyFont="1" applyFill="1" applyBorder="1" applyAlignment="1" quotePrefix="1">
      <alignment horizontal="center" vertical="center"/>
    </xf>
    <xf numFmtId="165" fontId="16" fillId="0" borderId="25" xfId="256" applyNumberFormat="1" applyFont="1" applyFill="1" applyBorder="1" applyAlignment="1" quotePrefix="1">
      <alignment horizontal="center" vertical="center"/>
    </xf>
    <xf numFmtId="164" fontId="16" fillId="0" borderId="25" xfId="256" applyNumberFormat="1" applyFont="1" applyFill="1" applyBorder="1" applyAlignment="1" quotePrefix="1">
      <alignment horizontal="center" vertical="center"/>
    </xf>
    <xf numFmtId="165" fontId="16" fillId="0" borderId="25" xfId="256" applyNumberFormat="1" applyFont="1" applyFill="1" applyBorder="1" applyAlignment="1" quotePrefix="1">
      <alignment horizontal="center"/>
    </xf>
    <xf numFmtId="164" fontId="16" fillId="0" borderId="25" xfId="256" applyNumberFormat="1" applyFont="1" applyFill="1" applyBorder="1" applyAlignment="1" quotePrefix="1">
      <alignment horizontal="center"/>
    </xf>
    <xf numFmtId="165" fontId="16" fillId="0" borderId="25" xfId="256" applyNumberFormat="1" applyFont="1" applyFill="1" applyBorder="1" applyAlignment="1" quotePrefix="1">
      <alignment horizontal="center" vertical="center"/>
    </xf>
    <xf numFmtId="164" fontId="16" fillId="0" borderId="25" xfId="256" applyNumberFormat="1" applyFont="1" applyFill="1" applyBorder="1" applyAlignment="1" quotePrefix="1">
      <alignment horizontal="center" vertical="center"/>
    </xf>
    <xf numFmtId="164" fontId="7" fillId="55" borderId="24" xfId="145" applyNumberFormat="1" applyFont="1" applyFill="1" applyBorder="1" applyAlignment="1" quotePrefix="1">
      <alignment horizontal="right"/>
    </xf>
    <xf numFmtId="164" fontId="7" fillId="0" borderId="24" xfId="145" applyNumberFormat="1" applyFont="1" applyFill="1" applyBorder="1" applyAlignment="1" quotePrefix="1">
      <alignment horizontal="right"/>
    </xf>
    <xf numFmtId="164" fontId="15" fillId="55" borderId="24" xfId="0" applyNumberFormat="1" applyFont="1" applyFill="1" applyBorder="1" applyAlignment="1" quotePrefix="1">
      <alignment horizontal="right"/>
    </xf>
    <xf numFmtId="164" fontId="7" fillId="0" borderId="24" xfId="0" applyNumberFormat="1" applyFont="1" applyFill="1" applyBorder="1" applyAlignment="1">
      <alignment/>
    </xf>
    <xf numFmtId="164" fontId="15" fillId="0" borderId="24" xfId="0" applyNumberFormat="1" applyFont="1" applyFill="1" applyBorder="1" applyAlignment="1" quotePrefix="1">
      <alignment horizontal="right"/>
    </xf>
    <xf numFmtId="164" fontId="7" fillId="55" borderId="24" xfId="145" applyNumberFormat="1" applyFont="1" applyFill="1" applyBorder="1" applyAlignment="1" applyProtection="1">
      <alignment horizontal="right"/>
      <protection/>
    </xf>
    <xf numFmtId="164" fontId="7" fillId="0" borderId="24" xfId="145" applyNumberFormat="1" applyFont="1" applyFill="1" applyBorder="1" applyAlignment="1" applyProtection="1">
      <alignment/>
      <protection/>
    </xf>
    <xf numFmtId="0" fontId="7" fillId="55" borderId="26" xfId="256" applyNumberFormat="1" applyFont="1" applyFill="1" applyBorder="1" applyAlignment="1">
      <alignment horizontal="center"/>
    </xf>
    <xf numFmtId="165" fontId="7" fillId="55" borderId="26" xfId="256" applyNumberFormat="1" applyFont="1" applyFill="1" applyBorder="1" applyAlignment="1">
      <alignment horizontal="center"/>
    </xf>
    <xf numFmtId="164" fontId="7" fillId="55" borderId="26" xfId="245" applyNumberFormat="1" applyFont="1" applyFill="1" applyBorder="1" applyProtection="1">
      <alignment/>
      <protection/>
    </xf>
    <xf numFmtId="164" fontId="7" fillId="55" borderId="26" xfId="254" applyNumberFormat="1" applyFont="1" applyFill="1" applyBorder="1" applyAlignment="1" quotePrefix="1">
      <alignment horizontal="right"/>
    </xf>
    <xf numFmtId="164" fontId="7" fillId="55" borderId="26" xfId="256" applyNumberFormat="1" applyFont="1" applyFill="1" applyBorder="1" applyAlignment="1">
      <alignment/>
    </xf>
    <xf numFmtId="164" fontId="7" fillId="55" borderId="26" xfId="254" applyNumberFormat="1" applyFont="1" applyFill="1" applyBorder="1" applyAlignment="1">
      <alignment horizontal="right"/>
    </xf>
    <xf numFmtId="0" fontId="7" fillId="55" borderId="26" xfId="256" applyFont="1" applyFill="1" applyBorder="1" applyAlignment="1">
      <alignment horizontal="center"/>
    </xf>
    <xf numFmtId="164" fontId="7" fillId="55" borderId="26" xfId="256" applyNumberFormat="1" applyFont="1" applyFill="1" applyBorder="1" applyAlignment="1">
      <alignment horizontal="right"/>
    </xf>
    <xf numFmtId="164" fontId="7" fillId="55" borderId="26" xfId="0" applyNumberFormat="1" applyFont="1" applyFill="1" applyBorder="1" applyAlignment="1" quotePrefix="1">
      <alignment horizontal="right"/>
    </xf>
    <xf numFmtId="164" fontId="7" fillId="55" borderId="26" xfId="256" applyNumberFormat="1" applyFont="1" applyFill="1" applyBorder="1" applyAlignment="1" quotePrefix="1">
      <alignment horizontal="right"/>
    </xf>
    <xf numFmtId="164" fontId="7" fillId="55" borderId="26" xfId="0" applyNumberFormat="1" applyFont="1" applyFill="1" applyBorder="1" applyAlignment="1">
      <alignment horizontal="right"/>
    </xf>
    <xf numFmtId="0" fontId="15" fillId="55" borderId="26" xfId="256" applyFont="1" applyFill="1" applyBorder="1" applyAlignment="1">
      <alignment horizontal="center"/>
    </xf>
    <xf numFmtId="4" fontId="7" fillId="55" borderId="27" xfId="0" applyNumberFormat="1" applyFont="1" applyFill="1" applyBorder="1" applyAlignment="1">
      <alignment horizontal="right"/>
    </xf>
    <xf numFmtId="2" fontId="7" fillId="0" borderId="24" xfId="0" applyNumberFormat="1" applyFont="1" applyFill="1" applyBorder="1" applyAlignment="1">
      <alignment horizontal="right"/>
    </xf>
    <xf numFmtId="2" fontId="7" fillId="55" borderId="27" xfId="0" applyNumberFormat="1" applyFont="1" applyFill="1" applyBorder="1" applyAlignment="1">
      <alignment horizontal="right"/>
    </xf>
    <xf numFmtId="0" fontId="7" fillId="55" borderId="27" xfId="256" applyFont="1" applyFill="1" applyBorder="1" applyAlignment="1">
      <alignment horizontal="center"/>
    </xf>
    <xf numFmtId="165" fontId="7" fillId="55" borderId="27" xfId="256" applyNumberFormat="1" applyFont="1" applyFill="1" applyBorder="1" applyAlignment="1">
      <alignment horizontal="center"/>
    </xf>
    <xf numFmtId="165" fontId="16" fillId="0" borderId="25" xfId="256" applyNumberFormat="1" applyFont="1" applyFill="1" applyBorder="1" applyAlignment="1" quotePrefix="1">
      <alignment horizontal="center"/>
    </xf>
    <xf numFmtId="164" fontId="16" fillId="0" borderId="25" xfId="256" applyNumberFormat="1" applyFont="1" applyFill="1" applyBorder="1" applyAlignment="1" quotePrefix="1">
      <alignment horizontal="center"/>
    </xf>
    <xf numFmtId="0" fontId="15" fillId="55" borderId="26" xfId="256" applyFont="1" applyFill="1" applyBorder="1" applyAlignment="1">
      <alignment horizontal="center" wrapText="1"/>
    </xf>
    <xf numFmtId="4" fontId="7" fillId="55" borderId="26" xfId="0" applyNumberFormat="1" applyFont="1" applyFill="1" applyBorder="1" applyAlignment="1">
      <alignment horizontal="right"/>
    </xf>
    <xf numFmtId="4" fontId="7" fillId="55" borderId="26" xfId="254" applyNumberFormat="1" applyFont="1" applyFill="1" applyBorder="1" applyAlignment="1" quotePrefix="1">
      <alignment horizontal="right"/>
    </xf>
    <xf numFmtId="4" fontId="7" fillId="55" borderId="26" xfId="255" applyNumberFormat="1" applyFont="1" applyFill="1" applyBorder="1" applyAlignment="1">
      <alignment horizontal="right"/>
    </xf>
    <xf numFmtId="2" fontId="7" fillId="55" borderId="26" xfId="0" applyNumberFormat="1" applyFont="1" applyFill="1" applyBorder="1" applyAlignment="1">
      <alignment horizontal="right"/>
    </xf>
    <xf numFmtId="164" fontId="7" fillId="55" borderId="26" xfId="145" applyNumberFormat="1" applyFont="1" applyFill="1" applyBorder="1" applyAlignment="1">
      <alignment horizontal="right"/>
    </xf>
    <xf numFmtId="171" fontId="7" fillId="55" borderId="26" xfId="0" applyNumberFormat="1" applyFont="1" applyFill="1" applyBorder="1" applyAlignment="1">
      <alignment/>
    </xf>
    <xf numFmtId="164" fontId="7" fillId="55" borderId="26" xfId="0" applyNumberFormat="1" applyFont="1" applyFill="1" applyBorder="1" applyAlignment="1">
      <alignment/>
    </xf>
    <xf numFmtId="164" fontId="7" fillId="55" borderId="26" xfId="145" applyNumberFormat="1" applyFont="1" applyFill="1" applyBorder="1" applyAlignment="1" applyProtection="1">
      <alignment/>
      <protection/>
    </xf>
    <xf numFmtId="164" fontId="15" fillId="55" borderId="26" xfId="0" applyNumberFormat="1" applyFont="1" applyFill="1" applyBorder="1" applyAlignment="1" quotePrefix="1">
      <alignment horizontal="right"/>
    </xf>
    <xf numFmtId="171" fontId="7" fillId="55" borderId="26" xfId="229" applyNumberFormat="1" applyFont="1" applyFill="1" applyBorder="1" applyProtection="1">
      <alignment/>
      <protection/>
    </xf>
    <xf numFmtId="164" fontId="7" fillId="56" borderId="24" xfId="256" applyNumberFormat="1" applyFont="1" applyFill="1" applyBorder="1" applyAlignment="1" quotePrefix="1">
      <alignment horizontal="right"/>
    </xf>
    <xf numFmtId="2" fontId="7" fillId="0" borderId="0" xfId="0" applyNumberFormat="1" applyFont="1" applyFill="1" applyBorder="1" applyAlignment="1">
      <alignment horizontal="right"/>
    </xf>
    <xf numFmtId="0" fontId="0" fillId="0" borderId="0" xfId="0" applyFill="1" applyAlignment="1">
      <alignment/>
    </xf>
    <xf numFmtId="2" fontId="7" fillId="0" borderId="28" xfId="256" applyNumberFormat="1" applyFont="1" applyFill="1" applyBorder="1" applyAlignment="1">
      <alignment horizontal="right"/>
    </xf>
    <xf numFmtId="164" fontId="12" fillId="0" borderId="28" xfId="256" applyNumberFormat="1" applyFont="1" applyFill="1" applyBorder="1" applyAlignment="1">
      <alignment horizontal="right"/>
    </xf>
    <xf numFmtId="0" fontId="0" fillId="0" borderId="26" xfId="0" applyBorder="1" applyAlignment="1">
      <alignment/>
    </xf>
    <xf numFmtId="0" fontId="15" fillId="56" borderId="27" xfId="256" applyFont="1" applyFill="1" applyBorder="1" applyAlignment="1">
      <alignment horizontal="center" wrapText="1"/>
    </xf>
    <xf numFmtId="165" fontId="7" fillId="56" borderId="27" xfId="256" applyNumberFormat="1" applyFont="1" applyFill="1" applyBorder="1" applyAlignment="1">
      <alignment horizontal="center"/>
    </xf>
    <xf numFmtId="4" fontId="7" fillId="56" borderId="27" xfId="0" applyNumberFormat="1" applyFont="1" applyFill="1" applyBorder="1" applyAlignment="1">
      <alignment horizontal="right"/>
    </xf>
    <xf numFmtId="4" fontId="7" fillId="56" borderId="27" xfId="254" applyNumberFormat="1" applyFont="1" applyFill="1" applyBorder="1" applyAlignment="1" quotePrefix="1">
      <alignment horizontal="right"/>
    </xf>
    <xf numFmtId="4" fontId="7" fillId="56" borderId="27" xfId="255" applyNumberFormat="1" applyFont="1" applyFill="1" applyBorder="1" applyAlignment="1">
      <alignment horizontal="right"/>
    </xf>
    <xf numFmtId="2" fontId="7" fillId="56" borderId="27" xfId="0" applyNumberFormat="1" applyFont="1" applyFill="1" applyBorder="1" applyAlignment="1">
      <alignment horizontal="right"/>
    </xf>
    <xf numFmtId="0" fontId="7" fillId="56" borderId="27" xfId="256" applyFont="1" applyFill="1" applyBorder="1" applyAlignment="1">
      <alignment horizontal="center"/>
    </xf>
    <xf numFmtId="164" fontId="7" fillId="56" borderId="27" xfId="256" applyNumberFormat="1" applyFont="1" applyFill="1" applyBorder="1" applyAlignment="1">
      <alignment horizontal="right"/>
    </xf>
    <xf numFmtId="164" fontId="7" fillId="56" borderId="27" xfId="0" applyNumberFormat="1" applyFont="1" applyFill="1" applyBorder="1" applyAlignment="1" quotePrefix="1">
      <alignment horizontal="right"/>
    </xf>
    <xf numFmtId="164" fontId="7" fillId="56" borderId="26" xfId="256" applyNumberFormat="1" applyFont="1" applyFill="1" applyBorder="1" applyAlignment="1">
      <alignment horizontal="right"/>
    </xf>
    <xf numFmtId="164" fontId="7" fillId="56" borderId="26" xfId="256" applyNumberFormat="1" applyFont="1" applyFill="1" applyBorder="1" applyAlignment="1" quotePrefix="1">
      <alignment horizontal="right"/>
    </xf>
    <xf numFmtId="164" fontId="7" fillId="56" borderId="26" xfId="0" applyNumberFormat="1" applyFont="1" applyFill="1" applyBorder="1" applyAlignment="1" quotePrefix="1">
      <alignment horizontal="right"/>
    </xf>
    <xf numFmtId="164" fontId="7" fillId="56" borderId="26" xfId="0" applyNumberFormat="1" applyFont="1" applyFill="1" applyBorder="1" applyAlignment="1">
      <alignment horizontal="right"/>
    </xf>
    <xf numFmtId="0" fontId="7" fillId="56" borderId="27" xfId="256" applyNumberFormat="1" applyFont="1" applyFill="1" applyBorder="1" applyAlignment="1">
      <alignment horizontal="center"/>
    </xf>
    <xf numFmtId="164" fontId="7" fillId="56" borderId="27" xfId="254" applyNumberFormat="1" applyFont="1" applyFill="1" applyBorder="1" applyAlignment="1" quotePrefix="1">
      <alignment horizontal="right"/>
    </xf>
    <xf numFmtId="164" fontId="7" fillId="56" borderId="27" xfId="256" applyNumberFormat="1" applyFont="1" applyFill="1" applyBorder="1" applyAlignment="1">
      <alignment/>
    </xf>
    <xf numFmtId="164" fontId="7" fillId="56" borderId="27" xfId="254" applyNumberFormat="1" applyFont="1" applyFill="1" applyBorder="1" applyAlignment="1">
      <alignment horizontal="right"/>
    </xf>
    <xf numFmtId="164" fontId="7" fillId="56" borderId="26" xfId="256" applyNumberFormat="1" applyFont="1" applyFill="1" applyBorder="1" applyAlignment="1">
      <alignment/>
    </xf>
    <xf numFmtId="164" fontId="7" fillId="56" borderId="26" xfId="254" applyNumberFormat="1" applyFont="1" applyFill="1" applyBorder="1" applyAlignment="1" quotePrefix="1">
      <alignment horizontal="right"/>
    </xf>
    <xf numFmtId="164" fontId="7" fillId="56" borderId="26" xfId="254" applyNumberFormat="1" applyFont="1" applyFill="1" applyBorder="1" applyAlignment="1">
      <alignment horizontal="right"/>
    </xf>
    <xf numFmtId="0" fontId="15" fillId="56" borderId="24" xfId="256" applyFont="1" applyFill="1" applyBorder="1" applyAlignment="1">
      <alignment horizontal="center"/>
    </xf>
    <xf numFmtId="165" fontId="7" fillId="56" borderId="24" xfId="256" applyNumberFormat="1" applyFont="1" applyFill="1" applyBorder="1" applyAlignment="1">
      <alignment horizontal="center"/>
    </xf>
    <xf numFmtId="164" fontId="7" fillId="56" borderId="24" xfId="254" applyNumberFormat="1" applyFont="1" applyFill="1" applyBorder="1" applyAlignment="1">
      <alignment horizontal="right"/>
    </xf>
    <xf numFmtId="164" fontId="7" fillId="56" borderId="24" xfId="256" applyNumberFormat="1" applyFont="1" applyFill="1" applyBorder="1" applyAlignment="1">
      <alignment horizontal="right"/>
    </xf>
    <xf numFmtId="164" fontId="7" fillId="0" borderId="27" xfId="254" applyNumberFormat="1" applyFont="1" applyFill="1" applyBorder="1" applyAlignment="1" quotePrefix="1">
      <alignment horizontal="right"/>
    </xf>
    <xf numFmtId="0" fontId="7" fillId="56" borderId="26" xfId="256" applyFont="1" applyFill="1" applyBorder="1" applyAlignment="1">
      <alignment horizontal="center"/>
    </xf>
    <xf numFmtId="165" fontId="7" fillId="56" borderId="26" xfId="256" applyNumberFormat="1" applyFont="1" applyFill="1" applyBorder="1" applyAlignment="1">
      <alignment horizontal="center"/>
    </xf>
    <xf numFmtId="164" fontId="7" fillId="56" borderId="26" xfId="0" applyNumberFormat="1" applyFont="1" applyFill="1" applyBorder="1" applyAlignment="1">
      <alignment/>
    </xf>
    <xf numFmtId="171" fontId="7" fillId="56" borderId="26" xfId="0" applyNumberFormat="1" applyFont="1" applyFill="1" applyBorder="1" applyAlignment="1">
      <alignment/>
    </xf>
    <xf numFmtId="164" fontId="7" fillId="0" borderId="26" xfId="254" applyNumberFormat="1" applyFont="1" applyFill="1" applyBorder="1" applyAlignment="1">
      <alignment horizontal="right"/>
    </xf>
    <xf numFmtId="0" fontId="15" fillId="56" borderId="26" xfId="256" applyFont="1" applyFill="1" applyBorder="1" applyAlignment="1">
      <alignment horizontal="center" wrapText="1"/>
    </xf>
    <xf numFmtId="4" fontId="7" fillId="56" borderId="26" xfId="0" applyNumberFormat="1" applyFont="1" applyFill="1" applyBorder="1" applyAlignment="1">
      <alignment horizontal="right"/>
    </xf>
    <xf numFmtId="4" fontId="7" fillId="56" borderId="26" xfId="254" applyNumberFormat="1" applyFont="1" applyFill="1" applyBorder="1" applyAlignment="1" quotePrefix="1">
      <alignment horizontal="right"/>
    </xf>
    <xf numFmtId="4" fontId="7" fillId="56" borderId="26" xfId="255" applyNumberFormat="1" applyFont="1" applyFill="1" applyBorder="1" applyAlignment="1">
      <alignment horizontal="right"/>
    </xf>
    <xf numFmtId="2" fontId="7" fillId="56" borderId="26" xfId="0" applyNumberFormat="1" applyFont="1" applyFill="1" applyBorder="1" applyAlignment="1">
      <alignment horizontal="right"/>
    </xf>
    <xf numFmtId="0" fontId="0" fillId="56" borderId="26" xfId="0" applyFill="1" applyBorder="1" applyAlignment="1">
      <alignment/>
    </xf>
    <xf numFmtId="2" fontId="7" fillId="0" borderId="26" xfId="0" applyNumberFormat="1" applyFont="1" applyFill="1" applyBorder="1" applyAlignment="1">
      <alignment horizontal="right"/>
    </xf>
    <xf numFmtId="164" fontId="7" fillId="56" borderId="26" xfId="145" applyNumberFormat="1" applyFont="1" applyFill="1" applyBorder="1" applyAlignment="1" applyProtection="1">
      <alignment/>
      <protection/>
    </xf>
    <xf numFmtId="164" fontId="15" fillId="56" borderId="26" xfId="0" applyNumberFormat="1" applyFont="1" applyFill="1" applyBorder="1" applyAlignment="1" quotePrefix="1">
      <alignment horizontal="right"/>
    </xf>
    <xf numFmtId="164" fontId="7" fillId="0" borderId="26" xfId="256" applyNumberFormat="1" applyFont="1" applyFill="1" applyBorder="1" applyAlignment="1" quotePrefix="1">
      <alignment horizontal="right"/>
    </xf>
    <xf numFmtId="0" fontId="7" fillId="56" borderId="26" xfId="256" applyNumberFormat="1" applyFont="1" applyFill="1" applyBorder="1" applyAlignment="1">
      <alignment horizontal="center"/>
    </xf>
    <xf numFmtId="164" fontId="7" fillId="56" borderId="26" xfId="245" applyNumberFormat="1" applyFont="1" applyFill="1" applyBorder="1" applyProtection="1">
      <alignment/>
      <protection/>
    </xf>
    <xf numFmtId="171" fontId="7" fillId="56" borderId="26" xfId="229" applyNumberFormat="1" applyFont="1" applyFill="1" applyBorder="1" applyProtection="1">
      <alignment/>
      <protection/>
    </xf>
    <xf numFmtId="0" fontId="15" fillId="56" borderId="26" xfId="256" applyFont="1" applyFill="1" applyBorder="1" applyAlignment="1">
      <alignment horizontal="center"/>
    </xf>
    <xf numFmtId="164" fontId="7" fillId="56" borderId="26" xfId="145" applyNumberFormat="1" applyFont="1" applyFill="1" applyBorder="1" applyAlignment="1">
      <alignment horizontal="right"/>
    </xf>
    <xf numFmtId="164" fontId="7" fillId="0" borderId="26" xfId="254" applyNumberFormat="1" applyFont="1" applyFill="1" applyBorder="1" applyAlignment="1" quotePrefix="1">
      <alignment horizontal="right"/>
    </xf>
    <xf numFmtId="164" fontId="7" fillId="56" borderId="0" xfId="256" applyNumberFormat="1" applyFont="1" applyFill="1" applyBorder="1" applyAlignment="1">
      <alignment/>
    </xf>
    <xf numFmtId="0" fontId="7" fillId="56" borderId="29" xfId="256" applyFont="1" applyFill="1" applyBorder="1" applyAlignment="1">
      <alignment horizontal="center"/>
    </xf>
    <xf numFmtId="165" fontId="7" fillId="56" borderId="29" xfId="256" applyNumberFormat="1" applyFont="1" applyFill="1" applyBorder="1" applyAlignment="1">
      <alignment horizontal="center"/>
    </xf>
    <xf numFmtId="164" fontId="7" fillId="56" borderId="29" xfId="256" applyNumberFormat="1" applyFont="1" applyFill="1" applyBorder="1" applyAlignment="1">
      <alignment/>
    </xf>
    <xf numFmtId="164" fontId="7" fillId="56" borderId="29" xfId="254" applyNumberFormat="1" applyFont="1" applyFill="1" applyBorder="1" applyAlignment="1" quotePrefix="1">
      <alignment horizontal="right"/>
    </xf>
    <xf numFmtId="164" fontId="7" fillId="56" borderId="29" xfId="254" applyNumberFormat="1" applyFont="1" applyFill="1" applyBorder="1" applyAlignment="1">
      <alignment horizontal="right"/>
    </xf>
    <xf numFmtId="0" fontId="7" fillId="56" borderId="24" xfId="256" applyFont="1" applyFill="1" applyBorder="1" applyAlignment="1">
      <alignment horizontal="center"/>
    </xf>
    <xf numFmtId="164" fontId="7" fillId="56" borderId="24" xfId="256" applyNumberFormat="1" applyFont="1" applyFill="1" applyBorder="1" applyAlignment="1">
      <alignment/>
    </xf>
    <xf numFmtId="164" fontId="7" fillId="56" borderId="0" xfId="254" applyNumberFormat="1" applyFont="1" applyFill="1" applyBorder="1" applyAlignment="1">
      <alignment horizontal="right"/>
    </xf>
    <xf numFmtId="0" fontId="7" fillId="56" borderId="24" xfId="256" applyNumberFormat="1" applyFont="1" applyFill="1" applyBorder="1" applyAlignment="1">
      <alignment horizontal="center"/>
    </xf>
    <xf numFmtId="164" fontId="7" fillId="56" borderId="29" xfId="256" applyNumberFormat="1" applyFont="1" applyFill="1" applyBorder="1" applyAlignment="1">
      <alignment horizontal="right"/>
    </xf>
    <xf numFmtId="164" fontId="7" fillId="56" borderId="24" xfId="0" applyNumberFormat="1" applyFont="1" applyFill="1" applyBorder="1" applyAlignment="1" quotePrefix="1">
      <alignment horizontal="right"/>
    </xf>
    <xf numFmtId="164" fontId="7" fillId="56" borderId="0" xfId="0" applyNumberFormat="1" applyFont="1" applyFill="1" applyBorder="1" applyAlignment="1">
      <alignment/>
    </xf>
    <xf numFmtId="164" fontId="7" fillId="0" borderId="26" xfId="256" applyNumberFormat="1" applyFont="1" applyFill="1" applyBorder="1" applyAlignment="1">
      <alignment/>
    </xf>
    <xf numFmtId="171" fontId="7" fillId="56" borderId="0" xfId="0" applyNumberFormat="1" applyFont="1" applyFill="1" applyBorder="1" applyAlignment="1">
      <alignment/>
    </xf>
    <xf numFmtId="164" fontId="7" fillId="56" borderId="29" xfId="256" applyNumberFormat="1" applyFont="1" applyFill="1" applyBorder="1" applyAlignment="1" quotePrefix="1">
      <alignment horizontal="right"/>
    </xf>
    <xf numFmtId="164" fontId="7" fillId="0" borderId="29" xfId="254" applyNumberFormat="1" applyFont="1" applyFill="1" applyBorder="1" applyAlignment="1">
      <alignment horizontal="right"/>
    </xf>
    <xf numFmtId="164" fontId="7" fillId="56" borderId="24" xfId="0" applyNumberFormat="1" applyFont="1" applyFill="1" applyBorder="1" applyAlignment="1">
      <alignment/>
    </xf>
    <xf numFmtId="171" fontId="7" fillId="56" borderId="24" xfId="0" applyNumberFormat="1" applyFont="1" applyFill="1" applyBorder="1" applyAlignment="1">
      <alignment/>
    </xf>
    <xf numFmtId="0" fontId="0" fillId="56" borderId="0" xfId="0" applyFill="1" applyBorder="1" applyAlignment="1">
      <alignment/>
    </xf>
    <xf numFmtId="0" fontId="0" fillId="56" borderId="24" xfId="0" applyFill="1" applyBorder="1" applyAlignment="1">
      <alignment/>
    </xf>
    <xf numFmtId="2" fontId="7" fillId="0" borderId="29" xfId="0" applyNumberFormat="1" applyFont="1" applyFill="1" applyBorder="1" applyAlignment="1">
      <alignment horizontal="right"/>
    </xf>
    <xf numFmtId="2" fontId="7" fillId="56" borderId="24" xfId="0" applyNumberFormat="1" applyFont="1" applyFill="1" applyBorder="1" applyAlignment="1">
      <alignment horizontal="right"/>
    </xf>
    <xf numFmtId="164" fontId="16" fillId="0" borderId="25" xfId="256" applyNumberFormat="1" applyFont="1" applyFill="1" applyBorder="1" applyAlignment="1" quotePrefix="1">
      <alignment horizontal="center" vertical="center"/>
    </xf>
    <xf numFmtId="164" fontId="7" fillId="56" borderId="0" xfId="254" applyNumberFormat="1" applyFont="1" applyFill="1" applyBorder="1" applyAlignment="1" quotePrefix="1">
      <alignment horizontal="right"/>
    </xf>
    <xf numFmtId="0" fontId="7" fillId="56" borderId="29" xfId="256" applyNumberFormat="1" applyFont="1" applyFill="1" applyBorder="1" applyAlignment="1">
      <alignment horizontal="center"/>
    </xf>
    <xf numFmtId="3" fontId="7" fillId="0" borderId="23" xfId="256" applyNumberFormat="1" applyFill="1" applyBorder="1" applyAlignment="1">
      <alignment horizontal="centerContinuous"/>
    </xf>
    <xf numFmtId="3" fontId="7" fillId="0" borderId="22" xfId="256" applyNumberFormat="1" applyFill="1" applyBorder="1" applyAlignment="1">
      <alignment horizontal="centerContinuous"/>
    </xf>
    <xf numFmtId="3" fontId="7" fillId="0" borderId="20" xfId="256" applyNumberFormat="1" applyFill="1" applyBorder="1" applyAlignment="1">
      <alignment horizontal="centerContinuous"/>
    </xf>
    <xf numFmtId="3" fontId="7" fillId="0" borderId="21" xfId="256" applyNumberFormat="1" applyFill="1" applyBorder="1" applyAlignment="1">
      <alignment horizontal="centerContinuous"/>
    </xf>
    <xf numFmtId="164" fontId="7" fillId="0" borderId="20" xfId="256" applyNumberFormat="1" applyFill="1" applyBorder="1" applyAlignment="1">
      <alignment horizontal="centerContinuous"/>
    </xf>
    <xf numFmtId="164" fontId="7" fillId="0" borderId="21" xfId="256" applyNumberFormat="1" applyFill="1" applyBorder="1" applyAlignment="1">
      <alignment horizontal="centerContinuous"/>
    </xf>
    <xf numFmtId="164" fontId="7" fillId="56" borderId="24" xfId="145" applyNumberFormat="1" applyFont="1" applyFill="1" applyBorder="1" applyAlignment="1" applyProtection="1">
      <alignment/>
      <protection/>
    </xf>
    <xf numFmtId="164" fontId="7" fillId="56" borderId="24" xfId="0" applyNumberFormat="1" applyFont="1" applyFill="1" applyBorder="1" applyAlignment="1">
      <alignment horizontal="right"/>
    </xf>
    <xf numFmtId="164" fontId="15" fillId="56" borderId="24" xfId="0" applyNumberFormat="1" applyFont="1" applyFill="1" applyBorder="1" applyAlignment="1" quotePrefix="1">
      <alignment horizontal="right"/>
    </xf>
    <xf numFmtId="164" fontId="7" fillId="56" borderId="30" xfId="256" applyNumberFormat="1" applyFont="1" applyFill="1" applyBorder="1" applyAlignment="1">
      <alignment horizontal="right"/>
    </xf>
    <xf numFmtId="165" fontId="7" fillId="56" borderId="31" xfId="256" applyNumberFormat="1" applyFont="1" applyFill="1" applyBorder="1" applyAlignment="1">
      <alignment horizontal="center"/>
    </xf>
    <xf numFmtId="2" fontId="7" fillId="56" borderId="32" xfId="0" applyNumberFormat="1" applyFont="1" applyFill="1" applyBorder="1" applyAlignment="1">
      <alignment horizontal="right"/>
    </xf>
    <xf numFmtId="164" fontId="7" fillId="56" borderId="30" xfId="256" applyNumberFormat="1" applyFont="1" applyFill="1" applyBorder="1" applyAlignment="1">
      <alignment/>
    </xf>
    <xf numFmtId="2" fontId="7" fillId="56" borderId="0" xfId="0" applyNumberFormat="1" applyFont="1" applyFill="1" applyBorder="1" applyAlignment="1">
      <alignment horizontal="right"/>
    </xf>
    <xf numFmtId="2" fontId="7" fillId="0" borderId="31" xfId="0" applyNumberFormat="1" applyFont="1" applyFill="1" applyBorder="1" applyAlignment="1">
      <alignment horizontal="right"/>
    </xf>
    <xf numFmtId="2" fontId="7" fillId="0" borderId="27" xfId="0" applyNumberFormat="1" applyFont="1" applyFill="1" applyBorder="1" applyAlignment="1">
      <alignment horizontal="right"/>
    </xf>
    <xf numFmtId="164" fontId="7" fillId="56" borderId="30" xfId="254" applyNumberFormat="1" applyFont="1" applyFill="1" applyBorder="1" applyAlignment="1" quotePrefix="1">
      <alignment horizontal="right"/>
    </xf>
    <xf numFmtId="164" fontId="7" fillId="56" borderId="33" xfId="254" applyNumberFormat="1" applyFont="1" applyFill="1" applyBorder="1" applyAlignment="1">
      <alignment horizontal="right"/>
    </xf>
    <xf numFmtId="171" fontId="7" fillId="56" borderId="33" xfId="0" applyNumberFormat="1" applyFont="1" applyFill="1" applyBorder="1" applyAlignment="1">
      <alignment/>
    </xf>
    <xf numFmtId="164" fontId="7" fillId="56" borderId="30" xfId="256" applyNumberFormat="1" applyFont="1" applyFill="1" applyBorder="1" applyAlignment="1" quotePrefix="1">
      <alignment horizontal="right"/>
    </xf>
    <xf numFmtId="164" fontId="7" fillId="56" borderId="30" xfId="245" applyNumberFormat="1" applyFont="1" applyFill="1" applyBorder="1" applyProtection="1">
      <alignment/>
      <protection/>
    </xf>
    <xf numFmtId="164" fontId="7" fillId="56" borderId="33" xfId="0" applyNumberFormat="1" applyFont="1" applyFill="1" applyBorder="1" applyAlignment="1">
      <alignment/>
    </xf>
    <xf numFmtId="164" fontId="7" fillId="56" borderId="30" xfId="0" applyNumberFormat="1" applyFont="1" applyFill="1" applyBorder="1" applyAlignment="1" quotePrefix="1">
      <alignment horizontal="right"/>
    </xf>
    <xf numFmtId="0" fontId="7" fillId="56" borderId="31" xfId="256" applyFont="1" applyFill="1" applyBorder="1" applyAlignment="1">
      <alignment horizontal="center"/>
    </xf>
    <xf numFmtId="4" fontId="7" fillId="55" borderId="24" xfId="256" applyNumberFormat="1" applyFont="1" applyFill="1" applyBorder="1" applyAlignment="1" quotePrefix="1">
      <alignment horizontal="right"/>
    </xf>
    <xf numFmtId="4" fontId="7" fillId="0" borderId="24" xfId="256" applyNumberFormat="1" applyFont="1" applyFill="1" applyBorder="1" applyAlignment="1" quotePrefix="1">
      <alignment horizontal="right"/>
    </xf>
    <xf numFmtId="171" fontId="7" fillId="0" borderId="24" xfId="0" applyNumberFormat="1" applyFont="1" applyFill="1" applyBorder="1" applyAlignment="1">
      <alignment/>
    </xf>
    <xf numFmtId="0" fontId="15" fillId="56" borderId="24" xfId="256" applyFont="1" applyFill="1" applyBorder="1" applyAlignment="1">
      <alignment horizontal="center" wrapText="1"/>
    </xf>
    <xf numFmtId="165" fontId="7" fillId="0" borderId="27" xfId="256" applyNumberFormat="1" applyFont="1" applyFill="1" applyBorder="1" applyAlignment="1">
      <alignment horizontal="center"/>
    </xf>
    <xf numFmtId="164" fontId="7" fillId="0" borderId="27" xfId="256" applyNumberFormat="1" applyFont="1" applyFill="1" applyBorder="1" applyAlignment="1" quotePrefix="1">
      <alignment horizontal="right"/>
    </xf>
    <xf numFmtId="4" fontId="7" fillId="0" borderId="27" xfId="256" applyNumberFormat="1" applyFont="1" applyFill="1" applyBorder="1" applyAlignment="1" quotePrefix="1">
      <alignment horizontal="right"/>
    </xf>
    <xf numFmtId="0" fontId="15" fillId="56" borderId="29" xfId="256" applyFont="1" applyFill="1" applyBorder="1" applyAlignment="1">
      <alignment horizontal="center"/>
    </xf>
    <xf numFmtId="171" fontId="7" fillId="0" borderId="26" xfId="0" applyNumberFormat="1" applyFont="1" applyFill="1" applyBorder="1" applyAlignment="1">
      <alignment/>
    </xf>
    <xf numFmtId="0" fontId="15" fillId="56" borderId="29" xfId="256" applyFont="1" applyFill="1" applyBorder="1" applyAlignment="1">
      <alignment horizontal="center" wrapText="1"/>
    </xf>
    <xf numFmtId="171" fontId="7" fillId="0" borderId="27" xfId="0" applyNumberFormat="1" applyFont="1" applyFill="1" applyBorder="1" applyAlignment="1">
      <alignment/>
    </xf>
    <xf numFmtId="164" fontId="7" fillId="0" borderId="27" xfId="254" applyNumberFormat="1" applyFont="1" applyFill="1" applyBorder="1" applyAlignment="1">
      <alignment horizontal="right"/>
    </xf>
    <xf numFmtId="164" fontId="7" fillId="0" borderId="26" xfId="256" applyNumberFormat="1" applyFont="1" applyFill="1" applyBorder="1" applyAlignment="1">
      <alignment horizontal="right"/>
    </xf>
    <xf numFmtId="165" fontId="12" fillId="0" borderId="28" xfId="256" applyNumberFormat="1" applyFont="1" applyFill="1" applyBorder="1" applyAlignment="1" quotePrefix="1">
      <alignment horizontal="left"/>
    </xf>
    <xf numFmtId="164" fontId="16" fillId="0" borderId="25" xfId="256" applyNumberFormat="1" applyFont="1" applyFill="1" applyBorder="1" applyAlignment="1" quotePrefix="1">
      <alignment horizontal="center" vertical="center"/>
    </xf>
    <xf numFmtId="164" fontId="7" fillId="0" borderId="27" xfId="256" applyNumberFormat="1" applyFont="1" applyFill="1" applyBorder="1" applyAlignment="1">
      <alignment/>
    </xf>
    <xf numFmtId="164" fontId="7" fillId="56" borderId="27" xfId="0" applyNumberFormat="1" applyFont="1" applyFill="1" applyBorder="1" applyAlignment="1">
      <alignment horizontal="right"/>
    </xf>
    <xf numFmtId="164" fontId="15" fillId="56" borderId="27" xfId="0" applyNumberFormat="1" applyFont="1" applyFill="1" applyBorder="1" applyAlignment="1" quotePrefix="1">
      <alignment horizontal="right"/>
    </xf>
    <xf numFmtId="3" fontId="7" fillId="0" borderId="24" xfId="145" applyNumberFormat="1" applyFill="1" applyBorder="1" applyAlignment="1">
      <alignment horizontal="right"/>
    </xf>
    <xf numFmtId="3" fontId="7" fillId="55" borderId="24" xfId="145" applyNumberFormat="1" applyFill="1" applyBorder="1" applyAlignment="1">
      <alignment horizontal="right"/>
    </xf>
    <xf numFmtId="3" fontId="7" fillId="55" borderId="24" xfId="145" applyNumberFormat="1" applyFill="1" applyBorder="1" applyAlignment="1">
      <alignment/>
    </xf>
    <xf numFmtId="3" fontId="7" fillId="0" borderId="24" xfId="145" applyNumberFormat="1" applyFill="1" applyBorder="1" applyAlignment="1">
      <alignment/>
    </xf>
    <xf numFmtId="3" fontId="7" fillId="55" borderId="24" xfId="0" applyNumberFormat="1" applyFont="1" applyFill="1" applyBorder="1" applyAlignment="1">
      <alignment/>
    </xf>
    <xf numFmtId="3" fontId="7" fillId="0" borderId="24" xfId="0" applyNumberFormat="1" applyFont="1" applyFill="1" applyBorder="1" applyAlignment="1">
      <alignment/>
    </xf>
    <xf numFmtId="3" fontId="7" fillId="55" borderId="26" xfId="0" applyNumberFormat="1" applyFont="1" applyFill="1" applyBorder="1" applyAlignment="1">
      <alignment/>
    </xf>
    <xf numFmtId="164" fontId="7" fillId="55" borderId="24" xfId="145" applyNumberFormat="1" applyFill="1" applyBorder="1" applyAlignment="1">
      <alignment/>
    </xf>
    <xf numFmtId="3" fontId="7" fillId="0" borderId="24" xfId="145" applyNumberFormat="1" applyFill="1" applyBorder="1" applyAlignment="1" quotePrefix="1">
      <alignment horizontal="right"/>
    </xf>
    <xf numFmtId="3" fontId="7" fillId="55" borderId="24" xfId="145" applyNumberFormat="1" applyFill="1" applyBorder="1" applyAlignment="1" quotePrefix="1">
      <alignment horizontal="right"/>
    </xf>
    <xf numFmtId="3" fontId="7" fillId="55" borderId="24" xfId="0" applyNumberFormat="1" applyFont="1" applyFill="1" applyBorder="1" applyAlignment="1">
      <alignment horizontal="right"/>
    </xf>
    <xf numFmtId="3" fontId="7" fillId="0" borderId="24" xfId="0" applyNumberFormat="1" applyFont="1" applyFill="1" applyBorder="1" applyAlignment="1">
      <alignment horizontal="right"/>
    </xf>
    <xf numFmtId="3" fontId="7" fillId="55" borderId="26" xfId="0" applyNumberFormat="1" applyFont="1" applyFill="1" applyBorder="1" applyAlignment="1">
      <alignment horizontal="right"/>
    </xf>
    <xf numFmtId="3" fontId="7" fillId="56" borderId="26" xfId="0" applyNumberFormat="1" applyFont="1" applyFill="1" applyBorder="1" applyAlignment="1">
      <alignment horizontal="right"/>
    </xf>
    <xf numFmtId="3" fontId="7" fillId="56" borderId="27" xfId="0" applyNumberFormat="1" applyFont="1" applyFill="1" applyBorder="1" applyAlignment="1">
      <alignment horizontal="right"/>
    </xf>
    <xf numFmtId="164" fontId="7" fillId="0" borderId="24" xfId="145" applyNumberFormat="1" applyFill="1" applyBorder="1" applyAlignment="1">
      <alignment/>
    </xf>
    <xf numFmtId="3" fontId="7" fillId="55" borderId="24" xfId="145" applyNumberFormat="1" applyFill="1" applyBorder="1" applyAlignment="1">
      <alignment/>
    </xf>
    <xf numFmtId="3" fontId="7" fillId="55" borderId="26" xfId="145" applyNumberFormat="1" applyFill="1" applyBorder="1" applyAlignment="1" quotePrefix="1">
      <alignment horizontal="right"/>
    </xf>
    <xf numFmtId="3" fontId="7" fillId="56" borderId="26" xfId="145" applyNumberFormat="1" applyFill="1" applyBorder="1" applyAlignment="1" quotePrefix="1">
      <alignment horizontal="right"/>
    </xf>
    <xf numFmtId="3" fontId="7" fillId="56" borderId="27" xfId="145" applyNumberFormat="1" applyFill="1" applyBorder="1" applyAlignment="1">
      <alignment horizontal="right"/>
    </xf>
    <xf numFmtId="3" fontId="7" fillId="0" borderId="26" xfId="0" applyNumberFormat="1" applyFont="1" applyFill="1" applyBorder="1" applyAlignment="1">
      <alignment/>
    </xf>
    <xf numFmtId="3" fontId="7" fillId="0" borderId="29" xfId="145" applyNumberFormat="1" applyFill="1" applyBorder="1" applyAlignment="1">
      <alignment horizontal="right"/>
    </xf>
    <xf numFmtId="164" fontId="7" fillId="0" borderId="27" xfId="145" applyNumberFormat="1" applyFill="1" applyBorder="1" applyAlignment="1">
      <alignment/>
    </xf>
    <xf numFmtId="0" fontId="7" fillId="0" borderId="0" xfId="0" applyNumberFormat="1" applyFont="1" applyFill="1" applyBorder="1" applyAlignment="1" quotePrefix="1">
      <alignment horizontal="left" vertical="center"/>
    </xf>
    <xf numFmtId="171" fontId="7" fillId="0" borderId="0" xfId="256" applyNumberFormat="1" applyFont="1" applyFill="1" applyBorder="1" applyAlignment="1" quotePrefix="1">
      <alignment horizontal="left"/>
    </xf>
    <xf numFmtId="4" fontId="7" fillId="0" borderId="24" xfId="145" applyNumberFormat="1" applyFill="1" applyBorder="1" applyAlignment="1">
      <alignment horizontal="right"/>
    </xf>
    <xf numFmtId="4" fontId="7" fillId="55" borderId="24" xfId="145" applyNumberFormat="1" applyFill="1" applyBorder="1" applyAlignment="1">
      <alignment horizontal="right"/>
    </xf>
    <xf numFmtId="4" fontId="7" fillId="0" borderId="24" xfId="254" applyNumberFormat="1" applyFont="1" applyFill="1" applyBorder="1" applyAlignment="1">
      <alignment horizontal="right"/>
    </xf>
    <xf numFmtId="4" fontId="7" fillId="55" borderId="24" xfId="254" applyNumberFormat="1" applyFont="1" applyFill="1" applyBorder="1" applyAlignment="1">
      <alignment horizontal="right"/>
    </xf>
    <xf numFmtId="4" fontId="7" fillId="55" borderId="24" xfId="145" applyNumberFormat="1" applyFill="1" applyBorder="1" applyAlignment="1">
      <alignment/>
    </xf>
    <xf numFmtId="4" fontId="7" fillId="0" borderId="24" xfId="145" applyNumberFormat="1" applyFill="1" applyBorder="1" applyAlignment="1">
      <alignment/>
    </xf>
    <xf numFmtId="4" fontId="7" fillId="55" borderId="24" xfId="0" applyNumberFormat="1" applyFont="1" applyFill="1" applyBorder="1" applyAlignment="1">
      <alignment/>
    </xf>
    <xf numFmtId="4" fontId="7" fillId="0" borderId="24" xfId="0" applyNumberFormat="1" applyFont="1" applyFill="1" applyBorder="1" applyAlignment="1">
      <alignment/>
    </xf>
    <xf numFmtId="4" fontId="7" fillId="55" borderId="26" xfId="0" applyNumberFormat="1" applyFont="1" applyFill="1" applyBorder="1" applyAlignment="1">
      <alignment/>
    </xf>
    <xf numFmtId="4" fontId="7" fillId="0" borderId="26" xfId="0" applyNumberFormat="1" applyFont="1" applyFill="1" applyBorder="1" applyAlignment="1">
      <alignment/>
    </xf>
    <xf numFmtId="4" fontId="7" fillId="0" borderId="29" xfId="145" applyNumberFormat="1" applyFill="1" applyBorder="1" applyAlignment="1">
      <alignment horizontal="right"/>
    </xf>
    <xf numFmtId="4" fontId="7" fillId="0" borderId="24" xfId="145" applyNumberFormat="1" applyFill="1" applyBorder="1" applyAlignment="1" quotePrefix="1">
      <alignment horizontal="right"/>
    </xf>
    <xf numFmtId="4" fontId="7" fillId="55" borderId="24" xfId="145" applyNumberFormat="1" applyFill="1" applyBorder="1" applyAlignment="1" quotePrefix="1">
      <alignment horizontal="right"/>
    </xf>
    <xf numFmtId="4" fontId="7" fillId="55" borderId="26" xfId="145" applyNumberFormat="1" applyFill="1" applyBorder="1" applyAlignment="1" quotePrefix="1">
      <alignment horizontal="right"/>
    </xf>
    <xf numFmtId="4" fontId="7" fillId="56" borderId="26" xfId="145" applyNumberFormat="1" applyFill="1" applyBorder="1" applyAlignment="1" quotePrefix="1">
      <alignment horizontal="right"/>
    </xf>
    <xf numFmtId="4" fontId="7" fillId="56" borderId="27" xfId="145" applyNumberFormat="1" applyFill="1" applyBorder="1" applyAlignment="1">
      <alignment horizontal="right"/>
    </xf>
    <xf numFmtId="4" fontId="7" fillId="55" borderId="24" xfId="145" applyNumberFormat="1" applyFill="1" applyBorder="1" applyAlignment="1">
      <alignment/>
    </xf>
    <xf numFmtId="171" fontId="7" fillId="0" borderId="27" xfId="145" applyNumberFormat="1" applyFont="1" applyFill="1" applyBorder="1" applyAlignment="1">
      <alignment horizontal="right"/>
    </xf>
    <xf numFmtId="164" fontId="7" fillId="0" borderId="27" xfId="145" applyNumberFormat="1" applyFont="1" applyFill="1" applyBorder="1" applyAlignment="1">
      <alignment horizontal="right"/>
    </xf>
    <xf numFmtId="0" fontId="4" fillId="0" borderId="0" xfId="0" applyFont="1" applyAlignment="1">
      <alignment/>
    </xf>
    <xf numFmtId="171" fontId="7" fillId="0" borderId="34" xfId="256" applyNumberFormat="1" applyFont="1" applyFill="1" applyBorder="1" applyAlignment="1">
      <alignment horizontal="left"/>
    </xf>
    <xf numFmtId="171" fontId="7" fillId="0" borderId="35" xfId="256" applyNumberFormat="1" applyFont="1" applyFill="1" applyBorder="1" applyAlignment="1">
      <alignment horizontal="left"/>
    </xf>
    <xf numFmtId="171" fontId="7" fillId="0" borderId="36" xfId="256" applyNumberFormat="1" applyFont="1" applyFill="1" applyBorder="1" applyAlignment="1">
      <alignment horizontal="left"/>
    </xf>
    <xf numFmtId="0" fontId="7" fillId="0" borderId="37" xfId="0" applyNumberFormat="1" applyFont="1" applyFill="1" applyBorder="1" applyAlignment="1" quotePrefix="1">
      <alignment horizontal="left" vertical="center"/>
    </xf>
    <xf numFmtId="0" fontId="7" fillId="0" borderId="33" xfId="0" applyNumberFormat="1" applyFont="1" applyFill="1" applyBorder="1" applyAlignment="1" quotePrefix="1">
      <alignment horizontal="left" vertical="center"/>
    </xf>
    <xf numFmtId="0" fontId="7" fillId="0" borderId="38" xfId="0" applyNumberFormat="1" applyFont="1" applyFill="1" applyBorder="1" applyAlignment="1" quotePrefix="1">
      <alignment horizontal="left" vertical="center"/>
    </xf>
    <xf numFmtId="164" fontId="7" fillId="0" borderId="37" xfId="256" applyNumberFormat="1" applyFont="1" applyFill="1" applyBorder="1" applyAlignment="1" quotePrefix="1">
      <alignment horizontal="left" vertical="center"/>
    </xf>
    <xf numFmtId="164" fontId="7" fillId="0" borderId="33" xfId="256" applyNumberFormat="1" applyFont="1" applyFill="1" applyBorder="1" applyAlignment="1" quotePrefix="1">
      <alignment horizontal="left" vertical="center"/>
    </xf>
    <xf numFmtId="164" fontId="7" fillId="0" borderId="38" xfId="256" applyNumberFormat="1" applyFont="1" applyFill="1" applyBorder="1" applyAlignment="1" quotePrefix="1">
      <alignment horizontal="left" vertical="center"/>
    </xf>
    <xf numFmtId="171" fontId="7" fillId="0" borderId="39" xfId="256" applyNumberFormat="1" applyFont="1" applyFill="1" applyBorder="1" applyAlignment="1" quotePrefix="1">
      <alignment horizontal="left"/>
    </xf>
    <xf numFmtId="0" fontId="7" fillId="0" borderId="40" xfId="256" applyFont="1" applyFill="1" applyBorder="1" applyAlignment="1" quotePrefix="1">
      <alignment horizontal="left" vertical="top" wrapText="1"/>
    </xf>
    <xf numFmtId="0" fontId="7" fillId="0" borderId="0" xfId="256" applyFont="1" applyFill="1" applyBorder="1" applyAlignment="1" quotePrefix="1">
      <alignment horizontal="left" vertical="top" wrapText="1"/>
    </xf>
    <xf numFmtId="0" fontId="7" fillId="0" borderId="40" xfId="256" applyFont="1" applyFill="1" applyBorder="1" applyAlignment="1" quotePrefix="1">
      <alignment horizontal="left" vertical="center" wrapText="1"/>
    </xf>
    <xf numFmtId="0" fontId="7" fillId="0" borderId="0" xfId="256" applyFont="1" applyFill="1" applyBorder="1" applyAlignment="1" quotePrefix="1">
      <alignment horizontal="left" vertical="center" wrapText="1"/>
    </xf>
    <xf numFmtId="0" fontId="7" fillId="56" borderId="37" xfId="256" applyFont="1" applyFill="1" applyBorder="1" applyAlignment="1" quotePrefix="1">
      <alignment horizontal="left" vertical="center" wrapText="1"/>
    </xf>
    <xf numFmtId="0" fontId="7" fillId="56" borderId="33" xfId="256" applyFont="1" applyFill="1" applyBorder="1" applyAlignment="1" quotePrefix="1">
      <alignment horizontal="left" vertical="center" wrapText="1"/>
    </xf>
    <xf numFmtId="0" fontId="7" fillId="56" borderId="38" xfId="256" applyFont="1" applyFill="1" applyBorder="1" applyAlignment="1" quotePrefix="1">
      <alignment horizontal="left" vertical="center" wrapText="1"/>
    </xf>
    <xf numFmtId="0" fontId="7" fillId="0" borderId="37" xfId="256" applyFont="1" applyFill="1" applyBorder="1" applyAlignment="1" quotePrefix="1">
      <alignment horizontal="left"/>
    </xf>
    <xf numFmtId="0" fontId="7" fillId="0" borderId="33" xfId="256" applyFont="1" applyFill="1" applyBorder="1" applyAlignment="1" quotePrefix="1">
      <alignment horizontal="left"/>
    </xf>
    <xf numFmtId="0" fontId="7" fillId="0" borderId="41" xfId="256" applyFont="1" applyFill="1" applyBorder="1" applyAlignment="1" quotePrefix="1">
      <alignment horizontal="left" vertical="center" wrapText="1"/>
    </xf>
    <xf numFmtId="0" fontId="7" fillId="0" borderId="37" xfId="256" applyNumberFormat="1" applyFont="1" applyFill="1" applyBorder="1" applyAlignment="1" quotePrefix="1">
      <alignment horizontal="left" vertical="center" wrapText="1"/>
    </xf>
    <xf numFmtId="0" fontId="7" fillId="0" borderId="33" xfId="256" applyNumberFormat="1" applyFont="1" applyFill="1" applyBorder="1" applyAlignment="1" quotePrefix="1">
      <alignment horizontal="left" vertical="center" wrapText="1"/>
    </xf>
    <xf numFmtId="164" fontId="7" fillId="0" borderId="0" xfId="256" applyNumberFormat="1" applyFont="1" applyFill="1" applyBorder="1" applyAlignment="1" quotePrefix="1">
      <alignment horizontal="left" vertical="center"/>
    </xf>
    <xf numFmtId="3" fontId="7" fillId="0" borderId="0" xfId="256" applyNumberFormat="1" applyFont="1" applyFill="1" applyAlignment="1">
      <alignment vertical="top"/>
    </xf>
    <xf numFmtId="3" fontId="7" fillId="0" borderId="0" xfId="256" applyNumberFormat="1" applyFont="1" applyFill="1" applyAlignment="1">
      <alignment horizontal="left"/>
    </xf>
    <xf numFmtId="164" fontId="7" fillId="0" borderId="42" xfId="256" applyNumberFormat="1" applyFont="1" applyFill="1" applyBorder="1" applyAlignment="1">
      <alignment horizontal="center" vertical="center"/>
    </xf>
    <xf numFmtId="164" fontId="7" fillId="0" borderId="20" xfId="256" applyNumberFormat="1" applyFont="1" applyFill="1" applyBorder="1" applyAlignment="1" quotePrefix="1">
      <alignment horizontal="center" vertical="center"/>
    </xf>
    <xf numFmtId="0" fontId="7" fillId="0" borderId="35" xfId="256" applyFont="1" applyFill="1" applyBorder="1" applyAlignment="1">
      <alignment horizontal="left" vertical="center"/>
    </xf>
    <xf numFmtId="49" fontId="7" fillId="0" borderId="24" xfId="254" applyNumberFormat="1" applyFont="1" applyFill="1" applyBorder="1" applyAlignment="1" quotePrefix="1">
      <alignment horizontal="right"/>
    </xf>
    <xf numFmtId="164" fontId="16" fillId="0" borderId="25" xfId="256" applyNumberFormat="1" applyFont="1" applyFill="1" applyBorder="1" applyAlignment="1" quotePrefix="1">
      <alignment horizontal="center" vertical="center"/>
    </xf>
    <xf numFmtId="0" fontId="14" fillId="0" borderId="40" xfId="256" applyFont="1" applyFill="1" applyBorder="1" applyAlignment="1" quotePrefix="1">
      <alignment horizontal="left" vertical="top" wrapText="1"/>
    </xf>
    <xf numFmtId="0" fontId="14" fillId="0" borderId="0" xfId="256" applyFont="1" applyFill="1" applyBorder="1" applyAlignment="1" quotePrefix="1">
      <alignment horizontal="left" vertical="top" wrapText="1"/>
    </xf>
    <xf numFmtId="3" fontId="7" fillId="0" borderId="43" xfId="256" applyNumberFormat="1" applyFill="1" applyBorder="1" applyAlignment="1" quotePrefix="1">
      <alignment horizontal="center" vertical="center"/>
    </xf>
    <xf numFmtId="3" fontId="7" fillId="0" borderId="44" xfId="256" applyNumberFormat="1" applyFill="1" applyBorder="1" applyAlignment="1" quotePrefix="1">
      <alignment horizontal="center" vertical="center"/>
    </xf>
    <xf numFmtId="3" fontId="7" fillId="0" borderId="45" xfId="256" applyNumberFormat="1" applyFill="1" applyBorder="1" applyAlignment="1" quotePrefix="1">
      <alignment horizontal="center" vertical="center"/>
    </xf>
    <xf numFmtId="3" fontId="7" fillId="0" borderId="43" xfId="256" applyNumberFormat="1" applyFill="1" applyBorder="1" applyAlignment="1">
      <alignment horizontal="center" vertical="center" wrapText="1"/>
    </xf>
    <xf numFmtId="3" fontId="7" fillId="0" borderId="44" xfId="256" applyNumberFormat="1" applyFill="1" applyBorder="1" applyAlignment="1">
      <alignment horizontal="center" vertical="center" wrapText="1"/>
    </xf>
    <xf numFmtId="3" fontId="7" fillId="0" borderId="45" xfId="256" applyNumberFormat="1" applyFill="1" applyBorder="1" applyAlignment="1">
      <alignment horizontal="center" vertical="center" wrapText="1"/>
    </xf>
    <xf numFmtId="3" fontId="7" fillId="0" borderId="42" xfId="256" applyNumberFormat="1" applyFill="1" applyBorder="1" applyAlignment="1" quotePrefix="1">
      <alignment horizontal="center" vertical="center" wrapText="1"/>
    </xf>
    <xf numFmtId="0" fontId="7" fillId="0" borderId="46" xfId="256" applyFill="1" applyBorder="1" applyAlignment="1">
      <alignment horizontal="center" vertical="center"/>
    </xf>
    <xf numFmtId="0" fontId="7" fillId="0" borderId="47" xfId="256" applyFill="1" applyBorder="1" applyAlignment="1">
      <alignment horizontal="center" vertical="center"/>
    </xf>
    <xf numFmtId="0" fontId="7" fillId="0" borderId="48" xfId="256" applyFill="1" applyBorder="1" applyAlignment="1">
      <alignment horizontal="center" vertical="center"/>
    </xf>
    <xf numFmtId="3" fontId="7" fillId="0" borderId="49" xfId="256" applyNumberFormat="1" applyFill="1" applyBorder="1" applyAlignment="1">
      <alignment horizontal="center"/>
    </xf>
    <xf numFmtId="3" fontId="7" fillId="0" borderId="50" xfId="256" applyNumberFormat="1" applyFill="1" applyBorder="1" applyAlignment="1">
      <alignment horizontal="center"/>
    </xf>
    <xf numFmtId="164" fontId="12" fillId="0" borderId="28" xfId="256" applyNumberFormat="1" applyFont="1" applyFill="1" applyBorder="1" applyAlignment="1">
      <alignment horizontal="right"/>
    </xf>
    <xf numFmtId="165" fontId="12" fillId="0" borderId="28" xfId="256" applyNumberFormat="1" applyFont="1" applyFill="1" applyBorder="1" applyAlignment="1" quotePrefix="1">
      <alignment horizontal="left"/>
    </xf>
    <xf numFmtId="165" fontId="7" fillId="0" borderId="44" xfId="256" applyNumberFormat="1" applyFill="1" applyBorder="1" applyAlignment="1" quotePrefix="1">
      <alignment horizontal="center" vertical="center" wrapText="1"/>
    </xf>
    <xf numFmtId="165" fontId="7" fillId="0" borderId="44" xfId="0" applyNumberFormat="1" applyFont="1" applyBorder="1" applyAlignment="1">
      <alignment horizontal="center" vertical="center" wrapText="1"/>
    </xf>
    <xf numFmtId="165" fontId="7" fillId="0" borderId="45" xfId="0" applyNumberFormat="1" applyFont="1" applyBorder="1" applyAlignment="1">
      <alignment horizontal="center" vertical="center" wrapText="1"/>
    </xf>
    <xf numFmtId="3" fontId="17" fillId="0" borderId="43" xfId="256" applyNumberFormat="1" applyFont="1" applyFill="1" applyBorder="1" applyAlignment="1">
      <alignment horizontal="center" vertical="center" wrapText="1"/>
    </xf>
    <xf numFmtId="3" fontId="17" fillId="0" borderId="45" xfId="256" applyNumberFormat="1" applyFont="1" applyFill="1" applyBorder="1" applyAlignment="1">
      <alignment horizontal="center" vertical="center" wrapText="1"/>
    </xf>
    <xf numFmtId="3" fontId="7" fillId="0" borderId="43" xfId="256" applyNumberFormat="1" applyFill="1" applyBorder="1" applyAlignment="1" quotePrefix="1">
      <alignment horizontal="center" vertical="center" wrapText="1"/>
    </xf>
    <xf numFmtId="3" fontId="7" fillId="0" borderId="45" xfId="256" applyNumberFormat="1" applyFill="1" applyBorder="1" applyAlignment="1" quotePrefix="1">
      <alignment horizontal="center" vertical="center" wrapText="1"/>
    </xf>
    <xf numFmtId="164" fontId="16" fillId="0" borderId="25" xfId="256" applyNumberFormat="1" applyFont="1" applyFill="1" applyBorder="1" applyAlignment="1" quotePrefix="1">
      <alignment horizontal="center"/>
    </xf>
    <xf numFmtId="3" fontId="16" fillId="0" borderId="51" xfId="256" applyNumberFormat="1" applyFont="1" applyFill="1" applyBorder="1" applyAlignment="1" quotePrefix="1">
      <alignment horizontal="center"/>
    </xf>
    <xf numFmtId="3" fontId="16" fillId="0" borderId="52" xfId="256" applyNumberFormat="1" applyFont="1" applyFill="1" applyBorder="1" applyAlignment="1" quotePrefix="1">
      <alignment horizontal="center"/>
    </xf>
    <xf numFmtId="3" fontId="16" fillId="0" borderId="53" xfId="256" applyNumberFormat="1" applyFont="1" applyFill="1" applyBorder="1" applyAlignment="1" quotePrefix="1">
      <alignment horizontal="center"/>
    </xf>
    <xf numFmtId="3" fontId="7" fillId="0" borderId="54" xfId="256" applyNumberFormat="1" applyFill="1" applyBorder="1" applyAlignment="1" quotePrefix="1">
      <alignment horizontal="center" vertical="center" wrapText="1"/>
    </xf>
    <xf numFmtId="3" fontId="7" fillId="0" borderId="0" xfId="256" applyNumberFormat="1" applyFill="1" applyBorder="1" applyAlignment="1" quotePrefix="1">
      <alignment horizontal="center" vertical="center" wrapText="1"/>
    </xf>
    <xf numFmtId="3" fontId="7" fillId="0" borderId="22" xfId="256" applyNumberFormat="1" applyFill="1" applyBorder="1" applyAlignment="1" quotePrefix="1">
      <alignment horizontal="center" vertical="center" wrapText="1"/>
    </xf>
    <xf numFmtId="3" fontId="7" fillId="0" borderId="55" xfId="256" applyNumberFormat="1" applyFill="1" applyBorder="1" applyAlignment="1">
      <alignment horizontal="center" vertical="center"/>
    </xf>
    <xf numFmtId="3" fontId="7" fillId="0" borderId="17" xfId="256" applyNumberFormat="1" applyFill="1" applyBorder="1" applyAlignment="1">
      <alignment horizontal="center" vertical="center"/>
    </xf>
    <xf numFmtId="3" fontId="7" fillId="0" borderId="23" xfId="256" applyNumberFormat="1" applyFill="1" applyBorder="1" applyAlignment="1">
      <alignment horizontal="center" vertical="center"/>
    </xf>
    <xf numFmtId="3" fontId="7" fillId="0" borderId="22" xfId="256" applyNumberFormat="1" applyFill="1" applyBorder="1" applyAlignment="1">
      <alignment horizontal="center" vertical="center"/>
    </xf>
    <xf numFmtId="164" fontId="7" fillId="0" borderId="56" xfId="256" applyNumberFormat="1" applyFill="1" applyBorder="1" applyAlignment="1">
      <alignment horizontal="center" vertical="center"/>
    </xf>
    <xf numFmtId="164" fontId="7" fillId="0" borderId="23" xfId="256" applyNumberFormat="1" applyFill="1" applyBorder="1" applyAlignment="1">
      <alignment horizontal="center" vertical="center"/>
    </xf>
    <xf numFmtId="3" fontId="7" fillId="0" borderId="44" xfId="256" applyNumberFormat="1" applyFill="1" applyBorder="1" applyAlignment="1" quotePrefix="1">
      <alignment horizontal="center" vertical="center" wrapText="1"/>
    </xf>
    <xf numFmtId="164" fontId="7" fillId="0" borderId="23" xfId="256" applyNumberFormat="1" applyFont="1" applyFill="1" applyBorder="1" applyAlignment="1">
      <alignment horizontal="center"/>
    </xf>
    <xf numFmtId="164" fontId="7" fillId="0" borderId="22" xfId="256" applyNumberFormat="1" applyFont="1" applyFill="1" applyBorder="1" applyAlignment="1">
      <alignment horizontal="center"/>
    </xf>
    <xf numFmtId="164" fontId="7" fillId="0" borderId="48" xfId="256" applyNumberFormat="1" applyFont="1" applyFill="1" applyBorder="1" applyAlignment="1">
      <alignment horizontal="center"/>
    </xf>
    <xf numFmtId="164" fontId="7" fillId="0" borderId="43" xfId="256" applyNumberFormat="1" applyFont="1" applyFill="1" applyBorder="1" applyAlignment="1">
      <alignment horizontal="center" vertical="center"/>
    </xf>
    <xf numFmtId="164" fontId="7" fillId="0" borderId="44" xfId="256" applyNumberFormat="1" applyFont="1" applyFill="1" applyBorder="1" applyAlignment="1">
      <alignment horizontal="center" vertical="center"/>
    </xf>
    <xf numFmtId="164" fontId="7" fillId="0" borderId="45" xfId="256" applyNumberFormat="1" applyFont="1" applyFill="1" applyBorder="1" applyAlignment="1">
      <alignment horizontal="center" vertical="center"/>
    </xf>
    <xf numFmtId="164" fontId="7" fillId="0" borderId="43" xfId="254" applyNumberFormat="1" applyFont="1" applyFill="1" applyBorder="1" applyAlignment="1">
      <alignment horizontal="center" vertical="center"/>
    </xf>
    <xf numFmtId="164" fontId="7" fillId="0" borderId="45" xfId="254" applyNumberFormat="1" applyFont="1" applyFill="1" applyBorder="1" applyAlignment="1">
      <alignment horizontal="center" vertical="center"/>
    </xf>
    <xf numFmtId="164" fontId="7" fillId="0" borderId="43" xfId="254" applyNumberFormat="1" applyFont="1" applyFill="1" applyBorder="1" applyAlignment="1" quotePrefix="1">
      <alignment horizontal="center" vertical="center"/>
    </xf>
    <xf numFmtId="164" fontId="7" fillId="0" borderId="45" xfId="254" applyNumberFormat="1" applyFont="1" applyFill="1" applyBorder="1" applyAlignment="1" quotePrefix="1">
      <alignment horizontal="center" vertical="center"/>
    </xf>
    <xf numFmtId="0" fontId="7" fillId="0" borderId="40" xfId="256" applyFont="1" applyFill="1" applyBorder="1" applyAlignment="1" quotePrefix="1">
      <alignment horizontal="left" vertical="top" wrapText="1"/>
    </xf>
    <xf numFmtId="0" fontId="7" fillId="0" borderId="0" xfId="256" applyFont="1" applyFill="1" applyBorder="1" applyAlignment="1" quotePrefix="1">
      <alignment horizontal="left" vertical="top" wrapText="1"/>
    </xf>
    <xf numFmtId="164" fontId="7" fillId="0" borderId="20" xfId="256" applyNumberFormat="1" applyFont="1" applyFill="1" applyBorder="1" applyAlignment="1">
      <alignment horizontal="center"/>
    </xf>
    <xf numFmtId="164" fontId="7" fillId="0" borderId="21" xfId="256" applyNumberFormat="1" applyFont="1" applyFill="1" applyBorder="1" applyAlignment="1">
      <alignment horizontal="center"/>
    </xf>
    <xf numFmtId="164" fontId="7" fillId="0" borderId="57" xfId="256" applyNumberFormat="1" applyFont="1" applyFill="1" applyBorder="1" applyAlignment="1">
      <alignment horizontal="center"/>
    </xf>
    <xf numFmtId="164" fontId="7" fillId="56" borderId="43" xfId="256" applyNumberFormat="1" applyFont="1" applyFill="1" applyBorder="1" applyAlignment="1" quotePrefix="1">
      <alignment horizontal="center" vertical="center" wrapText="1"/>
    </xf>
    <xf numFmtId="164" fontId="7" fillId="56" borderId="44" xfId="256" applyNumberFormat="1" applyFont="1" applyFill="1" applyBorder="1" applyAlignment="1" quotePrefix="1">
      <alignment horizontal="center" vertical="center" wrapText="1"/>
    </xf>
    <xf numFmtId="164" fontId="7" fillId="56" borderId="45" xfId="256" applyNumberFormat="1" applyFont="1" applyFill="1" applyBorder="1" applyAlignment="1" quotePrefix="1">
      <alignment horizontal="center" vertical="center" wrapText="1"/>
    </xf>
    <xf numFmtId="164" fontId="7" fillId="0" borderId="43" xfId="256" applyNumberFormat="1" applyFont="1" applyFill="1" applyBorder="1" applyAlignment="1">
      <alignment horizontal="center" vertical="center" wrapText="1"/>
    </xf>
    <xf numFmtId="0" fontId="7" fillId="0" borderId="46" xfId="256" applyFont="1" applyFill="1" applyBorder="1" applyAlignment="1">
      <alignment horizontal="center" vertical="center"/>
    </xf>
    <xf numFmtId="0" fontId="7" fillId="0" borderId="47" xfId="256" applyFont="1" applyFill="1" applyBorder="1" applyAlignment="1">
      <alignment horizontal="center" vertical="center"/>
    </xf>
    <xf numFmtId="0" fontId="7" fillId="0" borderId="48" xfId="256" applyFont="1" applyFill="1" applyBorder="1" applyAlignment="1">
      <alignment horizontal="center" vertical="center"/>
    </xf>
    <xf numFmtId="164" fontId="7" fillId="0" borderId="58" xfId="254" applyNumberFormat="1" applyFont="1" applyFill="1" applyBorder="1" applyAlignment="1">
      <alignment horizontal="center" vertical="center" wrapText="1"/>
    </xf>
    <xf numFmtId="164" fontId="7" fillId="0" borderId="44" xfId="254" applyNumberFormat="1" applyFont="1" applyFill="1" applyBorder="1" applyAlignment="1">
      <alignment horizontal="center" vertical="center" wrapText="1"/>
    </xf>
    <xf numFmtId="164" fontId="7" fillId="0" borderId="45" xfId="254" applyNumberFormat="1" applyFont="1" applyFill="1" applyBorder="1" applyAlignment="1">
      <alignment horizontal="center" vertical="center" wrapText="1"/>
    </xf>
    <xf numFmtId="164" fontId="7" fillId="0" borderId="44" xfId="254" applyNumberFormat="1" applyFont="1" applyFill="1" applyBorder="1" applyAlignment="1" quotePrefix="1">
      <alignment horizontal="center" vertical="center"/>
    </xf>
    <xf numFmtId="171" fontId="7" fillId="0" borderId="58" xfId="256" applyNumberFormat="1" applyFont="1" applyFill="1" applyBorder="1" applyAlignment="1" quotePrefix="1">
      <alignment horizontal="center" vertical="center" wrapText="1"/>
    </xf>
    <xf numFmtId="171" fontId="7" fillId="0" borderId="44" xfId="256" applyNumberFormat="1" applyFont="1" applyFill="1" applyBorder="1" applyAlignment="1" quotePrefix="1">
      <alignment horizontal="center" vertical="center" wrapText="1"/>
    </xf>
    <xf numFmtId="171" fontId="7" fillId="0" borderId="45" xfId="256" applyNumberFormat="1" applyFont="1" applyFill="1" applyBorder="1" applyAlignment="1" quotePrefix="1">
      <alignment horizontal="center" vertical="center" wrapText="1"/>
    </xf>
    <xf numFmtId="164" fontId="7" fillId="0" borderId="56" xfId="256" applyNumberFormat="1" applyFont="1" applyFill="1" applyBorder="1" applyAlignment="1" quotePrefix="1">
      <alignment horizontal="center" vertical="center" wrapText="1"/>
    </xf>
    <xf numFmtId="164" fontId="7" fillId="0" borderId="54" xfId="256" applyNumberFormat="1" applyFont="1" applyFill="1" applyBorder="1" applyAlignment="1" quotePrefix="1">
      <alignment horizontal="center" vertical="center"/>
    </xf>
    <xf numFmtId="164" fontId="7" fillId="0" borderId="59" xfId="256" applyNumberFormat="1" applyFont="1" applyFill="1" applyBorder="1" applyAlignment="1" quotePrefix="1">
      <alignment horizontal="center" vertical="center"/>
    </xf>
    <xf numFmtId="164" fontId="7" fillId="0" borderId="23" xfId="256" applyNumberFormat="1" applyFont="1" applyFill="1" applyBorder="1" applyAlignment="1" quotePrefix="1">
      <alignment horizontal="center" vertical="center"/>
    </xf>
    <xf numFmtId="164" fontId="7" fillId="0" borderId="22" xfId="256" applyNumberFormat="1" applyFont="1" applyFill="1" applyBorder="1" applyAlignment="1" quotePrefix="1">
      <alignment horizontal="center" vertical="center"/>
    </xf>
    <xf numFmtId="164" fontId="7" fillId="0" borderId="48" xfId="256" applyNumberFormat="1" applyFont="1" applyFill="1" applyBorder="1" applyAlignment="1" quotePrefix="1">
      <alignment horizontal="center" vertical="center"/>
    </xf>
    <xf numFmtId="171" fontId="12" fillId="0" borderId="28" xfId="256" applyNumberFormat="1" applyFont="1" applyFill="1" applyBorder="1" applyAlignment="1" quotePrefix="1">
      <alignment horizontal="left"/>
    </xf>
    <xf numFmtId="171" fontId="12" fillId="0" borderId="28" xfId="256" applyNumberFormat="1" applyFont="1" applyFill="1" applyBorder="1" applyAlignment="1" quotePrefix="1">
      <alignment horizontal="right"/>
    </xf>
    <xf numFmtId="171" fontId="16" fillId="0" borderId="52" xfId="256" applyNumberFormat="1" applyFont="1" applyFill="1" applyBorder="1" applyAlignment="1" quotePrefix="1">
      <alignment horizontal="center"/>
    </xf>
    <xf numFmtId="164" fontId="7" fillId="0" borderId="44" xfId="256" applyNumberFormat="1" applyFont="1" applyFill="1" applyBorder="1" applyAlignment="1">
      <alignment horizontal="center" vertical="center" wrapText="1"/>
    </xf>
    <xf numFmtId="164" fontId="7" fillId="0" borderId="45" xfId="256" applyNumberFormat="1" applyFont="1" applyFill="1" applyBorder="1" applyAlignment="1">
      <alignment horizontal="center" vertical="center" wrapText="1"/>
    </xf>
    <xf numFmtId="164" fontId="7" fillId="0" borderId="43" xfId="256" applyNumberFormat="1" applyFont="1" applyFill="1" applyBorder="1" applyAlignment="1" quotePrefix="1">
      <alignment horizontal="center" vertical="center"/>
    </xf>
    <xf numFmtId="164" fontId="7" fillId="0" borderId="44" xfId="256" applyNumberFormat="1" applyFont="1" applyFill="1" applyBorder="1" applyAlignment="1" quotePrefix="1">
      <alignment horizontal="center" vertical="center"/>
    </xf>
    <xf numFmtId="164" fontId="7" fillId="0" borderId="45" xfId="256" applyNumberFormat="1" applyFont="1" applyFill="1" applyBorder="1" applyAlignment="1" quotePrefix="1">
      <alignment horizontal="center" vertical="center"/>
    </xf>
    <xf numFmtId="164" fontId="7" fillId="0" borderId="58" xfId="256" applyNumberFormat="1" applyFont="1" applyFill="1" applyBorder="1" applyAlignment="1">
      <alignment horizontal="center" vertical="center"/>
    </xf>
    <xf numFmtId="164" fontId="7" fillId="0" borderId="49" xfId="256" applyNumberFormat="1" applyFont="1" applyFill="1" applyBorder="1" applyAlignment="1">
      <alignment horizontal="center"/>
    </xf>
    <xf numFmtId="164" fontId="7" fillId="0" borderId="50" xfId="256" applyNumberFormat="1" applyFont="1" applyFill="1" applyBorder="1" applyAlignment="1">
      <alignment horizontal="center"/>
    </xf>
    <xf numFmtId="164" fontId="7" fillId="0" borderId="60" xfId="256" applyNumberFormat="1" applyFont="1" applyFill="1" applyBorder="1" applyAlignment="1">
      <alignment horizontal="center"/>
    </xf>
    <xf numFmtId="0" fontId="7" fillId="0" borderId="37" xfId="256" applyFont="1" applyFill="1" applyBorder="1" applyAlignment="1" quotePrefix="1">
      <alignment horizontal="left" vertical="center" wrapText="1"/>
    </xf>
    <xf numFmtId="0" fontId="7" fillId="0" borderId="33" xfId="256" applyFont="1" applyFill="1" applyBorder="1" applyAlignment="1" quotePrefix="1">
      <alignment horizontal="left" vertical="center" wrapText="1"/>
    </xf>
    <xf numFmtId="0" fontId="7" fillId="0" borderId="38" xfId="256" applyFont="1" applyFill="1" applyBorder="1" applyAlignment="1" quotePrefix="1">
      <alignment horizontal="left" vertical="center" wrapText="1"/>
    </xf>
    <xf numFmtId="164" fontId="7" fillId="0" borderId="55" xfId="256" applyNumberFormat="1" applyFont="1" applyFill="1" applyBorder="1" applyAlignment="1">
      <alignment horizontal="center" vertical="center"/>
    </xf>
    <xf numFmtId="164" fontId="7" fillId="0" borderId="17" xfId="256" applyNumberFormat="1" applyFont="1" applyFill="1" applyBorder="1" applyAlignment="1">
      <alignment horizontal="center" vertical="center"/>
    </xf>
    <xf numFmtId="164" fontId="7" fillId="0" borderId="23" xfId="256" applyNumberFormat="1" applyFont="1" applyFill="1" applyBorder="1" applyAlignment="1">
      <alignment horizontal="center" vertical="center"/>
    </xf>
    <xf numFmtId="164" fontId="7" fillId="0" borderId="22" xfId="256" applyNumberFormat="1" applyFont="1" applyFill="1" applyBorder="1" applyAlignment="1">
      <alignment horizontal="center" vertical="center"/>
    </xf>
    <xf numFmtId="164" fontId="16" fillId="0" borderId="25" xfId="256" applyNumberFormat="1" applyFont="1" applyFill="1" applyBorder="1" applyAlignment="1" quotePrefix="1">
      <alignment horizontal="center" vertical="center"/>
    </xf>
    <xf numFmtId="164" fontId="16" fillId="0" borderId="25" xfId="256" applyNumberFormat="1" applyFont="1" applyFill="1" applyBorder="1" applyAlignment="1">
      <alignment horizontal="center" vertical="center"/>
    </xf>
    <xf numFmtId="0" fontId="14" fillId="0" borderId="39" xfId="256" applyFont="1" applyFill="1" applyBorder="1" applyAlignment="1" quotePrefix="1">
      <alignment horizontal="left" vertical="center" wrapText="1"/>
    </xf>
    <xf numFmtId="0" fontId="14" fillId="0" borderId="61" xfId="256" applyFont="1" applyFill="1" applyBorder="1" applyAlignment="1" quotePrefix="1">
      <alignment horizontal="left" vertical="center" wrapText="1"/>
    </xf>
    <xf numFmtId="0" fontId="14" fillId="0" borderId="62" xfId="256" applyFont="1" applyFill="1" applyBorder="1" applyAlignment="1" quotePrefix="1">
      <alignment horizontal="left" vertical="center" wrapText="1"/>
    </xf>
    <xf numFmtId="164" fontId="7" fillId="0" borderId="44" xfId="0" applyNumberFormat="1" applyFont="1" applyFill="1" applyBorder="1" applyAlignment="1">
      <alignment horizontal="center" vertical="center" wrapText="1"/>
    </xf>
    <xf numFmtId="164" fontId="7" fillId="0" borderId="45" xfId="0" applyNumberFormat="1" applyFont="1" applyFill="1" applyBorder="1" applyAlignment="1">
      <alignment horizontal="center" vertical="center" wrapText="1"/>
    </xf>
    <xf numFmtId="0" fontId="15" fillId="0" borderId="63" xfId="256" applyFont="1" applyFill="1" applyBorder="1" applyAlignment="1" quotePrefix="1">
      <alignment horizontal="left" vertical="center"/>
    </xf>
    <xf numFmtId="0" fontId="15" fillId="0" borderId="64" xfId="256" applyFont="1" applyFill="1" applyBorder="1" applyAlignment="1" quotePrefix="1">
      <alignment horizontal="left" vertical="center"/>
    </xf>
    <xf numFmtId="0" fontId="15" fillId="0" borderId="65" xfId="256" applyFont="1" applyFill="1" applyBorder="1" applyAlignment="1" quotePrefix="1">
      <alignment horizontal="left" vertical="center"/>
    </xf>
    <xf numFmtId="0" fontId="7" fillId="0" borderId="47" xfId="256"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164" fontId="17" fillId="0" borderId="43" xfId="256" applyNumberFormat="1" applyFont="1" applyFill="1" applyBorder="1" applyAlignment="1">
      <alignment horizontal="center" vertical="center" wrapText="1"/>
    </xf>
    <xf numFmtId="164" fontId="17" fillId="0" borderId="44" xfId="0" applyNumberFormat="1" applyFont="1" applyFill="1" applyBorder="1" applyAlignment="1">
      <alignment horizontal="center" vertical="center" wrapText="1"/>
    </xf>
    <xf numFmtId="164" fontId="17" fillId="0" borderId="45" xfId="0" applyNumberFormat="1" applyFont="1" applyFill="1" applyBorder="1" applyAlignment="1">
      <alignment horizontal="center" vertical="center" wrapText="1"/>
    </xf>
    <xf numFmtId="164" fontId="7" fillId="0" borderId="56" xfId="256" applyNumberFormat="1" applyFont="1" applyFill="1" applyBorder="1" applyAlignment="1">
      <alignment horizontal="center" vertical="center" wrapText="1"/>
    </xf>
    <xf numFmtId="164" fontId="7" fillId="0" borderId="43" xfId="256" applyNumberFormat="1" applyFont="1" applyFill="1" applyBorder="1" applyAlignment="1" quotePrefix="1">
      <alignment horizontal="center" vertical="center" wrapText="1"/>
    </xf>
    <xf numFmtId="164" fontId="7" fillId="0" borderId="44" xfId="256" applyNumberFormat="1" applyFont="1" applyFill="1" applyBorder="1" applyAlignment="1" quotePrefix="1">
      <alignment horizontal="center" vertical="center" wrapText="1"/>
    </xf>
    <xf numFmtId="164" fontId="7" fillId="0" borderId="45" xfId="256" applyNumberFormat="1" applyFont="1" applyFill="1" applyBorder="1" applyAlignment="1" quotePrefix="1">
      <alignment horizontal="center" vertical="center" wrapText="1"/>
    </xf>
    <xf numFmtId="164" fontId="17" fillId="0" borderId="44" xfId="256" applyNumberFormat="1" applyFont="1" applyFill="1" applyBorder="1" applyAlignment="1">
      <alignment horizontal="center" vertical="center" wrapText="1"/>
    </xf>
    <xf numFmtId="164" fontId="17" fillId="0" borderId="45" xfId="256" applyNumberFormat="1" applyFont="1" applyFill="1" applyBorder="1" applyAlignment="1">
      <alignment horizontal="center" vertical="center" wrapText="1"/>
    </xf>
    <xf numFmtId="165" fontId="7" fillId="0" borderId="44" xfId="256" applyNumberFormat="1" applyFont="1" applyFill="1" applyBorder="1" applyAlignment="1" quotePrefix="1">
      <alignment horizontal="center" vertical="center" wrapText="1"/>
    </xf>
    <xf numFmtId="165" fontId="7" fillId="0" borderId="44" xfId="0" applyNumberFormat="1" applyFont="1" applyFill="1" applyBorder="1" applyAlignment="1">
      <alignment horizontal="center" vertical="center" wrapText="1"/>
    </xf>
    <xf numFmtId="165" fontId="7" fillId="0" borderId="45" xfId="0" applyNumberFormat="1" applyFont="1" applyFill="1" applyBorder="1" applyAlignment="1">
      <alignment horizontal="center" vertical="center" wrapText="1"/>
    </xf>
    <xf numFmtId="0" fontId="15" fillId="0" borderId="37" xfId="256" applyFont="1" applyFill="1" applyBorder="1" applyAlignment="1" quotePrefix="1">
      <alignment horizontal="left" vertical="center"/>
    </xf>
    <xf numFmtId="0" fontId="15" fillId="0" borderId="33" xfId="256" applyFont="1" applyFill="1" applyBorder="1" applyAlignment="1" quotePrefix="1">
      <alignment horizontal="left" vertical="center"/>
    </xf>
    <xf numFmtId="0" fontId="7" fillId="0" borderId="37" xfId="256" applyFont="1" applyFill="1" applyBorder="1" applyAlignment="1">
      <alignment horizontal="center" vertical="center"/>
    </xf>
    <xf numFmtId="0" fontId="7" fillId="0" borderId="33" xfId="256" applyFont="1" applyFill="1" applyBorder="1" applyAlignment="1">
      <alignment horizontal="center" vertical="center"/>
    </xf>
    <xf numFmtId="0" fontId="7" fillId="0" borderId="37" xfId="256" applyFont="1" applyFill="1" applyBorder="1" applyAlignment="1">
      <alignment horizontal="left" vertical="center"/>
    </xf>
    <xf numFmtId="0" fontId="7" fillId="0" borderId="33" xfId="256" applyFont="1" applyFill="1" applyBorder="1" applyAlignment="1">
      <alignment horizontal="left" vertical="center"/>
    </xf>
    <xf numFmtId="164" fontId="16" fillId="0" borderId="25" xfId="256" applyNumberFormat="1" applyFont="1" applyFill="1" applyBorder="1" applyAlignment="1">
      <alignment horizontal="center"/>
    </xf>
    <xf numFmtId="165" fontId="7" fillId="0" borderId="39" xfId="256" applyNumberFormat="1" applyFont="1" applyFill="1" applyBorder="1" applyAlignment="1" quotePrefix="1">
      <alignment horizontal="left" vertical="center" wrapText="1"/>
    </xf>
    <xf numFmtId="165" fontId="7" fillId="0" borderId="61" xfId="256" applyNumberFormat="1" applyFont="1" applyFill="1" applyBorder="1" applyAlignment="1" quotePrefix="1">
      <alignment horizontal="left" vertical="center" wrapText="1"/>
    </xf>
    <xf numFmtId="0" fontId="7" fillId="0" borderId="63" xfId="256" applyFont="1" applyFill="1" applyBorder="1" applyAlignment="1">
      <alignment horizontal="left" vertical="center"/>
    </xf>
    <xf numFmtId="0" fontId="7" fillId="0" borderId="64" xfId="256" applyFont="1" applyFill="1" applyBorder="1" applyAlignment="1">
      <alignment horizontal="left" vertical="center"/>
    </xf>
    <xf numFmtId="0" fontId="14" fillId="0" borderId="37" xfId="256" applyFont="1" applyFill="1" applyBorder="1" applyAlignment="1" quotePrefix="1">
      <alignment horizontal="left" vertical="center" wrapText="1"/>
    </xf>
    <xf numFmtId="0" fontId="14" fillId="0" borderId="33" xfId="256" applyFont="1" applyFill="1" applyBorder="1" applyAlignment="1" quotePrefix="1">
      <alignment horizontal="left" vertical="center" wrapText="1"/>
    </xf>
    <xf numFmtId="164" fontId="17" fillId="0" borderId="44" xfId="256" applyNumberFormat="1" applyFont="1" applyFill="1" applyBorder="1" applyAlignment="1">
      <alignment horizontal="center" vertical="center"/>
    </xf>
    <xf numFmtId="164" fontId="17" fillId="0" borderId="45" xfId="256" applyNumberFormat="1" applyFont="1" applyFill="1" applyBorder="1" applyAlignment="1">
      <alignment horizontal="center" vertical="center"/>
    </xf>
    <xf numFmtId="0" fontId="7" fillId="0" borderId="37" xfId="256" applyNumberFormat="1" applyFont="1" applyFill="1" applyBorder="1" applyAlignment="1" quotePrefix="1">
      <alignment horizontal="center" vertical="center"/>
    </xf>
    <xf numFmtId="0" fontId="7" fillId="0" borderId="33" xfId="256" applyNumberFormat="1" applyFont="1" applyFill="1" applyBorder="1" applyAlignment="1" quotePrefix="1">
      <alignment horizontal="center" vertical="center"/>
    </xf>
    <xf numFmtId="0" fontId="7" fillId="0" borderId="63" xfId="256" applyNumberFormat="1" applyFont="1" applyFill="1" applyBorder="1" applyAlignment="1" quotePrefix="1">
      <alignment horizontal="left" vertical="center"/>
    </xf>
    <xf numFmtId="0" fontId="7" fillId="0" borderId="64" xfId="256" applyNumberFormat="1" applyFont="1" applyFill="1" applyBorder="1" applyAlignment="1" quotePrefix="1">
      <alignment horizontal="left" vertical="center"/>
    </xf>
    <xf numFmtId="164" fontId="7" fillId="0" borderId="33" xfId="254" applyNumberFormat="1" applyFont="1" applyFill="1" applyBorder="1" applyAlignment="1">
      <alignment horizontal="right"/>
    </xf>
    <xf numFmtId="0" fontId="15" fillId="0" borderId="63" xfId="256" applyFont="1" applyFill="1" applyBorder="1" applyAlignment="1">
      <alignment horizontal="left" wrapText="1"/>
    </xf>
    <xf numFmtId="0" fontId="15" fillId="0" borderId="64" xfId="256" applyFont="1" applyFill="1" applyBorder="1" applyAlignment="1">
      <alignment horizontal="left" wrapText="1"/>
    </xf>
    <xf numFmtId="2" fontId="7" fillId="0" borderId="35" xfId="0" applyNumberFormat="1" applyFont="1" applyFill="1" applyBorder="1" applyAlignment="1">
      <alignment horizontal="right"/>
    </xf>
    <xf numFmtId="164" fontId="7" fillId="0" borderId="0" xfId="256" applyNumberFormat="1" applyFont="1" applyFill="1" applyBorder="1" applyAlignment="1">
      <alignment horizontal="center"/>
    </xf>
    <xf numFmtId="164" fontId="7" fillId="0" borderId="59" xfId="256" applyNumberFormat="1" applyFont="1" applyFill="1" applyBorder="1" applyAlignment="1">
      <alignment horizontal="center"/>
    </xf>
    <xf numFmtId="164" fontId="7" fillId="0" borderId="56" xfId="254" applyNumberFormat="1" applyFont="1" applyFill="1" applyBorder="1" applyAlignment="1">
      <alignment horizontal="center" vertical="center" wrapText="1"/>
    </xf>
    <xf numFmtId="164" fontId="7" fillId="0" borderId="66" xfId="254" applyNumberFormat="1" applyFont="1" applyFill="1" applyBorder="1" applyAlignment="1">
      <alignment horizontal="center" vertical="center" wrapText="1"/>
    </xf>
    <xf numFmtId="164" fontId="7" fillId="0" borderId="23" xfId="254" applyNumberFormat="1" applyFont="1" applyFill="1" applyBorder="1" applyAlignment="1">
      <alignment horizontal="center" vertical="center" wrapText="1"/>
    </xf>
    <xf numFmtId="164" fontId="7" fillId="0" borderId="43" xfId="254" applyNumberFormat="1" applyFont="1" applyFill="1" applyBorder="1" applyAlignment="1">
      <alignment horizontal="center" wrapText="1"/>
    </xf>
    <xf numFmtId="164" fontId="7" fillId="0" borderId="45" xfId="254" applyNumberFormat="1" applyFont="1" applyFill="1" applyBorder="1" applyAlignment="1">
      <alignment horizontal="center"/>
    </xf>
    <xf numFmtId="164" fontId="7" fillId="0" borderId="43" xfId="254" applyNumberFormat="1" applyFont="1" applyFill="1" applyBorder="1" applyAlignment="1" quotePrefix="1">
      <alignment horizontal="center" wrapText="1"/>
    </xf>
    <xf numFmtId="164" fontId="7" fillId="0" borderId="45" xfId="254" applyNumberFormat="1" applyFont="1" applyFill="1" applyBorder="1" applyAlignment="1" quotePrefix="1">
      <alignment horizontal="center" wrapText="1"/>
    </xf>
    <xf numFmtId="165" fontId="7" fillId="0" borderId="59" xfId="256" applyNumberFormat="1" applyFont="1" applyFill="1" applyBorder="1" applyAlignment="1" quotePrefix="1">
      <alignment horizontal="center" vertical="center"/>
    </xf>
    <xf numFmtId="165" fontId="7" fillId="0" borderId="48" xfId="256" applyNumberFormat="1" applyFont="1" applyFill="1" applyBorder="1" applyAlignment="1" quotePrefix="1">
      <alignment horizontal="center" vertical="center"/>
    </xf>
    <xf numFmtId="164" fontId="7" fillId="0" borderId="43" xfId="256" applyNumberFormat="1" applyFont="1" applyFill="1" applyBorder="1" applyAlignment="1">
      <alignment horizontal="center" wrapText="1"/>
    </xf>
    <xf numFmtId="164" fontId="7" fillId="0" borderId="45" xfId="256" applyNumberFormat="1" applyFont="1" applyFill="1" applyBorder="1" applyAlignment="1">
      <alignment horizontal="center" wrapText="1"/>
    </xf>
    <xf numFmtId="170" fontId="7" fillId="0" borderId="39" xfId="256" applyNumberFormat="1" applyFont="1" applyFill="1" applyBorder="1" applyAlignment="1" quotePrefix="1">
      <alignment horizontal="left" wrapText="1"/>
    </xf>
    <xf numFmtId="170" fontId="7" fillId="0" borderId="61" xfId="256" applyNumberFormat="1" applyFont="1" applyFill="1" applyBorder="1" applyAlignment="1" quotePrefix="1">
      <alignment horizontal="left" wrapText="1"/>
    </xf>
    <xf numFmtId="170" fontId="7" fillId="0" borderId="62" xfId="256" applyNumberFormat="1" applyFont="1" applyFill="1" applyBorder="1" applyAlignment="1" quotePrefix="1">
      <alignment horizontal="left" wrapText="1"/>
    </xf>
    <xf numFmtId="164" fontId="16" fillId="0" borderId="40" xfId="256" applyNumberFormat="1" applyFont="1" applyFill="1" applyBorder="1" applyAlignment="1" quotePrefix="1">
      <alignment horizontal="center" vertical="center"/>
    </xf>
    <xf numFmtId="164" fontId="16" fillId="0" borderId="0" xfId="256" applyNumberFormat="1" applyFont="1" applyFill="1" applyBorder="1" applyAlignment="1" quotePrefix="1">
      <alignment horizontal="center" vertical="center"/>
    </xf>
    <xf numFmtId="164" fontId="7" fillId="0" borderId="43" xfId="256" applyNumberFormat="1" applyFont="1" applyFill="1" applyBorder="1" applyAlignment="1" quotePrefix="1">
      <alignment horizontal="center" wrapText="1"/>
    </xf>
    <xf numFmtId="164" fontId="7" fillId="0" borderId="45" xfId="256" applyNumberFormat="1" applyFont="1" applyFill="1" applyBorder="1" applyAlignment="1" quotePrefix="1">
      <alignment horizontal="center" wrapText="1"/>
    </xf>
    <xf numFmtId="0" fontId="7" fillId="0" borderId="37" xfId="256" applyFont="1" applyFill="1" applyBorder="1" applyAlignment="1" quotePrefix="1">
      <alignment horizontal="left" vertical="top" wrapText="1"/>
    </xf>
    <xf numFmtId="0" fontId="7" fillId="0" borderId="33" xfId="256" applyFont="1" applyFill="1" applyBorder="1" applyAlignment="1" quotePrefix="1">
      <alignment horizontal="left" vertical="top" wrapText="1"/>
    </xf>
    <xf numFmtId="0" fontId="7" fillId="0" borderId="40"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40" xfId="256" applyFont="1" applyFill="1" applyBorder="1" applyAlignment="1" quotePrefix="1">
      <alignment horizontal="left" vertical="center" wrapText="1"/>
    </xf>
    <xf numFmtId="0" fontId="7" fillId="0" borderId="0" xfId="256" applyFont="1" applyFill="1" applyBorder="1" applyAlignment="1" quotePrefix="1">
      <alignment horizontal="left" vertical="center" wrapText="1"/>
    </xf>
    <xf numFmtId="164" fontId="7" fillId="0" borderId="56" xfId="256" applyNumberFormat="1" applyFont="1" applyFill="1" applyBorder="1" applyAlignment="1">
      <alignment horizontal="center" vertical="center"/>
    </xf>
    <xf numFmtId="164" fontId="7" fillId="0" borderId="43" xfId="254" applyNumberFormat="1" applyFont="1" applyFill="1" applyBorder="1" applyAlignment="1">
      <alignment horizontal="center" vertical="center" wrapText="1"/>
    </xf>
    <xf numFmtId="164" fontId="7" fillId="0" borderId="55" xfId="256" applyNumberFormat="1" applyFont="1" applyFill="1" applyBorder="1" applyAlignment="1" quotePrefix="1">
      <alignment horizontal="center" vertical="center" wrapText="1"/>
    </xf>
    <xf numFmtId="164" fontId="7" fillId="0" borderId="66" xfId="256" applyNumberFormat="1" applyFont="1" applyFill="1" applyBorder="1" applyAlignment="1" quotePrefix="1">
      <alignment horizontal="center" vertical="center" wrapText="1"/>
    </xf>
    <xf numFmtId="164" fontId="7" fillId="0" borderId="23" xfId="256" applyNumberFormat="1" applyFont="1" applyFill="1" applyBorder="1" applyAlignment="1" quotePrefix="1">
      <alignment horizontal="center" vertical="center" wrapText="1"/>
    </xf>
    <xf numFmtId="165" fontId="7" fillId="0" borderId="58" xfId="256" applyNumberFormat="1" applyFont="1" applyFill="1" applyBorder="1" applyAlignment="1" quotePrefix="1">
      <alignment horizontal="center" vertical="center" wrapText="1"/>
    </xf>
    <xf numFmtId="165" fontId="7" fillId="0" borderId="45" xfId="256" applyNumberFormat="1" applyFont="1" applyFill="1" applyBorder="1" applyAlignment="1" quotePrefix="1">
      <alignment horizontal="center" vertical="center" wrapText="1"/>
    </xf>
    <xf numFmtId="165" fontId="7" fillId="0" borderId="58" xfId="256" applyNumberFormat="1" applyFont="1" applyFill="1" applyBorder="1" applyAlignment="1">
      <alignment horizontal="center" vertical="top" wrapText="1"/>
    </xf>
    <xf numFmtId="165" fontId="7" fillId="0" borderId="44" xfId="256" applyNumberFormat="1" applyFont="1" applyFill="1" applyBorder="1" applyAlignment="1">
      <alignment horizontal="center" vertical="top" wrapText="1"/>
    </xf>
    <xf numFmtId="165" fontId="7" fillId="0" borderId="45" xfId="256" applyNumberFormat="1" applyFont="1" applyFill="1" applyBorder="1" applyAlignment="1">
      <alignment horizontal="center" vertical="top" wrapText="1"/>
    </xf>
    <xf numFmtId="165" fontId="7" fillId="0" borderId="58" xfId="256" applyNumberFormat="1" applyFont="1" applyFill="1" applyBorder="1" applyAlignment="1">
      <alignment horizontal="center" vertical="center" wrapText="1"/>
    </xf>
    <xf numFmtId="165" fontId="7" fillId="0" borderId="44" xfId="256" applyNumberFormat="1" applyFont="1" applyFill="1" applyBorder="1" applyAlignment="1">
      <alignment horizontal="center" vertical="center" wrapText="1"/>
    </xf>
    <xf numFmtId="165" fontId="7" fillId="0" borderId="45" xfId="256" applyNumberFormat="1" applyFont="1" applyFill="1" applyBorder="1" applyAlignment="1">
      <alignment horizontal="center" vertical="center" wrapText="1"/>
    </xf>
    <xf numFmtId="165" fontId="7" fillId="0" borderId="43" xfId="256" applyNumberFormat="1" applyFont="1" applyFill="1" applyBorder="1" applyAlignment="1" quotePrefix="1">
      <alignment horizontal="center" vertical="center"/>
    </xf>
    <xf numFmtId="165" fontId="7" fillId="0" borderId="45" xfId="256" applyNumberFormat="1" applyFont="1" applyFill="1" applyBorder="1" applyAlignment="1" quotePrefix="1">
      <alignment horizontal="center" vertical="center"/>
    </xf>
    <xf numFmtId="0" fontId="7" fillId="56" borderId="37" xfId="256" applyFont="1" applyFill="1" applyBorder="1" applyAlignment="1" quotePrefix="1">
      <alignment horizontal="left" vertical="center" wrapText="1"/>
    </xf>
    <xf numFmtId="0" fontId="7" fillId="56" borderId="33" xfId="256" applyFont="1" applyFill="1" applyBorder="1" applyAlignment="1" quotePrefix="1">
      <alignment horizontal="left" vertical="center" wrapText="1"/>
    </xf>
    <xf numFmtId="0" fontId="7" fillId="56" borderId="38" xfId="256" applyFont="1" applyFill="1" applyBorder="1" applyAlignment="1" quotePrefix="1">
      <alignment horizontal="left" vertical="center" wrapText="1"/>
    </xf>
    <xf numFmtId="164" fontId="7" fillId="0" borderId="66" xfId="256" applyNumberFormat="1" applyFont="1" applyFill="1" applyBorder="1" applyAlignment="1">
      <alignment horizontal="center" vertical="center" wrapText="1"/>
    </xf>
    <xf numFmtId="164" fontId="7" fillId="0" borderId="47" xfId="145" applyNumberFormat="1" applyFont="1" applyFill="1" applyBorder="1" applyAlignment="1">
      <alignment horizontal="center" vertical="center" wrapText="1"/>
    </xf>
    <xf numFmtId="164" fontId="7" fillId="0" borderId="23" xfId="145" applyNumberFormat="1" applyFont="1" applyFill="1" applyBorder="1" applyAlignment="1">
      <alignment horizontal="center" vertical="center" wrapText="1"/>
    </xf>
    <xf numFmtId="164" fontId="7" fillId="0" borderId="48" xfId="145" applyNumberFormat="1" applyFont="1" applyFill="1" applyBorder="1" applyAlignment="1">
      <alignment horizontal="center" vertical="center" wrapText="1"/>
    </xf>
    <xf numFmtId="164" fontId="7" fillId="0" borderId="45" xfId="145" applyNumberFormat="1" applyFont="1" applyFill="1" applyBorder="1" applyAlignment="1">
      <alignment horizontal="center" vertical="center" wrapText="1"/>
    </xf>
    <xf numFmtId="0" fontId="7" fillId="0" borderId="63" xfId="256" applyFont="1" applyFill="1" applyBorder="1" applyAlignment="1" quotePrefix="1">
      <alignment horizontal="left" vertical="top"/>
    </xf>
    <xf numFmtId="0" fontId="7" fillId="0" borderId="64" xfId="256" applyFont="1" applyFill="1" applyBorder="1" applyAlignment="1" quotePrefix="1">
      <alignment horizontal="left" vertical="top"/>
    </xf>
    <xf numFmtId="0" fontId="7" fillId="0" borderId="65" xfId="256" applyFont="1" applyFill="1" applyBorder="1" applyAlignment="1" quotePrefix="1">
      <alignment horizontal="left" vertical="top"/>
    </xf>
    <xf numFmtId="0" fontId="7" fillId="0" borderId="37" xfId="256" applyFont="1" applyFill="1" applyBorder="1" applyAlignment="1">
      <alignment horizontal="left"/>
    </xf>
    <xf numFmtId="0" fontId="7" fillId="0" borderId="33" xfId="256" applyFont="1" applyFill="1" applyBorder="1" applyAlignment="1">
      <alignment horizontal="left"/>
    </xf>
    <xf numFmtId="0" fontId="7" fillId="0" borderId="38" xfId="256" applyFont="1" applyFill="1" applyBorder="1" applyAlignment="1">
      <alignment horizontal="left"/>
    </xf>
    <xf numFmtId="165" fontId="7" fillId="0" borderId="66" xfId="256" applyNumberFormat="1" applyFont="1" applyFill="1" applyBorder="1" applyAlignment="1" quotePrefix="1">
      <alignment horizontal="center" vertical="center" wrapText="1"/>
    </xf>
    <xf numFmtId="165" fontId="7" fillId="0" borderId="66" xfId="254" applyNumberFormat="1" applyFont="1" applyFill="1" applyBorder="1" applyAlignment="1">
      <alignment horizontal="center" vertical="center" wrapText="1"/>
    </xf>
    <xf numFmtId="165" fontId="7" fillId="0" borderId="23" xfId="254" applyNumberFormat="1" applyFont="1" applyFill="1" applyBorder="1" applyAlignment="1">
      <alignment horizontal="center" vertical="center" wrapText="1"/>
    </xf>
    <xf numFmtId="0" fontId="7" fillId="0" borderId="40" xfId="0" applyNumberFormat="1" applyFont="1" applyFill="1" applyBorder="1" applyAlignment="1" quotePrefix="1">
      <alignment horizontal="left" vertical="center"/>
    </xf>
    <xf numFmtId="0" fontId="7" fillId="0" borderId="0" xfId="0" applyNumberFormat="1" applyFont="1" applyFill="1" applyBorder="1" applyAlignment="1" quotePrefix="1">
      <alignment horizontal="left" vertical="center"/>
    </xf>
    <xf numFmtId="3" fontId="7" fillId="0" borderId="23" xfId="145" applyNumberFormat="1" applyFill="1" applyBorder="1" applyAlignment="1">
      <alignment horizontal="center"/>
    </xf>
    <xf numFmtId="3" fontId="7" fillId="0" borderId="22" xfId="145" applyNumberFormat="1" applyFill="1" applyBorder="1" applyAlignment="1">
      <alignment horizontal="center"/>
    </xf>
    <xf numFmtId="3" fontId="7" fillId="0" borderId="48" xfId="145" applyNumberFormat="1" applyFill="1" applyBorder="1" applyAlignment="1">
      <alignment horizontal="center"/>
    </xf>
    <xf numFmtId="3" fontId="7" fillId="0" borderId="66" xfId="145" applyNumberFormat="1" applyFill="1" applyBorder="1" applyAlignment="1">
      <alignment horizontal="center" vertical="center"/>
    </xf>
    <xf numFmtId="3" fontId="7" fillId="0" borderId="0" xfId="145" applyNumberFormat="1" applyFill="1" applyBorder="1" applyAlignment="1">
      <alignment horizontal="center" vertical="center"/>
    </xf>
    <xf numFmtId="3" fontId="7" fillId="0" borderId="23" xfId="145" applyNumberFormat="1" applyFill="1" applyBorder="1" applyAlignment="1">
      <alignment horizontal="center" vertical="center"/>
    </xf>
    <xf numFmtId="3" fontId="7" fillId="0" borderId="22" xfId="145" applyNumberFormat="1" applyFill="1" applyBorder="1" applyAlignment="1">
      <alignment horizontal="center" vertical="center"/>
    </xf>
    <xf numFmtId="3" fontId="7" fillId="0" borderId="56" xfId="145" applyNumberFormat="1" applyFill="1" applyBorder="1" applyAlignment="1">
      <alignment horizontal="center" vertical="center"/>
    </xf>
    <xf numFmtId="3" fontId="7" fillId="0" borderId="54" xfId="145" applyNumberFormat="1" applyFill="1" applyBorder="1" applyAlignment="1">
      <alignment horizontal="center" vertical="center"/>
    </xf>
    <xf numFmtId="164" fontId="7" fillId="0" borderId="55" xfId="256" applyNumberFormat="1" applyFont="1" applyFill="1" applyBorder="1" applyAlignment="1">
      <alignment horizontal="center" vertical="center" wrapText="1"/>
    </xf>
    <xf numFmtId="164" fontId="7" fillId="0" borderId="17" xfId="256" applyNumberFormat="1" applyFont="1" applyFill="1" applyBorder="1" applyAlignment="1">
      <alignment horizontal="center" vertical="center" wrapText="1"/>
    </xf>
    <xf numFmtId="164" fontId="7" fillId="0" borderId="0" xfId="256" applyNumberFormat="1" applyFont="1" applyFill="1" applyBorder="1" applyAlignment="1">
      <alignment horizontal="center" vertical="center" wrapText="1"/>
    </xf>
    <xf numFmtId="3" fontId="7" fillId="0" borderId="49" xfId="145" applyNumberFormat="1" applyFill="1" applyBorder="1" applyAlignment="1">
      <alignment horizontal="center" wrapText="1"/>
    </xf>
    <xf numFmtId="3" fontId="7" fillId="0" borderId="50" xfId="145" applyNumberFormat="1" applyFill="1" applyBorder="1" applyAlignment="1">
      <alignment horizontal="center" wrapText="1"/>
    </xf>
    <xf numFmtId="0" fontId="7" fillId="0" borderId="63" xfId="0" applyNumberFormat="1" applyFont="1" applyFill="1" applyBorder="1" applyAlignment="1" quotePrefix="1">
      <alignment horizontal="left" vertical="center"/>
    </xf>
    <xf numFmtId="0" fontId="7" fillId="0" borderId="64" xfId="0" applyNumberFormat="1" applyFont="1" applyFill="1" applyBorder="1" applyAlignment="1" quotePrefix="1">
      <alignment horizontal="left" vertical="center"/>
    </xf>
    <xf numFmtId="0" fontId="7" fillId="0" borderId="37" xfId="0" applyNumberFormat="1" applyFont="1" applyFill="1" applyBorder="1" applyAlignment="1" quotePrefix="1">
      <alignment horizontal="left" vertical="center"/>
    </xf>
    <xf numFmtId="0" fontId="7" fillId="0" borderId="33" xfId="0" applyNumberFormat="1" applyFont="1" applyFill="1" applyBorder="1" applyAlignment="1" quotePrefix="1">
      <alignment horizontal="left" vertical="center"/>
    </xf>
    <xf numFmtId="0" fontId="7" fillId="0" borderId="40" xfId="256" applyFont="1" applyFill="1" applyBorder="1" applyAlignment="1" quotePrefix="1">
      <alignment horizontal="left" vertical="top"/>
    </xf>
    <xf numFmtId="0" fontId="7" fillId="0" borderId="0" xfId="256" applyFont="1" applyFill="1" applyBorder="1" applyAlignment="1" quotePrefix="1">
      <alignment horizontal="left" vertical="top"/>
    </xf>
    <xf numFmtId="4" fontId="7" fillId="0" borderId="34" xfId="145" applyNumberFormat="1" applyFill="1" applyBorder="1" applyAlignment="1" quotePrefix="1">
      <alignment horizontal="left"/>
    </xf>
    <xf numFmtId="4" fontId="7" fillId="0" borderId="35" xfId="145" applyNumberFormat="1" applyFill="1" applyBorder="1" applyAlignment="1" quotePrefix="1">
      <alignment horizontal="left"/>
    </xf>
    <xf numFmtId="4" fontId="7" fillId="0" borderId="36" xfId="145" applyNumberFormat="1" applyFill="1" applyBorder="1" applyAlignment="1" quotePrefix="1">
      <alignment horizontal="left"/>
    </xf>
    <xf numFmtId="4" fontId="7" fillId="0" borderId="37" xfId="145" applyNumberFormat="1" applyFill="1" applyBorder="1" applyAlignment="1" quotePrefix="1">
      <alignment horizontal="center"/>
    </xf>
    <xf numFmtId="4" fontId="7" fillId="0" borderId="33" xfId="145" applyNumberFormat="1" applyFill="1" applyBorder="1" applyAlignment="1" quotePrefix="1">
      <alignment horizontal="center"/>
    </xf>
    <xf numFmtId="4" fontId="7" fillId="0" borderId="38" xfId="145" applyNumberFormat="1" applyFill="1" applyBorder="1" applyAlignment="1" quotePrefix="1">
      <alignment horizontal="center"/>
    </xf>
    <xf numFmtId="164" fontId="7" fillId="0" borderId="23" xfId="256" applyNumberFormat="1" applyFont="1" applyFill="1" applyBorder="1" applyAlignment="1">
      <alignment horizontal="center" vertical="center" wrapText="1"/>
    </xf>
    <xf numFmtId="164" fontId="7" fillId="0" borderId="22" xfId="256" applyNumberFormat="1" applyFont="1" applyFill="1" applyBorder="1" applyAlignment="1">
      <alignment horizontal="center" vertical="center" wrapText="1"/>
    </xf>
    <xf numFmtId="3" fontId="7" fillId="0" borderId="20" xfId="145" applyNumberFormat="1" applyFill="1" applyBorder="1" applyAlignment="1">
      <alignment horizontal="center"/>
    </xf>
    <xf numFmtId="3" fontId="7" fillId="0" borderId="21" xfId="145" applyNumberFormat="1" applyFill="1" applyBorder="1" applyAlignment="1">
      <alignment horizontal="center"/>
    </xf>
    <xf numFmtId="3" fontId="7" fillId="0" borderId="56" xfId="145" applyNumberFormat="1" applyFill="1" applyBorder="1" applyAlignment="1">
      <alignment horizontal="center" vertical="center" wrapText="1"/>
    </xf>
    <xf numFmtId="3" fontId="7" fillId="0" borderId="0" xfId="145" applyNumberFormat="1" applyFill="1" applyBorder="1" applyAlignment="1" quotePrefix="1">
      <alignment horizontal="left" vertical="center" wrapText="1"/>
    </xf>
    <xf numFmtId="164" fontId="7" fillId="0" borderId="37" xfId="256" applyNumberFormat="1" applyFont="1" applyFill="1" applyBorder="1" applyAlignment="1" quotePrefix="1">
      <alignment horizontal="center"/>
    </xf>
    <xf numFmtId="164" fontId="7" fillId="0" borderId="33" xfId="256" applyNumberFormat="1" applyFont="1" applyFill="1" applyBorder="1" applyAlignment="1" quotePrefix="1">
      <alignment horizontal="center"/>
    </xf>
    <xf numFmtId="164" fontId="7" fillId="0" borderId="38" xfId="256" applyNumberFormat="1" applyFont="1" applyFill="1" applyBorder="1" applyAlignment="1" quotePrefix="1">
      <alignment horizontal="center"/>
    </xf>
    <xf numFmtId="0" fontId="7" fillId="0" borderId="37" xfId="256" applyFont="1" applyFill="1" applyBorder="1" applyAlignment="1" quotePrefix="1">
      <alignment horizontal="center" vertical="top"/>
    </xf>
    <xf numFmtId="0" fontId="7" fillId="0" borderId="33" xfId="256" applyFont="1" applyFill="1" applyBorder="1" applyAlignment="1" quotePrefix="1">
      <alignment horizontal="center" vertical="top"/>
    </xf>
    <xf numFmtId="0" fontId="7" fillId="0" borderId="39" xfId="256" applyFont="1" applyFill="1" applyBorder="1" applyAlignment="1" quotePrefix="1">
      <alignment horizontal="left" vertical="center" wrapText="1"/>
    </xf>
    <xf numFmtId="0" fontId="7" fillId="0" borderId="61" xfId="256" applyFont="1" applyFill="1" applyBorder="1" applyAlignment="1" quotePrefix="1">
      <alignment horizontal="left" vertical="center" wrapText="1"/>
    </xf>
    <xf numFmtId="164" fontId="7" fillId="0" borderId="47" xfId="254" applyNumberFormat="1" applyFont="1" applyFill="1" applyBorder="1" applyAlignment="1">
      <alignment horizontal="center" vertical="center" wrapText="1"/>
    </xf>
    <xf numFmtId="164" fontId="7" fillId="0" borderId="48" xfId="254" applyNumberFormat="1" applyFont="1" applyFill="1" applyBorder="1" applyAlignment="1">
      <alignment horizontal="center" vertical="center" wrapText="1"/>
    </xf>
    <xf numFmtId="164" fontId="7" fillId="0" borderId="63" xfId="256" applyNumberFormat="1" applyFont="1" applyFill="1" applyBorder="1" applyAlignment="1" quotePrefix="1">
      <alignment horizontal="left"/>
    </xf>
    <xf numFmtId="164" fontId="7" fillId="0" borderId="64" xfId="256" applyNumberFormat="1" applyFont="1" applyFill="1" applyBorder="1" applyAlignment="1" quotePrefix="1">
      <alignment horizontal="left"/>
    </xf>
    <xf numFmtId="164" fontId="7" fillId="0" borderId="65" xfId="256" applyNumberFormat="1" applyFont="1" applyFill="1" applyBorder="1" applyAlignment="1" quotePrefix="1">
      <alignment horizontal="left"/>
    </xf>
    <xf numFmtId="164" fontId="7" fillId="0" borderId="59" xfId="254" applyNumberFormat="1" applyFont="1" applyFill="1" applyBorder="1" applyAlignment="1">
      <alignment horizontal="center" vertical="center" wrapText="1"/>
    </xf>
    <xf numFmtId="164" fontId="7" fillId="0" borderId="55" xfId="254" applyNumberFormat="1" applyFont="1" applyFill="1" applyBorder="1" applyAlignment="1">
      <alignment horizontal="center" vertical="center" wrapText="1"/>
    </xf>
    <xf numFmtId="164" fontId="7" fillId="0" borderId="46" xfId="254" applyNumberFormat="1" applyFont="1" applyFill="1" applyBorder="1" applyAlignment="1">
      <alignment horizontal="center" vertical="center" wrapText="1"/>
    </xf>
    <xf numFmtId="164" fontId="7" fillId="0" borderId="46" xfId="256" applyNumberFormat="1" applyFont="1" applyFill="1" applyBorder="1" applyAlignment="1">
      <alignment horizontal="center" vertical="center" wrapText="1"/>
    </xf>
    <xf numFmtId="164" fontId="7" fillId="0" borderId="48" xfId="256" applyNumberFormat="1" applyFont="1" applyFill="1" applyBorder="1" applyAlignment="1">
      <alignment horizontal="center" vertical="center" wrapText="1"/>
    </xf>
    <xf numFmtId="0" fontId="7" fillId="0" borderId="38" xfId="256" applyFont="1" applyFill="1" applyBorder="1" applyAlignment="1">
      <alignment horizontal="left" vertical="center"/>
    </xf>
    <xf numFmtId="0" fontId="7" fillId="0" borderId="63" xfId="256" applyFont="1" applyFill="1" applyBorder="1" applyAlignment="1" quotePrefix="1">
      <alignment horizontal="left" vertical="center"/>
    </xf>
    <xf numFmtId="0" fontId="7" fillId="0" borderId="64" xfId="256" applyFont="1" applyFill="1" applyBorder="1" applyAlignment="1" quotePrefix="1">
      <alignment horizontal="left" vertical="center"/>
    </xf>
    <xf numFmtId="0" fontId="7" fillId="0" borderId="65" xfId="256" applyFont="1" applyFill="1" applyBorder="1" applyAlignment="1" quotePrefix="1">
      <alignment horizontal="left" vertical="center"/>
    </xf>
    <xf numFmtId="0" fontId="7" fillId="0" borderId="47" xfId="254" applyFont="1" applyFill="1" applyBorder="1" applyAlignment="1">
      <alignment horizontal="center" vertical="center" wrapText="1"/>
    </xf>
    <xf numFmtId="0" fontId="7" fillId="0" borderId="48" xfId="254" applyFont="1" applyFill="1" applyBorder="1" applyAlignment="1">
      <alignment horizontal="center" vertical="center" wrapText="1"/>
    </xf>
    <xf numFmtId="0" fontId="7" fillId="0" borderId="62" xfId="256" applyFont="1" applyFill="1" applyBorder="1" applyAlignment="1" quotePrefix="1">
      <alignment horizontal="left" vertical="center" wrapText="1"/>
    </xf>
    <xf numFmtId="0" fontId="14" fillId="0" borderId="38" xfId="256" applyFont="1" applyFill="1" applyBorder="1" applyAlignment="1" quotePrefix="1">
      <alignment horizontal="left" vertical="center" wrapText="1"/>
    </xf>
    <xf numFmtId="0" fontId="7" fillId="0" borderId="38" xfId="256" applyFont="1" applyFill="1" applyBorder="1" applyAlignment="1">
      <alignment horizontal="center" vertical="center"/>
    </xf>
    <xf numFmtId="165" fontId="7" fillId="0" borderId="44" xfId="254" applyNumberFormat="1" applyFont="1" applyFill="1" applyBorder="1" applyAlignment="1">
      <alignment horizontal="center" vertical="center" wrapText="1"/>
    </xf>
    <xf numFmtId="165" fontId="7" fillId="0" borderId="45" xfId="254"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7" fillId="0" borderId="23" xfId="0" applyNumberFormat="1" applyFont="1" applyFill="1" applyBorder="1" applyAlignment="1">
      <alignment horizontal="center" vertical="center" wrapText="1"/>
    </xf>
    <xf numFmtId="164" fontId="7" fillId="0" borderId="22" xfId="0" applyNumberFormat="1" applyFont="1" applyFill="1" applyBorder="1" applyAlignment="1">
      <alignment horizontal="center" vertical="center" wrapText="1"/>
    </xf>
    <xf numFmtId="164" fontId="7" fillId="0" borderId="54" xfId="0" applyNumberFormat="1" applyFont="1" applyFill="1" applyBorder="1" applyAlignment="1">
      <alignment horizontal="center" vertical="center" wrapText="1"/>
    </xf>
    <xf numFmtId="0" fontId="7" fillId="0" borderId="37" xfId="256" applyFont="1" applyFill="1" applyBorder="1" applyAlignment="1" quotePrefix="1">
      <alignment horizontal="center" vertical="center"/>
    </xf>
    <xf numFmtId="0" fontId="7" fillId="0" borderId="33" xfId="256" applyFont="1" applyFill="1" applyBorder="1" applyAlignment="1" quotePrefix="1">
      <alignment horizontal="center" vertical="center"/>
    </xf>
    <xf numFmtId="0" fontId="7" fillId="0" borderId="38" xfId="256" applyFont="1" applyFill="1" applyBorder="1" applyAlignment="1" quotePrefix="1">
      <alignment horizontal="center" vertical="center"/>
    </xf>
    <xf numFmtId="164" fontId="7" fillId="0" borderId="37" xfId="256" applyNumberFormat="1" applyFont="1" applyFill="1" applyBorder="1" applyAlignment="1" quotePrefix="1">
      <alignment horizontal="center" vertical="center"/>
    </xf>
    <xf numFmtId="164" fontId="7" fillId="0" borderId="33" xfId="256" applyNumberFormat="1" applyFont="1" applyFill="1" applyBorder="1" applyAlignment="1" quotePrefix="1">
      <alignment horizontal="center" vertical="center"/>
    </xf>
    <xf numFmtId="164" fontId="7" fillId="0" borderId="38" xfId="256" applyNumberFormat="1" applyFont="1" applyFill="1" applyBorder="1" applyAlignment="1" quotePrefix="1">
      <alignment horizontal="center" vertical="center"/>
    </xf>
    <xf numFmtId="0" fontId="7" fillId="0" borderId="37" xfId="256" applyFont="1" applyFill="1" applyBorder="1" applyAlignment="1" quotePrefix="1">
      <alignment vertical="center"/>
    </xf>
    <xf numFmtId="0" fontId="7" fillId="0" borderId="33" xfId="256" applyFont="1" applyFill="1" applyBorder="1" applyAlignment="1" quotePrefix="1">
      <alignment vertical="center"/>
    </xf>
    <xf numFmtId="0" fontId="7" fillId="0" borderId="38" xfId="256" applyFont="1" applyFill="1" applyBorder="1" applyAlignment="1" quotePrefix="1">
      <alignment vertical="center"/>
    </xf>
    <xf numFmtId="164" fontId="7" fillId="0" borderId="37" xfId="256" applyNumberFormat="1" applyFont="1" applyFill="1" applyBorder="1" applyAlignment="1" quotePrefix="1">
      <alignment horizontal="left" vertical="center"/>
    </xf>
    <xf numFmtId="164" fontId="7" fillId="0" borderId="33" xfId="256" applyNumberFormat="1" applyFont="1" applyFill="1" applyBorder="1" applyAlignment="1" quotePrefix="1">
      <alignment horizontal="left" vertical="center"/>
    </xf>
    <xf numFmtId="164" fontId="7" fillId="0" borderId="38" xfId="256" applyNumberFormat="1" applyFont="1" applyFill="1" applyBorder="1" applyAlignment="1" quotePrefix="1">
      <alignment horizontal="left" vertical="center"/>
    </xf>
    <xf numFmtId="164" fontId="7" fillId="0" borderId="47" xfId="0" applyNumberFormat="1" applyFont="1" applyFill="1" applyBorder="1" applyAlignment="1">
      <alignment horizontal="center" vertical="center" wrapText="1"/>
    </xf>
    <xf numFmtId="164" fontId="7" fillId="0" borderId="48" xfId="0" applyNumberFormat="1" applyFont="1" applyFill="1" applyBorder="1" applyAlignment="1">
      <alignment horizontal="center" vertical="center" wrapText="1"/>
    </xf>
    <xf numFmtId="0" fontId="14" fillId="0" borderId="37" xfId="256" applyNumberFormat="1" applyFont="1" applyFill="1" applyBorder="1" applyAlignment="1" quotePrefix="1">
      <alignment horizontal="left" wrapText="1"/>
    </xf>
    <xf numFmtId="0" fontId="14" fillId="0" borderId="33" xfId="256" applyNumberFormat="1" applyFont="1" applyFill="1" applyBorder="1" applyAlignment="1" quotePrefix="1">
      <alignment horizontal="left" wrapText="1"/>
    </xf>
    <xf numFmtId="0" fontId="7" fillId="0" borderId="47" xfId="256" applyNumberFormat="1" applyFont="1" applyFill="1" applyBorder="1" applyAlignment="1">
      <alignment horizontal="center" vertical="center" wrapText="1"/>
    </xf>
    <xf numFmtId="0" fontId="7" fillId="0" borderId="47" xfId="254" applyNumberFormat="1" applyFont="1" applyFill="1" applyBorder="1" applyAlignment="1">
      <alignment horizontal="center" vertical="center" wrapText="1"/>
    </xf>
    <xf numFmtId="0" fontId="7" fillId="0" borderId="48" xfId="254" applyNumberFormat="1" applyFont="1" applyFill="1" applyBorder="1" applyAlignment="1">
      <alignment horizontal="center" vertical="center" wrapText="1"/>
    </xf>
    <xf numFmtId="0" fontId="7" fillId="0" borderId="37" xfId="256" applyNumberFormat="1" applyFont="1" applyFill="1" applyBorder="1" applyAlignment="1">
      <alignment horizontal="center" vertical="center"/>
    </xf>
    <xf numFmtId="0" fontId="7" fillId="0" borderId="33" xfId="256" applyNumberFormat="1" applyFont="1" applyFill="1" applyBorder="1" applyAlignment="1">
      <alignment horizontal="center" vertical="center"/>
    </xf>
    <xf numFmtId="0" fontId="7" fillId="0" borderId="37" xfId="256" applyNumberFormat="1" applyFont="1" applyFill="1" applyBorder="1" applyAlignment="1" quotePrefix="1">
      <alignment horizontal="left" vertical="center" wrapText="1"/>
    </xf>
    <xf numFmtId="0" fontId="7" fillId="0" borderId="33" xfId="256" applyNumberFormat="1" applyFont="1" applyFill="1" applyBorder="1" applyAlignment="1" quotePrefix="1">
      <alignment horizontal="left" vertical="center" wrapText="1"/>
    </xf>
    <xf numFmtId="0" fontId="14" fillId="0" borderId="37" xfId="256" applyNumberFormat="1" applyFont="1" applyFill="1" applyBorder="1" applyAlignment="1" quotePrefix="1">
      <alignment horizontal="center" vertical="center" wrapText="1"/>
    </xf>
    <xf numFmtId="0" fontId="14" fillId="0" borderId="33" xfId="256" applyNumberFormat="1" applyFont="1" applyFill="1" applyBorder="1" applyAlignment="1" quotePrefix="1">
      <alignment horizontal="center" vertical="center" wrapText="1"/>
    </xf>
    <xf numFmtId="164" fontId="7" fillId="0" borderId="34" xfId="256" applyNumberFormat="1" applyFont="1" applyFill="1" applyBorder="1" applyAlignment="1" quotePrefix="1">
      <alignment horizontal="left" vertical="center"/>
    </xf>
    <xf numFmtId="164" fontId="7" fillId="0" borderId="35" xfId="256" applyNumberFormat="1" applyFont="1" applyFill="1" applyBorder="1" applyAlignment="1" quotePrefix="1">
      <alignment horizontal="left" vertical="center"/>
    </xf>
    <xf numFmtId="164" fontId="7" fillId="0" borderId="36" xfId="256" applyNumberFormat="1" applyFont="1" applyFill="1" applyBorder="1" applyAlignment="1" quotePrefix="1">
      <alignment horizontal="left" vertical="center"/>
    </xf>
    <xf numFmtId="164" fontId="7" fillId="0" borderId="59" xfId="0" applyNumberFormat="1" applyFont="1" applyFill="1" applyBorder="1" applyAlignment="1">
      <alignment horizontal="center" vertical="center" wrapText="1"/>
    </xf>
  </cellXfs>
  <cellStyles count="263">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0" xfId="95"/>
    <cellStyle name="Currency" xfId="96"/>
    <cellStyle name="Currency [0]" xfId="97"/>
    <cellStyle name="Currency0" xfId="98"/>
    <cellStyle name="Date" xfId="99"/>
    <cellStyle name="Explanatory Text" xfId="100"/>
    <cellStyle name="Explanatory Text 2" xfId="101"/>
    <cellStyle name="Fixed" xfId="102"/>
    <cellStyle name="Followed Hyperlink" xfId="103"/>
    <cellStyle name="Good" xfId="104"/>
    <cellStyle name="Good 2" xfId="105"/>
    <cellStyle name="Heading 1" xfId="106"/>
    <cellStyle name="Heading 1 2" xfId="107"/>
    <cellStyle name="Heading 1 3" xfId="108"/>
    <cellStyle name="Heading 2" xfId="109"/>
    <cellStyle name="Heading 2 2" xfId="110"/>
    <cellStyle name="Heading 2 3" xfId="111"/>
    <cellStyle name="Heading 3" xfId="112"/>
    <cellStyle name="Heading 3 2" xfId="113"/>
    <cellStyle name="Heading 4" xfId="114"/>
    <cellStyle name="Heading 4 2" xfId="115"/>
    <cellStyle name="Hyperlink" xfId="116"/>
    <cellStyle name="Hyperlink 2" xfId="117"/>
    <cellStyle name="Hyperlink 3" xfId="118"/>
    <cellStyle name="Input" xfId="119"/>
    <cellStyle name="Input 2" xfId="120"/>
    <cellStyle name="Linked Cell" xfId="121"/>
    <cellStyle name="Linked Cell 2" xfId="122"/>
    <cellStyle name="Neutral" xfId="123"/>
    <cellStyle name="Neutral 2" xfId="124"/>
    <cellStyle name="Normal 10" xfId="125"/>
    <cellStyle name="Normal 10 2" xfId="126"/>
    <cellStyle name="Normal 10 3" xfId="127"/>
    <cellStyle name="Normal 10 4" xfId="128"/>
    <cellStyle name="Normal 11" xfId="129"/>
    <cellStyle name="Normal 11 2" xfId="130"/>
    <cellStyle name="Normal 11 3" xfId="131"/>
    <cellStyle name="Normal 12" xfId="132"/>
    <cellStyle name="Normal 12 2" xfId="133"/>
    <cellStyle name="Normal 12 3" xfId="134"/>
    <cellStyle name="Normal 13" xfId="135"/>
    <cellStyle name="Normal 13 2" xfId="136"/>
    <cellStyle name="Normal 13 3" xfId="137"/>
    <cellStyle name="Normal 14" xfId="138"/>
    <cellStyle name="Normal 14 2" xfId="139"/>
    <cellStyle name="Normal 15" xfId="140"/>
    <cellStyle name="Normal 16" xfId="141"/>
    <cellStyle name="Normal 17" xfId="142"/>
    <cellStyle name="Normal 18" xfId="143"/>
    <cellStyle name="Normal 19" xfId="144"/>
    <cellStyle name="normal 2" xfId="145"/>
    <cellStyle name="Normal 2 10" xfId="146"/>
    <cellStyle name="Normal 2 11" xfId="147"/>
    <cellStyle name="Normal 2 2" xfId="148"/>
    <cellStyle name="Normal 2 2 2" xfId="149"/>
    <cellStyle name="Normal 2 2 2 2" xfId="150"/>
    <cellStyle name="Normal 2 2 2 2 2" xfId="151"/>
    <cellStyle name="Normal 2 2 2 2 2 2" xfId="152"/>
    <cellStyle name="Normal 2 2 2 2 2 3" xfId="153"/>
    <cellStyle name="Normal 2 2 2 2 3" xfId="154"/>
    <cellStyle name="Normal 2 2 2 2 4" xfId="155"/>
    <cellStyle name="Normal 2 2 2 2 5" xfId="156"/>
    <cellStyle name="Normal 2 2 2 3" xfId="157"/>
    <cellStyle name="Normal 2 2 2 4" xfId="158"/>
    <cellStyle name="Normal 2 2 2 5" xfId="159"/>
    <cellStyle name="Normal 2 2 3" xfId="160"/>
    <cellStyle name="Normal 2 2 3 2" xfId="161"/>
    <cellStyle name="Normal 2 2 3 3" xfId="162"/>
    <cellStyle name="Normal 2 2 4" xfId="163"/>
    <cellStyle name="Normal 2 2 5" xfId="164"/>
    <cellStyle name="Normal 2 2 6" xfId="165"/>
    <cellStyle name="Normal 2 2 7" xfId="166"/>
    <cellStyle name="Normal 2 3" xfId="167"/>
    <cellStyle name="Normal 2 3 2" xfId="168"/>
    <cellStyle name="Normal 2 3 3" xfId="169"/>
    <cellStyle name="Normal 2 3 4" xfId="170"/>
    <cellStyle name="Normal 2 4" xfId="171"/>
    <cellStyle name="Normal 2 4 2" xfId="172"/>
    <cellStyle name="Normal 2 5" xfId="173"/>
    <cellStyle name="Normal 2 5 2" xfId="174"/>
    <cellStyle name="Normal 2 5 2 2" xfId="175"/>
    <cellStyle name="Normal 2 5 3" xfId="176"/>
    <cellStyle name="Normal 2 5 3 2" xfId="177"/>
    <cellStyle name="Normal 2 6" xfId="178"/>
    <cellStyle name="Normal 2 6 2" xfId="179"/>
    <cellStyle name="Normal 2 7" xfId="180"/>
    <cellStyle name="Normal 2 8" xfId="181"/>
    <cellStyle name="Normal 2 9" xfId="182"/>
    <cellStyle name="Normal 20" xfId="183"/>
    <cellStyle name="Normal 21" xfId="184"/>
    <cellStyle name="Normal 22" xfId="185"/>
    <cellStyle name="Normal 23" xfId="186"/>
    <cellStyle name="Normal 24" xfId="187"/>
    <cellStyle name="Normal 3" xfId="188"/>
    <cellStyle name="Normal 3 2" xfId="189"/>
    <cellStyle name="Normal 3 2 2" xfId="190"/>
    <cellStyle name="Normal 3 3" xfId="191"/>
    <cellStyle name="Normal 3 3 2" xfId="192"/>
    <cellStyle name="Normal 3 4" xfId="193"/>
    <cellStyle name="Normal 3 4 2" xfId="194"/>
    <cellStyle name="Normal 3 4 3" xfId="195"/>
    <cellStyle name="Normal 3 5" xfId="196"/>
    <cellStyle name="Normal 3 6" xfId="197"/>
    <cellStyle name="Normal 3 7" xfId="198"/>
    <cellStyle name="Normal 4" xfId="199"/>
    <cellStyle name="Normal 4 2" xfId="200"/>
    <cellStyle name="Normal 4 2 2" xfId="201"/>
    <cellStyle name="Normal 4 2 2 2" xfId="202"/>
    <cellStyle name="Normal 4 2 2 3" xfId="203"/>
    <cellStyle name="Normal 4 2 3" xfId="204"/>
    <cellStyle name="Normal 4 3" xfId="205"/>
    <cellStyle name="Normal 4 3 2" xfId="206"/>
    <cellStyle name="Normal 4 3 3" xfId="207"/>
    <cellStyle name="Normal 4 4" xfId="208"/>
    <cellStyle name="Normal 4 4 2" xfId="209"/>
    <cellStyle name="Normal 4 5" xfId="210"/>
    <cellStyle name="Normal 4 6" xfId="211"/>
    <cellStyle name="Normal 4 7" xfId="212"/>
    <cellStyle name="Normal 4 8" xfId="213"/>
    <cellStyle name="Normal 5" xfId="214"/>
    <cellStyle name="Normal 5 2" xfId="215"/>
    <cellStyle name="Normal 5 2 2" xfId="216"/>
    <cellStyle name="Normal 5 3" xfId="217"/>
    <cellStyle name="Normal 5 3 2" xfId="218"/>
    <cellStyle name="Normal 5 3 3" xfId="219"/>
    <cellStyle name="Normal 5 3 4" xfId="220"/>
    <cellStyle name="Normal 5 4" xfId="221"/>
    <cellStyle name="Normal 5 5" xfId="222"/>
    <cellStyle name="Normal 6" xfId="223"/>
    <cellStyle name="Normal 6 2" xfId="224"/>
    <cellStyle name="Normal 6 2 2" xfId="225"/>
    <cellStyle name="Normal 6 3" xfId="226"/>
    <cellStyle name="Normal 6 3 2" xfId="227"/>
    <cellStyle name="Normal 6 4" xfId="228"/>
    <cellStyle name="Normal 7" xfId="229"/>
    <cellStyle name="Normal 7 2" xfId="230"/>
    <cellStyle name="Normal 7 2 2" xfId="231"/>
    <cellStyle name="Normal 7 3" xfId="232"/>
    <cellStyle name="Normal 7 3 2" xfId="233"/>
    <cellStyle name="Normal 7 3 2 2" xfId="234"/>
    <cellStyle name="Normal 7 3 3" xfId="235"/>
    <cellStyle name="Normal 7 3 3 2" xfId="236"/>
    <cellStyle name="Normal 7 4" xfId="237"/>
    <cellStyle name="Normal 7 5" xfId="238"/>
    <cellStyle name="Normal 8" xfId="239"/>
    <cellStyle name="Normal 8 2" xfId="240"/>
    <cellStyle name="Normal 8 2 2" xfId="241"/>
    <cellStyle name="Normal 8 3" xfId="242"/>
    <cellStyle name="Normal 8 4" xfId="243"/>
    <cellStyle name="Normal 8 5" xfId="244"/>
    <cellStyle name="Normal 9" xfId="245"/>
    <cellStyle name="Normal 9 2" xfId="246"/>
    <cellStyle name="Normal 9 2 2" xfId="247"/>
    <cellStyle name="Normal 9 2 3" xfId="248"/>
    <cellStyle name="Normal 9 2 4" xfId="249"/>
    <cellStyle name="Normal 9 3" xfId="250"/>
    <cellStyle name="Normal 9 4" xfId="251"/>
    <cellStyle name="Normal 9 5" xfId="252"/>
    <cellStyle name="Normal 9 6" xfId="253"/>
    <cellStyle name="Normal_dymfg" xfId="254"/>
    <cellStyle name="normal_dymfg_1" xfId="255"/>
    <cellStyle name="normal_mtredsu" xfId="256"/>
    <cellStyle name="Note" xfId="257"/>
    <cellStyle name="Note 2" xfId="258"/>
    <cellStyle name="Note 2 2" xfId="259"/>
    <cellStyle name="Note 2 3" xfId="260"/>
    <cellStyle name="Note 2 4" xfId="261"/>
    <cellStyle name="Note 3" xfId="262"/>
    <cellStyle name="Note 3 2" xfId="263"/>
    <cellStyle name="Note 4" xfId="264"/>
    <cellStyle name="Note 5" xfId="265"/>
    <cellStyle name="Output" xfId="266"/>
    <cellStyle name="Output 2" xfId="267"/>
    <cellStyle name="Percent" xfId="268"/>
    <cellStyle name="Title" xfId="269"/>
    <cellStyle name="Title 2" xfId="270"/>
    <cellStyle name="Title 3" xfId="271"/>
    <cellStyle name="Total" xfId="272"/>
    <cellStyle name="Total 2" xfId="273"/>
    <cellStyle name="Total 3" xfId="274"/>
    <cellStyle name="Warning Text" xfId="275"/>
    <cellStyle name="Warning Text 2" xfId="2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ADS\2010\po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ADS\2010\fa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DRZEJ.BLAZEJCZYK\OneDrive%20-%20USDA\Desktop\Milk\dyfluid-AB-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sheetName val="pop-2020"/>
      <sheetName val="pop-2019"/>
      <sheetName val="pop-2018"/>
      <sheetName val="pop-2017"/>
      <sheetName val="pop-2015"/>
      <sheetName val="pop-2014"/>
      <sheetName val="pop-2013"/>
      <sheetName val="pop-2012"/>
      <sheetName val="pop-march2012"/>
      <sheetName val="pop-2011"/>
      <sheetName val="MTED-pop"/>
      <sheetName val="pop-2008"/>
      <sheetName val="pop-2008a"/>
      <sheetName val="pop-2009"/>
      <sheetName val="pop-2009a"/>
      <sheetName val="pop-2010"/>
      <sheetName val="Sheet1"/>
    </sheetNames>
    <sheetDataSet>
      <sheetData sheetId="0">
        <row r="130">
          <cell r="H130">
            <v>90.49</v>
          </cell>
        </row>
        <row r="131">
          <cell r="H131">
            <v>92.407</v>
          </cell>
        </row>
        <row r="132">
          <cell r="H132">
            <v>93.863</v>
          </cell>
        </row>
        <row r="133">
          <cell r="H133">
            <v>95.335</v>
          </cell>
        </row>
        <row r="134">
          <cell r="H134">
            <v>97.225</v>
          </cell>
        </row>
        <row r="135">
          <cell r="H135">
            <v>99.111</v>
          </cell>
        </row>
        <row r="136">
          <cell r="H136">
            <v>100.546</v>
          </cell>
        </row>
        <row r="137">
          <cell r="H137">
            <v>101.961</v>
          </cell>
        </row>
        <row r="138">
          <cell r="D138">
            <v>103.414</v>
          </cell>
          <cell r="H138">
            <v>103.268</v>
          </cell>
        </row>
        <row r="139">
          <cell r="D139">
            <v>104.55</v>
          </cell>
          <cell r="H139">
            <v>103.208</v>
          </cell>
        </row>
        <row r="140">
          <cell r="D140">
            <v>105.063</v>
          </cell>
          <cell r="H140">
            <v>104.514</v>
          </cell>
        </row>
        <row r="141">
          <cell r="H141">
            <v>106.461</v>
          </cell>
        </row>
        <row r="142">
          <cell r="H142">
            <v>108.538</v>
          </cell>
        </row>
        <row r="143">
          <cell r="H143">
            <v>110.049</v>
          </cell>
        </row>
        <row r="144">
          <cell r="H144">
            <v>111.947</v>
          </cell>
        </row>
        <row r="145">
          <cell r="H145">
            <v>114.109</v>
          </cell>
        </row>
        <row r="146">
          <cell r="H146">
            <v>115.829</v>
          </cell>
        </row>
        <row r="147">
          <cell r="H147">
            <v>117.397</v>
          </cell>
        </row>
        <row r="148">
          <cell r="H148">
            <v>119.035</v>
          </cell>
        </row>
        <row r="149">
          <cell r="H149">
            <v>120.509</v>
          </cell>
        </row>
        <row r="150">
          <cell r="H150">
            <v>121.767</v>
          </cell>
        </row>
        <row r="151">
          <cell r="D151">
            <v>123.188</v>
          </cell>
          <cell r="H151">
            <v>123.077</v>
          </cell>
        </row>
        <row r="152">
          <cell r="D152">
            <v>124.149</v>
          </cell>
          <cell r="H152">
            <v>124.04</v>
          </cell>
        </row>
        <row r="153">
          <cell r="D153">
            <v>124.949</v>
          </cell>
          <cell r="H153">
            <v>124.84</v>
          </cell>
        </row>
        <row r="154">
          <cell r="D154">
            <v>125.69</v>
          </cell>
          <cell r="H154">
            <v>125.579</v>
          </cell>
        </row>
        <row r="155">
          <cell r="D155">
            <v>126.485</v>
          </cell>
          <cell r="H155">
            <v>126.374</v>
          </cell>
        </row>
        <row r="156">
          <cell r="D156">
            <v>127.362</v>
          </cell>
          <cell r="H156">
            <v>127.25</v>
          </cell>
        </row>
        <row r="157">
          <cell r="D157">
            <v>128.181</v>
          </cell>
          <cell r="H157">
            <v>128.053</v>
          </cell>
        </row>
        <row r="158">
          <cell r="D158">
            <v>128.961</v>
          </cell>
          <cell r="H158">
            <v>128.825</v>
          </cell>
        </row>
        <row r="159">
          <cell r="D159">
            <v>129.969</v>
          </cell>
          <cell r="H159">
            <v>129.825</v>
          </cell>
        </row>
        <row r="160">
          <cell r="D160">
            <v>131.028</v>
          </cell>
          <cell r="H160">
            <v>130.88</v>
          </cell>
        </row>
        <row r="161">
          <cell r="D161">
            <v>132.122</v>
          </cell>
          <cell r="H161">
            <v>131.954</v>
          </cell>
        </row>
        <row r="162">
          <cell r="D162">
            <v>133.402</v>
          </cell>
          <cell r="H162">
            <v>133.121</v>
          </cell>
        </row>
        <row r="163">
          <cell r="D163">
            <v>134.86</v>
          </cell>
          <cell r="H163">
            <v>133.92</v>
          </cell>
        </row>
        <row r="164">
          <cell r="D164">
            <v>136.739</v>
          </cell>
          <cell r="H164">
            <v>134.245</v>
          </cell>
        </row>
        <row r="165">
          <cell r="D165">
            <v>138.397</v>
          </cell>
          <cell r="H165">
            <v>132.885</v>
          </cell>
        </row>
        <row r="166">
          <cell r="D166">
            <v>139.928</v>
          </cell>
          <cell r="H166">
            <v>132.481</v>
          </cell>
        </row>
        <row r="167">
          <cell r="D167">
            <v>141.389</v>
          </cell>
          <cell r="H167">
            <v>140.054</v>
          </cell>
        </row>
        <row r="168">
          <cell r="D168">
            <v>144.126</v>
          </cell>
          <cell r="H168">
            <v>143.446</v>
          </cell>
        </row>
        <row r="169">
          <cell r="D169">
            <v>146.631</v>
          </cell>
          <cell r="H169">
            <v>146.093</v>
          </cell>
        </row>
        <row r="170">
          <cell r="D170">
            <v>149.188</v>
          </cell>
          <cell r="H170">
            <v>148.665</v>
          </cell>
        </row>
        <row r="171">
          <cell r="D171">
            <v>151.684</v>
          </cell>
          <cell r="H171">
            <v>151.235</v>
          </cell>
        </row>
        <row r="172">
          <cell r="D172">
            <v>154.287</v>
          </cell>
          <cell r="H172">
            <v>153.31</v>
          </cell>
        </row>
        <row r="173">
          <cell r="D173">
            <v>156.954</v>
          </cell>
          <cell r="H173">
            <v>155.687</v>
          </cell>
        </row>
        <row r="174">
          <cell r="D174">
            <v>159.565</v>
          </cell>
          <cell r="H174">
            <v>158.242</v>
          </cell>
        </row>
        <row r="175">
          <cell r="D175">
            <v>162.391</v>
          </cell>
          <cell r="H175">
            <v>161.164</v>
          </cell>
        </row>
        <row r="176">
          <cell r="D176">
            <v>165.275</v>
          </cell>
          <cell r="H176">
            <v>164.308</v>
          </cell>
        </row>
        <row r="177">
          <cell r="D177">
            <v>168.221</v>
          </cell>
          <cell r="H177">
            <v>167.306</v>
          </cell>
        </row>
        <row r="178">
          <cell r="D178">
            <v>171.274</v>
          </cell>
          <cell r="H178">
            <v>170.371</v>
          </cell>
        </row>
        <row r="179">
          <cell r="D179">
            <v>174.141</v>
          </cell>
          <cell r="H179">
            <v>173.32</v>
          </cell>
        </row>
        <row r="180">
          <cell r="D180">
            <v>177.073</v>
          </cell>
          <cell r="H180">
            <v>176.289</v>
          </cell>
        </row>
        <row r="181">
          <cell r="D181">
            <v>180.671</v>
          </cell>
          <cell r="H181">
            <v>179.979</v>
          </cell>
        </row>
        <row r="182">
          <cell r="D182">
            <v>183.691</v>
          </cell>
          <cell r="H182">
            <v>182.992</v>
          </cell>
        </row>
        <row r="183">
          <cell r="D183">
            <v>186.538</v>
          </cell>
          <cell r="H183">
            <v>185.771</v>
          </cell>
        </row>
        <row r="184">
          <cell r="D184">
            <v>189.242</v>
          </cell>
          <cell r="H184">
            <v>188.483</v>
          </cell>
        </row>
        <row r="185">
          <cell r="D185">
            <v>191.889</v>
          </cell>
          <cell r="H185">
            <v>191.141</v>
          </cell>
        </row>
        <row r="186">
          <cell r="D186">
            <v>194.303</v>
          </cell>
          <cell r="H186">
            <v>193.526</v>
          </cell>
        </row>
        <row r="187">
          <cell r="D187">
            <v>196.56</v>
          </cell>
          <cell r="H187">
            <v>195.576</v>
          </cell>
        </row>
        <row r="188">
          <cell r="D188">
            <v>198.712</v>
          </cell>
          <cell r="H188">
            <v>197.457</v>
          </cell>
        </row>
        <row r="189">
          <cell r="D189">
            <v>200.706</v>
          </cell>
          <cell r="H189">
            <v>199.399</v>
          </cell>
        </row>
        <row r="190">
          <cell r="D190">
            <v>202.677</v>
          </cell>
          <cell r="H190">
            <v>201.385</v>
          </cell>
        </row>
        <row r="191">
          <cell r="D191">
            <v>205.052</v>
          </cell>
          <cell r="H191">
            <v>203.98399999999998</v>
          </cell>
        </row>
        <row r="192">
          <cell r="D192">
            <v>207.661</v>
          </cell>
          <cell r="H192">
            <v>206.827</v>
          </cell>
        </row>
        <row r="193">
          <cell r="D193">
            <v>209.896</v>
          </cell>
          <cell r="H193">
            <v>209.284</v>
          </cell>
        </row>
        <row r="194">
          <cell r="D194">
            <v>211.909</v>
          </cell>
          <cell r="H194">
            <v>211.357</v>
          </cell>
        </row>
        <row r="195">
          <cell r="D195">
            <v>213.854</v>
          </cell>
          <cell r="H195">
            <v>213.34199999999998</v>
          </cell>
        </row>
        <row r="196">
          <cell r="D196">
            <v>215.973</v>
          </cell>
          <cell r="H196">
            <v>215.465</v>
          </cell>
        </row>
        <row r="197">
          <cell r="D197">
            <v>218.035</v>
          </cell>
          <cell r="H197">
            <v>217.563</v>
          </cell>
        </row>
        <row r="198">
          <cell r="D198">
            <v>220.23899999999998</v>
          </cell>
          <cell r="H198">
            <v>219.76</v>
          </cell>
        </row>
        <row r="199">
          <cell r="D199">
            <v>222.585</v>
          </cell>
          <cell r="H199">
            <v>222.095</v>
          </cell>
        </row>
        <row r="200">
          <cell r="D200">
            <v>225.055</v>
          </cell>
          <cell r="H200">
            <v>224.56699999999998</v>
          </cell>
        </row>
        <row r="201">
          <cell r="D201">
            <v>227.726</v>
          </cell>
          <cell r="H201">
            <v>227.225</v>
          </cell>
        </row>
        <row r="202">
          <cell r="D202">
            <v>229.966</v>
          </cell>
          <cell r="H202">
            <v>229.466</v>
          </cell>
        </row>
        <row r="203">
          <cell r="D203">
            <v>232.188</v>
          </cell>
          <cell r="H203">
            <v>231.664</v>
          </cell>
        </row>
        <row r="204">
          <cell r="D204">
            <v>234.307</v>
          </cell>
          <cell r="H204">
            <v>233.792</v>
          </cell>
        </row>
        <row r="205">
          <cell r="D205">
            <v>236.348</v>
          </cell>
          <cell r="H205">
            <v>235.825</v>
          </cell>
        </row>
        <row r="206">
          <cell r="D206">
            <v>238.466</v>
          </cell>
          <cell r="H206">
            <v>237.924</v>
          </cell>
        </row>
        <row r="207">
          <cell r="D207">
            <v>240.651</v>
          </cell>
          <cell r="H207">
            <v>240.133</v>
          </cell>
        </row>
        <row r="208">
          <cell r="D208">
            <v>242.804</v>
          </cell>
          <cell r="H208">
            <v>242.289</v>
          </cell>
        </row>
        <row r="209">
          <cell r="D209">
            <v>245.021</v>
          </cell>
          <cell r="H209">
            <v>244.499</v>
          </cell>
        </row>
        <row r="210">
          <cell r="D210">
            <v>247.342</v>
          </cell>
          <cell r="H210">
            <v>246.819</v>
          </cell>
        </row>
        <row r="211">
          <cell r="D211">
            <v>250.132</v>
          </cell>
          <cell r="H211">
            <v>249.623</v>
          </cell>
        </row>
        <row r="212">
          <cell r="D212">
            <v>253.493</v>
          </cell>
          <cell r="H212">
            <v>252.981</v>
          </cell>
        </row>
        <row r="213">
          <cell r="D213">
            <v>256.894</v>
          </cell>
          <cell r="H213">
            <v>256.514</v>
          </cell>
        </row>
        <row r="214">
          <cell r="D214">
            <v>260.255</v>
          </cell>
          <cell r="H214">
            <v>259.919</v>
          </cell>
        </row>
        <row r="215">
          <cell r="D215">
            <v>263.436</v>
          </cell>
          <cell r="H215">
            <v>263.126</v>
          </cell>
        </row>
        <row r="216">
          <cell r="D216">
            <v>266.557</v>
          </cell>
          <cell r="H216">
            <v>266.278</v>
          </cell>
        </row>
        <row r="217">
          <cell r="D217">
            <v>269.667</v>
          </cell>
          <cell r="H217">
            <v>269.394</v>
          </cell>
        </row>
        <row r="218">
          <cell r="D218">
            <v>272.912</v>
          </cell>
          <cell r="H218">
            <v>272.647</v>
          </cell>
        </row>
        <row r="219">
          <cell r="D219">
            <v>276.115</v>
          </cell>
          <cell r="H219">
            <v>275.854</v>
          </cell>
        </row>
        <row r="220">
          <cell r="D220">
            <v>279.295</v>
          </cell>
          <cell r="H220">
            <v>279.04</v>
          </cell>
        </row>
        <row r="221">
          <cell r="D221">
            <v>282.385</v>
          </cell>
          <cell r="H221">
            <v>282.172</v>
          </cell>
        </row>
        <row r="222">
          <cell r="D222">
            <v>285.309019</v>
          </cell>
          <cell r="H222">
            <v>285.081556</v>
          </cell>
        </row>
        <row r="223">
          <cell r="D223">
            <v>288.104818</v>
          </cell>
          <cell r="H223">
            <v>287.803914</v>
          </cell>
        </row>
        <row r="224">
          <cell r="D224">
            <v>290.819634</v>
          </cell>
          <cell r="H224">
            <v>290.326418</v>
          </cell>
        </row>
        <row r="225">
          <cell r="D225">
            <v>293.463185</v>
          </cell>
          <cell r="H225">
            <v>293.045739</v>
          </cell>
        </row>
        <row r="226">
          <cell r="D226">
            <v>296.186216</v>
          </cell>
          <cell r="H226">
            <v>295.753151</v>
          </cell>
        </row>
        <row r="227">
          <cell r="D227">
            <v>298.995825</v>
          </cell>
          <cell r="H227">
            <v>298.593212</v>
          </cell>
        </row>
        <row r="228">
          <cell r="D228">
            <v>302.003917</v>
          </cell>
          <cell r="H228">
            <v>301.579895</v>
          </cell>
        </row>
        <row r="229">
          <cell r="D229">
            <v>304.797761</v>
          </cell>
          <cell r="H229">
            <v>304.374846</v>
          </cell>
        </row>
        <row r="230">
          <cell r="D230">
            <v>307.439406</v>
          </cell>
          <cell r="H230">
            <v>307.00655</v>
          </cell>
        </row>
        <row r="231">
          <cell r="D231">
            <v>309.741279</v>
          </cell>
          <cell r="H231">
            <v>309.321666</v>
          </cell>
        </row>
        <row r="232">
          <cell r="D232">
            <v>311.973914</v>
          </cell>
          <cell r="H232">
            <v>311.556874</v>
          </cell>
        </row>
        <row r="233">
          <cell r="D233">
            <v>314.167558</v>
          </cell>
          <cell r="H233">
            <v>313.83099</v>
          </cell>
        </row>
        <row r="234">
          <cell r="D234">
            <v>316.294766</v>
          </cell>
          <cell r="H234">
            <v>315.993715</v>
          </cell>
        </row>
        <row r="235">
          <cell r="D235">
            <v>318.576955</v>
          </cell>
          <cell r="H235">
            <v>318.301008</v>
          </cell>
        </row>
        <row r="236">
          <cell r="D236">
            <v>320.870703</v>
          </cell>
          <cell r="H236">
            <v>320.635163</v>
          </cell>
        </row>
        <row r="237">
          <cell r="D237">
            <v>323.161011</v>
          </cell>
          <cell r="H237">
            <v>322.941311</v>
          </cell>
        </row>
        <row r="238">
          <cell r="D238">
            <v>325.20603</v>
          </cell>
          <cell r="H238">
            <v>324.985539</v>
          </cell>
        </row>
        <row r="239">
          <cell r="D239">
            <v>326.923976</v>
          </cell>
          <cell r="H239">
            <v>326.687501</v>
          </cell>
        </row>
        <row r="240">
          <cell r="D240">
            <v>328.475998</v>
          </cell>
          <cell r="H240">
            <v>328.239523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OfContents"/>
      <sheetName val="FatPcc"/>
      <sheetName val="FatContentPcc"/>
      <sheetName val="FatContent"/>
      <sheetName val="Butter"/>
      <sheetName val="Lard"/>
      <sheetName val="Margarine"/>
      <sheetName val="SaladOils"/>
      <sheetName val="Shortening"/>
      <sheetName val="Tallow"/>
      <sheetName val="CanolaOil"/>
      <sheetName val="OliveOil"/>
    </sheetNames>
    <sheetDataSet>
      <sheetData sheetId="4">
        <row r="8">
          <cell r="L8">
            <v>17.86937783180462</v>
          </cell>
        </row>
        <row r="9">
          <cell r="L9">
            <v>18.407696386637376</v>
          </cell>
        </row>
        <row r="10">
          <cell r="L10">
            <v>18.6868094989506</v>
          </cell>
        </row>
        <row r="11">
          <cell r="L11">
            <v>16.625583468820476</v>
          </cell>
        </row>
        <row r="12">
          <cell r="L12">
            <v>16.5183851889946</v>
          </cell>
        </row>
        <row r="13">
          <cell r="L13">
            <v>17.001140135807326</v>
          </cell>
        </row>
        <row r="14">
          <cell r="L14">
            <v>17.2259463330217</v>
          </cell>
        </row>
        <row r="15">
          <cell r="L15">
            <v>17.320347976186973</v>
          </cell>
        </row>
        <row r="16">
          <cell r="L16">
            <v>15.752219235306631</v>
          </cell>
        </row>
        <row r="17">
          <cell r="L17">
            <v>14.17503586800574</v>
          </cell>
        </row>
        <row r="18">
          <cell r="L18">
            <v>15.286066455364876</v>
          </cell>
        </row>
        <row r="19">
          <cell r="L19">
            <v>14.897474192427275</v>
          </cell>
        </row>
        <row r="20">
          <cell r="L20">
            <v>16.261585804050195</v>
          </cell>
        </row>
        <row r="21">
          <cell r="L21">
            <v>17.110559841525138</v>
          </cell>
        </row>
        <row r="22">
          <cell r="L22">
            <v>17.874529911475967</v>
          </cell>
        </row>
        <row r="23">
          <cell r="L23">
            <v>17.851352654041314</v>
          </cell>
        </row>
        <row r="24">
          <cell r="L24">
            <v>18.07837415500436</v>
          </cell>
        </row>
        <row r="25">
          <cell r="L25">
            <v>18.313926250244894</v>
          </cell>
        </row>
        <row r="26">
          <cell r="L26">
            <v>18.288738606292267</v>
          </cell>
        </row>
        <row r="27">
          <cell r="L27">
            <v>17.57545079620609</v>
          </cell>
        </row>
        <row r="28">
          <cell r="L28">
            <v>17.58276051803855</v>
          </cell>
        </row>
        <row r="29">
          <cell r="L29">
            <v>17.566646101893042</v>
          </cell>
        </row>
        <row r="30">
          <cell r="L30">
            <v>18.284480744911356</v>
          </cell>
        </row>
        <row r="31">
          <cell r="L31">
            <v>18.45552985618132</v>
          </cell>
        </row>
        <row r="32">
          <cell r="L32">
            <v>18.14782401145676</v>
          </cell>
        </row>
        <row r="33">
          <cell r="L33">
            <v>18.539747796181366</v>
          </cell>
        </row>
        <row r="34">
          <cell r="L34">
            <v>17.540553697335156</v>
          </cell>
        </row>
        <row r="35">
          <cell r="L35">
            <v>16.780958176328785</v>
          </cell>
        </row>
        <row r="36">
          <cell r="L36">
            <v>16.733741208582437</v>
          </cell>
        </row>
        <row r="37">
          <cell r="L37">
            <v>16.619347690603146</v>
          </cell>
        </row>
        <row r="38">
          <cell r="L38">
            <v>17.3703330585829</v>
          </cell>
        </row>
        <row r="39">
          <cell r="L39">
            <v>16.984302387187597</v>
          </cell>
        </row>
        <row r="40">
          <cell r="L40">
            <v>16.38656092112562</v>
          </cell>
        </row>
        <row r="41">
          <cell r="L41">
            <v>16.43185525730387</v>
          </cell>
        </row>
        <row r="42">
          <cell r="L42">
            <v>13.097945721410863</v>
          </cell>
        </row>
        <row r="43">
          <cell r="L43">
            <v>13.389018548089917</v>
          </cell>
        </row>
        <row r="44">
          <cell r="L44">
            <v>11.684580641472758</v>
          </cell>
        </row>
        <row r="45">
          <cell r="L45">
            <v>10.679755850879488</v>
          </cell>
        </row>
        <row r="46">
          <cell r="L46">
            <v>11.2956718426932</v>
          </cell>
        </row>
        <row r="47">
          <cell r="L47">
            <v>10.134282655100218</v>
          </cell>
        </row>
        <row r="48">
          <cell r="L48">
            <v>10.597367080462236</v>
          </cell>
        </row>
        <row r="49">
          <cell r="L49">
            <v>10.864692386804146</v>
          </cell>
        </row>
        <row r="50">
          <cell r="L50">
            <v>9.702696921970094</v>
          </cell>
        </row>
        <row r="51">
          <cell r="L51">
            <v>8.626731399008627</v>
          </cell>
        </row>
        <row r="52">
          <cell r="L52">
            <v>8.598376837025663</v>
          </cell>
        </row>
        <row r="53">
          <cell r="L53">
            <v>9.089173661101908</v>
          </cell>
        </row>
        <row r="54">
          <cell r="L54">
            <v>9.305702616850702</v>
          </cell>
        </row>
        <row r="55">
          <cell r="L55">
            <v>8.976287146075698</v>
          </cell>
        </row>
        <row r="56">
          <cell r="L56">
            <v>8.530191389235961</v>
          </cell>
        </row>
        <row r="57">
          <cell r="L57">
            <v>8.42995044245755</v>
          </cell>
        </row>
        <row r="58">
          <cell r="L58">
            <v>8.030586255386197</v>
          </cell>
        </row>
        <row r="59">
          <cell r="L59">
            <v>7.654797947650702</v>
          </cell>
        </row>
        <row r="60">
          <cell r="L60">
            <v>7.5180602206967135</v>
          </cell>
        </row>
        <row r="61">
          <cell r="L61">
            <v>7.531977398706966</v>
          </cell>
        </row>
        <row r="62">
          <cell r="L62">
            <v>7.096733283309202</v>
          </cell>
        </row>
        <row r="63">
          <cell r="L63">
            <v>7.1030647926665935</v>
          </cell>
        </row>
        <row r="64">
          <cell r="L64">
            <v>6.649408398223393</v>
          </cell>
        </row>
        <row r="65">
          <cell r="L65">
            <v>5.753968253968254</v>
          </cell>
        </row>
        <row r="66">
          <cell r="L66">
            <v>5.520552357180241</v>
          </cell>
        </row>
        <row r="67">
          <cell r="L67">
            <v>5.844369376102359</v>
          </cell>
        </row>
        <row r="68">
          <cell r="L68">
            <v>5.639515090513477</v>
          </cell>
        </row>
        <row r="69">
          <cell r="L69">
            <v>5.365702358426156</v>
          </cell>
        </row>
        <row r="70">
          <cell r="L70">
            <v>5.14598311671426</v>
          </cell>
        </row>
        <row r="71">
          <cell r="L71">
            <v>4.951437854937684</v>
          </cell>
        </row>
        <row r="72">
          <cell r="L72">
            <v>4.8072946406240415</v>
          </cell>
        </row>
        <row r="73">
          <cell r="L73">
            <v>4.460407567779887</v>
          </cell>
        </row>
        <row r="74">
          <cell r="L74">
            <v>4.728192875961347</v>
          </cell>
        </row>
        <row r="75">
          <cell r="L75">
            <v>4.31320200885179</v>
          </cell>
        </row>
        <row r="76">
          <cell r="L76">
            <v>4.294180413096682</v>
          </cell>
        </row>
        <row r="77">
          <cell r="L77">
            <v>4.354592627535547</v>
          </cell>
        </row>
        <row r="78">
          <cell r="L78">
            <v>4.491231032414299</v>
          </cell>
        </row>
        <row r="79">
          <cell r="L79">
            <v>4.467509199652214</v>
          </cell>
        </row>
        <row r="80">
          <cell r="L80">
            <v>4.238243914317769</v>
          </cell>
        </row>
        <row r="81">
          <cell r="L81">
            <v>4.3513273726463035</v>
          </cell>
        </row>
        <row r="82">
          <cell r="L82">
            <v>4.906797492179064</v>
          </cell>
        </row>
        <row r="83">
          <cell r="L83">
            <v>4.97629766276846</v>
          </cell>
        </row>
        <row r="84">
          <cell r="L84">
            <v>4.872090780237015</v>
          </cell>
        </row>
        <row r="85">
          <cell r="L85">
            <v>4.832487710418822</v>
          </cell>
        </row>
        <row r="86">
          <cell r="L86">
            <v>4.435206998237261</v>
          </cell>
        </row>
        <row r="87">
          <cell r="L87">
            <v>4.485595112255685</v>
          </cell>
        </row>
        <row r="88">
          <cell r="L88">
            <v>4.430606205173404</v>
          </cell>
        </row>
        <row r="89">
          <cell r="L89">
            <v>4.307093854444853</v>
          </cell>
        </row>
        <row r="90">
          <cell r="L90">
            <v>4.376594225481571</v>
          </cell>
        </row>
        <row r="91">
          <cell r="L91">
            <v>4.3241570453183025</v>
          </cell>
        </row>
        <row r="92">
          <cell r="L92">
            <v>4.654112312923864</v>
          </cell>
        </row>
        <row r="93">
          <cell r="L93">
            <v>4.7303709439863955</v>
          </cell>
        </row>
        <row r="94">
          <cell r="L94">
            <v>4.610306858742898</v>
          </cell>
        </row>
        <row r="95">
          <cell r="L95">
            <v>4.293474099445207</v>
          </cell>
        </row>
        <row r="96">
          <cell r="L96">
            <v>4.187137874589212</v>
          </cell>
        </row>
        <row r="97">
          <cell r="L97">
            <v>4.3377695094862405</v>
          </cell>
        </row>
        <row r="98">
          <cell r="L98">
            <v>4.6149737897887535</v>
          </cell>
        </row>
        <row r="99">
          <cell r="L99">
            <v>4.466170349365629</v>
          </cell>
        </row>
        <row r="100">
          <cell r="L100">
            <v>4.343024575706233</v>
          </cell>
        </row>
        <row r="101">
          <cell r="L101">
            <v>4.397573535462436</v>
          </cell>
        </row>
        <row r="102">
          <cell r="L102">
            <v>4.453272553650728</v>
          </cell>
        </row>
        <row r="103">
          <cell r="L103">
            <v>4.494175365608024</v>
          </cell>
        </row>
        <row r="104">
          <cell r="L104">
            <v>4.513320573670923</v>
          </cell>
        </row>
        <row r="105">
          <cell r="L105">
            <v>4.664971432323265</v>
          </cell>
        </row>
        <row r="106">
          <cell r="L106">
            <v>4.683704329068832</v>
          </cell>
        </row>
        <row r="107">
          <cell r="L107">
            <v>4.973427440996872</v>
          </cell>
        </row>
        <row r="108">
          <cell r="L108">
            <v>4.951093167211236</v>
          </cell>
        </row>
        <row r="109">
          <cell r="L109">
            <v>4.912109456142473</v>
          </cell>
        </row>
        <row r="110">
          <cell r="L110">
            <v>5.373047670753272</v>
          </cell>
        </row>
        <row r="111">
          <cell r="L111">
            <v>5.505988818533125</v>
          </cell>
        </row>
        <row r="112">
          <cell r="L112">
            <v>5.475166073600314</v>
          </cell>
        </row>
        <row r="113">
          <cell r="L113">
            <v>5.501812257156445</v>
          </cell>
        </row>
        <row r="114">
          <cell r="L114">
            <v>5.61058127005915</v>
          </cell>
        </row>
        <row r="115">
          <cell r="L115">
            <v>5.703007410652567</v>
          </cell>
        </row>
        <row r="116">
          <cell r="L116">
            <v>5.6969346320338765</v>
          </cell>
        </row>
        <row r="117">
          <cell r="L117">
            <v>6.041957848703534</v>
          </cell>
        </row>
        <row r="118">
          <cell r="L118">
            <v>6.160277498644882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OfContents"/>
      <sheetName val="Fluidmilk"/>
      <sheetName val="Cream"/>
      <sheetName val="FluidmilkPccLb"/>
      <sheetName val="CreamPccLb"/>
      <sheetName val="FluidmilkPccGal"/>
      <sheetName val="CreamPccGal"/>
      <sheetName val="Fluidmilk-Butterfat"/>
      <sheetName val="Cream-Butterfat"/>
      <sheetName val="Fluidmilk-ButterfatPccLbs"/>
      <sheetName val="Cream-ButterfatPccLbs"/>
    </sheetNames>
    <sheetDataSet>
      <sheetData sheetId="3">
        <row r="8">
          <cell r="U8">
            <v>294.087744502155</v>
          </cell>
        </row>
        <row r="9">
          <cell r="U9">
            <v>277.6088391572067</v>
          </cell>
        </row>
        <row r="10">
          <cell r="U10">
            <v>269.25412569383036</v>
          </cell>
        </row>
        <row r="11">
          <cell r="U11">
            <v>296.5752346986941</v>
          </cell>
        </row>
        <row r="12">
          <cell r="U12">
            <v>285.1632810491129</v>
          </cell>
        </row>
        <row r="13">
          <cell r="U13">
            <v>268.05299109079715</v>
          </cell>
        </row>
        <row r="14">
          <cell r="U14">
            <v>250.00497284824854</v>
          </cell>
        </row>
        <row r="15">
          <cell r="U15">
            <v>240.79795215817813</v>
          </cell>
        </row>
        <row r="16">
          <cell r="U16">
            <v>256.02316303211063</v>
          </cell>
        </row>
        <row r="17">
          <cell r="U17">
            <v>293.0586776218898</v>
          </cell>
        </row>
        <row r="18">
          <cell r="U18">
            <v>262.0031766079186</v>
          </cell>
        </row>
        <row r="19">
          <cell r="U19">
            <v>293.1214247470905</v>
          </cell>
        </row>
        <row r="20">
          <cell r="U20">
            <v>286.1854834251599</v>
          </cell>
        </row>
        <row r="21">
          <cell r="U21">
            <v>288.053503439377</v>
          </cell>
        </row>
        <row r="22">
          <cell r="U22">
            <v>279.9896379536745</v>
          </cell>
        </row>
        <row r="23">
          <cell r="U23">
            <v>281.7043353285017</v>
          </cell>
        </row>
        <row r="24">
          <cell r="U24">
            <v>289.038151067522</v>
          </cell>
        </row>
        <row r="25">
          <cell r="U25">
            <v>288.5167423358348</v>
          </cell>
        </row>
        <row r="26">
          <cell r="U26">
            <v>285.5462679043979</v>
          </cell>
        </row>
        <row r="27">
          <cell r="U27">
            <v>285.8126778912778</v>
          </cell>
        </row>
        <row r="28">
          <cell r="U28">
            <v>287.6559330524691</v>
          </cell>
        </row>
        <row r="29">
          <cell r="U29">
            <v>285.5610715243303</v>
          </cell>
        </row>
        <row r="30">
          <cell r="U30">
            <v>285.5207997420187</v>
          </cell>
        </row>
        <row r="31">
          <cell r="U31">
            <v>291.0685677667414</v>
          </cell>
        </row>
        <row r="32">
          <cell r="U32">
            <v>289.8096019238886</v>
          </cell>
        </row>
        <row r="33">
          <cell r="U33">
            <v>280.08134584645575</v>
          </cell>
        </row>
        <row r="34">
          <cell r="U34">
            <v>284.1100196463654</v>
          </cell>
        </row>
        <row r="35">
          <cell r="U35">
            <v>286.6937908522253</v>
          </cell>
        </row>
        <row r="36">
          <cell r="U36">
            <v>288.7172520861634</v>
          </cell>
        </row>
        <row r="37">
          <cell r="U37">
            <v>288.0801078374735</v>
          </cell>
        </row>
        <row r="38">
          <cell r="U38">
            <v>292.9171760391198</v>
          </cell>
        </row>
        <row r="39">
          <cell r="U39">
            <v>292.3291450050775</v>
          </cell>
        </row>
        <row r="40">
          <cell r="U40">
            <v>296.20420519677583</v>
          </cell>
        </row>
        <row r="41">
          <cell r="U41">
            <v>318.6753285543608</v>
          </cell>
        </row>
        <row r="42">
          <cell r="U42">
            <v>353.0485306715334</v>
          </cell>
        </row>
        <row r="43">
          <cell r="U43">
            <v>375.51266132370097</v>
          </cell>
        </row>
        <row r="44">
          <cell r="U44">
            <v>384.24377835312237</v>
          </cell>
        </row>
        <row r="45">
          <cell r="U45">
            <v>362.02464763591183</v>
          </cell>
        </row>
        <row r="46">
          <cell r="U46">
            <v>343.4672280858302</v>
          </cell>
        </row>
        <row r="47">
          <cell r="U47">
            <v>327.4489537486396</v>
          </cell>
        </row>
        <row r="48">
          <cell r="U48">
            <v>322.84666868462654</v>
          </cell>
        </row>
        <row r="49">
          <cell r="U49">
            <v>320.26977882104006</v>
          </cell>
        </row>
        <row r="50">
          <cell r="U50">
            <v>322.81651555671516</v>
          </cell>
        </row>
        <row r="51">
          <cell r="U51">
            <v>323.36033194807527</v>
          </cell>
        </row>
        <row r="52">
          <cell r="U52">
            <v>318.4552773599929</v>
          </cell>
        </row>
        <row r="53">
          <cell r="U53">
            <v>311.6328708644611</v>
          </cell>
        </row>
        <row r="54">
          <cell r="U54">
            <v>312.0055018623561</v>
          </cell>
        </row>
        <row r="55">
          <cell r="U55">
            <v>312.5530465135739</v>
          </cell>
        </row>
        <row r="56">
          <cell r="U56">
            <v>309.20168338508313</v>
          </cell>
        </row>
        <row r="57">
          <cell r="U57">
            <v>302.8559889222248</v>
          </cell>
        </row>
        <row r="58">
          <cell r="U58">
            <v>296.5981995473342</v>
          </cell>
        </row>
        <row r="59">
          <cell r="U59">
            <v>291.84515971307763</v>
          </cell>
        </row>
        <row r="60">
          <cell r="U60">
            <v>284.6080702981551</v>
          </cell>
        </row>
        <row r="61">
          <cell r="U61">
            <v>283.2196629183242</v>
          </cell>
        </row>
        <row r="62">
          <cell r="U62">
            <v>284.4182233941523</v>
          </cell>
        </row>
        <row r="63">
          <cell r="U63">
            <v>284.33460115830724</v>
          </cell>
        </row>
        <row r="64">
          <cell r="U64">
            <v>283.72931802445146</v>
          </cell>
        </row>
        <row r="65">
          <cell r="U65">
            <v>284.27312144639427</v>
          </cell>
        </row>
        <row r="66">
          <cell r="U66">
            <v>270.20566503086746</v>
          </cell>
        </row>
        <row r="67">
          <cell r="U67">
            <v>269.59011830550804</v>
          </cell>
        </row>
        <row r="68">
          <cell r="U68">
            <v>267.5670978474067</v>
          </cell>
        </row>
        <row r="69">
          <cell r="U69">
            <v>269.4083849713703</v>
          </cell>
        </row>
        <row r="70">
          <cell r="U70">
            <v>269.71817025823515</v>
          </cell>
        </row>
        <row r="71">
          <cell r="U71">
            <v>267.5789835821181</v>
          </cell>
        </row>
        <row r="72">
          <cell r="U72">
            <v>262.7071731714587</v>
          </cell>
        </row>
        <row r="73">
          <cell r="U73">
            <v>254.0474918206448</v>
          </cell>
        </row>
        <row r="74">
          <cell r="U74">
            <v>254.3475738519017</v>
          </cell>
        </row>
        <row r="75">
          <cell r="U75">
            <v>252.96121123536633</v>
          </cell>
        </row>
        <row r="76">
          <cell r="U76">
            <v>250.14106297779398</v>
          </cell>
        </row>
        <row r="77">
          <cell r="U77">
            <v>246.42157635246178</v>
          </cell>
        </row>
        <row r="78">
          <cell r="U78">
            <v>242.9742571259357</v>
          </cell>
        </row>
        <row r="79">
          <cell r="U79">
            <v>237.84354714490044</v>
          </cell>
        </row>
        <row r="80">
          <cell r="U80">
            <v>233.95622880949682</v>
          </cell>
        </row>
        <row r="81">
          <cell r="U81">
            <v>227.58391463498862</v>
          </cell>
        </row>
        <row r="82">
          <cell r="U82">
            <v>226.96670544757734</v>
          </cell>
        </row>
        <row r="83">
          <cell r="U83">
            <v>227.74939043782467</v>
          </cell>
        </row>
        <row r="84">
          <cell r="U84">
            <v>230.19535650039506</v>
          </cell>
        </row>
        <row r="85">
          <cell r="U85">
            <v>229.11053457875425</v>
          </cell>
        </row>
        <row r="86">
          <cell r="U86">
            <v>225.76757508595108</v>
          </cell>
        </row>
        <row r="87">
          <cell r="U87">
            <v>225.26881500537834</v>
          </cell>
        </row>
        <row r="88">
          <cell r="U88">
            <v>225.06776220631315</v>
          </cell>
        </row>
        <row r="89">
          <cell r="U89">
            <v>221.9587137403204</v>
          </cell>
        </row>
        <row r="90">
          <cell r="U90">
            <v>220.01257011396112</v>
          </cell>
        </row>
        <row r="91">
          <cell r="U91">
            <v>216.7133177916215</v>
          </cell>
        </row>
        <row r="92">
          <cell r="U92">
            <v>211.20810714107088</v>
          </cell>
        </row>
        <row r="93">
          <cell r="U93">
            <v>209.68661401761895</v>
          </cell>
        </row>
        <row r="94">
          <cell r="U94">
            <v>206.67122330797136</v>
          </cell>
        </row>
        <row r="95">
          <cell r="U95">
            <v>205.76553301112867</v>
          </cell>
        </row>
        <row r="96">
          <cell r="U96">
            <v>202.23952583377041</v>
          </cell>
        </row>
        <row r="97">
          <cell r="U97">
            <v>198.8479413022831</v>
          </cell>
        </row>
        <row r="98">
          <cell r="U98">
            <v>197.94653096330273</v>
          </cell>
        </row>
        <row r="99">
          <cell r="U99">
            <v>196.46244134783038</v>
          </cell>
        </row>
        <row r="100">
          <cell r="U100">
            <v>192.64873101787055</v>
          </cell>
        </row>
        <row r="101">
          <cell r="U101">
            <v>191.31185269426186</v>
          </cell>
        </row>
        <row r="102">
          <cell r="U102">
            <v>188.66901736789248</v>
          </cell>
        </row>
        <row r="103">
          <cell r="U103">
            <v>185.83890755702132</v>
          </cell>
        </row>
        <row r="104">
          <cell r="U104">
            <v>184.9251641616491</v>
          </cell>
        </row>
        <row r="105">
          <cell r="U105">
            <v>185.22490725609663</v>
          </cell>
        </row>
        <row r="106">
          <cell r="U106">
            <v>183.47144792261435</v>
          </cell>
        </row>
        <row r="107">
          <cell r="U107">
            <v>181.66974284070767</v>
          </cell>
        </row>
        <row r="108">
          <cell r="U108">
            <v>180.945650833834</v>
          </cell>
        </row>
        <row r="109">
          <cell r="U109">
            <v>177.74829907970303</v>
          </cell>
        </row>
        <row r="110">
          <cell r="U110">
            <v>173.45019323823362</v>
          </cell>
        </row>
        <row r="111">
          <cell r="U111">
            <v>169.46286917044108</v>
          </cell>
        </row>
        <row r="112">
          <cell r="U112">
            <v>164.64093281095796</v>
          </cell>
        </row>
        <row r="113">
          <cell r="U113">
            <v>158.53295695500907</v>
          </cell>
        </row>
        <row r="114">
          <cell r="U114">
            <v>155.1330163997016</v>
          </cell>
        </row>
        <row r="115">
          <cell r="U115">
            <v>153.10614751297646</v>
          </cell>
        </row>
        <row r="116">
          <cell r="U116">
            <v>148.80785203184072</v>
          </cell>
        </row>
        <row r="117">
          <cell r="U117">
            <v>144.9079008382387</v>
          </cell>
        </row>
        <row r="118">
          <cell r="U118">
            <v>141.69804895798612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112"/>
  <sheetViews>
    <sheetView tabSelected="1" zoomScalePageLayoutView="0" workbookViewId="0" topLeftCell="A1">
      <selection activeCell="A1" sqref="A1"/>
    </sheetView>
  </sheetViews>
  <sheetFormatPr defaultColWidth="9.33203125" defaultRowHeight="11.25"/>
  <cols>
    <col min="1" max="1" width="14" style="2" customWidth="1"/>
    <col min="2" max="16384" width="9.33203125" style="2" customWidth="1"/>
  </cols>
  <sheetData>
    <row r="2" spans="1:2" ht="12.75">
      <c r="A2" s="2" t="s">
        <v>47</v>
      </c>
      <c r="B2" s="1" t="s">
        <v>48</v>
      </c>
    </row>
    <row r="4" spans="1:2" ht="12.75">
      <c r="A4" s="2" t="s">
        <v>49</v>
      </c>
      <c r="B4" s="3" t="s">
        <v>123</v>
      </c>
    </row>
    <row r="5" ht="12.75">
      <c r="B5" s="3" t="s">
        <v>51</v>
      </c>
    </row>
    <row r="6" ht="12.75">
      <c r="B6" s="3" t="s">
        <v>126</v>
      </c>
    </row>
    <row r="7" ht="12.75">
      <c r="B7" s="3" t="s">
        <v>124</v>
      </c>
    </row>
    <row r="8" ht="12.75">
      <c r="B8" s="3" t="s">
        <v>125</v>
      </c>
    </row>
    <row r="9" ht="12.75">
      <c r="B9" s="3" t="s">
        <v>122</v>
      </c>
    </row>
    <row r="10" ht="12.75">
      <c r="B10" s="3" t="s">
        <v>52</v>
      </c>
    </row>
    <row r="11" ht="12.75">
      <c r="B11" s="3" t="s">
        <v>95</v>
      </c>
    </row>
    <row r="12" ht="12.75">
      <c r="B12" s="3" t="s">
        <v>140</v>
      </c>
    </row>
    <row r="13" ht="12.75">
      <c r="B13" s="3" t="s">
        <v>145</v>
      </c>
    </row>
    <row r="14" ht="12.75">
      <c r="B14" s="3" t="s">
        <v>92</v>
      </c>
    </row>
    <row r="15" ht="12.75">
      <c r="B15" s="3" t="s">
        <v>149</v>
      </c>
    </row>
    <row r="16" ht="12.75">
      <c r="B16" s="3" t="s">
        <v>97</v>
      </c>
    </row>
    <row r="17" ht="12.75">
      <c r="B17" s="3" t="s">
        <v>148</v>
      </c>
    </row>
    <row r="18" ht="12.75">
      <c r="B18" s="3" t="s">
        <v>96</v>
      </c>
    </row>
    <row r="21" ht="12.75">
      <c r="B21" s="315" t="s">
        <v>209</v>
      </c>
    </row>
    <row r="112" ht="12.75">
      <c r="A112" s="4"/>
    </row>
  </sheetData>
  <sheetProtection/>
  <hyperlinks>
    <hyperlink ref="B5" location="Alldairypcc!a1" display="Alldairypcc!a1"/>
    <hyperlink ref="B10" location="CheesePcc!A1" display="CheesePcc!A1"/>
    <hyperlink ref="B11" location="CottageCheese!A1" display="Cottage cheese: Per capita availability"/>
    <hyperlink ref="B18" location="'C&amp;EMilkPcc'!A1" display="Condensed and evaporated milk: Per capita availability"/>
    <hyperlink ref="B12" location="'Non-FrozenSoft'!A1" display="Non-frozen soft products: Total and per capita availability"/>
    <hyperlink ref="B13" location="'Non-FrozenSoft-Butterfat'!A1" display="Non-frozen soft products: Butterfat - Total and per capita availability"/>
    <hyperlink ref="B4" location="AllDairy!A1" display="All dairy products - Supply, disappearance, and per capita availability"/>
    <hyperlink ref="B6" location="TotalCheese!A1" display="Total cheese - Supply, disappearance, and per capita availability"/>
    <hyperlink ref="B7" location="AmCheese!A1" display="American type cheese - Supply, disappearance, and per capita availability"/>
    <hyperlink ref="B8" location="OthCheese!A1" display="Other-than-American type cheese - Supply, disappearance, and per capita availability"/>
    <hyperlink ref="B9" location="'CheesePcc1970-94'!A1" display="Cheese - Per capita availability - 1970-94"/>
    <hyperlink ref="B14" location="FrozenDairy!A1" display="Frozen dairy products: Per capita availability"/>
    <hyperlink ref="B15" location="'DrySkimMilkS&amp;U'!A1" display="Dry skim milk products: Supply, disappearance, and per capita availability"/>
    <hyperlink ref="B16" location="DryMilkPcc!A1" display="Dry milk products: Per capita availability"/>
    <hyperlink ref="B17" location="'C&amp;EMilkS&amp;U'!A1" display="Condensed and evaporated whole milk: Supply, disappearance, and per capita availability"/>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C12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X1"/>
    </sheetView>
  </sheetViews>
  <sheetFormatPr defaultColWidth="12.83203125" defaultRowHeight="12" customHeight="1"/>
  <cols>
    <col min="1" max="2" width="12.83203125" style="0" customWidth="1"/>
    <col min="3" max="3" width="15.83203125" style="0" customWidth="1"/>
    <col min="4" max="5" width="12.83203125" style="0" customWidth="1"/>
    <col min="6" max="6" width="15.83203125" style="0" customWidth="1"/>
    <col min="7" max="8" width="12.83203125" style="0" customWidth="1"/>
    <col min="9" max="9" width="15.83203125" style="0" customWidth="1"/>
    <col min="10" max="11" width="12.83203125" style="0" customWidth="1"/>
    <col min="12" max="12" width="15.83203125" style="0" customWidth="1"/>
    <col min="13" max="14" width="12.83203125" style="0" customWidth="1"/>
    <col min="15" max="15" width="15.83203125" style="0" customWidth="1"/>
    <col min="16" max="17" width="12.83203125" style="0" customWidth="1"/>
    <col min="18" max="18" width="15.83203125" style="0" customWidth="1"/>
    <col min="19" max="20" width="12.83203125" style="0" customWidth="1"/>
    <col min="21" max="21" width="15.83203125" style="0" customWidth="1"/>
    <col min="22" max="23" width="12.83203125" style="0" customWidth="1"/>
    <col min="24" max="24" width="15.83203125" style="0" customWidth="1"/>
    <col min="25" max="26" width="12.83203125" style="0" customWidth="1"/>
    <col min="27" max="27" width="15.83203125" style="0" customWidth="1"/>
  </cols>
  <sheetData>
    <row r="1" spans="1:29" ht="12" customHeight="1" thickBot="1">
      <c r="A1" s="361" t="s">
        <v>140</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0" t="s">
        <v>66</v>
      </c>
      <c r="AC1" s="360"/>
    </row>
    <row r="2" spans="1:29" ht="12" customHeight="1" thickTop="1">
      <c r="A2" s="402" t="s">
        <v>0</v>
      </c>
      <c r="B2" s="540" t="s">
        <v>63</v>
      </c>
      <c r="C2" s="554" t="s">
        <v>118</v>
      </c>
      <c r="D2" s="555"/>
      <c r="E2" s="555"/>
      <c r="F2" s="554" t="s">
        <v>130</v>
      </c>
      <c r="G2" s="555"/>
      <c r="H2" s="555"/>
      <c r="I2" s="557" t="s">
        <v>131</v>
      </c>
      <c r="J2" s="558"/>
      <c r="K2" s="558"/>
      <c r="L2" s="558"/>
      <c r="M2" s="558"/>
      <c r="N2" s="558"/>
      <c r="O2" s="558"/>
      <c r="P2" s="558"/>
      <c r="Q2" s="558"/>
      <c r="R2" s="558"/>
      <c r="S2" s="558"/>
      <c r="T2" s="558"/>
      <c r="U2" s="558"/>
      <c r="V2" s="558"/>
      <c r="W2" s="558"/>
      <c r="X2" s="558"/>
      <c r="Y2" s="558"/>
      <c r="Z2" s="558"/>
      <c r="AA2" s="558"/>
      <c r="AB2" s="558"/>
      <c r="AC2" s="558"/>
    </row>
    <row r="3" spans="1:29" ht="12" customHeight="1">
      <c r="A3" s="403"/>
      <c r="B3" s="540"/>
      <c r="C3" s="529"/>
      <c r="D3" s="556"/>
      <c r="E3" s="556"/>
      <c r="F3" s="529"/>
      <c r="G3" s="556"/>
      <c r="H3" s="556"/>
      <c r="I3" s="545" t="s">
        <v>132</v>
      </c>
      <c r="J3" s="546"/>
      <c r="K3" s="546"/>
      <c r="L3" s="546"/>
      <c r="M3" s="546"/>
      <c r="N3" s="546"/>
      <c r="O3" s="546"/>
      <c r="P3" s="546"/>
      <c r="Q3" s="546"/>
      <c r="R3" s="546"/>
      <c r="S3" s="546"/>
      <c r="T3" s="546"/>
      <c r="U3" s="546"/>
      <c r="V3" s="546"/>
      <c r="W3" s="547"/>
      <c r="X3" s="548" t="s">
        <v>138</v>
      </c>
      <c r="Y3" s="549"/>
      <c r="Z3" s="549"/>
      <c r="AA3" s="548" t="s">
        <v>139</v>
      </c>
      <c r="AB3" s="549"/>
      <c r="AC3" s="549"/>
    </row>
    <row r="4" spans="1:29" ht="12" customHeight="1">
      <c r="A4" s="403"/>
      <c r="B4" s="540"/>
      <c r="C4" s="529"/>
      <c r="D4" s="556"/>
      <c r="E4" s="556"/>
      <c r="F4" s="529"/>
      <c r="G4" s="556"/>
      <c r="H4" s="556"/>
      <c r="I4" s="552" t="s">
        <v>133</v>
      </c>
      <c r="J4" s="553"/>
      <c r="K4" s="553"/>
      <c r="L4" s="552" t="s">
        <v>134</v>
      </c>
      <c r="M4" s="553"/>
      <c r="N4" s="553"/>
      <c r="O4" s="552" t="s">
        <v>135</v>
      </c>
      <c r="P4" s="553"/>
      <c r="Q4" s="553"/>
      <c r="R4" s="552" t="s">
        <v>136</v>
      </c>
      <c r="S4" s="553"/>
      <c r="T4" s="553"/>
      <c r="U4" s="552" t="s">
        <v>137</v>
      </c>
      <c r="V4" s="553"/>
      <c r="W4" s="553"/>
      <c r="X4" s="548"/>
      <c r="Y4" s="549"/>
      <c r="Z4" s="549"/>
      <c r="AA4" s="548"/>
      <c r="AB4" s="549"/>
      <c r="AC4" s="549"/>
    </row>
    <row r="5" spans="1:29" ht="12" customHeight="1">
      <c r="A5" s="403"/>
      <c r="B5" s="541"/>
      <c r="C5" s="529"/>
      <c r="D5" s="556"/>
      <c r="E5" s="556"/>
      <c r="F5" s="529"/>
      <c r="G5" s="556"/>
      <c r="H5" s="556"/>
      <c r="I5" s="550"/>
      <c r="J5" s="551"/>
      <c r="K5" s="551"/>
      <c r="L5" s="550"/>
      <c r="M5" s="551"/>
      <c r="N5" s="551"/>
      <c r="O5" s="550"/>
      <c r="P5" s="551"/>
      <c r="Q5" s="551"/>
      <c r="R5" s="550"/>
      <c r="S5" s="551"/>
      <c r="T5" s="551"/>
      <c r="U5" s="550"/>
      <c r="V5" s="551"/>
      <c r="W5" s="551"/>
      <c r="X5" s="550"/>
      <c r="Y5" s="551"/>
      <c r="Z5" s="551"/>
      <c r="AA5" s="550"/>
      <c r="AB5" s="551"/>
      <c r="AC5" s="551"/>
    </row>
    <row r="6" spans="1:29" ht="12" customHeight="1">
      <c r="A6" s="403"/>
      <c r="B6" s="541"/>
      <c r="C6" s="386" t="s">
        <v>2</v>
      </c>
      <c r="D6" s="386" t="s">
        <v>5</v>
      </c>
      <c r="E6" s="386" t="s">
        <v>5</v>
      </c>
      <c r="F6" s="386" t="s">
        <v>2</v>
      </c>
      <c r="G6" s="386" t="s">
        <v>5</v>
      </c>
      <c r="H6" s="386" t="s">
        <v>5</v>
      </c>
      <c r="I6" s="386" t="s">
        <v>2</v>
      </c>
      <c r="J6" s="386" t="s">
        <v>5</v>
      </c>
      <c r="K6" s="386" t="s">
        <v>5</v>
      </c>
      <c r="L6" s="386" t="s">
        <v>2</v>
      </c>
      <c r="M6" s="386" t="s">
        <v>5</v>
      </c>
      <c r="N6" s="386" t="s">
        <v>5</v>
      </c>
      <c r="O6" s="386" t="s">
        <v>2</v>
      </c>
      <c r="P6" s="386" t="s">
        <v>5</v>
      </c>
      <c r="Q6" s="386" t="s">
        <v>5</v>
      </c>
      <c r="R6" s="386" t="s">
        <v>2</v>
      </c>
      <c r="S6" s="386" t="s">
        <v>5</v>
      </c>
      <c r="T6" s="386" t="s">
        <v>5</v>
      </c>
      <c r="U6" s="386" t="s">
        <v>2</v>
      </c>
      <c r="V6" s="386" t="s">
        <v>5</v>
      </c>
      <c r="W6" s="386" t="s">
        <v>5</v>
      </c>
      <c r="X6" s="386" t="s">
        <v>2</v>
      </c>
      <c r="Y6" s="386" t="s">
        <v>5</v>
      </c>
      <c r="Z6" s="386" t="s">
        <v>5</v>
      </c>
      <c r="AA6" s="386" t="s">
        <v>2</v>
      </c>
      <c r="AB6" s="386" t="s">
        <v>5</v>
      </c>
      <c r="AC6" s="386" t="s">
        <v>5</v>
      </c>
    </row>
    <row r="7" spans="1:29" ht="8.25" customHeight="1">
      <c r="A7" s="404"/>
      <c r="B7" s="542"/>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row>
    <row r="8" spans="1:29" ht="9.75" customHeight="1">
      <c r="A8" s="24"/>
      <c r="B8" s="112" t="s">
        <v>75</v>
      </c>
      <c r="C8" s="345" t="s">
        <v>206</v>
      </c>
      <c r="D8" s="226" t="s">
        <v>78</v>
      </c>
      <c r="E8" s="226" t="s">
        <v>119</v>
      </c>
      <c r="F8" s="345" t="s">
        <v>206</v>
      </c>
      <c r="G8" s="345" t="s">
        <v>78</v>
      </c>
      <c r="H8" s="345" t="s">
        <v>119</v>
      </c>
      <c r="I8" s="345" t="s">
        <v>206</v>
      </c>
      <c r="J8" s="345" t="s">
        <v>78</v>
      </c>
      <c r="K8" s="345" t="s">
        <v>119</v>
      </c>
      <c r="L8" s="345" t="s">
        <v>206</v>
      </c>
      <c r="M8" s="345" t="s">
        <v>78</v>
      </c>
      <c r="N8" s="345" t="s">
        <v>119</v>
      </c>
      <c r="O8" s="345" t="s">
        <v>206</v>
      </c>
      <c r="P8" s="345" t="s">
        <v>78</v>
      </c>
      <c r="Q8" s="345" t="s">
        <v>119</v>
      </c>
      <c r="R8" s="345" t="s">
        <v>206</v>
      </c>
      <c r="S8" s="345" t="s">
        <v>78</v>
      </c>
      <c r="T8" s="345" t="s">
        <v>119</v>
      </c>
      <c r="U8" s="345" t="s">
        <v>206</v>
      </c>
      <c r="V8" s="345" t="s">
        <v>78</v>
      </c>
      <c r="W8" s="345" t="s">
        <v>119</v>
      </c>
      <c r="X8" s="345" t="s">
        <v>206</v>
      </c>
      <c r="Y8" s="345" t="s">
        <v>78</v>
      </c>
      <c r="Z8" s="345" t="s">
        <v>119</v>
      </c>
      <c r="AA8" s="345" t="s">
        <v>206</v>
      </c>
      <c r="AB8" s="345" t="s">
        <v>78</v>
      </c>
      <c r="AC8" s="345" t="s">
        <v>119</v>
      </c>
    </row>
    <row r="9" spans="1:29" ht="12" customHeight="1">
      <c r="A9" s="41">
        <v>1909</v>
      </c>
      <c r="B9" s="78">
        <f>+'[1]Pop'!H130</f>
        <v>90.49</v>
      </c>
      <c r="C9" s="271" t="s">
        <v>129</v>
      </c>
      <c r="D9" s="271" t="s">
        <v>129</v>
      </c>
      <c r="E9" s="271" t="s">
        <v>129</v>
      </c>
      <c r="F9" s="271" t="s">
        <v>129</v>
      </c>
      <c r="G9" s="271" t="s">
        <v>129</v>
      </c>
      <c r="H9" s="271" t="s">
        <v>129</v>
      </c>
      <c r="I9" s="279" t="s">
        <v>7</v>
      </c>
      <c r="J9" s="279" t="s">
        <v>7</v>
      </c>
      <c r="K9" s="279" t="s">
        <v>7</v>
      </c>
      <c r="L9" s="271" t="s">
        <v>129</v>
      </c>
      <c r="M9" s="271" t="s">
        <v>129</v>
      </c>
      <c r="N9" s="271" t="s">
        <v>129</v>
      </c>
      <c r="O9" s="271" t="s">
        <v>129</v>
      </c>
      <c r="P9" s="271" t="s">
        <v>129</v>
      </c>
      <c r="Q9" s="271" t="s">
        <v>129</v>
      </c>
      <c r="R9" s="271" t="s">
        <v>129</v>
      </c>
      <c r="S9" s="271" t="s">
        <v>129</v>
      </c>
      <c r="T9" s="271" t="s">
        <v>129</v>
      </c>
      <c r="U9" s="274">
        <v>551</v>
      </c>
      <c r="V9" s="286">
        <f>U9/B9</f>
        <v>6.089070615537628</v>
      </c>
      <c r="W9" s="286">
        <f aca="true" t="shared" si="0" ref="W9:W18">V9/8.45</f>
        <v>0.7206000728446899</v>
      </c>
      <c r="X9" s="274">
        <v>558</v>
      </c>
      <c r="Y9" s="286">
        <f>X9/B9</f>
        <v>6.166427229528125</v>
      </c>
      <c r="Z9" s="286">
        <f>Y9/8.45</f>
        <v>0.7297547017193048</v>
      </c>
      <c r="AA9" s="274">
        <f>U9+X9</f>
        <v>1109</v>
      </c>
      <c r="AB9" s="286">
        <f>AA9/B9</f>
        <v>12.255497845065754</v>
      </c>
      <c r="AC9" s="286">
        <f>W9+Z9</f>
        <v>1.4503547745639946</v>
      </c>
    </row>
    <row r="10" spans="1:29" ht="12" customHeight="1">
      <c r="A10" s="41">
        <v>1910</v>
      </c>
      <c r="B10" s="78">
        <f>+'[1]Pop'!H131</f>
        <v>92.407</v>
      </c>
      <c r="C10" s="271" t="s">
        <v>129</v>
      </c>
      <c r="D10" s="271" t="s">
        <v>129</v>
      </c>
      <c r="E10" s="271" t="s">
        <v>129</v>
      </c>
      <c r="F10" s="271" t="s">
        <v>129</v>
      </c>
      <c r="G10" s="271" t="s">
        <v>129</v>
      </c>
      <c r="H10" s="271" t="s">
        <v>129</v>
      </c>
      <c r="I10" s="279" t="s">
        <v>7</v>
      </c>
      <c r="J10" s="279" t="s">
        <v>7</v>
      </c>
      <c r="K10" s="279" t="s">
        <v>7</v>
      </c>
      <c r="L10" s="271" t="s">
        <v>129</v>
      </c>
      <c r="M10" s="271" t="s">
        <v>129</v>
      </c>
      <c r="N10" s="271" t="s">
        <v>129</v>
      </c>
      <c r="O10" s="271" t="s">
        <v>129</v>
      </c>
      <c r="P10" s="271" t="s">
        <v>129</v>
      </c>
      <c r="Q10" s="271" t="s">
        <v>129</v>
      </c>
      <c r="R10" s="271" t="s">
        <v>129</v>
      </c>
      <c r="S10" s="271" t="s">
        <v>129</v>
      </c>
      <c r="T10" s="271" t="s">
        <v>129</v>
      </c>
      <c r="U10" s="274">
        <v>506</v>
      </c>
      <c r="V10" s="286">
        <f>U10/B10</f>
        <v>5.475775644702241</v>
      </c>
      <c r="W10" s="286">
        <f t="shared" si="0"/>
        <v>0.6480207863552949</v>
      </c>
      <c r="X10" s="274">
        <v>560</v>
      </c>
      <c r="Y10" s="286">
        <f aca="true" t="shared" si="1" ref="Y10:Y73">X10/B10</f>
        <v>6.060146958563745</v>
      </c>
      <c r="Z10" s="286">
        <f aca="true" t="shared" si="2" ref="Z10:Z73">Y10/8.45</f>
        <v>0.7171771548596149</v>
      </c>
      <c r="AA10" s="274">
        <f aca="true" t="shared" si="3" ref="AA10:AA73">U10+X10</f>
        <v>1066</v>
      </c>
      <c r="AB10" s="286">
        <f aca="true" t="shared" si="4" ref="AB10:AB73">AA10/B10</f>
        <v>11.535922603265988</v>
      </c>
      <c r="AC10" s="286">
        <f aca="true" t="shared" si="5" ref="AC10:AC73">W10+Z10</f>
        <v>1.3651979412149098</v>
      </c>
    </row>
    <row r="11" spans="1:29" ht="12" customHeight="1">
      <c r="A11" s="43">
        <v>1911</v>
      </c>
      <c r="B11" s="79">
        <f>+'[1]Pop'!H132</f>
        <v>93.863</v>
      </c>
      <c r="C11" s="272" t="s">
        <v>129</v>
      </c>
      <c r="D11" s="272" t="s">
        <v>129</v>
      </c>
      <c r="E11" s="272" t="s">
        <v>129</v>
      </c>
      <c r="F11" s="272" t="s">
        <v>129</v>
      </c>
      <c r="G11" s="272" t="s">
        <v>129</v>
      </c>
      <c r="H11" s="272" t="s">
        <v>129</v>
      </c>
      <c r="I11" s="280" t="s">
        <v>7</v>
      </c>
      <c r="J11" s="280" t="s">
        <v>7</v>
      </c>
      <c r="K11" s="280" t="s">
        <v>7</v>
      </c>
      <c r="L11" s="272" t="s">
        <v>129</v>
      </c>
      <c r="M11" s="272" t="s">
        <v>129</v>
      </c>
      <c r="N11" s="272" t="s">
        <v>129</v>
      </c>
      <c r="O11" s="272" t="s">
        <v>129</v>
      </c>
      <c r="P11" s="272" t="s">
        <v>129</v>
      </c>
      <c r="Q11" s="272" t="s">
        <v>129</v>
      </c>
      <c r="R11" s="272" t="s">
        <v>129</v>
      </c>
      <c r="S11" s="272" t="s">
        <v>129</v>
      </c>
      <c r="T11" s="272" t="s">
        <v>129</v>
      </c>
      <c r="U11" s="273">
        <v>489</v>
      </c>
      <c r="V11" s="278">
        <f aca="true" t="shared" si="6" ref="V11:V74">U11/B11</f>
        <v>5.209720550163536</v>
      </c>
      <c r="W11" s="278">
        <f t="shared" si="0"/>
        <v>0.6165349763507144</v>
      </c>
      <c r="X11" s="273">
        <v>561</v>
      </c>
      <c r="Y11" s="278">
        <f t="shared" si="1"/>
        <v>5.976795968592524</v>
      </c>
      <c r="Z11" s="278">
        <f t="shared" si="2"/>
        <v>0.7073131323778135</v>
      </c>
      <c r="AA11" s="273">
        <f t="shared" si="3"/>
        <v>1050</v>
      </c>
      <c r="AB11" s="278">
        <f t="shared" si="4"/>
        <v>11.18651651875606</v>
      </c>
      <c r="AC11" s="278">
        <f t="shared" si="5"/>
        <v>1.3238481087285279</v>
      </c>
    </row>
    <row r="12" spans="1:29" ht="12" customHeight="1">
      <c r="A12" s="43">
        <v>1912</v>
      </c>
      <c r="B12" s="79">
        <f>+'[1]Pop'!H133</f>
        <v>95.335</v>
      </c>
      <c r="C12" s="272" t="s">
        <v>129</v>
      </c>
      <c r="D12" s="272" t="s">
        <v>129</v>
      </c>
      <c r="E12" s="272" t="s">
        <v>129</v>
      </c>
      <c r="F12" s="272" t="s">
        <v>129</v>
      </c>
      <c r="G12" s="272" t="s">
        <v>129</v>
      </c>
      <c r="H12" s="272" t="s">
        <v>129</v>
      </c>
      <c r="I12" s="280" t="s">
        <v>7</v>
      </c>
      <c r="J12" s="280" t="s">
        <v>7</v>
      </c>
      <c r="K12" s="280" t="s">
        <v>7</v>
      </c>
      <c r="L12" s="272" t="s">
        <v>129</v>
      </c>
      <c r="M12" s="272" t="s">
        <v>129</v>
      </c>
      <c r="N12" s="272" t="s">
        <v>129</v>
      </c>
      <c r="O12" s="272" t="s">
        <v>129</v>
      </c>
      <c r="P12" s="272" t="s">
        <v>129</v>
      </c>
      <c r="Q12" s="272" t="s">
        <v>129</v>
      </c>
      <c r="R12" s="272" t="s">
        <v>129</v>
      </c>
      <c r="S12" s="272" t="s">
        <v>129</v>
      </c>
      <c r="T12" s="272" t="s">
        <v>129</v>
      </c>
      <c r="U12" s="273">
        <v>631</v>
      </c>
      <c r="V12" s="278">
        <f t="shared" si="6"/>
        <v>6.618765406199193</v>
      </c>
      <c r="W12" s="278">
        <f t="shared" si="0"/>
        <v>0.7832858468874786</v>
      </c>
      <c r="X12" s="273">
        <v>562</v>
      </c>
      <c r="Y12" s="278">
        <f t="shared" si="1"/>
        <v>5.895001835632245</v>
      </c>
      <c r="Z12" s="278">
        <f t="shared" si="2"/>
        <v>0.6976333533292598</v>
      </c>
      <c r="AA12" s="273">
        <f t="shared" si="3"/>
        <v>1193</v>
      </c>
      <c r="AB12" s="278">
        <f t="shared" si="4"/>
        <v>12.513767241831438</v>
      </c>
      <c r="AC12" s="278">
        <f t="shared" si="5"/>
        <v>1.4809192002167384</v>
      </c>
    </row>
    <row r="13" spans="1:29" ht="12" customHeight="1">
      <c r="A13" s="43">
        <v>1913</v>
      </c>
      <c r="B13" s="79">
        <f>+'[1]Pop'!H134</f>
        <v>97.225</v>
      </c>
      <c r="C13" s="272" t="s">
        <v>129</v>
      </c>
      <c r="D13" s="272" t="s">
        <v>129</v>
      </c>
      <c r="E13" s="272" t="s">
        <v>129</v>
      </c>
      <c r="F13" s="272" t="s">
        <v>129</v>
      </c>
      <c r="G13" s="272" t="s">
        <v>129</v>
      </c>
      <c r="H13" s="272" t="s">
        <v>129</v>
      </c>
      <c r="I13" s="280" t="s">
        <v>7</v>
      </c>
      <c r="J13" s="280" t="s">
        <v>7</v>
      </c>
      <c r="K13" s="280" t="s">
        <v>7</v>
      </c>
      <c r="L13" s="272" t="s">
        <v>129</v>
      </c>
      <c r="M13" s="272" t="s">
        <v>129</v>
      </c>
      <c r="N13" s="272" t="s">
        <v>129</v>
      </c>
      <c r="O13" s="272" t="s">
        <v>129</v>
      </c>
      <c r="P13" s="272" t="s">
        <v>129</v>
      </c>
      <c r="Q13" s="272" t="s">
        <v>129</v>
      </c>
      <c r="R13" s="272" t="s">
        <v>129</v>
      </c>
      <c r="S13" s="272" t="s">
        <v>129</v>
      </c>
      <c r="T13" s="272" t="s">
        <v>129</v>
      </c>
      <c r="U13" s="273">
        <v>605</v>
      </c>
      <c r="V13" s="278">
        <f t="shared" si="6"/>
        <v>6.222679352018514</v>
      </c>
      <c r="W13" s="278">
        <f t="shared" si="0"/>
        <v>0.7364117576353272</v>
      </c>
      <c r="X13" s="273">
        <v>563</v>
      </c>
      <c r="Y13" s="278">
        <f t="shared" si="1"/>
        <v>5.790691694523014</v>
      </c>
      <c r="Z13" s="278">
        <f t="shared" si="2"/>
        <v>0.6852889579317177</v>
      </c>
      <c r="AA13" s="273">
        <f t="shared" si="3"/>
        <v>1168</v>
      </c>
      <c r="AB13" s="278">
        <f t="shared" si="4"/>
        <v>12.013371046541527</v>
      </c>
      <c r="AC13" s="278">
        <f t="shared" si="5"/>
        <v>1.421700715567045</v>
      </c>
    </row>
    <row r="14" spans="1:29" ht="12" customHeight="1">
      <c r="A14" s="43">
        <v>1914</v>
      </c>
      <c r="B14" s="79">
        <f>+'[1]Pop'!H135</f>
        <v>99.111</v>
      </c>
      <c r="C14" s="272" t="s">
        <v>129</v>
      </c>
      <c r="D14" s="272" t="s">
        <v>129</v>
      </c>
      <c r="E14" s="272" t="s">
        <v>129</v>
      </c>
      <c r="F14" s="272" t="s">
        <v>129</v>
      </c>
      <c r="G14" s="272" t="s">
        <v>129</v>
      </c>
      <c r="H14" s="272" t="s">
        <v>129</v>
      </c>
      <c r="I14" s="280" t="s">
        <v>7</v>
      </c>
      <c r="J14" s="280" t="s">
        <v>7</v>
      </c>
      <c r="K14" s="280" t="s">
        <v>7</v>
      </c>
      <c r="L14" s="272" t="s">
        <v>129</v>
      </c>
      <c r="M14" s="272" t="s">
        <v>129</v>
      </c>
      <c r="N14" s="272" t="s">
        <v>129</v>
      </c>
      <c r="O14" s="272" t="s">
        <v>129</v>
      </c>
      <c r="P14" s="272" t="s">
        <v>129</v>
      </c>
      <c r="Q14" s="272" t="s">
        <v>129</v>
      </c>
      <c r="R14" s="272" t="s">
        <v>129</v>
      </c>
      <c r="S14" s="272" t="s">
        <v>129</v>
      </c>
      <c r="T14" s="272" t="s">
        <v>129</v>
      </c>
      <c r="U14" s="273">
        <v>543</v>
      </c>
      <c r="V14" s="278">
        <f t="shared" si="6"/>
        <v>5.478705693616249</v>
      </c>
      <c r="W14" s="278">
        <f t="shared" si="0"/>
        <v>0.6483675377060649</v>
      </c>
      <c r="X14" s="273">
        <v>576</v>
      </c>
      <c r="Y14" s="278">
        <f t="shared" si="1"/>
        <v>5.811665708145412</v>
      </c>
      <c r="Z14" s="278">
        <f t="shared" si="2"/>
        <v>0.6877710897213506</v>
      </c>
      <c r="AA14" s="273">
        <f t="shared" si="3"/>
        <v>1119</v>
      </c>
      <c r="AB14" s="278">
        <f t="shared" si="4"/>
        <v>11.29037140176166</v>
      </c>
      <c r="AC14" s="278">
        <f t="shared" si="5"/>
        <v>1.3361386274274154</v>
      </c>
    </row>
    <row r="15" spans="1:29" ht="12" customHeight="1">
      <c r="A15" s="43">
        <v>1915</v>
      </c>
      <c r="B15" s="79">
        <f>+'[1]Pop'!H136</f>
        <v>100.546</v>
      </c>
      <c r="C15" s="272" t="s">
        <v>129</v>
      </c>
      <c r="D15" s="272" t="s">
        <v>129</v>
      </c>
      <c r="E15" s="272" t="s">
        <v>129</v>
      </c>
      <c r="F15" s="272" t="s">
        <v>129</v>
      </c>
      <c r="G15" s="272" t="s">
        <v>129</v>
      </c>
      <c r="H15" s="272" t="s">
        <v>129</v>
      </c>
      <c r="I15" s="280" t="s">
        <v>7</v>
      </c>
      <c r="J15" s="280" t="s">
        <v>7</v>
      </c>
      <c r="K15" s="280" t="s">
        <v>7</v>
      </c>
      <c r="L15" s="272" t="s">
        <v>129</v>
      </c>
      <c r="M15" s="272" t="s">
        <v>129</v>
      </c>
      <c r="N15" s="272" t="s">
        <v>129</v>
      </c>
      <c r="O15" s="272" t="s">
        <v>129</v>
      </c>
      <c r="P15" s="272" t="s">
        <v>129</v>
      </c>
      <c r="Q15" s="272" t="s">
        <v>129</v>
      </c>
      <c r="R15" s="272" t="s">
        <v>129</v>
      </c>
      <c r="S15" s="272" t="s">
        <v>129</v>
      </c>
      <c r="T15" s="272" t="s">
        <v>129</v>
      </c>
      <c r="U15" s="273">
        <v>490</v>
      </c>
      <c r="V15" s="278">
        <f t="shared" si="6"/>
        <v>4.87339128359159</v>
      </c>
      <c r="W15" s="278">
        <f t="shared" si="0"/>
        <v>0.5767326962830285</v>
      </c>
      <c r="X15" s="273">
        <v>562</v>
      </c>
      <c r="Y15" s="278">
        <f t="shared" si="1"/>
        <v>5.589481431384639</v>
      </c>
      <c r="Z15" s="278">
        <f t="shared" si="2"/>
        <v>0.661477092471555</v>
      </c>
      <c r="AA15" s="273">
        <f t="shared" si="3"/>
        <v>1052</v>
      </c>
      <c r="AB15" s="278">
        <f t="shared" si="4"/>
        <v>10.462872714976228</v>
      </c>
      <c r="AC15" s="278">
        <f t="shared" si="5"/>
        <v>1.2382097887545833</v>
      </c>
    </row>
    <row r="16" spans="1:29" ht="12" customHeight="1">
      <c r="A16" s="41">
        <v>1916</v>
      </c>
      <c r="B16" s="78">
        <f>+'[1]Pop'!H137</f>
        <v>101.961</v>
      </c>
      <c r="C16" s="271" t="s">
        <v>129</v>
      </c>
      <c r="D16" s="271" t="s">
        <v>129</v>
      </c>
      <c r="E16" s="271" t="s">
        <v>129</v>
      </c>
      <c r="F16" s="271" t="s">
        <v>129</v>
      </c>
      <c r="G16" s="271" t="s">
        <v>129</v>
      </c>
      <c r="H16" s="271" t="s">
        <v>129</v>
      </c>
      <c r="I16" s="279" t="s">
        <v>7</v>
      </c>
      <c r="J16" s="279" t="s">
        <v>7</v>
      </c>
      <c r="K16" s="279" t="s">
        <v>7</v>
      </c>
      <c r="L16" s="271" t="s">
        <v>129</v>
      </c>
      <c r="M16" s="271" t="s">
        <v>129</v>
      </c>
      <c r="N16" s="271" t="s">
        <v>129</v>
      </c>
      <c r="O16" s="271" t="s">
        <v>129</v>
      </c>
      <c r="P16" s="271" t="s">
        <v>129</v>
      </c>
      <c r="Q16" s="271" t="s">
        <v>129</v>
      </c>
      <c r="R16" s="271" t="s">
        <v>129</v>
      </c>
      <c r="S16" s="271" t="s">
        <v>129</v>
      </c>
      <c r="T16" s="271" t="s">
        <v>129</v>
      </c>
      <c r="U16" s="274">
        <v>469</v>
      </c>
      <c r="V16" s="286">
        <f t="shared" si="6"/>
        <v>4.59979796196585</v>
      </c>
      <c r="W16" s="286">
        <f t="shared" si="0"/>
        <v>0.5443547883983255</v>
      </c>
      <c r="X16" s="274">
        <v>557</v>
      </c>
      <c r="Y16" s="286">
        <f t="shared" si="1"/>
        <v>5.46287305930699</v>
      </c>
      <c r="Z16" s="286">
        <f t="shared" si="2"/>
        <v>0.6464938531724249</v>
      </c>
      <c r="AA16" s="274">
        <f t="shared" si="3"/>
        <v>1026</v>
      </c>
      <c r="AB16" s="286">
        <f t="shared" si="4"/>
        <v>10.06267102127284</v>
      </c>
      <c r="AC16" s="286">
        <f t="shared" si="5"/>
        <v>1.1908486415707504</v>
      </c>
    </row>
    <row r="17" spans="1:29" ht="12" customHeight="1">
      <c r="A17" s="41">
        <v>1917</v>
      </c>
      <c r="B17" s="78">
        <f>+'[1]Pop'!H138</f>
        <v>103.268</v>
      </c>
      <c r="C17" s="271" t="s">
        <v>129</v>
      </c>
      <c r="D17" s="271" t="s">
        <v>129</v>
      </c>
      <c r="E17" s="271" t="s">
        <v>129</v>
      </c>
      <c r="F17" s="271" t="s">
        <v>129</v>
      </c>
      <c r="G17" s="271" t="s">
        <v>129</v>
      </c>
      <c r="H17" s="271" t="s">
        <v>129</v>
      </c>
      <c r="I17" s="279" t="s">
        <v>7</v>
      </c>
      <c r="J17" s="279" t="s">
        <v>7</v>
      </c>
      <c r="K17" s="279" t="s">
        <v>7</v>
      </c>
      <c r="L17" s="271" t="s">
        <v>129</v>
      </c>
      <c r="M17" s="271" t="s">
        <v>129</v>
      </c>
      <c r="N17" s="271" t="s">
        <v>129</v>
      </c>
      <c r="O17" s="271" t="s">
        <v>129</v>
      </c>
      <c r="P17" s="271" t="s">
        <v>129</v>
      </c>
      <c r="Q17" s="271" t="s">
        <v>129</v>
      </c>
      <c r="R17" s="271" t="s">
        <v>129</v>
      </c>
      <c r="S17" s="271" t="s">
        <v>129</v>
      </c>
      <c r="T17" s="271" t="s">
        <v>129</v>
      </c>
      <c r="U17" s="274">
        <v>564</v>
      </c>
      <c r="V17" s="286">
        <f t="shared" si="6"/>
        <v>5.461517604679087</v>
      </c>
      <c r="W17" s="286">
        <f t="shared" si="0"/>
        <v>0.6463334443407204</v>
      </c>
      <c r="X17" s="274">
        <v>551</v>
      </c>
      <c r="Y17" s="286">
        <f t="shared" si="1"/>
        <v>5.335631560599605</v>
      </c>
      <c r="Z17" s="286">
        <f t="shared" si="2"/>
        <v>0.6314356876449237</v>
      </c>
      <c r="AA17" s="274">
        <f t="shared" si="3"/>
        <v>1115</v>
      </c>
      <c r="AB17" s="286">
        <f t="shared" si="4"/>
        <v>10.797149165278693</v>
      </c>
      <c r="AC17" s="286">
        <f t="shared" si="5"/>
        <v>1.2777691319856441</v>
      </c>
    </row>
    <row r="18" spans="1:29" ht="12" customHeight="1">
      <c r="A18" s="41">
        <v>1918</v>
      </c>
      <c r="B18" s="78">
        <f>+'[1]Pop'!H139</f>
        <v>103.208</v>
      </c>
      <c r="C18" s="271" t="s">
        <v>129</v>
      </c>
      <c r="D18" s="271" t="s">
        <v>129</v>
      </c>
      <c r="E18" s="271" t="s">
        <v>129</v>
      </c>
      <c r="F18" s="271" t="s">
        <v>129</v>
      </c>
      <c r="G18" s="271" t="s">
        <v>129</v>
      </c>
      <c r="H18" s="271" t="s">
        <v>129</v>
      </c>
      <c r="I18" s="279" t="s">
        <v>7</v>
      </c>
      <c r="J18" s="279" t="s">
        <v>7</v>
      </c>
      <c r="K18" s="279" t="s">
        <v>7</v>
      </c>
      <c r="L18" s="271" t="s">
        <v>129</v>
      </c>
      <c r="M18" s="271" t="s">
        <v>129</v>
      </c>
      <c r="N18" s="271" t="s">
        <v>129</v>
      </c>
      <c r="O18" s="271" t="s">
        <v>129</v>
      </c>
      <c r="P18" s="271" t="s">
        <v>129</v>
      </c>
      <c r="Q18" s="271" t="s">
        <v>129</v>
      </c>
      <c r="R18" s="271" t="s">
        <v>129</v>
      </c>
      <c r="S18" s="271" t="s">
        <v>129</v>
      </c>
      <c r="T18" s="271" t="s">
        <v>129</v>
      </c>
      <c r="U18" s="274">
        <v>753</v>
      </c>
      <c r="V18" s="286">
        <f t="shared" si="6"/>
        <v>7.295946050693745</v>
      </c>
      <c r="W18" s="286">
        <f t="shared" si="0"/>
        <v>0.8634255681294374</v>
      </c>
      <c r="X18" s="274">
        <v>543</v>
      </c>
      <c r="Y18" s="286">
        <f t="shared" si="1"/>
        <v>5.261220060460429</v>
      </c>
      <c r="Z18" s="286">
        <f t="shared" si="2"/>
        <v>0.622629592953897</v>
      </c>
      <c r="AA18" s="274">
        <f t="shared" si="3"/>
        <v>1296</v>
      </c>
      <c r="AB18" s="286">
        <f t="shared" si="4"/>
        <v>12.557166111154174</v>
      </c>
      <c r="AC18" s="286">
        <f t="shared" si="5"/>
        <v>1.4860551610833344</v>
      </c>
    </row>
    <row r="19" spans="1:29" ht="12" customHeight="1">
      <c r="A19" s="41">
        <v>1919</v>
      </c>
      <c r="B19" s="78">
        <f>+'[1]Pop'!H140</f>
        <v>104.514</v>
      </c>
      <c r="C19" s="271" t="s">
        <v>129</v>
      </c>
      <c r="D19" s="271" t="s">
        <v>129</v>
      </c>
      <c r="E19" s="271" t="s">
        <v>129</v>
      </c>
      <c r="F19" s="271" t="s">
        <v>129</v>
      </c>
      <c r="G19" s="271" t="s">
        <v>129</v>
      </c>
      <c r="H19" s="271" t="s">
        <v>129</v>
      </c>
      <c r="I19" s="279" t="s">
        <v>7</v>
      </c>
      <c r="J19" s="279" t="s">
        <v>7</v>
      </c>
      <c r="K19" s="279" t="s">
        <v>7</v>
      </c>
      <c r="L19" s="271" t="s">
        <v>129</v>
      </c>
      <c r="M19" s="271" t="s">
        <v>129</v>
      </c>
      <c r="N19" s="271" t="s">
        <v>129</v>
      </c>
      <c r="O19" s="271" t="s">
        <v>129</v>
      </c>
      <c r="P19" s="271" t="s">
        <v>129</v>
      </c>
      <c r="Q19" s="271" t="s">
        <v>129</v>
      </c>
      <c r="R19" s="271" t="s">
        <v>129</v>
      </c>
      <c r="S19" s="271" t="s">
        <v>129</v>
      </c>
      <c r="T19" s="271" t="s">
        <v>129</v>
      </c>
      <c r="U19" s="274">
        <v>628</v>
      </c>
      <c r="V19" s="286">
        <f t="shared" si="6"/>
        <v>6.008764376064451</v>
      </c>
      <c r="W19" s="286">
        <f aca="true" t="shared" si="7" ref="W19:W53">V19/8.45</f>
        <v>0.7110963758656156</v>
      </c>
      <c r="X19" s="274">
        <v>532</v>
      </c>
      <c r="Y19" s="286">
        <f t="shared" si="1"/>
        <v>5.090227146602369</v>
      </c>
      <c r="Z19" s="286">
        <f t="shared" si="2"/>
        <v>0.6023937451600437</v>
      </c>
      <c r="AA19" s="274">
        <f t="shared" si="3"/>
        <v>1160</v>
      </c>
      <c r="AB19" s="286">
        <f t="shared" si="4"/>
        <v>11.09899152266682</v>
      </c>
      <c r="AC19" s="286">
        <f t="shared" si="5"/>
        <v>1.3134901210256593</v>
      </c>
    </row>
    <row r="20" spans="1:29" ht="12" customHeight="1">
      <c r="A20" s="41">
        <v>1920</v>
      </c>
      <c r="B20" s="78">
        <f>+'[1]Pop'!H141</f>
        <v>106.461</v>
      </c>
      <c r="C20" s="271" t="s">
        <v>129</v>
      </c>
      <c r="D20" s="271" t="s">
        <v>129</v>
      </c>
      <c r="E20" s="271" t="s">
        <v>129</v>
      </c>
      <c r="F20" s="271" t="s">
        <v>129</v>
      </c>
      <c r="G20" s="271" t="s">
        <v>129</v>
      </c>
      <c r="H20" s="271" t="s">
        <v>129</v>
      </c>
      <c r="I20" s="279" t="s">
        <v>7</v>
      </c>
      <c r="J20" s="279" t="s">
        <v>7</v>
      </c>
      <c r="K20" s="279" t="s">
        <v>7</v>
      </c>
      <c r="L20" s="271" t="s">
        <v>129</v>
      </c>
      <c r="M20" s="271" t="s">
        <v>129</v>
      </c>
      <c r="N20" s="271" t="s">
        <v>129</v>
      </c>
      <c r="O20" s="271" t="s">
        <v>129</v>
      </c>
      <c r="P20" s="271" t="s">
        <v>129</v>
      </c>
      <c r="Q20" s="271" t="s">
        <v>129</v>
      </c>
      <c r="R20" s="271" t="s">
        <v>129</v>
      </c>
      <c r="S20" s="271" t="s">
        <v>129</v>
      </c>
      <c r="T20" s="271" t="s">
        <v>129</v>
      </c>
      <c r="U20" s="274">
        <v>780</v>
      </c>
      <c r="V20" s="286">
        <f t="shared" si="6"/>
        <v>7.326626652013413</v>
      </c>
      <c r="W20" s="286">
        <f t="shared" si="7"/>
        <v>0.8670564085222975</v>
      </c>
      <c r="X20" s="274">
        <v>567</v>
      </c>
      <c r="Y20" s="286">
        <f t="shared" si="1"/>
        <v>5.325893989348212</v>
      </c>
      <c r="Z20" s="286">
        <f t="shared" si="2"/>
        <v>0.6302833123489009</v>
      </c>
      <c r="AA20" s="274">
        <f t="shared" si="3"/>
        <v>1347</v>
      </c>
      <c r="AB20" s="286">
        <f t="shared" si="4"/>
        <v>12.652520641361626</v>
      </c>
      <c r="AC20" s="286">
        <f t="shared" si="5"/>
        <v>1.4973397208711985</v>
      </c>
    </row>
    <row r="21" spans="1:29" ht="12" customHeight="1">
      <c r="A21" s="43">
        <v>1921</v>
      </c>
      <c r="B21" s="79">
        <f>+'[1]Pop'!H142</f>
        <v>108.538</v>
      </c>
      <c r="C21" s="272" t="s">
        <v>129</v>
      </c>
      <c r="D21" s="272" t="s">
        <v>129</v>
      </c>
      <c r="E21" s="272" t="s">
        <v>129</v>
      </c>
      <c r="F21" s="272" t="s">
        <v>129</v>
      </c>
      <c r="G21" s="272" t="s">
        <v>129</v>
      </c>
      <c r="H21" s="272" t="s">
        <v>129</v>
      </c>
      <c r="I21" s="280" t="s">
        <v>7</v>
      </c>
      <c r="J21" s="280" t="s">
        <v>7</v>
      </c>
      <c r="K21" s="280" t="s">
        <v>7</v>
      </c>
      <c r="L21" s="272" t="s">
        <v>129</v>
      </c>
      <c r="M21" s="272" t="s">
        <v>129</v>
      </c>
      <c r="N21" s="272" t="s">
        <v>129</v>
      </c>
      <c r="O21" s="272" t="s">
        <v>129</v>
      </c>
      <c r="P21" s="272" t="s">
        <v>129</v>
      </c>
      <c r="Q21" s="272" t="s">
        <v>129</v>
      </c>
      <c r="R21" s="272" t="s">
        <v>129</v>
      </c>
      <c r="S21" s="272" t="s">
        <v>129</v>
      </c>
      <c r="T21" s="272" t="s">
        <v>129</v>
      </c>
      <c r="U21" s="273">
        <v>749</v>
      </c>
      <c r="V21" s="278">
        <f t="shared" si="6"/>
        <v>6.900808933276825</v>
      </c>
      <c r="W21" s="278">
        <f t="shared" si="7"/>
        <v>0.8166637790860148</v>
      </c>
      <c r="X21" s="273">
        <v>597</v>
      </c>
      <c r="Y21" s="278">
        <f t="shared" si="1"/>
        <v>5.500377747885533</v>
      </c>
      <c r="Z21" s="278">
        <f t="shared" si="2"/>
        <v>0.6509322778562762</v>
      </c>
      <c r="AA21" s="273">
        <f t="shared" si="3"/>
        <v>1346</v>
      </c>
      <c r="AB21" s="278">
        <f t="shared" si="4"/>
        <v>12.401186681162358</v>
      </c>
      <c r="AC21" s="278">
        <f t="shared" si="5"/>
        <v>1.467596056942291</v>
      </c>
    </row>
    <row r="22" spans="1:29" ht="12" customHeight="1">
      <c r="A22" s="43">
        <v>1922</v>
      </c>
      <c r="B22" s="79">
        <f>+'[1]Pop'!H143</f>
        <v>110.049</v>
      </c>
      <c r="C22" s="272" t="s">
        <v>129</v>
      </c>
      <c r="D22" s="272" t="s">
        <v>129</v>
      </c>
      <c r="E22" s="272" t="s">
        <v>129</v>
      </c>
      <c r="F22" s="272" t="s">
        <v>129</v>
      </c>
      <c r="G22" s="272" t="s">
        <v>129</v>
      </c>
      <c r="H22" s="272" t="s">
        <v>129</v>
      </c>
      <c r="I22" s="280" t="s">
        <v>7</v>
      </c>
      <c r="J22" s="280" t="s">
        <v>7</v>
      </c>
      <c r="K22" s="280" t="s">
        <v>7</v>
      </c>
      <c r="L22" s="272" t="s">
        <v>129</v>
      </c>
      <c r="M22" s="272" t="s">
        <v>129</v>
      </c>
      <c r="N22" s="272" t="s">
        <v>129</v>
      </c>
      <c r="O22" s="272" t="s">
        <v>129</v>
      </c>
      <c r="P22" s="272" t="s">
        <v>129</v>
      </c>
      <c r="Q22" s="272" t="s">
        <v>129</v>
      </c>
      <c r="R22" s="272" t="s">
        <v>129</v>
      </c>
      <c r="S22" s="272" t="s">
        <v>129</v>
      </c>
      <c r="T22" s="272" t="s">
        <v>129</v>
      </c>
      <c r="U22" s="273">
        <v>754</v>
      </c>
      <c r="V22" s="278">
        <f t="shared" si="6"/>
        <v>6.8514934256558435</v>
      </c>
      <c r="W22" s="278">
        <f t="shared" si="7"/>
        <v>0.8108276243379697</v>
      </c>
      <c r="X22" s="273">
        <v>626</v>
      </c>
      <c r="Y22" s="278">
        <f t="shared" si="1"/>
        <v>5.688375178329653</v>
      </c>
      <c r="Z22" s="278">
        <f t="shared" si="2"/>
        <v>0.6731804944768821</v>
      </c>
      <c r="AA22" s="273">
        <f t="shared" si="3"/>
        <v>1380</v>
      </c>
      <c r="AB22" s="278">
        <f t="shared" si="4"/>
        <v>12.539868603985497</v>
      </c>
      <c r="AC22" s="278">
        <f t="shared" si="5"/>
        <v>1.484008118814852</v>
      </c>
    </row>
    <row r="23" spans="1:29" ht="12" customHeight="1">
      <c r="A23" s="43">
        <v>1923</v>
      </c>
      <c r="B23" s="79">
        <f>+'[1]Pop'!H144</f>
        <v>111.947</v>
      </c>
      <c r="C23" s="272" t="s">
        <v>129</v>
      </c>
      <c r="D23" s="272" t="s">
        <v>129</v>
      </c>
      <c r="E23" s="272" t="s">
        <v>129</v>
      </c>
      <c r="F23" s="272" t="s">
        <v>129</v>
      </c>
      <c r="G23" s="272" t="s">
        <v>129</v>
      </c>
      <c r="H23" s="272" t="s">
        <v>129</v>
      </c>
      <c r="I23" s="280" t="s">
        <v>7</v>
      </c>
      <c r="J23" s="280" t="s">
        <v>7</v>
      </c>
      <c r="K23" s="280" t="s">
        <v>7</v>
      </c>
      <c r="L23" s="272" t="s">
        <v>129</v>
      </c>
      <c r="M23" s="272" t="s">
        <v>129</v>
      </c>
      <c r="N23" s="272" t="s">
        <v>129</v>
      </c>
      <c r="O23" s="272" t="s">
        <v>129</v>
      </c>
      <c r="P23" s="272" t="s">
        <v>129</v>
      </c>
      <c r="Q23" s="272" t="s">
        <v>129</v>
      </c>
      <c r="R23" s="272" t="s">
        <v>129</v>
      </c>
      <c r="S23" s="272" t="s">
        <v>129</v>
      </c>
      <c r="T23" s="272" t="s">
        <v>129</v>
      </c>
      <c r="U23" s="273">
        <v>720</v>
      </c>
      <c r="V23" s="278">
        <f t="shared" si="6"/>
        <v>6.4316149606510225</v>
      </c>
      <c r="W23" s="278">
        <f t="shared" si="7"/>
        <v>0.7611378651658015</v>
      </c>
      <c r="X23" s="273">
        <v>647</v>
      </c>
      <c r="Y23" s="278">
        <f t="shared" si="1"/>
        <v>5.77952066602946</v>
      </c>
      <c r="Z23" s="278">
        <f t="shared" si="2"/>
        <v>0.68396694272538</v>
      </c>
      <c r="AA23" s="273">
        <f t="shared" si="3"/>
        <v>1367</v>
      </c>
      <c r="AB23" s="278">
        <f t="shared" si="4"/>
        <v>12.211135626680482</v>
      </c>
      <c r="AC23" s="278">
        <f t="shared" si="5"/>
        <v>1.4451048078911815</v>
      </c>
    </row>
    <row r="24" spans="1:29" ht="12" customHeight="1">
      <c r="A24" s="43">
        <v>1924</v>
      </c>
      <c r="B24" s="79">
        <f>+'[1]Pop'!H145</f>
        <v>114.109</v>
      </c>
      <c r="C24" s="272" t="s">
        <v>129</v>
      </c>
      <c r="D24" s="272" t="s">
        <v>129</v>
      </c>
      <c r="E24" s="272" t="s">
        <v>129</v>
      </c>
      <c r="F24" s="272" t="s">
        <v>129</v>
      </c>
      <c r="G24" s="272" t="s">
        <v>129</v>
      </c>
      <c r="H24" s="272" t="s">
        <v>129</v>
      </c>
      <c r="I24" s="280" t="s">
        <v>7</v>
      </c>
      <c r="J24" s="280" t="s">
        <v>7</v>
      </c>
      <c r="K24" s="280" t="s">
        <v>7</v>
      </c>
      <c r="L24" s="272" t="s">
        <v>129</v>
      </c>
      <c r="M24" s="272" t="s">
        <v>129</v>
      </c>
      <c r="N24" s="272" t="s">
        <v>129</v>
      </c>
      <c r="O24" s="272" t="s">
        <v>129</v>
      </c>
      <c r="P24" s="272" t="s">
        <v>129</v>
      </c>
      <c r="Q24" s="272" t="s">
        <v>129</v>
      </c>
      <c r="R24" s="272" t="s">
        <v>129</v>
      </c>
      <c r="S24" s="272" t="s">
        <v>129</v>
      </c>
      <c r="T24" s="272" t="s">
        <v>129</v>
      </c>
      <c r="U24" s="273">
        <v>721</v>
      </c>
      <c r="V24" s="278">
        <f t="shared" si="6"/>
        <v>6.3185200115678875</v>
      </c>
      <c r="W24" s="278">
        <f t="shared" si="7"/>
        <v>0.747753847522827</v>
      </c>
      <c r="X24" s="273">
        <v>675</v>
      </c>
      <c r="Y24" s="278">
        <f t="shared" si="1"/>
        <v>5.915396682119728</v>
      </c>
      <c r="Z24" s="278">
        <f t="shared" si="2"/>
        <v>0.7000469446295536</v>
      </c>
      <c r="AA24" s="273">
        <f t="shared" si="3"/>
        <v>1396</v>
      </c>
      <c r="AB24" s="278">
        <f t="shared" si="4"/>
        <v>12.233916693687615</v>
      </c>
      <c r="AC24" s="278">
        <f t="shared" si="5"/>
        <v>1.4478007921523806</v>
      </c>
    </row>
    <row r="25" spans="1:29" ht="12" customHeight="1">
      <c r="A25" s="43">
        <v>1925</v>
      </c>
      <c r="B25" s="79">
        <f>+'[1]Pop'!H146</f>
        <v>115.829</v>
      </c>
      <c r="C25" s="272" t="s">
        <v>129</v>
      </c>
      <c r="D25" s="272" t="s">
        <v>129</v>
      </c>
      <c r="E25" s="272" t="s">
        <v>129</v>
      </c>
      <c r="F25" s="272" t="s">
        <v>129</v>
      </c>
      <c r="G25" s="272" t="s">
        <v>129</v>
      </c>
      <c r="H25" s="272" t="s">
        <v>129</v>
      </c>
      <c r="I25" s="280" t="s">
        <v>7</v>
      </c>
      <c r="J25" s="280" t="s">
        <v>7</v>
      </c>
      <c r="K25" s="280" t="s">
        <v>7</v>
      </c>
      <c r="L25" s="272" t="s">
        <v>129</v>
      </c>
      <c r="M25" s="272" t="s">
        <v>129</v>
      </c>
      <c r="N25" s="272" t="s">
        <v>129</v>
      </c>
      <c r="O25" s="272" t="s">
        <v>129</v>
      </c>
      <c r="P25" s="272" t="s">
        <v>129</v>
      </c>
      <c r="Q25" s="272" t="s">
        <v>129</v>
      </c>
      <c r="R25" s="272" t="s">
        <v>129</v>
      </c>
      <c r="S25" s="272" t="s">
        <v>129</v>
      </c>
      <c r="T25" s="272" t="s">
        <v>129</v>
      </c>
      <c r="U25" s="273">
        <v>801</v>
      </c>
      <c r="V25" s="278">
        <f t="shared" si="6"/>
        <v>6.915366618031754</v>
      </c>
      <c r="W25" s="278">
        <f t="shared" si="7"/>
        <v>0.8183865820155923</v>
      </c>
      <c r="X25" s="273">
        <v>660</v>
      </c>
      <c r="Y25" s="278">
        <f t="shared" si="1"/>
        <v>5.698054891262119</v>
      </c>
      <c r="Z25" s="278">
        <f t="shared" si="2"/>
        <v>0.6743260226345704</v>
      </c>
      <c r="AA25" s="273">
        <f t="shared" si="3"/>
        <v>1461</v>
      </c>
      <c r="AB25" s="278">
        <f t="shared" si="4"/>
        <v>12.613421509293874</v>
      </c>
      <c r="AC25" s="278">
        <f t="shared" si="5"/>
        <v>1.4927126046501629</v>
      </c>
    </row>
    <row r="26" spans="1:29" ht="12" customHeight="1">
      <c r="A26" s="41">
        <v>1926</v>
      </c>
      <c r="B26" s="78">
        <f>+'[1]Pop'!H147</f>
        <v>117.397</v>
      </c>
      <c r="C26" s="271" t="s">
        <v>129</v>
      </c>
      <c r="D26" s="271" t="s">
        <v>129</v>
      </c>
      <c r="E26" s="271" t="s">
        <v>129</v>
      </c>
      <c r="F26" s="271" t="s">
        <v>129</v>
      </c>
      <c r="G26" s="271" t="s">
        <v>129</v>
      </c>
      <c r="H26" s="271" t="s">
        <v>129</v>
      </c>
      <c r="I26" s="279" t="s">
        <v>7</v>
      </c>
      <c r="J26" s="279" t="s">
        <v>7</v>
      </c>
      <c r="K26" s="279" t="s">
        <v>7</v>
      </c>
      <c r="L26" s="271" t="s">
        <v>129</v>
      </c>
      <c r="M26" s="271" t="s">
        <v>129</v>
      </c>
      <c r="N26" s="271" t="s">
        <v>129</v>
      </c>
      <c r="O26" s="271" t="s">
        <v>129</v>
      </c>
      <c r="P26" s="271" t="s">
        <v>129</v>
      </c>
      <c r="Q26" s="271" t="s">
        <v>129</v>
      </c>
      <c r="R26" s="271" t="s">
        <v>129</v>
      </c>
      <c r="S26" s="271" t="s">
        <v>129</v>
      </c>
      <c r="T26" s="271" t="s">
        <v>129</v>
      </c>
      <c r="U26" s="274">
        <v>837</v>
      </c>
      <c r="V26" s="286">
        <f t="shared" si="6"/>
        <v>7.1296540797465005</v>
      </c>
      <c r="W26" s="286">
        <f t="shared" si="7"/>
        <v>0.8437460449404143</v>
      </c>
      <c r="X26" s="274">
        <v>647</v>
      </c>
      <c r="Y26" s="286">
        <f t="shared" si="1"/>
        <v>5.511214085538812</v>
      </c>
      <c r="Z26" s="286">
        <f t="shared" si="2"/>
        <v>0.6522146846791494</v>
      </c>
      <c r="AA26" s="274">
        <f t="shared" si="3"/>
        <v>1484</v>
      </c>
      <c r="AB26" s="286">
        <f t="shared" si="4"/>
        <v>12.640868165285314</v>
      </c>
      <c r="AC26" s="286">
        <f t="shared" si="5"/>
        <v>1.4959607296195636</v>
      </c>
    </row>
    <row r="27" spans="1:29" ht="12" customHeight="1">
      <c r="A27" s="41">
        <v>1927</v>
      </c>
      <c r="B27" s="78">
        <f>+'[1]Pop'!H148</f>
        <v>119.035</v>
      </c>
      <c r="C27" s="271" t="s">
        <v>129</v>
      </c>
      <c r="D27" s="271" t="s">
        <v>129</v>
      </c>
      <c r="E27" s="271" t="s">
        <v>129</v>
      </c>
      <c r="F27" s="271" t="s">
        <v>129</v>
      </c>
      <c r="G27" s="271" t="s">
        <v>129</v>
      </c>
      <c r="H27" s="271" t="s">
        <v>129</v>
      </c>
      <c r="I27" s="279" t="s">
        <v>7</v>
      </c>
      <c r="J27" s="279" t="s">
        <v>7</v>
      </c>
      <c r="K27" s="279" t="s">
        <v>7</v>
      </c>
      <c r="L27" s="271" t="s">
        <v>129</v>
      </c>
      <c r="M27" s="271" t="s">
        <v>129</v>
      </c>
      <c r="N27" s="271" t="s">
        <v>129</v>
      </c>
      <c r="O27" s="271" t="s">
        <v>129</v>
      </c>
      <c r="P27" s="271" t="s">
        <v>129</v>
      </c>
      <c r="Q27" s="271" t="s">
        <v>129</v>
      </c>
      <c r="R27" s="271" t="s">
        <v>129</v>
      </c>
      <c r="S27" s="271" t="s">
        <v>129</v>
      </c>
      <c r="T27" s="271" t="s">
        <v>129</v>
      </c>
      <c r="U27" s="274">
        <v>862</v>
      </c>
      <c r="V27" s="286">
        <f t="shared" si="6"/>
        <v>7.241567606166254</v>
      </c>
      <c r="W27" s="286">
        <f t="shared" si="7"/>
        <v>0.8569902492504443</v>
      </c>
      <c r="X27" s="274">
        <v>629</v>
      </c>
      <c r="Y27" s="286">
        <f t="shared" si="1"/>
        <v>5.284160120972823</v>
      </c>
      <c r="Z27" s="286">
        <f t="shared" si="2"/>
        <v>0.6253443930145353</v>
      </c>
      <c r="AA27" s="274">
        <f t="shared" si="3"/>
        <v>1491</v>
      </c>
      <c r="AB27" s="286">
        <f t="shared" si="4"/>
        <v>12.525727727139078</v>
      </c>
      <c r="AC27" s="286">
        <f t="shared" si="5"/>
        <v>1.4823346422649797</v>
      </c>
    </row>
    <row r="28" spans="1:29" ht="12" customHeight="1">
      <c r="A28" s="41">
        <v>1928</v>
      </c>
      <c r="B28" s="78">
        <f>+'[1]Pop'!H149</f>
        <v>120.509</v>
      </c>
      <c r="C28" s="271" t="s">
        <v>129</v>
      </c>
      <c r="D28" s="271" t="s">
        <v>129</v>
      </c>
      <c r="E28" s="271" t="s">
        <v>129</v>
      </c>
      <c r="F28" s="271" t="s">
        <v>129</v>
      </c>
      <c r="G28" s="271" t="s">
        <v>129</v>
      </c>
      <c r="H28" s="271" t="s">
        <v>129</v>
      </c>
      <c r="I28" s="279" t="s">
        <v>7</v>
      </c>
      <c r="J28" s="279" t="s">
        <v>7</v>
      </c>
      <c r="K28" s="279" t="s">
        <v>7</v>
      </c>
      <c r="L28" s="271" t="s">
        <v>129</v>
      </c>
      <c r="M28" s="271" t="s">
        <v>129</v>
      </c>
      <c r="N28" s="271" t="s">
        <v>129</v>
      </c>
      <c r="O28" s="271" t="s">
        <v>129</v>
      </c>
      <c r="P28" s="271" t="s">
        <v>129</v>
      </c>
      <c r="Q28" s="271" t="s">
        <v>129</v>
      </c>
      <c r="R28" s="271" t="s">
        <v>129</v>
      </c>
      <c r="S28" s="271" t="s">
        <v>129</v>
      </c>
      <c r="T28" s="271" t="s">
        <v>129</v>
      </c>
      <c r="U28" s="274">
        <v>903</v>
      </c>
      <c r="V28" s="286">
        <f t="shared" si="6"/>
        <v>7.493216274303164</v>
      </c>
      <c r="W28" s="286">
        <f t="shared" si="7"/>
        <v>0.8867711567222679</v>
      </c>
      <c r="X28" s="274">
        <v>611</v>
      </c>
      <c r="Y28" s="286">
        <f t="shared" si="1"/>
        <v>5.0701607348828714</v>
      </c>
      <c r="Z28" s="286">
        <f t="shared" si="2"/>
        <v>0.6000190218796299</v>
      </c>
      <c r="AA28" s="274">
        <f t="shared" si="3"/>
        <v>1514</v>
      </c>
      <c r="AB28" s="286">
        <f t="shared" si="4"/>
        <v>12.563377009186036</v>
      </c>
      <c r="AC28" s="286">
        <f t="shared" si="5"/>
        <v>1.4867901786018978</v>
      </c>
    </row>
    <row r="29" spans="1:29" ht="12" customHeight="1">
      <c r="A29" s="41">
        <v>1929</v>
      </c>
      <c r="B29" s="78">
        <f>+'[1]Pop'!H150</f>
        <v>121.767</v>
      </c>
      <c r="C29" s="271" t="s">
        <v>129</v>
      </c>
      <c r="D29" s="271" t="s">
        <v>129</v>
      </c>
      <c r="E29" s="271" t="s">
        <v>129</v>
      </c>
      <c r="F29" s="271" t="s">
        <v>129</v>
      </c>
      <c r="G29" s="271" t="s">
        <v>129</v>
      </c>
      <c r="H29" s="271" t="s">
        <v>129</v>
      </c>
      <c r="I29" s="279" t="s">
        <v>7</v>
      </c>
      <c r="J29" s="279" t="s">
        <v>7</v>
      </c>
      <c r="K29" s="279" t="s">
        <v>7</v>
      </c>
      <c r="L29" s="271" t="s">
        <v>129</v>
      </c>
      <c r="M29" s="271" t="s">
        <v>129</v>
      </c>
      <c r="N29" s="271" t="s">
        <v>129</v>
      </c>
      <c r="O29" s="271" t="s">
        <v>129</v>
      </c>
      <c r="P29" s="271" t="s">
        <v>129</v>
      </c>
      <c r="Q29" s="271" t="s">
        <v>129</v>
      </c>
      <c r="R29" s="271" t="s">
        <v>129</v>
      </c>
      <c r="S29" s="271" t="s">
        <v>129</v>
      </c>
      <c r="T29" s="271" t="s">
        <v>129</v>
      </c>
      <c r="U29" s="274">
        <v>958</v>
      </c>
      <c r="V29" s="286">
        <f t="shared" si="6"/>
        <v>7.867484622270402</v>
      </c>
      <c r="W29" s="286">
        <f t="shared" si="7"/>
        <v>0.9310632689077399</v>
      </c>
      <c r="X29" s="274">
        <v>583</v>
      </c>
      <c r="Y29" s="286">
        <f t="shared" si="1"/>
        <v>4.787832499774159</v>
      </c>
      <c r="Z29" s="286">
        <f t="shared" si="2"/>
        <v>0.5666073964229774</v>
      </c>
      <c r="AA29" s="274">
        <f t="shared" si="3"/>
        <v>1541</v>
      </c>
      <c r="AB29" s="286">
        <f t="shared" si="4"/>
        <v>12.655317122044561</v>
      </c>
      <c r="AC29" s="286">
        <f t="shared" si="5"/>
        <v>1.4976706653307175</v>
      </c>
    </row>
    <row r="30" spans="1:29" ht="12" customHeight="1">
      <c r="A30" s="41">
        <v>1930</v>
      </c>
      <c r="B30" s="78">
        <f>+'[1]Pop'!H151</f>
        <v>123.077</v>
      </c>
      <c r="C30" s="271" t="s">
        <v>129</v>
      </c>
      <c r="D30" s="271" t="s">
        <v>129</v>
      </c>
      <c r="E30" s="271" t="s">
        <v>129</v>
      </c>
      <c r="F30" s="271" t="s">
        <v>129</v>
      </c>
      <c r="G30" s="271" t="s">
        <v>129</v>
      </c>
      <c r="H30" s="271" t="s">
        <v>129</v>
      </c>
      <c r="I30" s="279" t="s">
        <v>7</v>
      </c>
      <c r="J30" s="279" t="s">
        <v>7</v>
      </c>
      <c r="K30" s="279" t="s">
        <v>7</v>
      </c>
      <c r="L30" s="271" t="s">
        <v>129</v>
      </c>
      <c r="M30" s="271" t="s">
        <v>129</v>
      </c>
      <c r="N30" s="271" t="s">
        <v>129</v>
      </c>
      <c r="O30" s="271" t="s">
        <v>129</v>
      </c>
      <c r="P30" s="271" t="s">
        <v>129</v>
      </c>
      <c r="Q30" s="271" t="s">
        <v>129</v>
      </c>
      <c r="R30" s="271" t="s">
        <v>129</v>
      </c>
      <c r="S30" s="271" t="s">
        <v>129</v>
      </c>
      <c r="T30" s="271" t="s">
        <v>129</v>
      </c>
      <c r="U30" s="274">
        <v>966</v>
      </c>
      <c r="V30" s="286">
        <f t="shared" si="6"/>
        <v>7.8487450945343165</v>
      </c>
      <c r="W30" s="286">
        <f t="shared" si="7"/>
        <v>0.9288455733176707</v>
      </c>
      <c r="X30" s="274">
        <v>581</v>
      </c>
      <c r="Y30" s="286">
        <f t="shared" si="1"/>
        <v>4.720622049611219</v>
      </c>
      <c r="Z30" s="286">
        <f t="shared" si="2"/>
        <v>0.5586534969954106</v>
      </c>
      <c r="AA30" s="274">
        <f t="shared" si="3"/>
        <v>1547</v>
      </c>
      <c r="AB30" s="286">
        <f t="shared" si="4"/>
        <v>12.569367144145534</v>
      </c>
      <c r="AC30" s="286">
        <f t="shared" si="5"/>
        <v>1.4874990703130813</v>
      </c>
    </row>
    <row r="31" spans="1:29" ht="12" customHeight="1">
      <c r="A31" s="43">
        <v>1931</v>
      </c>
      <c r="B31" s="79">
        <f>+'[1]Pop'!H152</f>
        <v>124.04</v>
      </c>
      <c r="C31" s="272" t="s">
        <v>129</v>
      </c>
      <c r="D31" s="272" t="s">
        <v>129</v>
      </c>
      <c r="E31" s="272" t="s">
        <v>129</v>
      </c>
      <c r="F31" s="272" t="s">
        <v>129</v>
      </c>
      <c r="G31" s="272" t="s">
        <v>129</v>
      </c>
      <c r="H31" s="272" t="s">
        <v>129</v>
      </c>
      <c r="I31" s="280" t="s">
        <v>7</v>
      </c>
      <c r="J31" s="280" t="s">
        <v>7</v>
      </c>
      <c r="K31" s="280" t="s">
        <v>7</v>
      </c>
      <c r="L31" s="272" t="s">
        <v>129</v>
      </c>
      <c r="M31" s="272" t="s">
        <v>129</v>
      </c>
      <c r="N31" s="272" t="s">
        <v>129</v>
      </c>
      <c r="O31" s="272" t="s">
        <v>129</v>
      </c>
      <c r="P31" s="272" t="s">
        <v>129</v>
      </c>
      <c r="Q31" s="272" t="s">
        <v>129</v>
      </c>
      <c r="R31" s="272" t="s">
        <v>129</v>
      </c>
      <c r="S31" s="272" t="s">
        <v>129</v>
      </c>
      <c r="T31" s="272" t="s">
        <v>129</v>
      </c>
      <c r="U31" s="273">
        <v>958</v>
      </c>
      <c r="V31" s="278">
        <f t="shared" si="6"/>
        <v>7.723315059658175</v>
      </c>
      <c r="W31" s="278">
        <f t="shared" si="7"/>
        <v>0.914001782208068</v>
      </c>
      <c r="X31" s="273">
        <v>600</v>
      </c>
      <c r="Y31" s="278">
        <f t="shared" si="1"/>
        <v>4.837149306675266</v>
      </c>
      <c r="Z31" s="278">
        <f t="shared" si="2"/>
        <v>0.5724437049319842</v>
      </c>
      <c r="AA31" s="273">
        <f t="shared" si="3"/>
        <v>1558</v>
      </c>
      <c r="AB31" s="278">
        <f t="shared" si="4"/>
        <v>12.56046436633344</v>
      </c>
      <c r="AC31" s="278">
        <f t="shared" si="5"/>
        <v>1.486445487140052</v>
      </c>
    </row>
    <row r="32" spans="1:29" ht="12" customHeight="1">
      <c r="A32" s="43">
        <v>1932</v>
      </c>
      <c r="B32" s="79">
        <f>+'[1]Pop'!H153</f>
        <v>124.84</v>
      </c>
      <c r="C32" s="272" t="s">
        <v>129</v>
      </c>
      <c r="D32" s="272" t="s">
        <v>129</v>
      </c>
      <c r="E32" s="272" t="s">
        <v>129</v>
      </c>
      <c r="F32" s="272" t="s">
        <v>129</v>
      </c>
      <c r="G32" s="272" t="s">
        <v>129</v>
      </c>
      <c r="H32" s="272" t="s">
        <v>129</v>
      </c>
      <c r="I32" s="280" t="s">
        <v>7</v>
      </c>
      <c r="J32" s="280" t="s">
        <v>7</v>
      </c>
      <c r="K32" s="280" t="s">
        <v>7</v>
      </c>
      <c r="L32" s="272" t="s">
        <v>129</v>
      </c>
      <c r="M32" s="272" t="s">
        <v>129</v>
      </c>
      <c r="N32" s="272" t="s">
        <v>129</v>
      </c>
      <c r="O32" s="272" t="s">
        <v>129</v>
      </c>
      <c r="P32" s="272" t="s">
        <v>129</v>
      </c>
      <c r="Q32" s="272" t="s">
        <v>129</v>
      </c>
      <c r="R32" s="272" t="s">
        <v>129</v>
      </c>
      <c r="S32" s="272" t="s">
        <v>129</v>
      </c>
      <c r="T32" s="272" t="s">
        <v>129</v>
      </c>
      <c r="U32" s="273">
        <v>978</v>
      </c>
      <c r="V32" s="278">
        <f t="shared" si="6"/>
        <v>7.834027555270747</v>
      </c>
      <c r="W32" s="278">
        <f t="shared" si="7"/>
        <v>0.927103852694763</v>
      </c>
      <c r="X32" s="273">
        <v>621</v>
      </c>
      <c r="Y32" s="278">
        <f t="shared" si="1"/>
        <v>4.974367190003204</v>
      </c>
      <c r="Z32" s="278">
        <f t="shared" si="2"/>
        <v>0.5886825076926869</v>
      </c>
      <c r="AA32" s="273">
        <f t="shared" si="3"/>
        <v>1599</v>
      </c>
      <c r="AB32" s="278">
        <f t="shared" si="4"/>
        <v>12.80839474527395</v>
      </c>
      <c r="AC32" s="278">
        <f t="shared" si="5"/>
        <v>1.51578636038745</v>
      </c>
    </row>
    <row r="33" spans="1:29" ht="12" customHeight="1">
      <c r="A33" s="43">
        <v>1933</v>
      </c>
      <c r="B33" s="79">
        <f>+'[1]Pop'!H154</f>
        <v>125.579</v>
      </c>
      <c r="C33" s="272" t="s">
        <v>129</v>
      </c>
      <c r="D33" s="272" t="s">
        <v>129</v>
      </c>
      <c r="E33" s="272" t="s">
        <v>129</v>
      </c>
      <c r="F33" s="272" t="s">
        <v>129</v>
      </c>
      <c r="G33" s="272" t="s">
        <v>129</v>
      </c>
      <c r="H33" s="272" t="s">
        <v>129</v>
      </c>
      <c r="I33" s="280" t="s">
        <v>7</v>
      </c>
      <c r="J33" s="280" t="s">
        <v>7</v>
      </c>
      <c r="K33" s="280" t="s">
        <v>7</v>
      </c>
      <c r="L33" s="272" t="s">
        <v>129</v>
      </c>
      <c r="M33" s="272" t="s">
        <v>129</v>
      </c>
      <c r="N33" s="272" t="s">
        <v>129</v>
      </c>
      <c r="O33" s="272" t="s">
        <v>129</v>
      </c>
      <c r="P33" s="272" t="s">
        <v>129</v>
      </c>
      <c r="Q33" s="272" t="s">
        <v>129</v>
      </c>
      <c r="R33" s="272" t="s">
        <v>129</v>
      </c>
      <c r="S33" s="272" t="s">
        <v>129</v>
      </c>
      <c r="T33" s="272" t="s">
        <v>129</v>
      </c>
      <c r="U33" s="273">
        <v>972</v>
      </c>
      <c r="V33" s="278">
        <f t="shared" si="6"/>
        <v>7.740147636149357</v>
      </c>
      <c r="W33" s="278">
        <f t="shared" si="7"/>
        <v>0.9159938030945985</v>
      </c>
      <c r="X33" s="273">
        <v>629</v>
      </c>
      <c r="Y33" s="278">
        <f t="shared" si="1"/>
        <v>5.008799241911467</v>
      </c>
      <c r="Z33" s="278">
        <f t="shared" si="2"/>
        <v>0.5927573067350849</v>
      </c>
      <c r="AA33" s="273">
        <f t="shared" si="3"/>
        <v>1601</v>
      </c>
      <c r="AB33" s="278">
        <f t="shared" si="4"/>
        <v>12.748946878060822</v>
      </c>
      <c r="AC33" s="278">
        <f t="shared" si="5"/>
        <v>1.5087511098296833</v>
      </c>
    </row>
    <row r="34" spans="1:29" ht="12" customHeight="1">
      <c r="A34" s="43">
        <v>1934</v>
      </c>
      <c r="B34" s="79">
        <f>+'[1]Pop'!H155</f>
        <v>126.374</v>
      </c>
      <c r="C34" s="272" t="s">
        <v>129</v>
      </c>
      <c r="D34" s="272" t="s">
        <v>129</v>
      </c>
      <c r="E34" s="272" t="s">
        <v>129</v>
      </c>
      <c r="F34" s="272" t="s">
        <v>129</v>
      </c>
      <c r="G34" s="272" t="s">
        <v>129</v>
      </c>
      <c r="H34" s="272" t="s">
        <v>129</v>
      </c>
      <c r="I34" s="280" t="s">
        <v>7</v>
      </c>
      <c r="J34" s="280" t="s">
        <v>7</v>
      </c>
      <c r="K34" s="280" t="s">
        <v>7</v>
      </c>
      <c r="L34" s="272" t="s">
        <v>129</v>
      </c>
      <c r="M34" s="272" t="s">
        <v>129</v>
      </c>
      <c r="N34" s="272" t="s">
        <v>129</v>
      </c>
      <c r="O34" s="272" t="s">
        <v>129</v>
      </c>
      <c r="P34" s="272" t="s">
        <v>129</v>
      </c>
      <c r="Q34" s="272" t="s">
        <v>129</v>
      </c>
      <c r="R34" s="272" t="s">
        <v>129</v>
      </c>
      <c r="S34" s="272" t="s">
        <v>129</v>
      </c>
      <c r="T34" s="272" t="s">
        <v>129</v>
      </c>
      <c r="U34" s="273">
        <v>925</v>
      </c>
      <c r="V34" s="278">
        <f t="shared" si="6"/>
        <v>7.319543577001599</v>
      </c>
      <c r="W34" s="278">
        <f t="shared" si="7"/>
        <v>0.8662181747930887</v>
      </c>
      <c r="X34" s="273">
        <v>630</v>
      </c>
      <c r="Y34" s="278">
        <f t="shared" si="1"/>
        <v>4.9852026524443325</v>
      </c>
      <c r="Z34" s="278">
        <f t="shared" si="2"/>
        <v>0.5899648109401577</v>
      </c>
      <c r="AA34" s="273">
        <f t="shared" si="3"/>
        <v>1555</v>
      </c>
      <c r="AB34" s="278">
        <f t="shared" si="4"/>
        <v>12.30474622944593</v>
      </c>
      <c r="AC34" s="278">
        <f t="shared" si="5"/>
        <v>1.4561829857332464</v>
      </c>
    </row>
    <row r="35" spans="1:29" ht="12" customHeight="1">
      <c r="A35" s="43">
        <v>1935</v>
      </c>
      <c r="B35" s="79">
        <f>+'[1]Pop'!H156</f>
        <v>127.25</v>
      </c>
      <c r="C35" s="272" t="s">
        <v>129</v>
      </c>
      <c r="D35" s="272" t="s">
        <v>129</v>
      </c>
      <c r="E35" s="272" t="s">
        <v>129</v>
      </c>
      <c r="F35" s="272" t="s">
        <v>129</v>
      </c>
      <c r="G35" s="272" t="s">
        <v>129</v>
      </c>
      <c r="H35" s="272" t="s">
        <v>129</v>
      </c>
      <c r="I35" s="280" t="s">
        <v>7</v>
      </c>
      <c r="J35" s="280" t="s">
        <v>7</v>
      </c>
      <c r="K35" s="280" t="s">
        <v>7</v>
      </c>
      <c r="L35" s="272" t="s">
        <v>129</v>
      </c>
      <c r="M35" s="272" t="s">
        <v>129</v>
      </c>
      <c r="N35" s="272" t="s">
        <v>129</v>
      </c>
      <c r="O35" s="272" t="s">
        <v>129</v>
      </c>
      <c r="P35" s="272" t="s">
        <v>129</v>
      </c>
      <c r="Q35" s="272" t="s">
        <v>129</v>
      </c>
      <c r="R35" s="272" t="s">
        <v>129</v>
      </c>
      <c r="S35" s="272" t="s">
        <v>129</v>
      </c>
      <c r="T35" s="272" t="s">
        <v>129</v>
      </c>
      <c r="U35" s="273">
        <v>979</v>
      </c>
      <c r="V35" s="278">
        <f t="shared" si="6"/>
        <v>7.693516699410609</v>
      </c>
      <c r="W35" s="278">
        <f t="shared" si="7"/>
        <v>0.9104753490426757</v>
      </c>
      <c r="X35" s="273">
        <v>615</v>
      </c>
      <c r="Y35" s="278">
        <f t="shared" si="1"/>
        <v>4.833005893909626</v>
      </c>
      <c r="Z35" s="278">
        <f t="shared" si="2"/>
        <v>0.5719533602259913</v>
      </c>
      <c r="AA35" s="273">
        <f t="shared" si="3"/>
        <v>1594</v>
      </c>
      <c r="AB35" s="278">
        <f t="shared" si="4"/>
        <v>12.526522593320236</v>
      </c>
      <c r="AC35" s="278">
        <f t="shared" si="5"/>
        <v>1.482428709268667</v>
      </c>
    </row>
    <row r="36" spans="1:29" ht="12" customHeight="1">
      <c r="A36" s="41">
        <v>1936</v>
      </c>
      <c r="B36" s="78">
        <f>+'[1]Pop'!H157</f>
        <v>128.053</v>
      </c>
      <c r="C36" s="271" t="s">
        <v>129</v>
      </c>
      <c r="D36" s="271" t="s">
        <v>129</v>
      </c>
      <c r="E36" s="271" t="s">
        <v>129</v>
      </c>
      <c r="F36" s="271" t="s">
        <v>129</v>
      </c>
      <c r="G36" s="271" t="s">
        <v>129</v>
      </c>
      <c r="H36" s="271" t="s">
        <v>129</v>
      </c>
      <c r="I36" s="279" t="s">
        <v>7</v>
      </c>
      <c r="J36" s="279" t="s">
        <v>7</v>
      </c>
      <c r="K36" s="279" t="s">
        <v>7</v>
      </c>
      <c r="L36" s="271" t="s">
        <v>129</v>
      </c>
      <c r="M36" s="271" t="s">
        <v>129</v>
      </c>
      <c r="N36" s="271" t="s">
        <v>129</v>
      </c>
      <c r="O36" s="271" t="s">
        <v>129</v>
      </c>
      <c r="P36" s="271" t="s">
        <v>129</v>
      </c>
      <c r="Q36" s="271" t="s">
        <v>129</v>
      </c>
      <c r="R36" s="271" t="s">
        <v>129</v>
      </c>
      <c r="S36" s="271" t="s">
        <v>129</v>
      </c>
      <c r="T36" s="271" t="s">
        <v>129</v>
      </c>
      <c r="U36" s="274">
        <v>1023</v>
      </c>
      <c r="V36" s="286">
        <f t="shared" si="6"/>
        <v>7.988879604538746</v>
      </c>
      <c r="W36" s="286">
        <f t="shared" si="7"/>
        <v>0.9454295389986682</v>
      </c>
      <c r="X36" s="274">
        <v>598</v>
      </c>
      <c r="Y36" s="286">
        <f t="shared" si="1"/>
        <v>4.6699413524087685</v>
      </c>
      <c r="Z36" s="286">
        <f t="shared" si="2"/>
        <v>0.5526557813501501</v>
      </c>
      <c r="AA36" s="274">
        <f t="shared" si="3"/>
        <v>1621</v>
      </c>
      <c r="AB36" s="286">
        <f t="shared" si="4"/>
        <v>12.658820956947514</v>
      </c>
      <c r="AC36" s="286">
        <f t="shared" si="5"/>
        <v>1.4980853203488183</v>
      </c>
    </row>
    <row r="37" spans="1:29" ht="12" customHeight="1">
      <c r="A37" s="41">
        <v>1937</v>
      </c>
      <c r="B37" s="78">
        <f>+'[1]Pop'!H158</f>
        <v>128.825</v>
      </c>
      <c r="C37" s="271" t="s">
        <v>129</v>
      </c>
      <c r="D37" s="271" t="s">
        <v>129</v>
      </c>
      <c r="E37" s="271" t="s">
        <v>129</v>
      </c>
      <c r="F37" s="271" t="s">
        <v>129</v>
      </c>
      <c r="G37" s="271" t="s">
        <v>129</v>
      </c>
      <c r="H37" s="271" t="s">
        <v>129</v>
      </c>
      <c r="I37" s="279" t="s">
        <v>7</v>
      </c>
      <c r="J37" s="279" t="s">
        <v>7</v>
      </c>
      <c r="K37" s="279" t="s">
        <v>7</v>
      </c>
      <c r="L37" s="271" t="s">
        <v>129</v>
      </c>
      <c r="M37" s="271" t="s">
        <v>129</v>
      </c>
      <c r="N37" s="271" t="s">
        <v>129</v>
      </c>
      <c r="O37" s="271" t="s">
        <v>129</v>
      </c>
      <c r="P37" s="271" t="s">
        <v>129</v>
      </c>
      <c r="Q37" s="271" t="s">
        <v>129</v>
      </c>
      <c r="R37" s="271" t="s">
        <v>129</v>
      </c>
      <c r="S37" s="271" t="s">
        <v>129</v>
      </c>
      <c r="T37" s="271" t="s">
        <v>129</v>
      </c>
      <c r="U37" s="274">
        <v>1055</v>
      </c>
      <c r="V37" s="286">
        <f t="shared" si="6"/>
        <v>8.189404230545314</v>
      </c>
      <c r="W37" s="286">
        <f t="shared" si="7"/>
        <v>0.9691602639698598</v>
      </c>
      <c r="X37" s="274">
        <v>594</v>
      </c>
      <c r="Y37" s="286">
        <f t="shared" si="1"/>
        <v>4.610906268193286</v>
      </c>
      <c r="Z37" s="286">
        <f t="shared" si="2"/>
        <v>0.5456693808512765</v>
      </c>
      <c r="AA37" s="274">
        <f t="shared" si="3"/>
        <v>1649</v>
      </c>
      <c r="AB37" s="286">
        <f t="shared" si="4"/>
        <v>12.8003104987386</v>
      </c>
      <c r="AC37" s="286">
        <f t="shared" si="5"/>
        <v>1.5148296448211362</v>
      </c>
    </row>
    <row r="38" spans="1:29" ht="12" customHeight="1">
      <c r="A38" s="41">
        <v>1938</v>
      </c>
      <c r="B38" s="78">
        <f>+'[1]Pop'!H159</f>
        <v>129.825</v>
      </c>
      <c r="C38" s="271" t="s">
        <v>129</v>
      </c>
      <c r="D38" s="271" t="s">
        <v>129</v>
      </c>
      <c r="E38" s="271" t="s">
        <v>129</v>
      </c>
      <c r="F38" s="271" t="s">
        <v>129</v>
      </c>
      <c r="G38" s="271" t="s">
        <v>129</v>
      </c>
      <c r="H38" s="271" t="s">
        <v>129</v>
      </c>
      <c r="I38" s="279" t="s">
        <v>7</v>
      </c>
      <c r="J38" s="279" t="s">
        <v>7</v>
      </c>
      <c r="K38" s="279" t="s">
        <v>7</v>
      </c>
      <c r="L38" s="271" t="s">
        <v>129</v>
      </c>
      <c r="M38" s="271" t="s">
        <v>129</v>
      </c>
      <c r="N38" s="271" t="s">
        <v>129</v>
      </c>
      <c r="O38" s="271" t="s">
        <v>129</v>
      </c>
      <c r="P38" s="271" t="s">
        <v>129</v>
      </c>
      <c r="Q38" s="271" t="s">
        <v>129</v>
      </c>
      <c r="R38" s="271" t="s">
        <v>129</v>
      </c>
      <c r="S38" s="271" t="s">
        <v>129</v>
      </c>
      <c r="T38" s="271" t="s">
        <v>129</v>
      </c>
      <c r="U38" s="274">
        <v>1065</v>
      </c>
      <c r="V38" s="286">
        <f t="shared" si="6"/>
        <v>8.203350664355865</v>
      </c>
      <c r="W38" s="286">
        <f t="shared" si="7"/>
        <v>0.9708107295095699</v>
      </c>
      <c r="X38" s="274">
        <v>596</v>
      </c>
      <c r="Y38" s="286">
        <f t="shared" si="1"/>
        <v>4.590795301367225</v>
      </c>
      <c r="Z38" s="286">
        <f t="shared" si="2"/>
        <v>0.5432893847771865</v>
      </c>
      <c r="AA38" s="274">
        <f t="shared" si="3"/>
        <v>1661</v>
      </c>
      <c r="AB38" s="286">
        <f t="shared" si="4"/>
        <v>12.79414596572309</v>
      </c>
      <c r="AC38" s="286">
        <f t="shared" si="5"/>
        <v>1.5141001142867565</v>
      </c>
    </row>
    <row r="39" spans="1:29" ht="12" customHeight="1">
      <c r="A39" s="41">
        <v>1939</v>
      </c>
      <c r="B39" s="78">
        <f>+'[1]Pop'!H160</f>
        <v>130.88</v>
      </c>
      <c r="C39" s="271" t="s">
        <v>129</v>
      </c>
      <c r="D39" s="271" t="s">
        <v>129</v>
      </c>
      <c r="E39" s="271" t="s">
        <v>129</v>
      </c>
      <c r="F39" s="271" t="s">
        <v>129</v>
      </c>
      <c r="G39" s="271" t="s">
        <v>129</v>
      </c>
      <c r="H39" s="271" t="s">
        <v>129</v>
      </c>
      <c r="I39" s="274">
        <v>45</v>
      </c>
      <c r="J39" s="286">
        <f>I39/B39</f>
        <v>0.3438264058679707</v>
      </c>
      <c r="K39" s="286">
        <f>J39/8.54</f>
        <v>0.04026070326322842</v>
      </c>
      <c r="L39" s="271" t="s">
        <v>129</v>
      </c>
      <c r="M39" s="271" t="s">
        <v>129</v>
      </c>
      <c r="N39" s="271" t="s">
        <v>129</v>
      </c>
      <c r="O39" s="271" t="s">
        <v>129</v>
      </c>
      <c r="P39" s="271" t="s">
        <v>129</v>
      </c>
      <c r="Q39" s="271" t="s">
        <v>129</v>
      </c>
      <c r="R39" s="271" t="s">
        <v>129</v>
      </c>
      <c r="S39" s="271" t="s">
        <v>129</v>
      </c>
      <c r="T39" s="271" t="s">
        <v>129</v>
      </c>
      <c r="U39" s="274">
        <v>1104</v>
      </c>
      <c r="V39" s="286">
        <f t="shared" si="6"/>
        <v>8.43520782396088</v>
      </c>
      <c r="W39" s="286">
        <f t="shared" si="7"/>
        <v>0.9982494466225894</v>
      </c>
      <c r="X39" s="274">
        <v>601</v>
      </c>
      <c r="Y39" s="286">
        <f t="shared" si="1"/>
        <v>4.591992665036675</v>
      </c>
      <c r="Z39" s="286">
        <f t="shared" si="2"/>
        <v>0.5434310846197249</v>
      </c>
      <c r="AA39" s="274">
        <f t="shared" si="3"/>
        <v>1705</v>
      </c>
      <c r="AB39" s="286">
        <f t="shared" si="4"/>
        <v>13.027200488997556</v>
      </c>
      <c r="AC39" s="286">
        <f t="shared" si="5"/>
        <v>1.5416805312423143</v>
      </c>
    </row>
    <row r="40" spans="1:29" ht="12" customHeight="1">
      <c r="A40" s="41">
        <v>1940</v>
      </c>
      <c r="B40" s="78">
        <f>+'[1]Pop'!H161</f>
        <v>131.954</v>
      </c>
      <c r="C40" s="271" t="s">
        <v>129</v>
      </c>
      <c r="D40" s="271" t="s">
        <v>129</v>
      </c>
      <c r="E40" s="271" t="s">
        <v>129</v>
      </c>
      <c r="F40" s="271" t="s">
        <v>129</v>
      </c>
      <c r="G40" s="271" t="s">
        <v>129</v>
      </c>
      <c r="H40" s="271" t="s">
        <v>129</v>
      </c>
      <c r="I40" s="274">
        <v>48</v>
      </c>
      <c r="J40" s="286">
        <f aca="true" t="shared" si="8" ref="J40:J101">I40/B40</f>
        <v>0.3637631295754581</v>
      </c>
      <c r="K40" s="286">
        <f aca="true" t="shared" si="9" ref="K40:K101">J40/8.54</f>
        <v>0.04259521423600212</v>
      </c>
      <c r="L40" s="271" t="s">
        <v>129</v>
      </c>
      <c r="M40" s="271" t="s">
        <v>129</v>
      </c>
      <c r="N40" s="271" t="s">
        <v>129</v>
      </c>
      <c r="O40" s="271" t="s">
        <v>129</v>
      </c>
      <c r="P40" s="271" t="s">
        <v>129</v>
      </c>
      <c r="Q40" s="271" t="s">
        <v>129</v>
      </c>
      <c r="R40" s="271" t="s">
        <v>129</v>
      </c>
      <c r="S40" s="271" t="s">
        <v>129</v>
      </c>
      <c r="T40" s="271" t="s">
        <v>129</v>
      </c>
      <c r="U40" s="274">
        <v>1228</v>
      </c>
      <c r="V40" s="286">
        <f t="shared" si="6"/>
        <v>9.30627339830547</v>
      </c>
      <c r="W40" s="286">
        <f t="shared" si="7"/>
        <v>1.1013341299769788</v>
      </c>
      <c r="X40" s="274">
        <v>593</v>
      </c>
      <c r="Y40" s="286">
        <f t="shared" si="1"/>
        <v>4.493990329963472</v>
      </c>
      <c r="Z40" s="286">
        <f t="shared" si="2"/>
        <v>0.5318331751436062</v>
      </c>
      <c r="AA40" s="274">
        <f t="shared" si="3"/>
        <v>1821</v>
      </c>
      <c r="AB40" s="286">
        <f t="shared" si="4"/>
        <v>13.800263728268941</v>
      </c>
      <c r="AC40" s="286">
        <f t="shared" si="5"/>
        <v>1.633167305120585</v>
      </c>
    </row>
    <row r="41" spans="1:29" ht="12" customHeight="1">
      <c r="A41" s="43">
        <v>1941</v>
      </c>
      <c r="B41" s="79">
        <f>+'[1]Pop'!H162</f>
        <v>133.121</v>
      </c>
      <c r="C41" s="272" t="s">
        <v>129</v>
      </c>
      <c r="D41" s="272" t="s">
        <v>129</v>
      </c>
      <c r="E41" s="272" t="s">
        <v>129</v>
      </c>
      <c r="F41" s="272" t="s">
        <v>129</v>
      </c>
      <c r="G41" s="272" t="s">
        <v>129</v>
      </c>
      <c r="H41" s="272" t="s">
        <v>129</v>
      </c>
      <c r="I41" s="273">
        <v>134</v>
      </c>
      <c r="J41" s="278">
        <f t="shared" si="8"/>
        <v>1.0066030153018681</v>
      </c>
      <c r="K41" s="278">
        <f t="shared" si="9"/>
        <v>0.11786920553886045</v>
      </c>
      <c r="L41" s="272" t="s">
        <v>129</v>
      </c>
      <c r="M41" s="272" t="s">
        <v>129</v>
      </c>
      <c r="N41" s="272" t="s">
        <v>129</v>
      </c>
      <c r="O41" s="272" t="s">
        <v>129</v>
      </c>
      <c r="P41" s="272" t="s">
        <v>129</v>
      </c>
      <c r="Q41" s="272" t="s">
        <v>129</v>
      </c>
      <c r="R41" s="272" t="s">
        <v>129</v>
      </c>
      <c r="S41" s="272" t="s">
        <v>129</v>
      </c>
      <c r="T41" s="272" t="s">
        <v>129</v>
      </c>
      <c r="U41" s="273">
        <v>1176</v>
      </c>
      <c r="V41" s="278">
        <f t="shared" si="6"/>
        <v>8.834068253694007</v>
      </c>
      <c r="W41" s="278">
        <f t="shared" si="7"/>
        <v>1.0454518643424862</v>
      </c>
      <c r="X41" s="273">
        <v>599</v>
      </c>
      <c r="Y41" s="278">
        <f t="shared" si="1"/>
        <v>4.499665717655366</v>
      </c>
      <c r="Z41" s="278">
        <f t="shared" si="2"/>
        <v>0.5325048186574398</v>
      </c>
      <c r="AA41" s="273">
        <f t="shared" si="3"/>
        <v>1775</v>
      </c>
      <c r="AB41" s="278">
        <f t="shared" si="4"/>
        <v>13.333733971349373</v>
      </c>
      <c r="AC41" s="278">
        <f t="shared" si="5"/>
        <v>1.5779566829999259</v>
      </c>
    </row>
    <row r="42" spans="1:29" ht="12" customHeight="1">
      <c r="A42" s="43">
        <v>1942</v>
      </c>
      <c r="B42" s="79">
        <f>+'[1]Pop'!H163</f>
        <v>133.92</v>
      </c>
      <c r="C42" s="272" t="s">
        <v>129</v>
      </c>
      <c r="D42" s="272" t="s">
        <v>129</v>
      </c>
      <c r="E42" s="272" t="s">
        <v>129</v>
      </c>
      <c r="F42" s="272" t="s">
        <v>129</v>
      </c>
      <c r="G42" s="272" t="s">
        <v>129</v>
      </c>
      <c r="H42" s="272" t="s">
        <v>129</v>
      </c>
      <c r="I42" s="273">
        <v>144</v>
      </c>
      <c r="J42" s="278">
        <f t="shared" si="8"/>
        <v>1.0752688172043012</v>
      </c>
      <c r="K42" s="278">
        <f t="shared" si="9"/>
        <v>0.12590969756490647</v>
      </c>
      <c r="L42" s="272" t="s">
        <v>129</v>
      </c>
      <c r="M42" s="272" t="s">
        <v>129</v>
      </c>
      <c r="N42" s="272" t="s">
        <v>129</v>
      </c>
      <c r="O42" s="272" t="s">
        <v>129</v>
      </c>
      <c r="P42" s="272" t="s">
        <v>129</v>
      </c>
      <c r="Q42" s="272" t="s">
        <v>129</v>
      </c>
      <c r="R42" s="272" t="s">
        <v>129</v>
      </c>
      <c r="S42" s="272" t="s">
        <v>129</v>
      </c>
      <c r="T42" s="272" t="s">
        <v>129</v>
      </c>
      <c r="U42" s="273">
        <v>1313</v>
      </c>
      <c r="V42" s="278">
        <f t="shared" si="6"/>
        <v>9.80436081242533</v>
      </c>
      <c r="W42" s="278">
        <f t="shared" si="7"/>
        <v>1.160279386085838</v>
      </c>
      <c r="X42" s="273">
        <v>553</v>
      </c>
      <c r="Y42" s="278">
        <f t="shared" si="1"/>
        <v>4.129330943847073</v>
      </c>
      <c r="Z42" s="278">
        <f t="shared" si="2"/>
        <v>0.4886782182067542</v>
      </c>
      <c r="AA42" s="273">
        <f t="shared" si="3"/>
        <v>1866</v>
      </c>
      <c r="AB42" s="278">
        <f t="shared" si="4"/>
        <v>13.933691756272403</v>
      </c>
      <c r="AC42" s="278">
        <f t="shared" si="5"/>
        <v>1.6489576042925922</v>
      </c>
    </row>
    <row r="43" spans="1:29" ht="12" customHeight="1">
      <c r="A43" s="43">
        <v>1943</v>
      </c>
      <c r="B43" s="79">
        <f>+'[1]Pop'!H164</f>
        <v>134.245</v>
      </c>
      <c r="C43" s="272" t="s">
        <v>129</v>
      </c>
      <c r="D43" s="272" t="s">
        <v>129</v>
      </c>
      <c r="E43" s="272" t="s">
        <v>129</v>
      </c>
      <c r="F43" s="272" t="s">
        <v>129</v>
      </c>
      <c r="G43" s="272" t="s">
        <v>129</v>
      </c>
      <c r="H43" s="272" t="s">
        <v>129</v>
      </c>
      <c r="I43" s="273">
        <v>153</v>
      </c>
      <c r="J43" s="278">
        <f t="shared" si="8"/>
        <v>1.1397072516667286</v>
      </c>
      <c r="K43" s="278">
        <f t="shared" si="9"/>
        <v>0.13345518169399634</v>
      </c>
      <c r="L43" s="272" t="s">
        <v>129</v>
      </c>
      <c r="M43" s="272" t="s">
        <v>129</v>
      </c>
      <c r="N43" s="272" t="s">
        <v>129</v>
      </c>
      <c r="O43" s="272" t="s">
        <v>7</v>
      </c>
      <c r="P43" s="272" t="s">
        <v>7</v>
      </c>
      <c r="Q43" s="272" t="s">
        <v>7</v>
      </c>
      <c r="R43" s="272" t="s">
        <v>129</v>
      </c>
      <c r="S43" s="272" t="s">
        <v>129</v>
      </c>
      <c r="T43" s="272" t="s">
        <v>129</v>
      </c>
      <c r="U43" s="273">
        <v>1430</v>
      </c>
      <c r="V43" s="278">
        <f t="shared" si="6"/>
        <v>10.652165816231516</v>
      </c>
      <c r="W43" s="278">
        <f t="shared" si="7"/>
        <v>1.2606113391989962</v>
      </c>
      <c r="X43" s="273">
        <v>516</v>
      </c>
      <c r="Y43" s="278">
        <f t="shared" si="1"/>
        <v>3.8437185742485753</v>
      </c>
      <c r="Z43" s="278">
        <f t="shared" si="2"/>
        <v>0.4548779377808965</v>
      </c>
      <c r="AA43" s="273">
        <f t="shared" si="3"/>
        <v>1946</v>
      </c>
      <c r="AB43" s="278">
        <f t="shared" si="4"/>
        <v>14.495884390480091</v>
      </c>
      <c r="AC43" s="278">
        <f t="shared" si="5"/>
        <v>1.7154892769798926</v>
      </c>
    </row>
    <row r="44" spans="1:29" ht="12" customHeight="1">
      <c r="A44" s="43">
        <v>1944</v>
      </c>
      <c r="B44" s="79">
        <f>+'[1]Pop'!H165</f>
        <v>132.885</v>
      </c>
      <c r="C44" s="272" t="s">
        <v>129</v>
      </c>
      <c r="D44" s="272" t="s">
        <v>129</v>
      </c>
      <c r="E44" s="272" t="s">
        <v>129</v>
      </c>
      <c r="F44" s="272" t="s">
        <v>129</v>
      </c>
      <c r="G44" s="272" t="s">
        <v>129</v>
      </c>
      <c r="H44" s="272" t="s">
        <v>129</v>
      </c>
      <c r="I44" s="273">
        <v>156</v>
      </c>
      <c r="J44" s="278">
        <f t="shared" si="8"/>
        <v>1.1739473981261994</v>
      </c>
      <c r="K44" s="278">
        <f t="shared" si="9"/>
        <v>0.1374645665253161</v>
      </c>
      <c r="L44" s="272" t="s">
        <v>129</v>
      </c>
      <c r="M44" s="272" t="s">
        <v>129</v>
      </c>
      <c r="N44" s="272" t="s">
        <v>129</v>
      </c>
      <c r="O44" s="272" t="s">
        <v>7</v>
      </c>
      <c r="P44" s="272" t="s">
        <v>7</v>
      </c>
      <c r="Q44" s="272" t="s">
        <v>7</v>
      </c>
      <c r="R44" s="272" t="s">
        <v>129</v>
      </c>
      <c r="S44" s="272" t="s">
        <v>129</v>
      </c>
      <c r="T44" s="272" t="s">
        <v>129</v>
      </c>
      <c r="U44" s="273">
        <v>1276</v>
      </c>
      <c r="V44" s="278">
        <f t="shared" si="6"/>
        <v>9.60228769236558</v>
      </c>
      <c r="W44" s="278">
        <f t="shared" si="7"/>
        <v>1.1363654073805423</v>
      </c>
      <c r="X44" s="273">
        <v>448</v>
      </c>
      <c r="Y44" s="278">
        <f t="shared" si="1"/>
        <v>3.371336117695752</v>
      </c>
      <c r="Z44" s="278">
        <f t="shared" si="2"/>
        <v>0.3989746884847044</v>
      </c>
      <c r="AA44" s="273">
        <f t="shared" si="3"/>
        <v>1724</v>
      </c>
      <c r="AB44" s="278">
        <f t="shared" si="4"/>
        <v>12.973623810061332</v>
      </c>
      <c r="AC44" s="278">
        <f t="shared" si="5"/>
        <v>1.5353400958652466</v>
      </c>
    </row>
    <row r="45" spans="1:29" ht="12" customHeight="1">
      <c r="A45" s="43">
        <v>1945</v>
      </c>
      <c r="B45" s="79">
        <f>+'[1]Pop'!H166</f>
        <v>132.481</v>
      </c>
      <c r="C45" s="272" t="s">
        <v>129</v>
      </c>
      <c r="D45" s="272" t="s">
        <v>129</v>
      </c>
      <c r="E45" s="272" t="s">
        <v>129</v>
      </c>
      <c r="F45" s="272" t="s">
        <v>129</v>
      </c>
      <c r="G45" s="272" t="s">
        <v>129</v>
      </c>
      <c r="H45" s="272" t="s">
        <v>129</v>
      </c>
      <c r="I45" s="273">
        <v>157</v>
      </c>
      <c r="J45" s="278">
        <f t="shared" si="8"/>
        <v>1.185075595745805</v>
      </c>
      <c r="K45" s="278">
        <f t="shared" si="9"/>
        <v>0.13876763416227225</v>
      </c>
      <c r="L45" s="272" t="s">
        <v>129</v>
      </c>
      <c r="M45" s="272" t="s">
        <v>129</v>
      </c>
      <c r="N45" s="272" t="s">
        <v>129</v>
      </c>
      <c r="O45" s="272" t="s">
        <v>7</v>
      </c>
      <c r="P45" s="272" t="s">
        <v>7</v>
      </c>
      <c r="Q45" s="272" t="s">
        <v>7</v>
      </c>
      <c r="R45" s="272" t="s">
        <v>129</v>
      </c>
      <c r="S45" s="272" t="s">
        <v>129</v>
      </c>
      <c r="T45" s="272" t="s">
        <v>129</v>
      </c>
      <c r="U45" s="273">
        <v>1379</v>
      </c>
      <c r="V45" s="278">
        <f t="shared" si="6"/>
        <v>10.409039786837358</v>
      </c>
      <c r="W45" s="278">
        <f t="shared" si="7"/>
        <v>1.2318390280280898</v>
      </c>
      <c r="X45" s="273">
        <v>409</v>
      </c>
      <c r="Y45" s="278">
        <f t="shared" si="1"/>
        <v>3.0872351507008555</v>
      </c>
      <c r="Z45" s="278">
        <f t="shared" si="2"/>
        <v>0.36535327227229064</v>
      </c>
      <c r="AA45" s="273">
        <f t="shared" si="3"/>
        <v>1788</v>
      </c>
      <c r="AB45" s="278">
        <f t="shared" si="4"/>
        <v>13.496274937538214</v>
      </c>
      <c r="AC45" s="278">
        <f t="shared" si="5"/>
        <v>1.5971923003003803</v>
      </c>
    </row>
    <row r="46" spans="1:29" ht="12" customHeight="1">
      <c r="A46" s="41">
        <v>1946</v>
      </c>
      <c r="B46" s="78">
        <f>+'[1]Pop'!H167</f>
        <v>140.054</v>
      </c>
      <c r="C46" s="271" t="s">
        <v>129</v>
      </c>
      <c r="D46" s="271" t="s">
        <v>129</v>
      </c>
      <c r="E46" s="271" t="s">
        <v>129</v>
      </c>
      <c r="F46" s="271" t="s">
        <v>129</v>
      </c>
      <c r="G46" s="271" t="s">
        <v>129</v>
      </c>
      <c r="H46" s="271" t="s">
        <v>129</v>
      </c>
      <c r="I46" s="274">
        <v>187</v>
      </c>
      <c r="J46" s="286">
        <f t="shared" si="8"/>
        <v>1.3351992802776071</v>
      </c>
      <c r="K46" s="286">
        <f t="shared" si="9"/>
        <v>0.1563465199388299</v>
      </c>
      <c r="L46" s="271" t="s">
        <v>129</v>
      </c>
      <c r="M46" s="271" t="s">
        <v>129</v>
      </c>
      <c r="N46" s="271" t="s">
        <v>129</v>
      </c>
      <c r="O46" s="271" t="s">
        <v>129</v>
      </c>
      <c r="P46" s="271" t="s">
        <v>129</v>
      </c>
      <c r="Q46" s="271" t="s">
        <v>129</v>
      </c>
      <c r="R46" s="271" t="s">
        <v>129</v>
      </c>
      <c r="S46" s="271" t="s">
        <v>129</v>
      </c>
      <c r="T46" s="271" t="s">
        <v>129</v>
      </c>
      <c r="U46" s="274">
        <v>1404</v>
      </c>
      <c r="V46" s="286">
        <f t="shared" si="6"/>
        <v>10.024704756736687</v>
      </c>
      <c r="W46" s="286">
        <f t="shared" si="7"/>
        <v>1.1863555925132176</v>
      </c>
      <c r="X46" s="274">
        <v>386</v>
      </c>
      <c r="Y46" s="286">
        <f t="shared" si="1"/>
        <v>2.75607979779228</v>
      </c>
      <c r="Z46" s="286">
        <f t="shared" si="2"/>
        <v>0.32616328967955976</v>
      </c>
      <c r="AA46" s="274">
        <f t="shared" si="3"/>
        <v>1790</v>
      </c>
      <c r="AB46" s="286">
        <f t="shared" si="4"/>
        <v>12.780784554528967</v>
      </c>
      <c r="AC46" s="286">
        <f t="shared" si="5"/>
        <v>1.5125188821927775</v>
      </c>
    </row>
    <row r="47" spans="1:29" ht="12" customHeight="1">
      <c r="A47" s="41">
        <v>1947</v>
      </c>
      <c r="B47" s="78">
        <f>+'[1]Pop'!H168</f>
        <v>143.446</v>
      </c>
      <c r="C47" s="271" t="s">
        <v>129</v>
      </c>
      <c r="D47" s="271" t="s">
        <v>129</v>
      </c>
      <c r="E47" s="271" t="s">
        <v>129</v>
      </c>
      <c r="F47" s="271" t="s">
        <v>129</v>
      </c>
      <c r="G47" s="271" t="s">
        <v>129</v>
      </c>
      <c r="H47" s="271" t="s">
        <v>129</v>
      </c>
      <c r="I47" s="274">
        <v>226</v>
      </c>
      <c r="J47" s="286">
        <f t="shared" si="8"/>
        <v>1.5755057652356985</v>
      </c>
      <c r="K47" s="286">
        <f t="shared" si="9"/>
        <v>0.1844854526037118</v>
      </c>
      <c r="L47" s="271" t="s">
        <v>129</v>
      </c>
      <c r="M47" s="271" t="s">
        <v>129</v>
      </c>
      <c r="N47" s="271" t="s">
        <v>129</v>
      </c>
      <c r="O47" s="271" t="s">
        <v>129</v>
      </c>
      <c r="P47" s="271" t="s">
        <v>129</v>
      </c>
      <c r="Q47" s="271" t="s">
        <v>129</v>
      </c>
      <c r="R47" s="271" t="s">
        <v>129</v>
      </c>
      <c r="S47" s="271" t="s">
        <v>129</v>
      </c>
      <c r="T47" s="271" t="s">
        <v>129</v>
      </c>
      <c r="U47" s="274">
        <v>1397</v>
      </c>
      <c r="V47" s="286">
        <f t="shared" si="6"/>
        <v>9.73885643377996</v>
      </c>
      <c r="W47" s="286">
        <f t="shared" si="7"/>
        <v>1.1525273886130132</v>
      </c>
      <c r="X47" s="274">
        <v>389</v>
      </c>
      <c r="Y47" s="286">
        <f t="shared" si="1"/>
        <v>2.711821870250826</v>
      </c>
      <c r="Z47" s="286">
        <f t="shared" si="2"/>
        <v>0.320925665118441</v>
      </c>
      <c r="AA47" s="274">
        <f t="shared" si="3"/>
        <v>1786</v>
      </c>
      <c r="AB47" s="286">
        <f t="shared" si="4"/>
        <v>12.450678304030784</v>
      </c>
      <c r="AC47" s="286">
        <f t="shared" si="5"/>
        <v>1.473453053731454</v>
      </c>
    </row>
    <row r="48" spans="1:29" ht="12" customHeight="1">
      <c r="A48" s="41">
        <v>1948</v>
      </c>
      <c r="B48" s="78">
        <f>+'[1]Pop'!H169</f>
        <v>146.093</v>
      </c>
      <c r="C48" s="271" t="s">
        <v>129</v>
      </c>
      <c r="D48" s="271" t="s">
        <v>129</v>
      </c>
      <c r="E48" s="271" t="s">
        <v>129</v>
      </c>
      <c r="F48" s="271" t="s">
        <v>129</v>
      </c>
      <c r="G48" s="271" t="s">
        <v>129</v>
      </c>
      <c r="H48" s="271" t="s">
        <v>129</v>
      </c>
      <c r="I48" s="274">
        <v>308</v>
      </c>
      <c r="J48" s="286">
        <f t="shared" si="8"/>
        <v>2.1082461171993185</v>
      </c>
      <c r="K48" s="286">
        <f t="shared" si="9"/>
        <v>0.24686722683832774</v>
      </c>
      <c r="L48" s="271" t="s">
        <v>129</v>
      </c>
      <c r="M48" s="271" t="s">
        <v>129</v>
      </c>
      <c r="N48" s="271" t="s">
        <v>129</v>
      </c>
      <c r="O48" s="271" t="s">
        <v>129</v>
      </c>
      <c r="P48" s="271" t="s">
        <v>129</v>
      </c>
      <c r="Q48" s="271" t="s">
        <v>129</v>
      </c>
      <c r="R48" s="271" t="s">
        <v>129</v>
      </c>
      <c r="S48" s="271" t="s">
        <v>129</v>
      </c>
      <c r="T48" s="271" t="s">
        <v>129</v>
      </c>
      <c r="U48" s="274">
        <v>1410</v>
      </c>
      <c r="V48" s="286">
        <f t="shared" si="6"/>
        <v>9.651386445620256</v>
      </c>
      <c r="W48" s="286">
        <f t="shared" si="7"/>
        <v>1.1421759107242908</v>
      </c>
      <c r="X48" s="274">
        <v>355</v>
      </c>
      <c r="Y48" s="286">
        <f t="shared" si="1"/>
        <v>2.4299589987199934</v>
      </c>
      <c r="Z48" s="286">
        <f t="shared" si="2"/>
        <v>0.28756911227455545</v>
      </c>
      <c r="AA48" s="274">
        <f t="shared" si="3"/>
        <v>1765</v>
      </c>
      <c r="AB48" s="286">
        <f t="shared" si="4"/>
        <v>12.08134544434025</v>
      </c>
      <c r="AC48" s="286">
        <f t="shared" si="5"/>
        <v>1.4297450229988462</v>
      </c>
    </row>
    <row r="49" spans="1:29" ht="12" customHeight="1">
      <c r="A49" s="41">
        <v>1949</v>
      </c>
      <c r="B49" s="78">
        <f>+'[1]Pop'!H170</f>
        <v>148.665</v>
      </c>
      <c r="C49" s="271" t="s">
        <v>129</v>
      </c>
      <c r="D49" s="271" t="s">
        <v>129</v>
      </c>
      <c r="E49" s="271" t="s">
        <v>129</v>
      </c>
      <c r="F49" s="271" t="s">
        <v>129</v>
      </c>
      <c r="G49" s="271" t="s">
        <v>129</v>
      </c>
      <c r="H49" s="271" t="s">
        <v>129</v>
      </c>
      <c r="I49" s="274">
        <v>340</v>
      </c>
      <c r="J49" s="286">
        <f t="shared" si="8"/>
        <v>2.2870211549456836</v>
      </c>
      <c r="K49" s="286">
        <f t="shared" si="9"/>
        <v>0.2678010720076913</v>
      </c>
      <c r="L49" s="271" t="s">
        <v>129</v>
      </c>
      <c r="M49" s="271" t="s">
        <v>129</v>
      </c>
      <c r="N49" s="271" t="s">
        <v>129</v>
      </c>
      <c r="O49" s="271" t="s">
        <v>129</v>
      </c>
      <c r="P49" s="271" t="s">
        <v>129</v>
      </c>
      <c r="Q49" s="271" t="s">
        <v>129</v>
      </c>
      <c r="R49" s="271" t="s">
        <v>129</v>
      </c>
      <c r="S49" s="271" t="s">
        <v>129</v>
      </c>
      <c r="T49" s="271" t="s">
        <v>129</v>
      </c>
      <c r="U49" s="274">
        <v>1387</v>
      </c>
      <c r="V49" s="286">
        <f t="shared" si="6"/>
        <v>9.329701005616656</v>
      </c>
      <c r="W49" s="286">
        <f t="shared" si="7"/>
        <v>1.104106627883628</v>
      </c>
      <c r="X49" s="274">
        <v>350</v>
      </c>
      <c r="Y49" s="286">
        <f t="shared" si="1"/>
        <v>2.354286483032321</v>
      </c>
      <c r="Z49" s="286">
        <f t="shared" si="2"/>
        <v>0.27861378497423916</v>
      </c>
      <c r="AA49" s="274">
        <f t="shared" si="3"/>
        <v>1737</v>
      </c>
      <c r="AB49" s="286">
        <f t="shared" si="4"/>
        <v>11.683987488648976</v>
      </c>
      <c r="AC49" s="286">
        <f t="shared" si="5"/>
        <v>1.3827204128578672</v>
      </c>
    </row>
    <row r="50" spans="1:29" ht="12" customHeight="1">
      <c r="A50" s="41">
        <v>1950</v>
      </c>
      <c r="B50" s="78">
        <f>+'[1]Pop'!H171</f>
        <v>151.235</v>
      </c>
      <c r="C50" s="271" t="s">
        <v>129</v>
      </c>
      <c r="D50" s="271" t="s">
        <v>129</v>
      </c>
      <c r="E50" s="271" t="s">
        <v>129</v>
      </c>
      <c r="F50" s="271" t="s">
        <v>129</v>
      </c>
      <c r="G50" s="271" t="s">
        <v>129</v>
      </c>
      <c r="H50" s="271" t="s">
        <v>129</v>
      </c>
      <c r="I50" s="274">
        <v>421</v>
      </c>
      <c r="J50" s="286">
        <f t="shared" si="8"/>
        <v>2.7837471484775347</v>
      </c>
      <c r="K50" s="286">
        <f t="shared" si="9"/>
        <v>0.32596570825263876</v>
      </c>
      <c r="L50" s="271" t="s">
        <v>129</v>
      </c>
      <c r="M50" s="271" t="s">
        <v>129</v>
      </c>
      <c r="N50" s="271" t="s">
        <v>129</v>
      </c>
      <c r="O50" s="271" t="s">
        <v>129</v>
      </c>
      <c r="P50" s="271" t="s">
        <v>129</v>
      </c>
      <c r="Q50" s="271" t="s">
        <v>129</v>
      </c>
      <c r="R50" s="271" t="s">
        <v>129</v>
      </c>
      <c r="S50" s="271" t="s">
        <v>129</v>
      </c>
      <c r="T50" s="271" t="s">
        <v>129</v>
      </c>
      <c r="U50" s="274">
        <v>1356</v>
      </c>
      <c r="V50" s="286">
        <f t="shared" si="6"/>
        <v>8.966178463979897</v>
      </c>
      <c r="W50" s="286">
        <f t="shared" si="7"/>
        <v>1.0610862087550175</v>
      </c>
      <c r="X50" s="274">
        <v>341</v>
      </c>
      <c r="Y50" s="286">
        <f t="shared" si="1"/>
        <v>2.2547690680067443</v>
      </c>
      <c r="Z50" s="286">
        <f t="shared" si="2"/>
        <v>0.26683657609547273</v>
      </c>
      <c r="AA50" s="274">
        <f t="shared" si="3"/>
        <v>1697</v>
      </c>
      <c r="AB50" s="286">
        <f t="shared" si="4"/>
        <v>11.220947531986642</v>
      </c>
      <c r="AC50" s="286">
        <f t="shared" si="5"/>
        <v>1.3279227848504902</v>
      </c>
    </row>
    <row r="51" spans="1:29" ht="12" customHeight="1">
      <c r="A51" s="43">
        <v>1951</v>
      </c>
      <c r="B51" s="79">
        <f>+'[1]Pop'!H172</f>
        <v>153.31</v>
      </c>
      <c r="C51" s="272" t="s">
        <v>129</v>
      </c>
      <c r="D51" s="272" t="s">
        <v>129</v>
      </c>
      <c r="E51" s="272" t="s">
        <v>129</v>
      </c>
      <c r="F51" s="272" t="s">
        <v>129</v>
      </c>
      <c r="G51" s="272" t="s">
        <v>129</v>
      </c>
      <c r="H51" s="272" t="s">
        <v>129</v>
      </c>
      <c r="I51" s="273">
        <v>486</v>
      </c>
      <c r="J51" s="278">
        <f t="shared" si="8"/>
        <v>3.1700476159415563</v>
      </c>
      <c r="K51" s="278">
        <f t="shared" si="9"/>
        <v>0.3711999550282853</v>
      </c>
      <c r="L51" s="272" t="s">
        <v>129</v>
      </c>
      <c r="M51" s="272" t="s">
        <v>129</v>
      </c>
      <c r="N51" s="272" t="s">
        <v>129</v>
      </c>
      <c r="O51" s="272" t="s">
        <v>129</v>
      </c>
      <c r="P51" s="272" t="s">
        <v>129</v>
      </c>
      <c r="Q51" s="272" t="s">
        <v>129</v>
      </c>
      <c r="R51" s="272" t="s">
        <v>129</v>
      </c>
      <c r="S51" s="272" t="s">
        <v>129</v>
      </c>
      <c r="T51" s="272" t="s">
        <v>129</v>
      </c>
      <c r="U51" s="273">
        <v>1345</v>
      </c>
      <c r="V51" s="278">
        <f t="shared" si="6"/>
        <v>8.773074163459658</v>
      </c>
      <c r="W51" s="278">
        <f t="shared" si="7"/>
        <v>1.038233628811794</v>
      </c>
      <c r="X51" s="273">
        <v>304</v>
      </c>
      <c r="Y51" s="278">
        <f t="shared" si="1"/>
        <v>1.9829104428934838</v>
      </c>
      <c r="Z51" s="278">
        <f t="shared" si="2"/>
        <v>0.23466395773887386</v>
      </c>
      <c r="AA51" s="273">
        <f t="shared" si="3"/>
        <v>1649</v>
      </c>
      <c r="AB51" s="278">
        <f t="shared" si="4"/>
        <v>10.75598460635314</v>
      </c>
      <c r="AC51" s="278">
        <f t="shared" si="5"/>
        <v>1.2728975865506678</v>
      </c>
    </row>
    <row r="52" spans="1:29" ht="12" customHeight="1">
      <c r="A52" s="43">
        <v>1952</v>
      </c>
      <c r="B52" s="79">
        <f>+'[1]Pop'!H173</f>
        <v>155.687</v>
      </c>
      <c r="C52" s="272" t="s">
        <v>129</v>
      </c>
      <c r="D52" s="272" t="s">
        <v>129</v>
      </c>
      <c r="E52" s="272" t="s">
        <v>129</v>
      </c>
      <c r="F52" s="272" t="s">
        <v>129</v>
      </c>
      <c r="G52" s="272" t="s">
        <v>129</v>
      </c>
      <c r="H52" s="272" t="s">
        <v>129</v>
      </c>
      <c r="I52" s="273">
        <v>509</v>
      </c>
      <c r="J52" s="278">
        <f t="shared" si="8"/>
        <v>3.2693802308477906</v>
      </c>
      <c r="K52" s="278">
        <f t="shared" si="9"/>
        <v>0.3828314087643783</v>
      </c>
      <c r="L52" s="272" t="s">
        <v>129</v>
      </c>
      <c r="M52" s="272" t="s">
        <v>129</v>
      </c>
      <c r="N52" s="272" t="s">
        <v>129</v>
      </c>
      <c r="O52" s="272" t="s">
        <v>129</v>
      </c>
      <c r="P52" s="272" t="s">
        <v>129</v>
      </c>
      <c r="Q52" s="272" t="s">
        <v>129</v>
      </c>
      <c r="R52" s="272" t="s">
        <v>129</v>
      </c>
      <c r="S52" s="272" t="s">
        <v>129</v>
      </c>
      <c r="T52" s="272" t="s">
        <v>129</v>
      </c>
      <c r="U52" s="273">
        <v>1310</v>
      </c>
      <c r="V52" s="278">
        <f t="shared" si="6"/>
        <v>8.414318472319462</v>
      </c>
      <c r="W52" s="278">
        <f t="shared" si="7"/>
        <v>0.9957773340023032</v>
      </c>
      <c r="X52" s="273">
        <v>271</v>
      </c>
      <c r="Y52" s="278">
        <f t="shared" si="1"/>
        <v>1.7406719893118885</v>
      </c>
      <c r="Z52" s="278">
        <f t="shared" si="2"/>
        <v>0.2059966851256673</v>
      </c>
      <c r="AA52" s="273">
        <f t="shared" si="3"/>
        <v>1581</v>
      </c>
      <c r="AB52" s="278">
        <f t="shared" si="4"/>
        <v>10.15499046163135</v>
      </c>
      <c r="AC52" s="278">
        <f t="shared" si="5"/>
        <v>1.2017740191279704</v>
      </c>
    </row>
    <row r="53" spans="1:29" ht="12" customHeight="1">
      <c r="A53" s="43">
        <v>1953</v>
      </c>
      <c r="B53" s="79">
        <f>+'[1]Pop'!H174</f>
        <v>158.242</v>
      </c>
      <c r="C53" s="272" t="s">
        <v>129</v>
      </c>
      <c r="D53" s="272" t="s">
        <v>129</v>
      </c>
      <c r="E53" s="272" t="s">
        <v>129</v>
      </c>
      <c r="F53" s="272" t="s">
        <v>129</v>
      </c>
      <c r="G53" s="272" t="s">
        <v>129</v>
      </c>
      <c r="H53" s="272" t="s">
        <v>129</v>
      </c>
      <c r="I53" s="273">
        <v>530</v>
      </c>
      <c r="J53" s="278">
        <f t="shared" si="8"/>
        <v>3.3493004385687746</v>
      </c>
      <c r="K53" s="278">
        <f t="shared" si="9"/>
        <v>0.3921897469050088</v>
      </c>
      <c r="L53" s="272" t="s">
        <v>129</v>
      </c>
      <c r="M53" s="272" t="s">
        <v>129</v>
      </c>
      <c r="N53" s="272" t="s">
        <v>129</v>
      </c>
      <c r="O53" s="272" t="s">
        <v>129</v>
      </c>
      <c r="P53" s="272" t="s">
        <v>129</v>
      </c>
      <c r="Q53" s="272" t="s">
        <v>129</v>
      </c>
      <c r="R53" s="272" t="s">
        <v>129</v>
      </c>
      <c r="S53" s="272" t="s">
        <v>129</v>
      </c>
      <c r="T53" s="272" t="s">
        <v>129</v>
      </c>
      <c r="U53" s="273">
        <v>1309</v>
      </c>
      <c r="V53" s="278">
        <f t="shared" si="6"/>
        <v>8.272140139785899</v>
      </c>
      <c r="W53" s="278">
        <f t="shared" si="7"/>
        <v>0.9789514958326508</v>
      </c>
      <c r="X53" s="273">
        <v>255</v>
      </c>
      <c r="Y53" s="278">
        <f t="shared" si="1"/>
        <v>1.6114558713868632</v>
      </c>
      <c r="Z53" s="278">
        <f t="shared" si="2"/>
        <v>0.19070483685051637</v>
      </c>
      <c r="AA53" s="273">
        <f t="shared" si="3"/>
        <v>1564</v>
      </c>
      <c r="AB53" s="278">
        <f t="shared" si="4"/>
        <v>9.883596011172761</v>
      </c>
      <c r="AC53" s="278">
        <f t="shared" si="5"/>
        <v>1.1696563326831673</v>
      </c>
    </row>
    <row r="54" spans="1:29" ht="12" customHeight="1">
      <c r="A54" s="43">
        <v>1954</v>
      </c>
      <c r="B54" s="79">
        <f>+'[1]Pop'!H175</f>
        <v>161.164</v>
      </c>
      <c r="C54" s="65">
        <v>15</v>
      </c>
      <c r="D54" s="253">
        <f>C54/$B54</f>
        <v>0.0930728946911221</v>
      </c>
      <c r="E54" s="253">
        <f>D54/8.66</f>
        <v>0.010747447423917101</v>
      </c>
      <c r="F54" s="273">
        <v>97</v>
      </c>
      <c r="G54" s="278">
        <f>F54/B54</f>
        <v>0.6018713856692562</v>
      </c>
      <c r="H54" s="278">
        <f>G54/8.5</f>
        <v>0.07080839831403014</v>
      </c>
      <c r="I54" s="273">
        <v>559</v>
      </c>
      <c r="J54" s="278">
        <f t="shared" si="8"/>
        <v>3.468516542155817</v>
      </c>
      <c r="K54" s="278">
        <f t="shared" si="9"/>
        <v>0.40614947800419404</v>
      </c>
      <c r="L54" s="273">
        <v>373</v>
      </c>
      <c r="M54" s="278">
        <f>L54/B54</f>
        <v>2.3144126479859026</v>
      </c>
      <c r="N54" s="278">
        <f>M54/8.45</f>
        <v>0.27389498792732575</v>
      </c>
      <c r="O54" s="273">
        <v>210</v>
      </c>
      <c r="P54" s="278">
        <f>O54/B54</f>
        <v>1.3030205256757093</v>
      </c>
      <c r="Q54" s="278">
        <f>P54/8.45</f>
        <v>0.15420361250600112</v>
      </c>
      <c r="R54" s="273">
        <f>L54+O54</f>
        <v>583</v>
      </c>
      <c r="S54" s="278">
        <f>M54+P54</f>
        <v>3.617433173661612</v>
      </c>
      <c r="T54" s="278">
        <f>N54+Q54</f>
        <v>0.42809860043332687</v>
      </c>
      <c r="U54" s="273">
        <f>I54+R54</f>
        <v>1142</v>
      </c>
      <c r="V54" s="278">
        <f t="shared" si="6"/>
        <v>7.085949715817429</v>
      </c>
      <c r="W54" s="278">
        <f>K54+T54</f>
        <v>0.8342480784375209</v>
      </c>
      <c r="X54" s="273">
        <v>241</v>
      </c>
      <c r="Y54" s="278">
        <f t="shared" si="1"/>
        <v>1.4953711747040284</v>
      </c>
      <c r="Z54" s="278">
        <f t="shared" si="2"/>
        <v>0.17696700292355366</v>
      </c>
      <c r="AA54" s="273">
        <f t="shared" si="3"/>
        <v>1383</v>
      </c>
      <c r="AB54" s="278">
        <f t="shared" si="4"/>
        <v>8.581320890521457</v>
      </c>
      <c r="AC54" s="278">
        <f t="shared" si="5"/>
        <v>1.0112150813610745</v>
      </c>
    </row>
    <row r="55" spans="1:29" ht="12" customHeight="1">
      <c r="A55" s="43">
        <v>1955</v>
      </c>
      <c r="B55" s="79">
        <f>+'[1]Pop'!H176</f>
        <v>164.308</v>
      </c>
      <c r="C55" s="65">
        <v>17</v>
      </c>
      <c r="D55" s="253">
        <f aca="true" t="shared" si="10" ref="D55:D118">C55/$B55</f>
        <v>0.10346422572242374</v>
      </c>
      <c r="E55" s="253">
        <f>D55/8.66</f>
        <v>0.011947370175799507</v>
      </c>
      <c r="F55" s="273">
        <v>101</v>
      </c>
      <c r="G55" s="278">
        <f aca="true" t="shared" si="11" ref="G55:G118">F55/B55</f>
        <v>0.614699223409694</v>
      </c>
      <c r="H55" s="278">
        <f aca="true" t="shared" si="12" ref="H55:H118">G55/8.5</f>
        <v>0.0723175556952581</v>
      </c>
      <c r="I55" s="273">
        <v>605</v>
      </c>
      <c r="J55" s="278">
        <f t="shared" si="8"/>
        <v>3.6821092095333157</v>
      </c>
      <c r="K55" s="278">
        <f t="shared" si="9"/>
        <v>0.4311603289851658</v>
      </c>
      <c r="L55" s="273">
        <v>352</v>
      </c>
      <c r="M55" s="278">
        <f aca="true" t="shared" si="13" ref="M55:M99">L55/B55</f>
        <v>2.1423180855466564</v>
      </c>
      <c r="N55" s="278">
        <f aca="true" t="shared" si="14" ref="N55:N99">M55/8.45</f>
        <v>0.2535287675203144</v>
      </c>
      <c r="O55" s="273">
        <v>206</v>
      </c>
      <c r="P55" s="278">
        <f aca="true" t="shared" si="15" ref="P55:P99">O55/B55</f>
        <v>1.253742970518782</v>
      </c>
      <c r="Q55" s="278">
        <f aca="true" t="shared" si="16" ref="Q55:Q99">P55/8.45</f>
        <v>0.14837194917382035</v>
      </c>
      <c r="R55" s="273">
        <f aca="true" t="shared" si="17" ref="R55:R99">L55+O55</f>
        <v>558</v>
      </c>
      <c r="S55" s="278">
        <f aca="true" t="shared" si="18" ref="S55:S71">M55+P55</f>
        <v>3.396061056065438</v>
      </c>
      <c r="T55" s="278">
        <f aca="true" t="shared" si="19" ref="T55:T99">N55+Q55</f>
        <v>0.40190071669413474</v>
      </c>
      <c r="U55" s="273">
        <f aca="true" t="shared" si="20" ref="U55:U101">I55+R55</f>
        <v>1163</v>
      </c>
      <c r="V55" s="278">
        <f t="shared" si="6"/>
        <v>7.078170265598754</v>
      </c>
      <c r="W55" s="278">
        <f aca="true" t="shared" si="21" ref="W55:W101">K55+T55</f>
        <v>0.8330610456793006</v>
      </c>
      <c r="X55" s="273">
        <v>216</v>
      </c>
      <c r="Y55" s="278">
        <f t="shared" si="1"/>
        <v>1.3146042797672663</v>
      </c>
      <c r="Z55" s="278">
        <f t="shared" si="2"/>
        <v>0.15557447097837473</v>
      </c>
      <c r="AA55" s="273">
        <f t="shared" si="3"/>
        <v>1379</v>
      </c>
      <c r="AB55" s="278">
        <f t="shared" si="4"/>
        <v>8.39277454536602</v>
      </c>
      <c r="AC55" s="278">
        <f t="shared" si="5"/>
        <v>0.9886355166576754</v>
      </c>
    </row>
    <row r="56" spans="1:29" ht="12" customHeight="1">
      <c r="A56" s="41">
        <v>1956</v>
      </c>
      <c r="B56" s="78">
        <f>+'[1]Pop'!H177</f>
        <v>167.306</v>
      </c>
      <c r="C56" s="64">
        <v>19</v>
      </c>
      <c r="D56" s="254">
        <f t="shared" si="10"/>
        <v>0.11356436708785099</v>
      </c>
      <c r="E56" s="254">
        <f aca="true" t="shared" si="22" ref="E56:E119">D56/8.66</f>
        <v>0.013113668254948151</v>
      </c>
      <c r="F56" s="274">
        <v>106</v>
      </c>
      <c r="G56" s="286">
        <f t="shared" si="11"/>
        <v>0.6335696269111687</v>
      </c>
      <c r="H56" s="286">
        <f t="shared" si="12"/>
        <v>0.07453760316601984</v>
      </c>
      <c r="I56" s="274">
        <v>652</v>
      </c>
      <c r="J56" s="286">
        <f t="shared" si="8"/>
        <v>3.897050912698887</v>
      </c>
      <c r="K56" s="286">
        <f t="shared" si="9"/>
        <v>0.45632914668605234</v>
      </c>
      <c r="L56" s="274">
        <v>335</v>
      </c>
      <c r="M56" s="286">
        <f t="shared" si="13"/>
        <v>2.002319103917373</v>
      </c>
      <c r="N56" s="286">
        <f t="shared" si="14"/>
        <v>0.23696084070028084</v>
      </c>
      <c r="O56" s="274">
        <v>207</v>
      </c>
      <c r="P56" s="286">
        <f t="shared" si="15"/>
        <v>1.2372538940623767</v>
      </c>
      <c r="Q56" s="286">
        <f t="shared" si="16"/>
        <v>0.14642057917897952</v>
      </c>
      <c r="R56" s="274">
        <f t="shared" si="17"/>
        <v>542</v>
      </c>
      <c r="S56" s="286">
        <f t="shared" si="18"/>
        <v>3.2395729979797494</v>
      </c>
      <c r="T56" s="286">
        <f t="shared" si="19"/>
        <v>0.38338141987926033</v>
      </c>
      <c r="U56" s="274">
        <f t="shared" si="20"/>
        <v>1194</v>
      </c>
      <c r="V56" s="286">
        <f t="shared" si="6"/>
        <v>7.136623910678637</v>
      </c>
      <c r="W56" s="286">
        <f t="shared" si="21"/>
        <v>0.8397105665653126</v>
      </c>
      <c r="X56" s="274">
        <v>189</v>
      </c>
      <c r="Y56" s="286">
        <f t="shared" si="1"/>
        <v>1.1296665989265178</v>
      </c>
      <c r="Z56" s="286">
        <f t="shared" si="2"/>
        <v>0.1336883549025465</v>
      </c>
      <c r="AA56" s="274">
        <f t="shared" si="3"/>
        <v>1383</v>
      </c>
      <c r="AB56" s="286">
        <f t="shared" si="4"/>
        <v>8.266290509605154</v>
      </c>
      <c r="AC56" s="286">
        <f t="shared" si="5"/>
        <v>0.9733989214678591</v>
      </c>
    </row>
    <row r="57" spans="1:29" ht="12" customHeight="1">
      <c r="A57" s="41">
        <v>1957</v>
      </c>
      <c r="B57" s="78">
        <f>+'[1]Pop'!H178</f>
        <v>170.371</v>
      </c>
      <c r="C57" s="64">
        <v>21</v>
      </c>
      <c r="D57" s="254">
        <f t="shared" si="10"/>
        <v>0.12326041403760028</v>
      </c>
      <c r="E57" s="254">
        <f t="shared" si="22"/>
        <v>0.014233304161385714</v>
      </c>
      <c r="F57" s="274">
        <v>113</v>
      </c>
      <c r="G57" s="286">
        <f t="shared" si="11"/>
        <v>0.6632584183928015</v>
      </c>
      <c r="H57" s="286">
        <f t="shared" si="12"/>
        <v>0.07803040216385901</v>
      </c>
      <c r="I57" s="274">
        <v>688</v>
      </c>
      <c r="J57" s="286">
        <f t="shared" si="8"/>
        <v>4.038245945612809</v>
      </c>
      <c r="K57" s="286">
        <f t="shared" si="9"/>
        <v>0.4728625229054812</v>
      </c>
      <c r="L57" s="274">
        <v>304</v>
      </c>
      <c r="M57" s="286">
        <f t="shared" si="13"/>
        <v>1.7843412317824041</v>
      </c>
      <c r="N57" s="286">
        <f t="shared" si="14"/>
        <v>0.21116464281448571</v>
      </c>
      <c r="O57" s="274">
        <v>202</v>
      </c>
      <c r="P57" s="286">
        <f t="shared" si="15"/>
        <v>1.1856477921712028</v>
      </c>
      <c r="Q57" s="286">
        <f t="shared" si="16"/>
        <v>0.14031334818594116</v>
      </c>
      <c r="R57" s="274">
        <f t="shared" si="17"/>
        <v>506</v>
      </c>
      <c r="S57" s="286">
        <f t="shared" si="18"/>
        <v>2.969989023953607</v>
      </c>
      <c r="T57" s="286">
        <f t="shared" si="19"/>
        <v>0.35147799100042687</v>
      </c>
      <c r="U57" s="274">
        <f t="shared" si="20"/>
        <v>1194</v>
      </c>
      <c r="V57" s="286">
        <f t="shared" si="6"/>
        <v>7.008234969566416</v>
      </c>
      <c r="W57" s="286">
        <f t="shared" si="21"/>
        <v>0.8243405139059081</v>
      </c>
      <c r="X57" s="274">
        <v>165</v>
      </c>
      <c r="Y57" s="286">
        <f t="shared" si="1"/>
        <v>0.9684746817240023</v>
      </c>
      <c r="Z57" s="286">
        <f t="shared" si="2"/>
        <v>0.11461238836970443</v>
      </c>
      <c r="AA57" s="274">
        <f t="shared" si="3"/>
        <v>1359</v>
      </c>
      <c r="AB57" s="286">
        <f t="shared" si="4"/>
        <v>7.9767096512904185</v>
      </c>
      <c r="AC57" s="286">
        <f t="shared" si="5"/>
        <v>0.9389529022756126</v>
      </c>
    </row>
    <row r="58" spans="1:29" ht="12" customHeight="1">
      <c r="A58" s="41">
        <v>1958</v>
      </c>
      <c r="B58" s="78">
        <f>+'[1]Pop'!H179</f>
        <v>173.32</v>
      </c>
      <c r="C58" s="64">
        <v>26</v>
      </c>
      <c r="D58" s="254">
        <f t="shared" si="10"/>
        <v>0.1500115393491807</v>
      </c>
      <c r="E58" s="254">
        <f t="shared" si="22"/>
        <v>0.017322348654639805</v>
      </c>
      <c r="F58" s="274">
        <v>124</v>
      </c>
      <c r="G58" s="286">
        <f t="shared" si="11"/>
        <v>0.7154396492037849</v>
      </c>
      <c r="H58" s="286">
        <f t="shared" si="12"/>
        <v>0.08416937049456293</v>
      </c>
      <c r="I58" s="274">
        <v>722</v>
      </c>
      <c r="J58" s="286">
        <f t="shared" si="8"/>
        <v>4.165705054234941</v>
      </c>
      <c r="K58" s="286">
        <f t="shared" si="9"/>
        <v>0.487787477076691</v>
      </c>
      <c r="L58" s="274">
        <v>284</v>
      </c>
      <c r="M58" s="286">
        <f t="shared" si="13"/>
        <v>1.6385875836602817</v>
      </c>
      <c r="N58" s="286">
        <f t="shared" si="14"/>
        <v>0.19391569037399783</v>
      </c>
      <c r="O58" s="274">
        <v>194</v>
      </c>
      <c r="P58" s="286">
        <f t="shared" si="15"/>
        <v>1.1193168705285022</v>
      </c>
      <c r="Q58" s="286">
        <f t="shared" si="16"/>
        <v>0.13246353497378724</v>
      </c>
      <c r="R58" s="274">
        <f t="shared" si="17"/>
        <v>478</v>
      </c>
      <c r="S58" s="286">
        <f t="shared" si="18"/>
        <v>2.757904454188784</v>
      </c>
      <c r="T58" s="286">
        <f t="shared" si="19"/>
        <v>0.3263792253477851</v>
      </c>
      <c r="U58" s="274">
        <f t="shared" si="20"/>
        <v>1200</v>
      </c>
      <c r="V58" s="286">
        <f t="shared" si="6"/>
        <v>6.923609508423725</v>
      </c>
      <c r="W58" s="286">
        <f t="shared" si="21"/>
        <v>0.8141667024244761</v>
      </c>
      <c r="X58" s="274">
        <v>142</v>
      </c>
      <c r="Y58" s="286">
        <f t="shared" si="1"/>
        <v>0.8192937918301408</v>
      </c>
      <c r="Z58" s="286">
        <f t="shared" si="2"/>
        <v>0.09695784518699892</v>
      </c>
      <c r="AA58" s="274">
        <f t="shared" si="3"/>
        <v>1342</v>
      </c>
      <c r="AB58" s="286">
        <f t="shared" si="4"/>
        <v>7.742903300253866</v>
      </c>
      <c r="AC58" s="286">
        <f t="shared" si="5"/>
        <v>0.911124547611475</v>
      </c>
    </row>
    <row r="59" spans="1:29" ht="12" customHeight="1">
      <c r="A59" s="41">
        <v>1959</v>
      </c>
      <c r="B59" s="78">
        <f>+'[1]Pop'!H180</f>
        <v>176.289</v>
      </c>
      <c r="C59" s="64">
        <v>38</v>
      </c>
      <c r="D59" s="254">
        <f t="shared" si="10"/>
        <v>0.21555513957195288</v>
      </c>
      <c r="E59" s="254">
        <f t="shared" si="22"/>
        <v>0.024890893715006107</v>
      </c>
      <c r="F59" s="274">
        <v>137</v>
      </c>
      <c r="G59" s="286">
        <f t="shared" si="11"/>
        <v>0.7771330031936197</v>
      </c>
      <c r="H59" s="286">
        <f t="shared" si="12"/>
        <v>0.09142741214042584</v>
      </c>
      <c r="I59" s="274">
        <v>749</v>
      </c>
      <c r="J59" s="286">
        <f t="shared" si="8"/>
        <v>4.24870525103665</v>
      </c>
      <c r="K59" s="286">
        <f t="shared" si="9"/>
        <v>0.4975064696764228</v>
      </c>
      <c r="L59" s="274">
        <v>264</v>
      </c>
      <c r="M59" s="286">
        <f t="shared" si="13"/>
        <v>1.497540969657778</v>
      </c>
      <c r="N59" s="286">
        <f t="shared" si="14"/>
        <v>0.17722378339145303</v>
      </c>
      <c r="O59" s="274">
        <v>184</v>
      </c>
      <c r="P59" s="286">
        <f t="shared" si="15"/>
        <v>1.0437406758220877</v>
      </c>
      <c r="Q59" s="286">
        <f t="shared" si="16"/>
        <v>0.12351960660616423</v>
      </c>
      <c r="R59" s="274">
        <f t="shared" si="17"/>
        <v>448</v>
      </c>
      <c r="S59" s="286">
        <f t="shared" si="18"/>
        <v>2.5412816454798657</v>
      </c>
      <c r="T59" s="286">
        <f t="shared" si="19"/>
        <v>0.3007433899976173</v>
      </c>
      <c r="U59" s="274">
        <f t="shared" si="20"/>
        <v>1197</v>
      </c>
      <c r="V59" s="286">
        <f t="shared" si="6"/>
        <v>6.789986896516516</v>
      </c>
      <c r="W59" s="286">
        <f t="shared" si="21"/>
        <v>0.7982498596740402</v>
      </c>
      <c r="X59" s="274">
        <v>123</v>
      </c>
      <c r="Y59" s="286">
        <f t="shared" si="1"/>
        <v>0.6977179517723738</v>
      </c>
      <c r="Z59" s="286">
        <f t="shared" si="2"/>
        <v>0.08257017180738152</v>
      </c>
      <c r="AA59" s="274">
        <f t="shared" si="3"/>
        <v>1320</v>
      </c>
      <c r="AB59" s="286">
        <f t="shared" si="4"/>
        <v>7.48770484828889</v>
      </c>
      <c r="AC59" s="286">
        <f t="shared" si="5"/>
        <v>0.8808200314814216</v>
      </c>
    </row>
    <row r="60" spans="1:29" ht="12" customHeight="1">
      <c r="A60" s="41">
        <v>1960</v>
      </c>
      <c r="B60" s="78">
        <f>+'[1]Pop'!H181</f>
        <v>179.979</v>
      </c>
      <c r="C60" s="64">
        <v>44</v>
      </c>
      <c r="D60" s="254">
        <f t="shared" si="10"/>
        <v>0.24447296629051166</v>
      </c>
      <c r="E60" s="254">
        <f t="shared" si="22"/>
        <v>0.02823013467557871</v>
      </c>
      <c r="F60" s="274">
        <v>154</v>
      </c>
      <c r="G60" s="286">
        <f t="shared" si="11"/>
        <v>0.8556553820167908</v>
      </c>
      <c r="H60" s="286">
        <f t="shared" si="12"/>
        <v>0.10066533906079891</v>
      </c>
      <c r="I60" s="274">
        <v>796</v>
      </c>
      <c r="J60" s="286">
        <f t="shared" si="8"/>
        <v>4.422738208346529</v>
      </c>
      <c r="K60" s="286">
        <f t="shared" si="9"/>
        <v>0.517885036106151</v>
      </c>
      <c r="L60" s="274">
        <v>250</v>
      </c>
      <c r="M60" s="286">
        <f t="shared" si="13"/>
        <v>1.3890509448324526</v>
      </c>
      <c r="N60" s="286">
        <f t="shared" si="14"/>
        <v>0.16438472719910682</v>
      </c>
      <c r="O60" s="274">
        <v>178</v>
      </c>
      <c r="P60" s="286">
        <f t="shared" si="15"/>
        <v>0.9890042727207062</v>
      </c>
      <c r="Q60" s="286">
        <f t="shared" si="16"/>
        <v>0.11704192576576405</v>
      </c>
      <c r="R60" s="274">
        <f t="shared" si="17"/>
        <v>428</v>
      </c>
      <c r="S60" s="286">
        <f t="shared" si="18"/>
        <v>2.378055217553159</v>
      </c>
      <c r="T60" s="286">
        <f t="shared" si="19"/>
        <v>0.2814266529648709</v>
      </c>
      <c r="U60" s="274">
        <f t="shared" si="20"/>
        <v>1224</v>
      </c>
      <c r="V60" s="286">
        <f t="shared" si="6"/>
        <v>6.800793425899688</v>
      </c>
      <c r="W60" s="286">
        <f t="shared" si="21"/>
        <v>0.7993116890710219</v>
      </c>
      <c r="X60" s="274">
        <v>106</v>
      </c>
      <c r="Y60" s="286">
        <f t="shared" si="1"/>
        <v>0.5889576006089599</v>
      </c>
      <c r="Z60" s="286">
        <f t="shared" si="2"/>
        <v>0.06969912433242129</v>
      </c>
      <c r="AA60" s="274">
        <f t="shared" si="3"/>
        <v>1330</v>
      </c>
      <c r="AB60" s="286">
        <f t="shared" si="4"/>
        <v>7.389751026508648</v>
      </c>
      <c r="AC60" s="286">
        <f t="shared" si="5"/>
        <v>0.8690108134034432</v>
      </c>
    </row>
    <row r="61" spans="1:29" ht="12" customHeight="1">
      <c r="A61" s="43">
        <v>1961</v>
      </c>
      <c r="B61" s="79">
        <f>+'[1]Pop'!H182</f>
        <v>182.992</v>
      </c>
      <c r="C61" s="65">
        <v>49</v>
      </c>
      <c r="D61" s="253">
        <f t="shared" si="10"/>
        <v>0.26777126868934165</v>
      </c>
      <c r="E61" s="253">
        <f t="shared" si="22"/>
        <v>0.030920469825559082</v>
      </c>
      <c r="F61" s="273">
        <v>163</v>
      </c>
      <c r="G61" s="278">
        <f t="shared" si="11"/>
        <v>0.8907493223747487</v>
      </c>
      <c r="H61" s="278">
        <f t="shared" si="12"/>
        <v>0.10479403792644103</v>
      </c>
      <c r="I61" s="273">
        <v>806</v>
      </c>
      <c r="J61" s="278">
        <f t="shared" si="8"/>
        <v>4.404564133951212</v>
      </c>
      <c r="K61" s="278">
        <f t="shared" si="9"/>
        <v>0.515756924350259</v>
      </c>
      <c r="L61" s="273">
        <v>231</v>
      </c>
      <c r="M61" s="278">
        <f t="shared" si="13"/>
        <v>1.2623502666783248</v>
      </c>
      <c r="N61" s="278">
        <f t="shared" si="14"/>
        <v>0.14939056410394377</v>
      </c>
      <c r="O61" s="273">
        <v>169</v>
      </c>
      <c r="P61" s="278">
        <f t="shared" si="15"/>
        <v>0.9235376409897701</v>
      </c>
      <c r="Q61" s="278">
        <f t="shared" si="16"/>
        <v>0.10929439538340475</v>
      </c>
      <c r="R61" s="273">
        <f t="shared" si="17"/>
        <v>400</v>
      </c>
      <c r="S61" s="278">
        <f t="shared" si="18"/>
        <v>2.185887907668095</v>
      </c>
      <c r="T61" s="278">
        <f t="shared" si="19"/>
        <v>0.25868495948734854</v>
      </c>
      <c r="U61" s="273">
        <f t="shared" si="20"/>
        <v>1206</v>
      </c>
      <c r="V61" s="278">
        <f t="shared" si="6"/>
        <v>6.590452041619306</v>
      </c>
      <c r="W61" s="278">
        <f t="shared" si="21"/>
        <v>0.7744418838376075</v>
      </c>
      <c r="X61" s="273">
        <v>91</v>
      </c>
      <c r="Y61" s="278">
        <f t="shared" si="1"/>
        <v>0.4972894989944916</v>
      </c>
      <c r="Z61" s="278">
        <f t="shared" si="2"/>
        <v>0.05885082828337179</v>
      </c>
      <c r="AA61" s="273">
        <f t="shared" si="3"/>
        <v>1297</v>
      </c>
      <c r="AB61" s="278">
        <f t="shared" si="4"/>
        <v>7.087741540613798</v>
      </c>
      <c r="AC61" s="278">
        <f t="shared" si="5"/>
        <v>0.8332927121209792</v>
      </c>
    </row>
    <row r="62" spans="1:29" ht="12" customHeight="1">
      <c r="A62" s="43">
        <v>1962</v>
      </c>
      <c r="B62" s="79">
        <f>+'[1]Pop'!H183</f>
        <v>185.771</v>
      </c>
      <c r="C62" s="65">
        <v>46</v>
      </c>
      <c r="D62" s="253">
        <f t="shared" si="10"/>
        <v>0.2476166893648632</v>
      </c>
      <c r="E62" s="253">
        <f t="shared" si="22"/>
        <v>0.02859315119686642</v>
      </c>
      <c r="F62" s="273">
        <v>175</v>
      </c>
      <c r="G62" s="278">
        <f t="shared" si="11"/>
        <v>0.9420200138880666</v>
      </c>
      <c r="H62" s="278">
        <f t="shared" si="12"/>
        <v>0.11082588398683135</v>
      </c>
      <c r="I62" s="273">
        <v>785</v>
      </c>
      <c r="J62" s="278">
        <f t="shared" si="8"/>
        <v>4.22563263372647</v>
      </c>
      <c r="K62" s="278">
        <f t="shared" si="9"/>
        <v>0.494804758047596</v>
      </c>
      <c r="L62" s="273">
        <v>220</v>
      </c>
      <c r="M62" s="278">
        <f t="shared" si="13"/>
        <v>1.184253731744998</v>
      </c>
      <c r="N62" s="278">
        <f t="shared" si="14"/>
        <v>0.14014837062070984</v>
      </c>
      <c r="O62" s="273">
        <v>174</v>
      </c>
      <c r="P62" s="278">
        <f t="shared" si="15"/>
        <v>0.9366370423801348</v>
      </c>
      <c r="Q62" s="278">
        <f t="shared" si="16"/>
        <v>0.11084462040001596</v>
      </c>
      <c r="R62" s="273">
        <f t="shared" si="17"/>
        <v>394</v>
      </c>
      <c r="S62" s="278">
        <f t="shared" si="18"/>
        <v>2.1208907741251326</v>
      </c>
      <c r="T62" s="278">
        <f t="shared" si="19"/>
        <v>0.2509929910207258</v>
      </c>
      <c r="U62" s="273">
        <f t="shared" si="20"/>
        <v>1179</v>
      </c>
      <c r="V62" s="278">
        <f t="shared" si="6"/>
        <v>6.346523407851603</v>
      </c>
      <c r="W62" s="278">
        <f t="shared" si="21"/>
        <v>0.7457977490683219</v>
      </c>
      <c r="X62" s="273">
        <v>77</v>
      </c>
      <c r="Y62" s="278">
        <f t="shared" si="1"/>
        <v>0.4144888061107493</v>
      </c>
      <c r="Z62" s="278">
        <f t="shared" si="2"/>
        <v>0.04905192971724844</v>
      </c>
      <c r="AA62" s="273">
        <f t="shared" si="3"/>
        <v>1256</v>
      </c>
      <c r="AB62" s="278">
        <f t="shared" si="4"/>
        <v>6.761012213962352</v>
      </c>
      <c r="AC62" s="278">
        <f t="shared" si="5"/>
        <v>0.7948496787855703</v>
      </c>
    </row>
    <row r="63" spans="1:29" ht="12" customHeight="1">
      <c r="A63" s="43">
        <v>1963</v>
      </c>
      <c r="B63" s="79">
        <f>+'[1]Pop'!H184</f>
        <v>188.483</v>
      </c>
      <c r="C63" s="65">
        <v>50</v>
      </c>
      <c r="D63" s="253">
        <f t="shared" si="10"/>
        <v>0.26527591347760804</v>
      </c>
      <c r="E63" s="253">
        <f t="shared" si="22"/>
        <v>0.03063232257247206</v>
      </c>
      <c r="F63" s="273">
        <v>184</v>
      </c>
      <c r="G63" s="278">
        <f t="shared" si="11"/>
        <v>0.9762153615975976</v>
      </c>
      <c r="H63" s="278">
        <f t="shared" si="12"/>
        <v>0.1148488660703056</v>
      </c>
      <c r="I63" s="273">
        <v>773</v>
      </c>
      <c r="J63" s="278">
        <f t="shared" si="8"/>
        <v>4.101165622363821</v>
      </c>
      <c r="K63" s="278">
        <f t="shared" si="9"/>
        <v>0.48023016655314066</v>
      </c>
      <c r="L63" s="273">
        <v>193</v>
      </c>
      <c r="M63" s="278">
        <f t="shared" si="13"/>
        <v>1.023965026023567</v>
      </c>
      <c r="N63" s="278">
        <f t="shared" si="14"/>
        <v>0.1211792930205405</v>
      </c>
      <c r="O63" s="273">
        <v>168</v>
      </c>
      <c r="P63" s="278">
        <f t="shared" si="15"/>
        <v>0.891327069284763</v>
      </c>
      <c r="Q63" s="278">
        <f t="shared" si="16"/>
        <v>0.10548249340648085</v>
      </c>
      <c r="R63" s="273">
        <f t="shared" si="17"/>
        <v>361</v>
      </c>
      <c r="S63" s="278">
        <f t="shared" si="18"/>
        <v>1.9152920953083301</v>
      </c>
      <c r="T63" s="278">
        <f t="shared" si="19"/>
        <v>0.22666178642702134</v>
      </c>
      <c r="U63" s="273">
        <f t="shared" si="20"/>
        <v>1134</v>
      </c>
      <c r="V63" s="278">
        <f t="shared" si="6"/>
        <v>6.016457717672151</v>
      </c>
      <c r="W63" s="278">
        <f t="shared" si="21"/>
        <v>0.706891952980162</v>
      </c>
      <c r="X63" s="273">
        <v>65</v>
      </c>
      <c r="Y63" s="278">
        <f t="shared" si="1"/>
        <v>0.3448586875208905</v>
      </c>
      <c r="Z63" s="278">
        <f t="shared" si="2"/>
        <v>0.04081167899655509</v>
      </c>
      <c r="AA63" s="273">
        <f t="shared" si="3"/>
        <v>1199</v>
      </c>
      <c r="AB63" s="278">
        <f t="shared" si="4"/>
        <v>6.361316405193041</v>
      </c>
      <c r="AC63" s="278">
        <f t="shared" si="5"/>
        <v>0.7477036319767172</v>
      </c>
    </row>
    <row r="64" spans="1:29" ht="12" customHeight="1">
      <c r="A64" s="43">
        <v>1964</v>
      </c>
      <c r="B64" s="79">
        <f>+'[1]Pop'!H185</f>
        <v>191.141</v>
      </c>
      <c r="C64" s="65">
        <v>53</v>
      </c>
      <c r="D64" s="253">
        <f t="shared" si="10"/>
        <v>0.2772822157464908</v>
      </c>
      <c r="E64" s="253">
        <f t="shared" si="22"/>
        <v>0.03201873161044928</v>
      </c>
      <c r="F64" s="273">
        <v>172</v>
      </c>
      <c r="G64" s="278">
        <f t="shared" si="11"/>
        <v>0.8998592661961589</v>
      </c>
      <c r="H64" s="278">
        <f t="shared" si="12"/>
        <v>0.10586579602307751</v>
      </c>
      <c r="I64" s="273">
        <v>760</v>
      </c>
      <c r="J64" s="278">
        <f t="shared" si="8"/>
        <v>3.9761223390062836</v>
      </c>
      <c r="K64" s="278">
        <f t="shared" si="9"/>
        <v>0.46558809590237515</v>
      </c>
      <c r="L64" s="273">
        <v>175</v>
      </c>
      <c r="M64" s="278">
        <f t="shared" si="13"/>
        <v>0.9155544859553942</v>
      </c>
      <c r="N64" s="278">
        <f t="shared" si="14"/>
        <v>0.10834964330833069</v>
      </c>
      <c r="O64" s="273">
        <v>162</v>
      </c>
      <c r="P64" s="278">
        <f t="shared" si="15"/>
        <v>0.8475418669987078</v>
      </c>
      <c r="Q64" s="278">
        <f t="shared" si="16"/>
        <v>0.10030081266256897</v>
      </c>
      <c r="R64" s="273">
        <f t="shared" si="17"/>
        <v>337</v>
      </c>
      <c r="S64" s="278">
        <f t="shared" si="18"/>
        <v>1.763096352954102</v>
      </c>
      <c r="T64" s="278">
        <f t="shared" si="19"/>
        <v>0.20865045597089965</v>
      </c>
      <c r="U64" s="273">
        <f t="shared" si="20"/>
        <v>1097</v>
      </c>
      <c r="V64" s="278">
        <f t="shared" si="6"/>
        <v>5.739218691960385</v>
      </c>
      <c r="W64" s="278">
        <f t="shared" si="21"/>
        <v>0.6742385518732747</v>
      </c>
      <c r="X64" s="273">
        <v>56</v>
      </c>
      <c r="Y64" s="278">
        <f t="shared" si="1"/>
        <v>0.29297743550572614</v>
      </c>
      <c r="Z64" s="278">
        <f t="shared" si="2"/>
        <v>0.03467188585866582</v>
      </c>
      <c r="AA64" s="273">
        <f t="shared" si="3"/>
        <v>1153</v>
      </c>
      <c r="AB64" s="278">
        <f t="shared" si="4"/>
        <v>6.032196127466111</v>
      </c>
      <c r="AC64" s="278">
        <f t="shared" si="5"/>
        <v>0.7089104377319406</v>
      </c>
    </row>
    <row r="65" spans="1:29" ht="12" customHeight="1">
      <c r="A65" s="43">
        <v>1965</v>
      </c>
      <c r="B65" s="79">
        <f>+'[1]Pop'!H186</f>
        <v>193.526</v>
      </c>
      <c r="C65" s="65">
        <v>61</v>
      </c>
      <c r="D65" s="253">
        <f t="shared" si="10"/>
        <v>0.31520312516147697</v>
      </c>
      <c r="E65" s="253">
        <f t="shared" si="22"/>
        <v>0.03639758951056316</v>
      </c>
      <c r="F65" s="273">
        <v>179</v>
      </c>
      <c r="G65" s="278">
        <f t="shared" si="11"/>
        <v>0.9249403180967931</v>
      </c>
      <c r="H65" s="278">
        <f t="shared" si="12"/>
        <v>0.10881650801138743</v>
      </c>
      <c r="I65" s="273">
        <v>749</v>
      </c>
      <c r="J65" s="278">
        <f t="shared" si="8"/>
        <v>3.8702809958351847</v>
      </c>
      <c r="K65" s="278">
        <f t="shared" si="9"/>
        <v>0.4531944959994362</v>
      </c>
      <c r="L65" s="273">
        <v>162</v>
      </c>
      <c r="M65" s="278">
        <f t="shared" si="13"/>
        <v>0.8370968241993323</v>
      </c>
      <c r="N65" s="278">
        <f t="shared" si="14"/>
        <v>0.09906471292299791</v>
      </c>
      <c r="O65" s="273">
        <v>157</v>
      </c>
      <c r="P65" s="278">
        <f t="shared" si="15"/>
        <v>0.8112605024647851</v>
      </c>
      <c r="Q65" s="278">
        <f t="shared" si="16"/>
        <v>0.09600716005500416</v>
      </c>
      <c r="R65" s="273">
        <f t="shared" si="17"/>
        <v>319</v>
      </c>
      <c r="S65" s="278">
        <f t="shared" si="18"/>
        <v>1.6483573266641174</v>
      </c>
      <c r="T65" s="278">
        <f t="shared" si="19"/>
        <v>0.19507187297800208</v>
      </c>
      <c r="U65" s="273">
        <f t="shared" si="20"/>
        <v>1068</v>
      </c>
      <c r="V65" s="278">
        <f t="shared" si="6"/>
        <v>5.518638322499302</v>
      </c>
      <c r="W65" s="278">
        <f t="shared" si="21"/>
        <v>0.6482663689774383</v>
      </c>
      <c r="X65" s="273">
        <v>48</v>
      </c>
      <c r="Y65" s="278">
        <f t="shared" si="1"/>
        <v>0.24802868865165403</v>
      </c>
      <c r="Z65" s="278">
        <f t="shared" si="2"/>
        <v>0.029352507532740126</v>
      </c>
      <c r="AA65" s="273">
        <f t="shared" si="3"/>
        <v>1116</v>
      </c>
      <c r="AB65" s="278">
        <f t="shared" si="4"/>
        <v>5.766667011150957</v>
      </c>
      <c r="AC65" s="278">
        <f t="shared" si="5"/>
        <v>0.6776188765101784</v>
      </c>
    </row>
    <row r="66" spans="1:29" ht="12" customHeight="1">
      <c r="A66" s="41">
        <v>1966</v>
      </c>
      <c r="B66" s="78">
        <f>+'[1]Pop'!H187</f>
        <v>195.576</v>
      </c>
      <c r="C66" s="64">
        <v>70</v>
      </c>
      <c r="D66" s="254">
        <f t="shared" si="10"/>
        <v>0.35791712684582977</v>
      </c>
      <c r="E66" s="254">
        <f t="shared" si="22"/>
        <v>0.041329922268571566</v>
      </c>
      <c r="F66" s="274">
        <v>186</v>
      </c>
      <c r="G66" s="286">
        <f t="shared" si="11"/>
        <v>0.9510369370474905</v>
      </c>
      <c r="H66" s="286">
        <f t="shared" si="12"/>
        <v>0.11188669847617536</v>
      </c>
      <c r="I66" s="274">
        <v>732</v>
      </c>
      <c r="J66" s="286">
        <f t="shared" si="8"/>
        <v>3.7427905264449626</v>
      </c>
      <c r="K66" s="286">
        <f t="shared" si="9"/>
        <v>0.43826586960713854</v>
      </c>
      <c r="L66" s="274">
        <v>144</v>
      </c>
      <c r="M66" s="286">
        <f t="shared" si="13"/>
        <v>0.7362866609399926</v>
      </c>
      <c r="N66" s="286">
        <f t="shared" si="14"/>
        <v>0.0871345160875731</v>
      </c>
      <c r="O66" s="274">
        <v>148</v>
      </c>
      <c r="P66" s="286">
        <f t="shared" si="15"/>
        <v>0.7567390681883258</v>
      </c>
      <c r="Q66" s="286">
        <f t="shared" si="16"/>
        <v>0.08955491931222792</v>
      </c>
      <c r="R66" s="274">
        <f t="shared" si="17"/>
        <v>292</v>
      </c>
      <c r="S66" s="286">
        <f t="shared" si="18"/>
        <v>1.4930257291283184</v>
      </c>
      <c r="T66" s="286">
        <f t="shared" si="19"/>
        <v>0.17668943539980103</v>
      </c>
      <c r="U66" s="274">
        <f t="shared" si="20"/>
        <v>1024</v>
      </c>
      <c r="V66" s="286">
        <f t="shared" si="6"/>
        <v>5.2358162555732815</v>
      </c>
      <c r="W66" s="286">
        <f t="shared" si="21"/>
        <v>0.6149553050069396</v>
      </c>
      <c r="X66" s="274">
        <v>39</v>
      </c>
      <c r="Y66" s="286">
        <f t="shared" si="1"/>
        <v>0.19941097067124802</v>
      </c>
      <c r="Z66" s="286">
        <f t="shared" si="2"/>
        <v>0.023598931440384382</v>
      </c>
      <c r="AA66" s="274">
        <f t="shared" si="3"/>
        <v>1063</v>
      </c>
      <c r="AB66" s="286">
        <f t="shared" si="4"/>
        <v>5.435227226244529</v>
      </c>
      <c r="AC66" s="286">
        <f t="shared" si="5"/>
        <v>0.638554236447324</v>
      </c>
    </row>
    <row r="67" spans="1:29" ht="12" customHeight="1">
      <c r="A67" s="41">
        <v>1967</v>
      </c>
      <c r="B67" s="78">
        <f>+'[1]Pop'!H188</f>
        <v>197.457</v>
      </c>
      <c r="C67" s="64">
        <v>90</v>
      </c>
      <c r="D67" s="254">
        <f t="shared" si="10"/>
        <v>0.45579543900697367</v>
      </c>
      <c r="E67" s="254">
        <f t="shared" si="22"/>
        <v>0.0526322677837152</v>
      </c>
      <c r="F67" s="274">
        <v>183</v>
      </c>
      <c r="G67" s="286">
        <f t="shared" si="11"/>
        <v>0.9267840593141798</v>
      </c>
      <c r="H67" s="286">
        <f t="shared" si="12"/>
        <v>0.10903341874284468</v>
      </c>
      <c r="I67" s="274">
        <v>687</v>
      </c>
      <c r="J67" s="286">
        <f t="shared" si="8"/>
        <v>3.4792385177532323</v>
      </c>
      <c r="K67" s="286">
        <f t="shared" si="9"/>
        <v>0.4074049786596291</v>
      </c>
      <c r="L67" s="274">
        <v>125</v>
      </c>
      <c r="M67" s="286">
        <f t="shared" si="13"/>
        <v>0.633049220843019</v>
      </c>
      <c r="N67" s="286">
        <f t="shared" si="14"/>
        <v>0.07491706755538687</v>
      </c>
      <c r="O67" s="274">
        <v>139</v>
      </c>
      <c r="P67" s="286">
        <f t="shared" si="15"/>
        <v>0.7039507335774371</v>
      </c>
      <c r="Q67" s="286">
        <f t="shared" si="16"/>
        <v>0.0833077791215902</v>
      </c>
      <c r="R67" s="274">
        <f t="shared" si="17"/>
        <v>264</v>
      </c>
      <c r="S67" s="286">
        <f t="shared" si="18"/>
        <v>1.336999954420456</v>
      </c>
      <c r="T67" s="286">
        <f t="shared" si="19"/>
        <v>0.15822484667697706</v>
      </c>
      <c r="U67" s="274">
        <f t="shared" si="20"/>
        <v>951</v>
      </c>
      <c r="V67" s="286">
        <f t="shared" si="6"/>
        <v>4.816238472173689</v>
      </c>
      <c r="W67" s="286">
        <f t="shared" si="21"/>
        <v>0.5656298253366061</v>
      </c>
      <c r="X67" s="274">
        <v>36</v>
      </c>
      <c r="Y67" s="286">
        <f t="shared" si="1"/>
        <v>0.18231817560278948</v>
      </c>
      <c r="Z67" s="286">
        <f t="shared" si="2"/>
        <v>0.02157611545595142</v>
      </c>
      <c r="AA67" s="274">
        <f t="shared" si="3"/>
        <v>987</v>
      </c>
      <c r="AB67" s="286">
        <f t="shared" si="4"/>
        <v>4.9985566477764785</v>
      </c>
      <c r="AC67" s="286">
        <f t="shared" si="5"/>
        <v>0.5872059407925575</v>
      </c>
    </row>
    <row r="68" spans="1:29" ht="12" customHeight="1">
      <c r="A68" s="41">
        <v>1968</v>
      </c>
      <c r="B68" s="78">
        <f>+'[1]Pop'!H189</f>
        <v>199.399</v>
      </c>
      <c r="C68" s="64">
        <v>124</v>
      </c>
      <c r="D68" s="254">
        <f t="shared" si="10"/>
        <v>0.6218687154900476</v>
      </c>
      <c r="E68" s="254">
        <f t="shared" si="22"/>
        <v>0.07180932049538656</v>
      </c>
      <c r="F68" s="274">
        <v>187</v>
      </c>
      <c r="G68" s="286">
        <f t="shared" si="11"/>
        <v>0.9378181435212815</v>
      </c>
      <c r="H68" s="286">
        <f t="shared" si="12"/>
        <v>0.11033154629662134</v>
      </c>
      <c r="I68" s="274">
        <v>662</v>
      </c>
      <c r="J68" s="286">
        <f t="shared" si="8"/>
        <v>3.3199765294710604</v>
      </c>
      <c r="K68" s="286">
        <f t="shared" si="9"/>
        <v>0.38875603389590874</v>
      </c>
      <c r="L68" s="274">
        <v>102</v>
      </c>
      <c r="M68" s="286">
        <f t="shared" si="13"/>
        <v>0.5115371691934263</v>
      </c>
      <c r="N68" s="286">
        <f t="shared" si="14"/>
        <v>0.060536943099813764</v>
      </c>
      <c r="O68" s="274">
        <v>127</v>
      </c>
      <c r="P68" s="286">
        <f t="shared" si="15"/>
        <v>0.6369139263486778</v>
      </c>
      <c r="Q68" s="286">
        <f t="shared" si="16"/>
        <v>0.07537442915368969</v>
      </c>
      <c r="R68" s="274">
        <f t="shared" si="17"/>
        <v>229</v>
      </c>
      <c r="S68" s="286">
        <f t="shared" si="18"/>
        <v>1.1484510955421041</v>
      </c>
      <c r="T68" s="286">
        <f t="shared" si="19"/>
        <v>0.13591137225350347</v>
      </c>
      <c r="U68" s="274">
        <f t="shared" si="20"/>
        <v>891</v>
      </c>
      <c r="V68" s="286">
        <f t="shared" si="6"/>
        <v>4.468427625013165</v>
      </c>
      <c r="W68" s="286">
        <f t="shared" si="21"/>
        <v>0.5246674061494122</v>
      </c>
      <c r="X68" s="274">
        <v>33</v>
      </c>
      <c r="Y68" s="286">
        <f t="shared" si="1"/>
        <v>0.165497319444932</v>
      </c>
      <c r="Z68" s="286">
        <f t="shared" si="2"/>
        <v>0.019585481591116217</v>
      </c>
      <c r="AA68" s="274">
        <f t="shared" si="3"/>
        <v>924</v>
      </c>
      <c r="AB68" s="286">
        <f t="shared" si="4"/>
        <v>4.633924944458097</v>
      </c>
      <c r="AC68" s="286">
        <f t="shared" si="5"/>
        <v>0.5442528877405284</v>
      </c>
    </row>
    <row r="69" spans="1:29" ht="12" customHeight="1">
      <c r="A69" s="41">
        <v>1969</v>
      </c>
      <c r="B69" s="78">
        <f>+'[1]Pop'!H190</f>
        <v>201.385</v>
      </c>
      <c r="C69" s="64">
        <v>169</v>
      </c>
      <c r="D69" s="254">
        <f t="shared" si="10"/>
        <v>0.8391886188147082</v>
      </c>
      <c r="E69" s="254">
        <f t="shared" si="22"/>
        <v>0.09690399755366146</v>
      </c>
      <c r="F69" s="274">
        <v>190</v>
      </c>
      <c r="G69" s="286">
        <f t="shared" si="11"/>
        <v>0.9434664945254115</v>
      </c>
      <c r="H69" s="286">
        <f t="shared" si="12"/>
        <v>0.11099605817946018</v>
      </c>
      <c r="I69" s="274">
        <v>632</v>
      </c>
      <c r="J69" s="286">
        <f t="shared" si="8"/>
        <v>3.138267497579264</v>
      </c>
      <c r="K69" s="286">
        <f t="shared" si="9"/>
        <v>0.3674786296931223</v>
      </c>
      <c r="L69" s="274">
        <v>91</v>
      </c>
      <c r="M69" s="286">
        <f t="shared" si="13"/>
        <v>0.4518707947463813</v>
      </c>
      <c r="N69" s="286">
        <f t="shared" si="14"/>
        <v>0.05347583369779661</v>
      </c>
      <c r="O69" s="274">
        <v>113</v>
      </c>
      <c r="P69" s="286">
        <f t="shared" si="15"/>
        <v>0.5611142835861658</v>
      </c>
      <c r="Q69" s="286">
        <f t="shared" si="16"/>
        <v>0.06640405722913205</v>
      </c>
      <c r="R69" s="274">
        <f t="shared" si="17"/>
        <v>204</v>
      </c>
      <c r="S69" s="286">
        <f t="shared" si="18"/>
        <v>1.0129850783325471</v>
      </c>
      <c r="T69" s="286">
        <f t="shared" si="19"/>
        <v>0.11987989092692866</v>
      </c>
      <c r="U69" s="274">
        <f t="shared" si="20"/>
        <v>836</v>
      </c>
      <c r="V69" s="286">
        <f t="shared" si="6"/>
        <v>4.151252575911811</v>
      </c>
      <c r="W69" s="286">
        <f t="shared" si="21"/>
        <v>0.4873585206200509</v>
      </c>
      <c r="X69" s="274">
        <v>32</v>
      </c>
      <c r="Y69" s="286">
        <f t="shared" si="1"/>
        <v>0.15889962013059564</v>
      </c>
      <c r="Z69" s="286">
        <f t="shared" si="2"/>
        <v>0.018804688772851557</v>
      </c>
      <c r="AA69" s="274">
        <f t="shared" si="3"/>
        <v>868</v>
      </c>
      <c r="AB69" s="286">
        <f t="shared" si="4"/>
        <v>4.310152196042407</v>
      </c>
      <c r="AC69" s="286">
        <f t="shared" si="5"/>
        <v>0.5061632093929025</v>
      </c>
    </row>
    <row r="70" spans="1:29" ht="12" customHeight="1">
      <c r="A70" s="41">
        <v>1970</v>
      </c>
      <c r="B70" s="78">
        <f>+'[1]Pop'!H191</f>
        <v>203.98399999999998</v>
      </c>
      <c r="C70" s="55">
        <v>169</v>
      </c>
      <c r="D70" s="254">
        <f t="shared" si="10"/>
        <v>0.8284963526551102</v>
      </c>
      <c r="E70" s="254">
        <f t="shared" si="22"/>
        <v>0.09566932478696423</v>
      </c>
      <c r="F70" s="274">
        <v>222</v>
      </c>
      <c r="G70" s="286">
        <f t="shared" si="11"/>
        <v>1.088320652600204</v>
      </c>
      <c r="H70" s="286">
        <f t="shared" si="12"/>
        <v>0.1280377238353181</v>
      </c>
      <c r="I70" s="274">
        <v>591</v>
      </c>
      <c r="J70" s="286">
        <f t="shared" si="8"/>
        <v>2.8972860616518945</v>
      </c>
      <c r="K70" s="286">
        <f t="shared" si="9"/>
        <v>0.33926066295689633</v>
      </c>
      <c r="L70" s="274">
        <v>76</v>
      </c>
      <c r="M70" s="286">
        <f t="shared" si="13"/>
        <v>0.3725782414307005</v>
      </c>
      <c r="N70" s="286">
        <f t="shared" si="14"/>
        <v>0.044092099577597695</v>
      </c>
      <c r="O70" s="274">
        <v>111</v>
      </c>
      <c r="P70" s="286">
        <f t="shared" si="15"/>
        <v>0.544160326300102</v>
      </c>
      <c r="Q70" s="286">
        <f t="shared" si="16"/>
        <v>0.06439767175149137</v>
      </c>
      <c r="R70" s="274">
        <f t="shared" si="17"/>
        <v>187</v>
      </c>
      <c r="S70" s="286">
        <f t="shared" si="18"/>
        <v>0.9167385677308025</v>
      </c>
      <c r="T70" s="286">
        <f t="shared" si="19"/>
        <v>0.10848977132908907</v>
      </c>
      <c r="U70" s="274">
        <f t="shared" si="20"/>
        <v>778</v>
      </c>
      <c r="V70" s="286">
        <f t="shared" si="6"/>
        <v>3.814024629382697</v>
      </c>
      <c r="W70" s="286">
        <f t="shared" si="21"/>
        <v>0.4477504342859854</v>
      </c>
      <c r="X70" s="274">
        <v>29</v>
      </c>
      <c r="Y70" s="286">
        <f t="shared" si="1"/>
        <v>0.14216801317750413</v>
      </c>
      <c r="Z70" s="286">
        <f t="shared" si="2"/>
        <v>0.01682461694408333</v>
      </c>
      <c r="AA70" s="274">
        <f t="shared" si="3"/>
        <v>807</v>
      </c>
      <c r="AB70" s="286">
        <f t="shared" si="4"/>
        <v>3.956192642560201</v>
      </c>
      <c r="AC70" s="286">
        <f t="shared" si="5"/>
        <v>0.4645750512300687</v>
      </c>
    </row>
    <row r="71" spans="1:29" ht="12" customHeight="1">
      <c r="A71" s="43">
        <v>1971</v>
      </c>
      <c r="B71" s="79">
        <f>+'[1]Pop'!H192</f>
        <v>206.827</v>
      </c>
      <c r="C71" s="59">
        <v>225</v>
      </c>
      <c r="D71" s="253">
        <f t="shared" si="10"/>
        <v>1.0878657041875577</v>
      </c>
      <c r="E71" s="253">
        <f t="shared" si="22"/>
        <v>0.12561959632650782</v>
      </c>
      <c r="F71" s="273">
        <v>246</v>
      </c>
      <c r="G71" s="278">
        <f t="shared" si="11"/>
        <v>1.1893998365783964</v>
      </c>
      <c r="H71" s="278">
        <f t="shared" si="12"/>
        <v>0.13992939253863487</v>
      </c>
      <c r="I71" s="273">
        <v>557</v>
      </c>
      <c r="J71" s="278">
        <f t="shared" si="8"/>
        <v>2.693071987699865</v>
      </c>
      <c r="K71" s="278">
        <f t="shared" si="9"/>
        <v>0.3153480079273847</v>
      </c>
      <c r="L71" s="273">
        <v>67</v>
      </c>
      <c r="M71" s="278">
        <f t="shared" si="13"/>
        <v>0.3239422319136283</v>
      </c>
      <c r="N71" s="278">
        <f t="shared" si="14"/>
        <v>0.038336358806346546</v>
      </c>
      <c r="O71" s="273">
        <v>113</v>
      </c>
      <c r="P71" s="278">
        <f t="shared" si="15"/>
        <v>0.5463503314364179</v>
      </c>
      <c r="Q71" s="278">
        <f t="shared" si="16"/>
        <v>0.06465684395697253</v>
      </c>
      <c r="R71" s="273">
        <f t="shared" si="17"/>
        <v>180</v>
      </c>
      <c r="S71" s="278">
        <f t="shared" si="18"/>
        <v>0.8702925633500462</v>
      </c>
      <c r="T71" s="278">
        <f t="shared" si="19"/>
        <v>0.10299320276331908</v>
      </c>
      <c r="U71" s="273">
        <f t="shared" si="20"/>
        <v>737</v>
      </c>
      <c r="V71" s="278">
        <f t="shared" si="6"/>
        <v>3.5633645510499115</v>
      </c>
      <c r="W71" s="278">
        <f t="shared" si="21"/>
        <v>0.4183412106907038</v>
      </c>
      <c r="X71" s="273">
        <v>28</v>
      </c>
      <c r="Y71" s="278">
        <f t="shared" si="1"/>
        <v>0.13537884318778495</v>
      </c>
      <c r="Z71" s="278">
        <f t="shared" si="2"/>
        <v>0.01602116487429408</v>
      </c>
      <c r="AA71" s="273">
        <f t="shared" si="3"/>
        <v>765</v>
      </c>
      <c r="AB71" s="278">
        <f t="shared" si="4"/>
        <v>3.698743394237696</v>
      </c>
      <c r="AC71" s="278">
        <f t="shared" si="5"/>
        <v>0.43436237556499785</v>
      </c>
    </row>
    <row r="72" spans="1:29" ht="12" customHeight="1">
      <c r="A72" s="43">
        <v>1972</v>
      </c>
      <c r="B72" s="79">
        <f>+'[1]Pop'!H193</f>
        <v>209.284</v>
      </c>
      <c r="C72" s="59">
        <v>270</v>
      </c>
      <c r="D72" s="253">
        <f t="shared" si="10"/>
        <v>1.2901129565566407</v>
      </c>
      <c r="E72" s="253">
        <f t="shared" si="22"/>
        <v>0.14897378251231416</v>
      </c>
      <c r="F72" s="273">
        <v>264</v>
      </c>
      <c r="G72" s="278">
        <f t="shared" si="11"/>
        <v>1.261443779744271</v>
      </c>
      <c r="H72" s="278">
        <f t="shared" si="12"/>
        <v>0.14840515055814954</v>
      </c>
      <c r="I72" s="273">
        <v>540</v>
      </c>
      <c r="J72" s="278">
        <f t="shared" si="8"/>
        <v>2.5802259131132814</v>
      </c>
      <c r="K72" s="278">
        <f t="shared" si="9"/>
        <v>0.3021341818633819</v>
      </c>
      <c r="L72" s="273">
        <v>60</v>
      </c>
      <c r="M72" s="278">
        <f t="shared" si="13"/>
        <v>0.28669176812369795</v>
      </c>
      <c r="N72" s="278">
        <f t="shared" si="14"/>
        <v>0.03392801989629562</v>
      </c>
      <c r="O72" s="273">
        <v>111</v>
      </c>
      <c r="P72" s="278">
        <f t="shared" si="15"/>
        <v>0.5303797710288413</v>
      </c>
      <c r="Q72" s="278">
        <f t="shared" si="16"/>
        <v>0.0627668368081469</v>
      </c>
      <c r="R72" s="273">
        <f t="shared" si="17"/>
        <v>171</v>
      </c>
      <c r="S72" s="278">
        <f>M72+P72</f>
        <v>0.8170715391525392</v>
      </c>
      <c r="T72" s="278">
        <f t="shared" si="19"/>
        <v>0.09669485670444253</v>
      </c>
      <c r="U72" s="273">
        <f t="shared" si="20"/>
        <v>711</v>
      </c>
      <c r="V72" s="278">
        <f t="shared" si="6"/>
        <v>3.397297452265821</v>
      </c>
      <c r="W72" s="278">
        <f t="shared" si="21"/>
        <v>0.3988290385678245</v>
      </c>
      <c r="X72" s="273">
        <v>25</v>
      </c>
      <c r="Y72" s="278">
        <f t="shared" si="1"/>
        <v>0.11945490338487415</v>
      </c>
      <c r="Z72" s="278">
        <f t="shared" si="2"/>
        <v>0.014136674956789842</v>
      </c>
      <c r="AA72" s="273">
        <f t="shared" si="3"/>
        <v>736</v>
      </c>
      <c r="AB72" s="278">
        <f t="shared" si="4"/>
        <v>3.516752355650695</v>
      </c>
      <c r="AC72" s="278">
        <f t="shared" si="5"/>
        <v>0.4129657135246143</v>
      </c>
    </row>
    <row r="73" spans="1:29" ht="12" customHeight="1">
      <c r="A73" s="43">
        <v>1973</v>
      </c>
      <c r="B73" s="79">
        <f>+'[1]Pop'!H194</f>
        <v>211.357</v>
      </c>
      <c r="C73" s="59">
        <v>290</v>
      </c>
      <c r="D73" s="253">
        <f t="shared" si="10"/>
        <v>1.3720860913052324</v>
      </c>
      <c r="E73" s="253">
        <f t="shared" si="22"/>
        <v>0.1584395024601885</v>
      </c>
      <c r="F73" s="273">
        <v>272</v>
      </c>
      <c r="G73" s="278">
        <f t="shared" si="11"/>
        <v>1.2869221270173214</v>
      </c>
      <c r="H73" s="278">
        <f t="shared" si="12"/>
        <v>0.1514026031785084</v>
      </c>
      <c r="I73" s="273">
        <v>554</v>
      </c>
      <c r="J73" s="278">
        <f t="shared" si="8"/>
        <v>2.6211575675279266</v>
      </c>
      <c r="K73" s="278">
        <f t="shared" si="9"/>
        <v>0.3069271156355886</v>
      </c>
      <c r="L73" s="273">
        <v>80</v>
      </c>
      <c r="M73" s="278">
        <f t="shared" si="13"/>
        <v>0.378506507946271</v>
      </c>
      <c r="N73" s="278">
        <f t="shared" si="14"/>
        <v>0.04479366957944036</v>
      </c>
      <c r="O73" s="273">
        <v>120</v>
      </c>
      <c r="P73" s="278">
        <f t="shared" si="15"/>
        <v>0.5677597619194065</v>
      </c>
      <c r="Q73" s="278">
        <f t="shared" si="16"/>
        <v>0.06719050436916053</v>
      </c>
      <c r="R73" s="273">
        <f t="shared" si="17"/>
        <v>200</v>
      </c>
      <c r="S73" s="278">
        <f aca="true" t="shared" si="23" ref="S73:S99">M73+P73</f>
        <v>0.9462662698656774</v>
      </c>
      <c r="T73" s="278">
        <f t="shared" si="19"/>
        <v>0.11198417394860088</v>
      </c>
      <c r="U73" s="273">
        <f t="shared" si="20"/>
        <v>754</v>
      </c>
      <c r="V73" s="278">
        <f t="shared" si="6"/>
        <v>3.567423837393604</v>
      </c>
      <c r="W73" s="278">
        <f t="shared" si="21"/>
        <v>0.4189112895841895</v>
      </c>
      <c r="X73" s="273">
        <v>23</v>
      </c>
      <c r="Y73" s="278">
        <f t="shared" si="1"/>
        <v>0.10882062103455291</v>
      </c>
      <c r="Z73" s="278">
        <f t="shared" si="2"/>
        <v>0.012878180004089104</v>
      </c>
      <c r="AA73" s="273">
        <f t="shared" si="3"/>
        <v>777</v>
      </c>
      <c r="AB73" s="278">
        <f t="shared" si="4"/>
        <v>3.6762444584281573</v>
      </c>
      <c r="AC73" s="278">
        <f t="shared" si="5"/>
        <v>0.4317894695882786</v>
      </c>
    </row>
    <row r="74" spans="1:29" ht="12" customHeight="1">
      <c r="A74" s="43">
        <v>1974</v>
      </c>
      <c r="B74" s="79">
        <f>+'[1]Pop'!H195</f>
        <v>213.34199999999998</v>
      </c>
      <c r="C74" s="59">
        <v>310</v>
      </c>
      <c r="D74" s="253">
        <f t="shared" si="10"/>
        <v>1.4530659691950016</v>
      </c>
      <c r="E74" s="253">
        <f t="shared" si="22"/>
        <v>0.16779052762066993</v>
      </c>
      <c r="F74" s="273">
        <v>310</v>
      </c>
      <c r="G74" s="278">
        <f t="shared" si="11"/>
        <v>1.4530659691950016</v>
      </c>
      <c r="H74" s="278">
        <f t="shared" si="12"/>
        <v>0.17094893755235313</v>
      </c>
      <c r="I74" s="273">
        <v>522</v>
      </c>
      <c r="J74" s="278">
        <f t="shared" si="8"/>
        <v>2.446775599741261</v>
      </c>
      <c r="K74" s="278">
        <f t="shared" si="9"/>
        <v>0.2865076814685317</v>
      </c>
      <c r="L74" s="273">
        <v>85</v>
      </c>
      <c r="M74" s="278">
        <f t="shared" si="13"/>
        <v>0.39842131413411336</v>
      </c>
      <c r="N74" s="278">
        <f t="shared" si="14"/>
        <v>0.047150451376818156</v>
      </c>
      <c r="O74" s="273">
        <v>116</v>
      </c>
      <c r="P74" s="278">
        <f t="shared" si="15"/>
        <v>0.5437279110536135</v>
      </c>
      <c r="Q74" s="278">
        <f t="shared" si="16"/>
        <v>0.06434649834954007</v>
      </c>
      <c r="R74" s="273">
        <f t="shared" si="17"/>
        <v>201</v>
      </c>
      <c r="S74" s="278">
        <f t="shared" si="23"/>
        <v>0.9421492251877268</v>
      </c>
      <c r="T74" s="278">
        <f t="shared" si="19"/>
        <v>0.11149694972635822</v>
      </c>
      <c r="U74" s="273">
        <f t="shared" si="20"/>
        <v>723</v>
      </c>
      <c r="V74" s="278">
        <f t="shared" si="6"/>
        <v>3.3889248249289876</v>
      </c>
      <c r="W74" s="278">
        <f t="shared" si="21"/>
        <v>0.39800463119488994</v>
      </c>
      <c r="X74" s="273">
        <v>22</v>
      </c>
      <c r="Y74" s="278">
        <f aca="true" t="shared" si="24" ref="Y74:Y79">X74/B74</f>
        <v>0.10312081071706462</v>
      </c>
      <c r="Z74" s="278">
        <f aca="true" t="shared" si="25" ref="Z74:Z79">Y74/8.45</f>
        <v>0.012203646238705873</v>
      </c>
      <c r="AA74" s="273">
        <f aca="true" t="shared" si="26" ref="AA74:AA79">U74+X74</f>
        <v>745</v>
      </c>
      <c r="AB74" s="278">
        <f aca="true" t="shared" si="27" ref="AB74:AB106">AA74/B74</f>
        <v>3.4920456356460523</v>
      </c>
      <c r="AC74" s="278">
        <f aca="true" t="shared" si="28" ref="AC74:AC79">W74+Z74</f>
        <v>0.4102082774335958</v>
      </c>
    </row>
    <row r="75" spans="1:29" ht="12" customHeight="1">
      <c r="A75" s="43">
        <v>1975</v>
      </c>
      <c r="B75" s="79">
        <f>+'[1]Pop'!H196</f>
        <v>215.465</v>
      </c>
      <c r="C75" s="59">
        <v>425</v>
      </c>
      <c r="D75" s="253">
        <f t="shared" si="10"/>
        <v>1.9724781286983966</v>
      </c>
      <c r="E75" s="253">
        <f t="shared" si="22"/>
        <v>0.2277688370321474</v>
      </c>
      <c r="F75" s="273">
        <v>350</v>
      </c>
      <c r="G75" s="278">
        <f t="shared" si="11"/>
        <v>1.6243937530457382</v>
      </c>
      <c r="H75" s="278">
        <f t="shared" si="12"/>
        <v>0.19110514741714568</v>
      </c>
      <c r="I75" s="273">
        <v>514</v>
      </c>
      <c r="J75" s="278">
        <f t="shared" si="8"/>
        <v>2.385538254472884</v>
      </c>
      <c r="K75" s="278">
        <f t="shared" si="9"/>
        <v>0.279337032139682</v>
      </c>
      <c r="L75" s="273">
        <v>87</v>
      </c>
      <c r="M75" s="278">
        <f t="shared" si="13"/>
        <v>0.4037778757570835</v>
      </c>
      <c r="N75" s="278">
        <f t="shared" si="14"/>
        <v>0.04778436399492113</v>
      </c>
      <c r="O75" s="273">
        <v>119</v>
      </c>
      <c r="P75" s="278">
        <f t="shared" si="15"/>
        <v>0.552293876035551</v>
      </c>
      <c r="Q75" s="278">
        <f t="shared" si="16"/>
        <v>0.06536022201604155</v>
      </c>
      <c r="R75" s="273">
        <f t="shared" si="17"/>
        <v>206</v>
      </c>
      <c r="S75" s="278">
        <f t="shared" si="23"/>
        <v>0.9560717517926345</v>
      </c>
      <c r="T75" s="278">
        <f t="shared" si="19"/>
        <v>0.11314458601096268</v>
      </c>
      <c r="U75" s="273">
        <f t="shared" si="20"/>
        <v>720</v>
      </c>
      <c r="V75" s="278">
        <f aca="true" t="shared" si="29" ref="V75:V106">U75/B75</f>
        <v>3.3416100062655185</v>
      </c>
      <c r="W75" s="278">
        <f t="shared" si="21"/>
        <v>0.39248161815064464</v>
      </c>
      <c r="X75" s="273">
        <v>20</v>
      </c>
      <c r="Y75" s="278">
        <f t="shared" si="24"/>
        <v>0.09282250017404219</v>
      </c>
      <c r="Z75" s="278">
        <f t="shared" si="25"/>
        <v>0.01098491126320026</v>
      </c>
      <c r="AA75" s="273">
        <f t="shared" si="26"/>
        <v>740</v>
      </c>
      <c r="AB75" s="278">
        <f t="shared" si="27"/>
        <v>3.434432506439561</v>
      </c>
      <c r="AC75" s="278">
        <f t="shared" si="28"/>
        <v>0.4034665294138449</v>
      </c>
    </row>
    <row r="76" spans="1:29" ht="12" customHeight="1">
      <c r="A76" s="41">
        <v>1976</v>
      </c>
      <c r="B76" s="78">
        <f>+'[1]Pop'!H197</f>
        <v>217.563</v>
      </c>
      <c r="C76" s="55">
        <v>465</v>
      </c>
      <c r="D76" s="254">
        <f t="shared" si="10"/>
        <v>2.1373119510210836</v>
      </c>
      <c r="E76" s="254">
        <f t="shared" si="22"/>
        <v>0.24680276570682258</v>
      </c>
      <c r="F76" s="274">
        <v>350</v>
      </c>
      <c r="G76" s="286">
        <f t="shared" si="11"/>
        <v>1.6087294254997404</v>
      </c>
      <c r="H76" s="286">
        <f t="shared" si="12"/>
        <v>0.18926228535291065</v>
      </c>
      <c r="I76" s="274">
        <v>530</v>
      </c>
      <c r="J76" s="286">
        <f t="shared" si="8"/>
        <v>2.4360759871853213</v>
      </c>
      <c r="K76" s="286">
        <f t="shared" si="9"/>
        <v>0.28525479943622034</v>
      </c>
      <c r="L76" s="274">
        <v>76</v>
      </c>
      <c r="M76" s="286">
        <f t="shared" si="13"/>
        <v>0.34932410382280077</v>
      </c>
      <c r="N76" s="286">
        <f t="shared" si="14"/>
        <v>0.04134013062991725</v>
      </c>
      <c r="O76" s="274">
        <v>129</v>
      </c>
      <c r="P76" s="286">
        <f t="shared" si="15"/>
        <v>0.5929317025413329</v>
      </c>
      <c r="Q76" s="286">
        <f t="shared" si="16"/>
        <v>0.07016943225341218</v>
      </c>
      <c r="R76" s="274">
        <f t="shared" si="17"/>
        <v>205</v>
      </c>
      <c r="S76" s="286">
        <f t="shared" si="23"/>
        <v>0.9422558063641336</v>
      </c>
      <c r="T76" s="286">
        <f t="shared" si="19"/>
        <v>0.11150956288332944</v>
      </c>
      <c r="U76" s="274">
        <f t="shared" si="20"/>
        <v>735</v>
      </c>
      <c r="V76" s="286">
        <f t="shared" si="29"/>
        <v>3.378331793549455</v>
      </c>
      <c r="W76" s="286">
        <f t="shared" si="21"/>
        <v>0.3967643623195498</v>
      </c>
      <c r="X76" s="274">
        <v>18</v>
      </c>
      <c r="Y76" s="286">
        <f t="shared" si="24"/>
        <v>0.08273465616855807</v>
      </c>
      <c r="Z76" s="286">
        <f t="shared" si="25"/>
        <v>0.00979108357024356</v>
      </c>
      <c r="AA76" s="274">
        <f t="shared" si="26"/>
        <v>753</v>
      </c>
      <c r="AB76" s="286">
        <f t="shared" si="27"/>
        <v>3.461066449718013</v>
      </c>
      <c r="AC76" s="286">
        <f t="shared" si="28"/>
        <v>0.40655544588979337</v>
      </c>
    </row>
    <row r="77" spans="1:29" ht="12" customHeight="1">
      <c r="A77" s="41">
        <v>1977</v>
      </c>
      <c r="B77" s="78">
        <f>+'[1]Pop'!H198</f>
        <v>219.76</v>
      </c>
      <c r="C77" s="55">
        <v>515</v>
      </c>
      <c r="D77" s="254">
        <f t="shared" si="10"/>
        <v>2.3434655988350928</v>
      </c>
      <c r="E77" s="254">
        <f t="shared" si="22"/>
        <v>0.2706080368169853</v>
      </c>
      <c r="F77" s="274">
        <v>364</v>
      </c>
      <c r="G77" s="286">
        <f t="shared" si="11"/>
        <v>1.6563523844193666</v>
      </c>
      <c r="H77" s="286">
        <f t="shared" si="12"/>
        <v>0.19486498640227842</v>
      </c>
      <c r="I77" s="274">
        <v>536</v>
      </c>
      <c r="J77" s="286">
        <f t="shared" si="8"/>
        <v>2.4390243902439024</v>
      </c>
      <c r="K77" s="286">
        <f t="shared" si="9"/>
        <v>0.28560004569600733</v>
      </c>
      <c r="L77" s="274">
        <v>68</v>
      </c>
      <c r="M77" s="286">
        <f t="shared" si="13"/>
        <v>0.30942846741900254</v>
      </c>
      <c r="N77" s="286">
        <f t="shared" si="14"/>
        <v>0.03661875354071036</v>
      </c>
      <c r="O77" s="274">
        <v>126</v>
      </c>
      <c r="P77" s="286">
        <f t="shared" si="15"/>
        <v>0.5733527484528577</v>
      </c>
      <c r="Q77" s="286">
        <f t="shared" si="16"/>
        <v>0.06785239626661038</v>
      </c>
      <c r="R77" s="274">
        <f t="shared" si="17"/>
        <v>194</v>
      </c>
      <c r="S77" s="286">
        <f t="shared" si="23"/>
        <v>0.8827812158718602</v>
      </c>
      <c r="T77" s="286">
        <f t="shared" si="19"/>
        <v>0.10447114980732075</v>
      </c>
      <c r="U77" s="274">
        <f t="shared" si="20"/>
        <v>730</v>
      </c>
      <c r="V77" s="286">
        <f t="shared" si="29"/>
        <v>3.321805606115763</v>
      </c>
      <c r="W77" s="286">
        <f t="shared" si="21"/>
        <v>0.3900711955033281</v>
      </c>
      <c r="X77" s="274">
        <v>17</v>
      </c>
      <c r="Y77" s="286">
        <f t="shared" si="24"/>
        <v>0.07735711685475063</v>
      </c>
      <c r="Z77" s="286">
        <f t="shared" si="25"/>
        <v>0.00915468838517759</v>
      </c>
      <c r="AA77" s="274">
        <f t="shared" si="26"/>
        <v>747</v>
      </c>
      <c r="AB77" s="286">
        <f t="shared" si="27"/>
        <v>3.3991627229705133</v>
      </c>
      <c r="AC77" s="286">
        <f t="shared" si="28"/>
        <v>0.39922588388850566</v>
      </c>
    </row>
    <row r="78" spans="1:29" ht="12" customHeight="1">
      <c r="A78" s="41">
        <v>1978</v>
      </c>
      <c r="B78" s="78">
        <f>+'[1]Pop'!H199</f>
        <v>222.095</v>
      </c>
      <c r="C78" s="55">
        <v>545</v>
      </c>
      <c r="D78" s="254">
        <f t="shared" si="10"/>
        <v>2.453904860532655</v>
      </c>
      <c r="E78" s="254">
        <f t="shared" si="22"/>
        <v>0.28336083839869</v>
      </c>
      <c r="F78" s="274">
        <v>374</v>
      </c>
      <c r="G78" s="286">
        <f t="shared" si="11"/>
        <v>1.6839640694297486</v>
      </c>
      <c r="H78" s="286">
        <f t="shared" si="12"/>
        <v>0.1981134199329116</v>
      </c>
      <c r="I78" s="274">
        <v>537</v>
      </c>
      <c r="J78" s="286">
        <f t="shared" si="8"/>
        <v>2.4178842387266712</v>
      </c>
      <c r="K78" s="286">
        <f t="shared" si="9"/>
        <v>0.2831246181178772</v>
      </c>
      <c r="L78" s="274">
        <v>70</v>
      </c>
      <c r="M78" s="286">
        <f t="shared" si="13"/>
        <v>0.31518044080235935</v>
      </c>
      <c r="N78" s="286">
        <f t="shared" si="14"/>
        <v>0.037299460449983356</v>
      </c>
      <c r="O78" s="274">
        <v>123</v>
      </c>
      <c r="P78" s="286">
        <f t="shared" si="15"/>
        <v>0.5538170602670028</v>
      </c>
      <c r="Q78" s="286">
        <f t="shared" si="16"/>
        <v>0.06554048050497076</v>
      </c>
      <c r="R78" s="274">
        <f t="shared" si="17"/>
        <v>193</v>
      </c>
      <c r="S78" s="286">
        <f t="shared" si="23"/>
        <v>0.8689975010693622</v>
      </c>
      <c r="T78" s="286">
        <f t="shared" si="19"/>
        <v>0.1028399409549541</v>
      </c>
      <c r="U78" s="274">
        <f t="shared" si="20"/>
        <v>730</v>
      </c>
      <c r="V78" s="286">
        <f t="shared" si="29"/>
        <v>3.286881739796033</v>
      </c>
      <c r="W78" s="286">
        <f t="shared" si="21"/>
        <v>0.38596455907283134</v>
      </c>
      <c r="X78" s="274">
        <v>15</v>
      </c>
      <c r="Y78" s="286">
        <f t="shared" si="24"/>
        <v>0.06753866588621986</v>
      </c>
      <c r="Z78" s="286">
        <f t="shared" si="25"/>
        <v>0.007992741524996433</v>
      </c>
      <c r="AA78" s="274">
        <f t="shared" si="26"/>
        <v>745</v>
      </c>
      <c r="AB78" s="286">
        <f t="shared" si="27"/>
        <v>3.3544204056822533</v>
      </c>
      <c r="AC78" s="286">
        <f t="shared" si="28"/>
        <v>0.39395730059782774</v>
      </c>
    </row>
    <row r="79" spans="1:29" ht="12" customHeight="1">
      <c r="A79" s="41">
        <v>1979</v>
      </c>
      <c r="B79" s="78">
        <f>+'[1]Pop'!H200</f>
        <v>224.56699999999998</v>
      </c>
      <c r="C79" s="55">
        <v>550</v>
      </c>
      <c r="D79" s="254">
        <f t="shared" si="10"/>
        <v>2.4491577123976365</v>
      </c>
      <c r="E79" s="254">
        <f t="shared" si="22"/>
        <v>0.28281266886808737</v>
      </c>
      <c r="F79" s="274">
        <v>395</v>
      </c>
      <c r="G79" s="286">
        <f t="shared" si="11"/>
        <v>1.7589405389037571</v>
      </c>
      <c r="H79" s="286">
        <f t="shared" si="12"/>
        <v>0.20693418104750083</v>
      </c>
      <c r="I79" s="274">
        <v>543</v>
      </c>
      <c r="J79" s="286">
        <f t="shared" si="8"/>
        <v>2.4179866142398483</v>
      </c>
      <c r="K79" s="286">
        <f t="shared" si="9"/>
        <v>0.28313660588288625</v>
      </c>
      <c r="L79" s="274">
        <v>66</v>
      </c>
      <c r="M79" s="286">
        <f t="shared" si="13"/>
        <v>0.2938989254877164</v>
      </c>
      <c r="N79" s="286">
        <f t="shared" si="14"/>
        <v>0.034780937927540403</v>
      </c>
      <c r="O79" s="274">
        <v>139</v>
      </c>
      <c r="P79" s="286">
        <f t="shared" si="15"/>
        <v>0.6189689491332209</v>
      </c>
      <c r="Q79" s="286">
        <f t="shared" si="16"/>
        <v>0.07325076321103206</v>
      </c>
      <c r="R79" s="274">
        <f t="shared" si="17"/>
        <v>205</v>
      </c>
      <c r="S79" s="286">
        <f t="shared" si="23"/>
        <v>0.9128678746209373</v>
      </c>
      <c r="T79" s="286">
        <f t="shared" si="19"/>
        <v>0.10803170113857247</v>
      </c>
      <c r="U79" s="274">
        <f t="shared" si="20"/>
        <v>748</v>
      </c>
      <c r="V79" s="286">
        <f t="shared" si="29"/>
        <v>3.3308544888607856</v>
      </c>
      <c r="W79" s="286">
        <f t="shared" si="21"/>
        <v>0.3911683070214587</v>
      </c>
      <c r="X79" s="274">
        <v>14</v>
      </c>
      <c r="Y79" s="286">
        <f t="shared" si="24"/>
        <v>0.06234219631557621</v>
      </c>
      <c r="Z79" s="286">
        <f t="shared" si="25"/>
        <v>0.00737777471190251</v>
      </c>
      <c r="AA79" s="274">
        <f t="shared" si="26"/>
        <v>762</v>
      </c>
      <c r="AB79" s="286">
        <f t="shared" si="27"/>
        <v>3.393196685176362</v>
      </c>
      <c r="AC79" s="286">
        <f t="shared" si="28"/>
        <v>0.3985460817333612</v>
      </c>
    </row>
    <row r="80" spans="1:29" ht="12" customHeight="1">
      <c r="A80" s="41">
        <v>1980</v>
      </c>
      <c r="B80" s="78">
        <f>+'[1]Pop'!H201</f>
        <v>227.225</v>
      </c>
      <c r="C80" s="55">
        <v>570</v>
      </c>
      <c r="D80" s="254">
        <f t="shared" si="10"/>
        <v>2.5085267906260316</v>
      </c>
      <c r="E80" s="254">
        <f t="shared" si="22"/>
        <v>0.28966822062656256</v>
      </c>
      <c r="F80" s="274">
        <v>408</v>
      </c>
      <c r="G80" s="286">
        <f t="shared" si="11"/>
        <v>1.7955770711849488</v>
      </c>
      <c r="H80" s="286">
        <f t="shared" si="12"/>
        <v>0.21124436131587632</v>
      </c>
      <c r="I80" s="274">
        <v>551</v>
      </c>
      <c r="J80" s="286">
        <f t="shared" si="8"/>
        <v>2.424909230938497</v>
      </c>
      <c r="K80" s="286">
        <f t="shared" si="9"/>
        <v>0.283947216737529</v>
      </c>
      <c r="L80" s="274">
        <v>55</v>
      </c>
      <c r="M80" s="286">
        <f t="shared" si="13"/>
        <v>0.24205083067444164</v>
      </c>
      <c r="N80" s="286">
        <f t="shared" si="14"/>
        <v>0.028645068718868835</v>
      </c>
      <c r="O80" s="274">
        <v>159</v>
      </c>
      <c r="P80" s="286">
        <f t="shared" si="15"/>
        <v>0.6997469468588404</v>
      </c>
      <c r="Q80" s="286">
        <f t="shared" si="16"/>
        <v>0.08281028956909355</v>
      </c>
      <c r="R80" s="274">
        <f t="shared" si="17"/>
        <v>214</v>
      </c>
      <c r="S80" s="286">
        <f t="shared" si="23"/>
        <v>0.9417977775332821</v>
      </c>
      <c r="T80" s="286">
        <f t="shared" si="19"/>
        <v>0.11145535828796238</v>
      </c>
      <c r="U80" s="274">
        <f t="shared" si="20"/>
        <v>765</v>
      </c>
      <c r="V80" s="286">
        <f t="shared" si="29"/>
        <v>3.366707008471779</v>
      </c>
      <c r="W80" s="286">
        <f t="shared" si="21"/>
        <v>0.39540257502549137</v>
      </c>
      <c r="X80" s="279" t="s">
        <v>7</v>
      </c>
      <c r="Y80" s="279" t="s">
        <v>7</v>
      </c>
      <c r="Z80" s="279" t="s">
        <v>7</v>
      </c>
      <c r="AA80" s="274">
        <f>U80</f>
        <v>765</v>
      </c>
      <c r="AB80" s="286">
        <f t="shared" si="27"/>
        <v>3.366707008471779</v>
      </c>
      <c r="AC80" s="286">
        <f>W80</f>
        <v>0.39540257502549137</v>
      </c>
    </row>
    <row r="81" spans="1:29" ht="12" customHeight="1">
      <c r="A81" s="43">
        <v>1981</v>
      </c>
      <c r="B81" s="79">
        <f>+'[1]Pop'!H202</f>
        <v>229.466</v>
      </c>
      <c r="C81" s="59">
        <v>560</v>
      </c>
      <c r="D81" s="253">
        <f t="shared" si="10"/>
        <v>2.440448693924154</v>
      </c>
      <c r="E81" s="253">
        <f t="shared" si="22"/>
        <v>0.28180700853627644</v>
      </c>
      <c r="F81" s="273">
        <v>424</v>
      </c>
      <c r="G81" s="278">
        <f t="shared" si="11"/>
        <v>1.8477682968282882</v>
      </c>
      <c r="H81" s="278">
        <f t="shared" si="12"/>
        <v>0.21738450550921037</v>
      </c>
      <c r="I81" s="273">
        <v>568</v>
      </c>
      <c r="J81" s="278">
        <f t="shared" si="8"/>
        <v>2.4753122466944992</v>
      </c>
      <c r="K81" s="278">
        <f t="shared" si="9"/>
        <v>0.2898492092148126</v>
      </c>
      <c r="L81" s="273">
        <v>56</v>
      </c>
      <c r="M81" s="278">
        <f t="shared" si="13"/>
        <v>0.24404486939241543</v>
      </c>
      <c r="N81" s="278">
        <f t="shared" si="14"/>
        <v>0.028881049632238514</v>
      </c>
      <c r="O81" s="273">
        <v>166</v>
      </c>
      <c r="P81" s="278">
        <f t="shared" si="15"/>
        <v>0.72341871998466</v>
      </c>
      <c r="Q81" s="278">
        <f t="shared" si="16"/>
        <v>0.08561168283842131</v>
      </c>
      <c r="R81" s="273">
        <f t="shared" si="17"/>
        <v>222</v>
      </c>
      <c r="S81" s="278">
        <f t="shared" si="23"/>
        <v>0.9674635893770754</v>
      </c>
      <c r="T81" s="278">
        <f t="shared" si="19"/>
        <v>0.11449273247065983</v>
      </c>
      <c r="U81" s="273">
        <f t="shared" si="20"/>
        <v>790</v>
      </c>
      <c r="V81" s="278">
        <f t="shared" si="29"/>
        <v>3.442775836071575</v>
      </c>
      <c r="W81" s="278">
        <f>K81+T81</f>
        <v>0.40434194168547244</v>
      </c>
      <c r="X81" s="280" t="s">
        <v>7</v>
      </c>
      <c r="Y81" s="280" t="s">
        <v>7</v>
      </c>
      <c r="Z81" s="280" t="s">
        <v>7</v>
      </c>
      <c r="AA81" s="273">
        <f>U81</f>
        <v>790</v>
      </c>
      <c r="AB81" s="278">
        <f t="shared" si="27"/>
        <v>3.442775836071575</v>
      </c>
      <c r="AC81" s="278">
        <f aca="true" t="shared" si="30" ref="AC81:AC106">W81</f>
        <v>0.40434194168547244</v>
      </c>
    </row>
    <row r="82" spans="1:29" ht="12" customHeight="1">
      <c r="A82" s="43">
        <v>1982</v>
      </c>
      <c r="B82" s="79">
        <f>+'[1]Pop'!H203</f>
        <v>231.664</v>
      </c>
      <c r="C82" s="59">
        <v>600</v>
      </c>
      <c r="D82" s="253">
        <f t="shared" si="10"/>
        <v>2.589957870018648</v>
      </c>
      <c r="E82" s="253">
        <f t="shared" si="22"/>
        <v>0.29907134757721104</v>
      </c>
      <c r="F82" s="273">
        <v>451</v>
      </c>
      <c r="G82" s="278">
        <f t="shared" si="11"/>
        <v>1.946784998964017</v>
      </c>
      <c r="H82" s="278">
        <f t="shared" si="12"/>
        <v>0.22903352928988435</v>
      </c>
      <c r="I82" s="273">
        <v>569</v>
      </c>
      <c r="J82" s="278">
        <f t="shared" si="8"/>
        <v>2.4561433800676844</v>
      </c>
      <c r="K82" s="278">
        <f t="shared" si="9"/>
        <v>0.2876046112491434</v>
      </c>
      <c r="L82" s="273">
        <v>62</v>
      </c>
      <c r="M82" s="278">
        <f t="shared" si="13"/>
        <v>0.26762897990192697</v>
      </c>
      <c r="N82" s="278">
        <f t="shared" si="14"/>
        <v>0.03167206862744698</v>
      </c>
      <c r="O82" s="273">
        <v>172</v>
      </c>
      <c r="P82" s="278">
        <f t="shared" si="15"/>
        <v>0.7424545894053457</v>
      </c>
      <c r="Q82" s="278">
        <f t="shared" si="16"/>
        <v>0.08786444845033678</v>
      </c>
      <c r="R82" s="273">
        <f t="shared" si="17"/>
        <v>234</v>
      </c>
      <c r="S82" s="278">
        <f t="shared" si="23"/>
        <v>1.0100835693072727</v>
      </c>
      <c r="T82" s="278">
        <f t="shared" si="19"/>
        <v>0.11953651707778376</v>
      </c>
      <c r="U82" s="273">
        <f t="shared" si="20"/>
        <v>803</v>
      </c>
      <c r="V82" s="278">
        <f t="shared" si="29"/>
        <v>3.466226949374957</v>
      </c>
      <c r="W82" s="278">
        <f t="shared" si="21"/>
        <v>0.40714112832692717</v>
      </c>
      <c r="X82" s="280" t="s">
        <v>7</v>
      </c>
      <c r="Y82" s="280" t="s">
        <v>7</v>
      </c>
      <c r="Z82" s="280" t="s">
        <v>7</v>
      </c>
      <c r="AA82" s="273">
        <f aca="true" t="shared" si="31" ref="AA82:AA106">U82</f>
        <v>803</v>
      </c>
      <c r="AB82" s="278">
        <f t="shared" si="27"/>
        <v>3.466226949374957</v>
      </c>
      <c r="AC82" s="278">
        <f t="shared" si="30"/>
        <v>0.40714112832692717</v>
      </c>
    </row>
    <row r="83" spans="1:29" ht="12" customHeight="1">
      <c r="A83" s="43">
        <v>1983</v>
      </c>
      <c r="B83" s="79">
        <f>+'[1]Pop'!H204</f>
        <v>233.792</v>
      </c>
      <c r="C83" s="59">
        <v>740</v>
      </c>
      <c r="D83" s="253">
        <f t="shared" si="10"/>
        <v>3.165206679441555</v>
      </c>
      <c r="E83" s="253">
        <f t="shared" si="22"/>
        <v>0.3654973070948678</v>
      </c>
      <c r="F83" s="273">
        <v>484</v>
      </c>
      <c r="G83" s="278">
        <f t="shared" si="11"/>
        <v>2.0702162606077197</v>
      </c>
      <c r="H83" s="278">
        <f t="shared" si="12"/>
        <v>0.2435548541891435</v>
      </c>
      <c r="I83" s="273">
        <v>599</v>
      </c>
      <c r="J83" s="278">
        <f t="shared" si="8"/>
        <v>2.5621064878182316</v>
      </c>
      <c r="K83" s="278">
        <f t="shared" si="9"/>
        <v>0.30001246929955877</v>
      </c>
      <c r="L83" s="273">
        <v>67</v>
      </c>
      <c r="M83" s="278">
        <f t="shared" si="13"/>
        <v>0.2865795236791678</v>
      </c>
      <c r="N83" s="278">
        <f t="shared" si="14"/>
        <v>0.03391473653007903</v>
      </c>
      <c r="O83" s="273">
        <v>196</v>
      </c>
      <c r="P83" s="278">
        <f t="shared" si="15"/>
        <v>0.8383520394196551</v>
      </c>
      <c r="Q83" s="278">
        <f t="shared" si="16"/>
        <v>0.09921325910291777</v>
      </c>
      <c r="R83" s="273">
        <f t="shared" si="17"/>
        <v>263</v>
      </c>
      <c r="S83" s="278">
        <f t="shared" si="23"/>
        <v>1.1249315630988228</v>
      </c>
      <c r="T83" s="278">
        <f t="shared" si="19"/>
        <v>0.1331279956329968</v>
      </c>
      <c r="U83" s="273">
        <f t="shared" si="20"/>
        <v>862</v>
      </c>
      <c r="V83" s="278">
        <f t="shared" si="29"/>
        <v>3.6870380509170544</v>
      </c>
      <c r="W83" s="278">
        <f t="shared" si="21"/>
        <v>0.43314046493255554</v>
      </c>
      <c r="X83" s="280" t="s">
        <v>7</v>
      </c>
      <c r="Y83" s="280" t="s">
        <v>7</v>
      </c>
      <c r="Z83" s="280" t="s">
        <v>7</v>
      </c>
      <c r="AA83" s="273">
        <f t="shared" si="31"/>
        <v>862</v>
      </c>
      <c r="AB83" s="278">
        <f t="shared" si="27"/>
        <v>3.6870380509170544</v>
      </c>
      <c r="AC83" s="278">
        <f t="shared" si="30"/>
        <v>0.43314046493255554</v>
      </c>
    </row>
    <row r="84" spans="1:29" ht="12" customHeight="1">
      <c r="A84" s="43">
        <v>1984</v>
      </c>
      <c r="B84" s="79">
        <f>+'[1]Pop'!H205</f>
        <v>235.825</v>
      </c>
      <c r="C84" s="59">
        <v>840</v>
      </c>
      <c r="D84" s="253">
        <f t="shared" si="10"/>
        <v>3.5619633202586667</v>
      </c>
      <c r="E84" s="253">
        <f t="shared" si="22"/>
        <v>0.4113121616926867</v>
      </c>
      <c r="F84" s="273">
        <v>523</v>
      </c>
      <c r="G84" s="278">
        <f t="shared" si="11"/>
        <v>2.2177462101134315</v>
      </c>
      <c r="H84" s="278">
        <f t="shared" si="12"/>
        <v>0.2609113188368743</v>
      </c>
      <c r="I84" s="273">
        <v>656</v>
      </c>
      <c r="J84" s="278">
        <f t="shared" si="8"/>
        <v>2.781723735821054</v>
      </c>
      <c r="K84" s="278">
        <f t="shared" si="9"/>
        <v>0.3257287746863061</v>
      </c>
      <c r="L84" s="273">
        <v>74</v>
      </c>
      <c r="M84" s="278">
        <f t="shared" si="13"/>
        <v>0.31379200678469205</v>
      </c>
      <c r="N84" s="278">
        <f t="shared" si="14"/>
        <v>0.03713514873191622</v>
      </c>
      <c r="O84" s="273">
        <v>221</v>
      </c>
      <c r="P84" s="278">
        <f t="shared" si="15"/>
        <v>0.9371355878299586</v>
      </c>
      <c r="Q84" s="278">
        <f t="shared" si="16"/>
        <v>0.11090361986153358</v>
      </c>
      <c r="R84" s="273">
        <f t="shared" si="17"/>
        <v>295</v>
      </c>
      <c r="S84" s="278">
        <f t="shared" si="23"/>
        <v>1.2509275946146508</v>
      </c>
      <c r="T84" s="278">
        <f t="shared" si="19"/>
        <v>0.1480387685934498</v>
      </c>
      <c r="U84" s="273">
        <f t="shared" si="20"/>
        <v>951</v>
      </c>
      <c r="V84" s="278">
        <f t="shared" si="29"/>
        <v>4.032651330435705</v>
      </c>
      <c r="W84" s="278">
        <f t="shared" si="21"/>
        <v>0.4737675432797559</v>
      </c>
      <c r="X84" s="280" t="s">
        <v>7</v>
      </c>
      <c r="Y84" s="280" t="s">
        <v>7</v>
      </c>
      <c r="Z84" s="280" t="s">
        <v>7</v>
      </c>
      <c r="AA84" s="273">
        <f t="shared" si="31"/>
        <v>951</v>
      </c>
      <c r="AB84" s="278">
        <f t="shared" si="27"/>
        <v>4.032651330435705</v>
      </c>
      <c r="AC84" s="278">
        <f t="shared" si="30"/>
        <v>0.4737675432797559</v>
      </c>
    </row>
    <row r="85" spans="1:29" ht="12" customHeight="1">
      <c r="A85" s="43">
        <v>1985</v>
      </c>
      <c r="B85" s="79">
        <f>+'[1]Pop'!H206</f>
        <v>237.924</v>
      </c>
      <c r="C85" s="59">
        <v>940</v>
      </c>
      <c r="D85" s="253">
        <f t="shared" si="10"/>
        <v>3.9508414451673644</v>
      </c>
      <c r="E85" s="253">
        <f t="shared" si="22"/>
        <v>0.4562172569477326</v>
      </c>
      <c r="F85" s="273">
        <v>544</v>
      </c>
      <c r="G85" s="278">
        <f t="shared" si="11"/>
        <v>2.2864444108202617</v>
      </c>
      <c r="H85" s="278">
        <f t="shared" si="12"/>
        <v>0.2689934600965014</v>
      </c>
      <c r="I85" s="273">
        <v>714</v>
      </c>
      <c r="J85" s="278">
        <f t="shared" si="8"/>
        <v>3.0009582892015936</v>
      </c>
      <c r="K85" s="278">
        <f t="shared" si="9"/>
        <v>0.35140026805639274</v>
      </c>
      <c r="L85" s="273">
        <v>85</v>
      </c>
      <c r="M85" s="278">
        <f t="shared" si="13"/>
        <v>0.3572569391906659</v>
      </c>
      <c r="N85" s="278">
        <f t="shared" si="14"/>
        <v>0.04227892771487171</v>
      </c>
      <c r="O85" s="273">
        <v>243</v>
      </c>
      <c r="P85" s="278">
        <f t="shared" si="15"/>
        <v>1.0213345438039036</v>
      </c>
      <c r="Q85" s="278">
        <f t="shared" si="16"/>
        <v>0.1208679933495744</v>
      </c>
      <c r="R85" s="273">
        <f t="shared" si="17"/>
        <v>328</v>
      </c>
      <c r="S85" s="278">
        <f t="shared" si="23"/>
        <v>1.3785914829945696</v>
      </c>
      <c r="T85" s="278">
        <f t="shared" si="19"/>
        <v>0.16314692106444612</v>
      </c>
      <c r="U85" s="273">
        <f t="shared" si="20"/>
        <v>1042</v>
      </c>
      <c r="V85" s="278">
        <f t="shared" si="29"/>
        <v>4.379549772196163</v>
      </c>
      <c r="W85" s="278">
        <f t="shared" si="21"/>
        <v>0.5145471891208389</v>
      </c>
      <c r="X85" s="280" t="s">
        <v>7</v>
      </c>
      <c r="Y85" s="280" t="s">
        <v>7</v>
      </c>
      <c r="Z85" s="280" t="s">
        <v>7</v>
      </c>
      <c r="AA85" s="273">
        <f t="shared" si="31"/>
        <v>1042</v>
      </c>
      <c r="AB85" s="278">
        <f t="shared" si="27"/>
        <v>4.379549772196163</v>
      </c>
      <c r="AC85" s="278">
        <f t="shared" si="30"/>
        <v>0.5145471891208389</v>
      </c>
    </row>
    <row r="86" spans="1:29" ht="12" customHeight="1">
      <c r="A86" s="41">
        <v>1986</v>
      </c>
      <c r="B86" s="78">
        <f>+'[1]Pop'!H207</f>
        <v>240.133</v>
      </c>
      <c r="C86" s="55">
        <v>1000</v>
      </c>
      <c r="D86" s="254">
        <f t="shared" si="10"/>
        <v>4.164358917766404</v>
      </c>
      <c r="E86" s="254">
        <f t="shared" si="22"/>
        <v>0.4808728542455432</v>
      </c>
      <c r="F86" s="274">
        <v>565</v>
      </c>
      <c r="G86" s="286">
        <f t="shared" si="11"/>
        <v>2.3528627885380184</v>
      </c>
      <c r="H86" s="286">
        <f t="shared" si="12"/>
        <v>0.2768073868868257</v>
      </c>
      <c r="I86" s="274">
        <v>759</v>
      </c>
      <c r="J86" s="286">
        <f t="shared" si="8"/>
        <v>3.160748418584701</v>
      </c>
      <c r="K86" s="286">
        <f t="shared" si="9"/>
        <v>0.37011105604036315</v>
      </c>
      <c r="L86" s="274">
        <v>103</v>
      </c>
      <c r="M86" s="286">
        <f t="shared" si="13"/>
        <v>0.4289289685299396</v>
      </c>
      <c r="N86" s="286">
        <f t="shared" si="14"/>
        <v>0.050760824678099364</v>
      </c>
      <c r="O86" s="274">
        <v>260</v>
      </c>
      <c r="P86" s="286">
        <f t="shared" si="15"/>
        <v>1.0827333186192651</v>
      </c>
      <c r="Q86" s="286">
        <f t="shared" si="16"/>
        <v>0.1281341205466586</v>
      </c>
      <c r="R86" s="274">
        <f t="shared" si="17"/>
        <v>363</v>
      </c>
      <c r="S86" s="286">
        <f t="shared" si="23"/>
        <v>1.5116622871492047</v>
      </c>
      <c r="T86" s="286">
        <f t="shared" si="19"/>
        <v>0.17889494522475796</v>
      </c>
      <c r="U86" s="274">
        <f t="shared" si="20"/>
        <v>1122</v>
      </c>
      <c r="V86" s="286">
        <f t="shared" si="29"/>
        <v>4.672410705733905</v>
      </c>
      <c r="W86" s="286">
        <f t="shared" si="21"/>
        <v>0.5490060012651211</v>
      </c>
      <c r="X86" s="279" t="s">
        <v>7</v>
      </c>
      <c r="Y86" s="279" t="s">
        <v>7</v>
      </c>
      <c r="Z86" s="279" t="s">
        <v>7</v>
      </c>
      <c r="AA86" s="274">
        <f t="shared" si="31"/>
        <v>1122</v>
      </c>
      <c r="AB86" s="286">
        <f t="shared" si="27"/>
        <v>4.672410705733905</v>
      </c>
      <c r="AC86" s="286">
        <f t="shared" si="30"/>
        <v>0.5490060012651211</v>
      </c>
    </row>
    <row r="87" spans="1:29" ht="12" customHeight="1">
      <c r="A87" s="41">
        <v>1987</v>
      </c>
      <c r="B87" s="78">
        <f>+'[1]Pop'!H208</f>
        <v>242.289</v>
      </c>
      <c r="C87" s="55">
        <v>1074</v>
      </c>
      <c r="D87" s="254">
        <f t="shared" si="10"/>
        <v>4.432722905290789</v>
      </c>
      <c r="E87" s="254">
        <f t="shared" si="22"/>
        <v>0.5118617673545945</v>
      </c>
      <c r="F87" s="274">
        <v>589</v>
      </c>
      <c r="G87" s="286">
        <f t="shared" si="11"/>
        <v>2.4309811836278166</v>
      </c>
      <c r="H87" s="286">
        <f t="shared" si="12"/>
        <v>0.2859977863091549</v>
      </c>
      <c r="I87" s="274">
        <v>755</v>
      </c>
      <c r="J87" s="286">
        <f t="shared" si="8"/>
        <v>3.116113401764009</v>
      </c>
      <c r="K87" s="286">
        <f t="shared" si="9"/>
        <v>0.36488447327447415</v>
      </c>
      <c r="L87" s="274">
        <v>103</v>
      </c>
      <c r="M87" s="286">
        <f t="shared" si="13"/>
        <v>0.42511215944595093</v>
      </c>
      <c r="N87" s="286">
        <f t="shared" si="14"/>
        <v>0.05030913129537881</v>
      </c>
      <c r="O87" s="274">
        <v>272</v>
      </c>
      <c r="P87" s="286">
        <f t="shared" si="15"/>
        <v>1.1226262851388218</v>
      </c>
      <c r="Q87" s="286">
        <f t="shared" si="16"/>
        <v>0.13285518167323335</v>
      </c>
      <c r="R87" s="274">
        <f t="shared" si="17"/>
        <v>375</v>
      </c>
      <c r="S87" s="286">
        <f t="shared" si="23"/>
        <v>1.5477384445847728</v>
      </c>
      <c r="T87" s="286">
        <f t="shared" si="19"/>
        <v>0.18316431296861216</v>
      </c>
      <c r="U87" s="274">
        <f t="shared" si="20"/>
        <v>1130</v>
      </c>
      <c r="V87" s="286">
        <f t="shared" si="29"/>
        <v>4.663851846348782</v>
      </c>
      <c r="W87" s="286">
        <f t="shared" si="21"/>
        <v>0.5480487862430863</v>
      </c>
      <c r="X87" s="279" t="s">
        <v>7</v>
      </c>
      <c r="Y87" s="279" t="s">
        <v>7</v>
      </c>
      <c r="Z87" s="279" t="s">
        <v>7</v>
      </c>
      <c r="AA87" s="274">
        <f t="shared" si="31"/>
        <v>1130</v>
      </c>
      <c r="AB87" s="286">
        <f t="shared" si="27"/>
        <v>4.663851846348782</v>
      </c>
      <c r="AC87" s="286">
        <f t="shared" si="30"/>
        <v>0.5480487862430863</v>
      </c>
    </row>
    <row r="88" spans="1:29" ht="12" customHeight="1">
      <c r="A88" s="41">
        <v>1988</v>
      </c>
      <c r="B88" s="78">
        <f>+'[1]Pop'!H209</f>
        <v>244.499</v>
      </c>
      <c r="C88" s="55">
        <v>1150</v>
      </c>
      <c r="D88" s="254">
        <f t="shared" si="10"/>
        <v>4.703495719818895</v>
      </c>
      <c r="E88" s="254">
        <f t="shared" si="22"/>
        <v>0.5431288360068008</v>
      </c>
      <c r="F88" s="274">
        <v>608</v>
      </c>
      <c r="G88" s="286">
        <f t="shared" si="11"/>
        <v>2.486717737086859</v>
      </c>
      <c r="H88" s="286">
        <f t="shared" si="12"/>
        <v>0.29255502789257165</v>
      </c>
      <c r="I88" s="274">
        <v>752</v>
      </c>
      <c r="J88" s="286">
        <f t="shared" si="8"/>
        <v>3.075677201133747</v>
      </c>
      <c r="K88" s="286">
        <f t="shared" si="9"/>
        <v>0.3601495551678861</v>
      </c>
      <c r="L88" s="274">
        <v>100</v>
      </c>
      <c r="M88" s="286">
        <f t="shared" si="13"/>
        <v>0.4089996278103387</v>
      </c>
      <c r="N88" s="286">
        <f t="shared" si="14"/>
        <v>0.04840232281779157</v>
      </c>
      <c r="O88" s="274">
        <v>293</v>
      </c>
      <c r="P88" s="286">
        <f t="shared" si="15"/>
        <v>1.1983689094842924</v>
      </c>
      <c r="Q88" s="286">
        <f t="shared" si="16"/>
        <v>0.1418188058561293</v>
      </c>
      <c r="R88" s="274">
        <f t="shared" si="17"/>
        <v>393</v>
      </c>
      <c r="S88" s="286">
        <f t="shared" si="23"/>
        <v>1.6073685372946311</v>
      </c>
      <c r="T88" s="286">
        <f t="shared" si="19"/>
        <v>0.19022112867392088</v>
      </c>
      <c r="U88" s="274">
        <f t="shared" si="20"/>
        <v>1145</v>
      </c>
      <c r="V88" s="286">
        <f t="shared" si="29"/>
        <v>4.683045738428378</v>
      </c>
      <c r="W88" s="286">
        <f t="shared" si="21"/>
        <v>0.550370683841807</v>
      </c>
      <c r="X88" s="279" t="s">
        <v>7</v>
      </c>
      <c r="Y88" s="279" t="s">
        <v>7</v>
      </c>
      <c r="Z88" s="279" t="s">
        <v>7</v>
      </c>
      <c r="AA88" s="274">
        <f t="shared" si="31"/>
        <v>1145</v>
      </c>
      <c r="AB88" s="286">
        <f t="shared" si="27"/>
        <v>4.683045738428378</v>
      </c>
      <c r="AC88" s="286">
        <f t="shared" si="30"/>
        <v>0.550370683841807</v>
      </c>
    </row>
    <row r="89" spans="1:29" ht="12" customHeight="1">
      <c r="A89" s="41">
        <v>1989</v>
      </c>
      <c r="B89" s="78">
        <f>+'[1]Pop'!H210</f>
        <v>246.819</v>
      </c>
      <c r="C89" s="55">
        <v>907.9381097403001</v>
      </c>
      <c r="D89" s="254">
        <f t="shared" si="10"/>
        <v>3.67855841624956</v>
      </c>
      <c r="E89" s="254">
        <f t="shared" si="22"/>
        <v>0.42477579864313625</v>
      </c>
      <c r="F89" s="274">
        <v>622</v>
      </c>
      <c r="G89" s="286">
        <f t="shared" si="11"/>
        <v>2.5200653110173854</v>
      </c>
      <c r="H89" s="286">
        <f t="shared" si="12"/>
        <v>0.2964782718843983</v>
      </c>
      <c r="I89" s="274">
        <v>769</v>
      </c>
      <c r="J89" s="286">
        <f t="shared" si="8"/>
        <v>3.1156434472224586</v>
      </c>
      <c r="K89" s="286">
        <f t="shared" si="9"/>
        <v>0.364829443468672</v>
      </c>
      <c r="L89" s="274">
        <v>101</v>
      </c>
      <c r="M89" s="286">
        <f t="shared" si="13"/>
        <v>0.4092067466443021</v>
      </c>
      <c r="N89" s="286">
        <f t="shared" si="14"/>
        <v>0.04842683392240262</v>
      </c>
      <c r="O89" s="274">
        <v>318</v>
      </c>
      <c r="P89" s="286">
        <f t="shared" si="15"/>
        <v>1.2883935191375058</v>
      </c>
      <c r="Q89" s="286">
        <f t="shared" si="16"/>
        <v>0.15247260581508945</v>
      </c>
      <c r="R89" s="274">
        <f t="shared" si="17"/>
        <v>419</v>
      </c>
      <c r="S89" s="286">
        <f t="shared" si="23"/>
        <v>1.697600265781808</v>
      </c>
      <c r="T89" s="286">
        <f t="shared" si="19"/>
        <v>0.20089943973749208</v>
      </c>
      <c r="U89" s="274">
        <f t="shared" si="20"/>
        <v>1188</v>
      </c>
      <c r="V89" s="286">
        <f t="shared" si="29"/>
        <v>4.813243713004266</v>
      </c>
      <c r="W89" s="286">
        <f t="shared" si="21"/>
        <v>0.5657288832061641</v>
      </c>
      <c r="X89" s="279" t="s">
        <v>7</v>
      </c>
      <c r="Y89" s="279" t="s">
        <v>7</v>
      </c>
      <c r="Z89" s="279" t="s">
        <v>7</v>
      </c>
      <c r="AA89" s="274">
        <f t="shared" si="31"/>
        <v>1188</v>
      </c>
      <c r="AB89" s="286">
        <f t="shared" si="27"/>
        <v>4.813243713004266</v>
      </c>
      <c r="AC89" s="286">
        <f t="shared" si="30"/>
        <v>0.5657288832061641</v>
      </c>
    </row>
    <row r="90" spans="1:29" ht="12" customHeight="1">
      <c r="A90" s="41">
        <v>1990</v>
      </c>
      <c r="B90" s="78">
        <f>+'[1]Pop'!H211</f>
        <v>249.623</v>
      </c>
      <c r="C90" s="55">
        <v>974.296150631827</v>
      </c>
      <c r="D90" s="254">
        <f t="shared" si="10"/>
        <v>3.90307043273988</v>
      </c>
      <c r="E90" s="254">
        <f t="shared" si="22"/>
        <v>0.4507009737574919</v>
      </c>
      <c r="F90" s="274">
        <v>625</v>
      </c>
      <c r="G90" s="286">
        <f t="shared" si="11"/>
        <v>2.5037756937461695</v>
      </c>
      <c r="H90" s="286">
        <f t="shared" si="12"/>
        <v>0.29456184632307875</v>
      </c>
      <c r="I90" s="274">
        <v>739</v>
      </c>
      <c r="J90" s="286">
        <f t="shared" si="8"/>
        <v>2.9604643802854707</v>
      </c>
      <c r="K90" s="286">
        <f t="shared" si="9"/>
        <v>0.34665859253928233</v>
      </c>
      <c r="L90" s="274">
        <v>88</v>
      </c>
      <c r="M90" s="286">
        <f t="shared" si="13"/>
        <v>0.3525316176794606</v>
      </c>
      <c r="N90" s="286">
        <f t="shared" si="14"/>
        <v>0.041719718068575225</v>
      </c>
      <c r="O90" s="274">
        <v>324</v>
      </c>
      <c r="P90" s="286">
        <f t="shared" si="15"/>
        <v>1.297957319638014</v>
      </c>
      <c r="Q90" s="286">
        <f t="shared" si="16"/>
        <v>0.1536044165252088</v>
      </c>
      <c r="R90" s="274">
        <f t="shared" si="17"/>
        <v>412</v>
      </c>
      <c r="S90" s="286">
        <f t="shared" si="23"/>
        <v>1.6504889373174747</v>
      </c>
      <c r="T90" s="286">
        <f t="shared" si="19"/>
        <v>0.195324134593784</v>
      </c>
      <c r="U90" s="274">
        <f t="shared" si="20"/>
        <v>1151</v>
      </c>
      <c r="V90" s="286">
        <f t="shared" si="29"/>
        <v>4.610953317602945</v>
      </c>
      <c r="W90" s="286">
        <f t="shared" si="21"/>
        <v>0.5419827271330664</v>
      </c>
      <c r="X90" s="279" t="s">
        <v>7</v>
      </c>
      <c r="Y90" s="279" t="s">
        <v>7</v>
      </c>
      <c r="Z90" s="279" t="s">
        <v>7</v>
      </c>
      <c r="AA90" s="274">
        <f t="shared" si="31"/>
        <v>1151</v>
      </c>
      <c r="AB90" s="286">
        <f t="shared" si="27"/>
        <v>4.610953317602945</v>
      </c>
      <c r="AC90" s="286">
        <f t="shared" si="30"/>
        <v>0.5419827271330664</v>
      </c>
    </row>
    <row r="91" spans="1:29" ht="12" customHeight="1">
      <c r="A91" s="43">
        <v>1991</v>
      </c>
      <c r="B91" s="79">
        <f>+'[1]Pop'!H212</f>
        <v>252.981</v>
      </c>
      <c r="C91" s="59">
        <v>1040.0577407698102</v>
      </c>
      <c r="D91" s="253">
        <f t="shared" si="10"/>
        <v>4.111208908059539</v>
      </c>
      <c r="E91" s="253">
        <f t="shared" si="22"/>
        <v>0.4747354397297389</v>
      </c>
      <c r="F91" s="273">
        <v>659</v>
      </c>
      <c r="G91" s="278">
        <f t="shared" si="11"/>
        <v>2.6049387108122746</v>
      </c>
      <c r="H91" s="278">
        <f t="shared" si="12"/>
        <v>0.30646337774262056</v>
      </c>
      <c r="I91" s="273">
        <v>768</v>
      </c>
      <c r="J91" s="278">
        <f t="shared" si="8"/>
        <v>3.0358011075930604</v>
      </c>
      <c r="K91" s="278">
        <f t="shared" si="9"/>
        <v>0.3554802233715528</v>
      </c>
      <c r="L91" s="273">
        <v>79</v>
      </c>
      <c r="M91" s="278">
        <f t="shared" si="13"/>
        <v>0.312276416015432</v>
      </c>
      <c r="N91" s="278">
        <f t="shared" si="14"/>
        <v>0.03695578887756592</v>
      </c>
      <c r="O91" s="273">
        <v>317</v>
      </c>
      <c r="P91" s="278">
        <f t="shared" si="15"/>
        <v>1.2530585300872399</v>
      </c>
      <c r="Q91" s="278">
        <f t="shared" si="16"/>
        <v>0.14829095030618225</v>
      </c>
      <c r="R91" s="273">
        <f t="shared" si="17"/>
        <v>396</v>
      </c>
      <c r="S91" s="278">
        <f t="shared" si="23"/>
        <v>1.5653349461026718</v>
      </c>
      <c r="T91" s="278">
        <f t="shared" si="19"/>
        <v>0.18524673918374818</v>
      </c>
      <c r="U91" s="273">
        <f t="shared" si="20"/>
        <v>1164</v>
      </c>
      <c r="V91" s="278">
        <f t="shared" si="29"/>
        <v>4.601136053695732</v>
      </c>
      <c r="W91" s="278">
        <f t="shared" si="21"/>
        <v>0.540726962555301</v>
      </c>
      <c r="X91" s="280" t="s">
        <v>7</v>
      </c>
      <c r="Y91" s="280" t="s">
        <v>7</v>
      </c>
      <c r="Z91" s="280" t="s">
        <v>7</v>
      </c>
      <c r="AA91" s="273">
        <f t="shared" si="31"/>
        <v>1164</v>
      </c>
      <c r="AB91" s="278">
        <f t="shared" si="27"/>
        <v>4.601136053695732</v>
      </c>
      <c r="AC91" s="278">
        <f t="shared" si="30"/>
        <v>0.540726962555301</v>
      </c>
    </row>
    <row r="92" spans="1:29" ht="12" customHeight="1">
      <c r="A92" s="45">
        <v>1992</v>
      </c>
      <c r="B92" s="79">
        <f>+'[1]Pop'!H213</f>
        <v>256.514</v>
      </c>
      <c r="C92" s="59">
        <v>1131.6179314205</v>
      </c>
      <c r="D92" s="253">
        <f t="shared" si="10"/>
        <v>4.411525029513009</v>
      </c>
      <c r="E92" s="253">
        <f t="shared" si="22"/>
        <v>0.5094139756943429</v>
      </c>
      <c r="F92" s="273">
        <v>692</v>
      </c>
      <c r="G92" s="278">
        <f t="shared" si="11"/>
        <v>2.697708507138012</v>
      </c>
      <c r="H92" s="278">
        <f t="shared" si="12"/>
        <v>0.31737747142800143</v>
      </c>
      <c r="I92" s="273">
        <v>804</v>
      </c>
      <c r="J92" s="278">
        <f t="shared" si="8"/>
        <v>3.1343318493337593</v>
      </c>
      <c r="K92" s="278">
        <f t="shared" si="9"/>
        <v>0.36701778095243087</v>
      </c>
      <c r="L92" s="273">
        <v>88</v>
      </c>
      <c r="M92" s="278">
        <f t="shared" si="13"/>
        <v>0.34306119743951596</v>
      </c>
      <c r="N92" s="278">
        <f t="shared" si="14"/>
        <v>0.0405989582768658</v>
      </c>
      <c r="O92" s="273">
        <v>335</v>
      </c>
      <c r="P92" s="278">
        <f t="shared" si="15"/>
        <v>1.3059716038890665</v>
      </c>
      <c r="Q92" s="278">
        <f t="shared" si="16"/>
        <v>0.15455285253125048</v>
      </c>
      <c r="R92" s="273">
        <f t="shared" si="17"/>
        <v>423</v>
      </c>
      <c r="S92" s="278">
        <f t="shared" si="23"/>
        <v>1.6490328013285824</v>
      </c>
      <c r="T92" s="278">
        <f t="shared" si="19"/>
        <v>0.19515181080811628</v>
      </c>
      <c r="U92" s="273">
        <f t="shared" si="20"/>
        <v>1227</v>
      </c>
      <c r="V92" s="278">
        <f t="shared" si="29"/>
        <v>4.7833646506623415</v>
      </c>
      <c r="W92" s="278">
        <f t="shared" si="21"/>
        <v>0.5621695917605471</v>
      </c>
      <c r="X92" s="280" t="s">
        <v>7</v>
      </c>
      <c r="Y92" s="280" t="s">
        <v>7</v>
      </c>
      <c r="Z92" s="280" t="s">
        <v>7</v>
      </c>
      <c r="AA92" s="273">
        <f t="shared" si="31"/>
        <v>1227</v>
      </c>
      <c r="AB92" s="278">
        <f t="shared" si="27"/>
        <v>4.7833646506623415</v>
      </c>
      <c r="AC92" s="278">
        <f t="shared" si="30"/>
        <v>0.5621695917605471</v>
      </c>
    </row>
    <row r="93" spans="1:29" ht="12" customHeight="1">
      <c r="A93" s="45">
        <v>1993</v>
      </c>
      <c r="B93" s="79">
        <f>+'[1]Pop'!H214</f>
        <v>259.919</v>
      </c>
      <c r="C93" s="59">
        <v>1268.315861019</v>
      </c>
      <c r="D93" s="253">
        <f t="shared" si="10"/>
        <v>4.879658128182242</v>
      </c>
      <c r="E93" s="253">
        <f t="shared" si="22"/>
        <v>0.5634709154944851</v>
      </c>
      <c r="F93" s="273">
        <v>694</v>
      </c>
      <c r="G93" s="278">
        <f t="shared" si="11"/>
        <v>2.670062596424271</v>
      </c>
      <c r="H93" s="278">
        <f t="shared" si="12"/>
        <v>0.31412501134403187</v>
      </c>
      <c r="I93" s="273">
        <v>821</v>
      </c>
      <c r="J93" s="278">
        <f t="shared" si="8"/>
        <v>3.1586763568650236</v>
      </c>
      <c r="K93" s="278">
        <f t="shared" si="9"/>
        <v>0.369868425862415</v>
      </c>
      <c r="L93" s="273">
        <v>91</v>
      </c>
      <c r="M93" s="278">
        <f t="shared" si="13"/>
        <v>0.3501090724417992</v>
      </c>
      <c r="N93" s="278">
        <f t="shared" si="14"/>
        <v>0.04143302632447328</v>
      </c>
      <c r="O93" s="273">
        <v>349</v>
      </c>
      <c r="P93" s="278">
        <f t="shared" si="15"/>
        <v>1.3427260031009662</v>
      </c>
      <c r="Q93" s="278">
        <f t="shared" si="16"/>
        <v>0.15890248557407885</v>
      </c>
      <c r="R93" s="273">
        <f t="shared" si="17"/>
        <v>440</v>
      </c>
      <c r="S93" s="278">
        <f t="shared" si="23"/>
        <v>1.6928350755427655</v>
      </c>
      <c r="T93" s="278">
        <f t="shared" si="19"/>
        <v>0.20033551189855214</v>
      </c>
      <c r="U93" s="273">
        <f t="shared" si="20"/>
        <v>1261</v>
      </c>
      <c r="V93" s="278">
        <f t="shared" si="29"/>
        <v>4.851511432407789</v>
      </c>
      <c r="W93" s="278">
        <f t="shared" si="21"/>
        <v>0.5702039377609671</v>
      </c>
      <c r="X93" s="280" t="s">
        <v>7</v>
      </c>
      <c r="Y93" s="280" t="s">
        <v>7</v>
      </c>
      <c r="Z93" s="280" t="s">
        <v>7</v>
      </c>
      <c r="AA93" s="273">
        <f t="shared" si="31"/>
        <v>1261</v>
      </c>
      <c r="AB93" s="278">
        <f t="shared" si="27"/>
        <v>4.851511432407789</v>
      </c>
      <c r="AC93" s="278">
        <f t="shared" si="30"/>
        <v>0.5702039377609671</v>
      </c>
    </row>
    <row r="94" spans="1:29" ht="12" customHeight="1">
      <c r="A94" s="43">
        <v>1994</v>
      </c>
      <c r="B94" s="79">
        <f>+'[1]Pop'!H215</f>
        <v>263.126</v>
      </c>
      <c r="C94" s="59">
        <v>1374.371915146445</v>
      </c>
      <c r="D94" s="253">
        <f t="shared" si="10"/>
        <v>5.223246335012295</v>
      </c>
      <c r="E94" s="253">
        <f t="shared" si="22"/>
        <v>0.6031462280614659</v>
      </c>
      <c r="F94" s="273">
        <v>710</v>
      </c>
      <c r="G94" s="278">
        <f t="shared" si="11"/>
        <v>2.6983270372369135</v>
      </c>
      <c r="H94" s="278">
        <f t="shared" si="12"/>
        <v>0.317450239674931</v>
      </c>
      <c r="I94" s="273">
        <v>813</v>
      </c>
      <c r="J94" s="278">
        <f t="shared" si="8"/>
        <v>3.089774480667057</v>
      </c>
      <c r="K94" s="278">
        <f t="shared" si="9"/>
        <v>0.36180029047623624</v>
      </c>
      <c r="L94" s="273">
        <v>84</v>
      </c>
      <c r="M94" s="278">
        <f t="shared" si="13"/>
        <v>0.31923869172943764</v>
      </c>
      <c r="N94" s="278">
        <f t="shared" si="14"/>
        <v>0.037779726831886115</v>
      </c>
      <c r="O94" s="273">
        <v>371</v>
      </c>
      <c r="P94" s="278">
        <f t="shared" si="15"/>
        <v>1.4099708884716828</v>
      </c>
      <c r="Q94" s="278">
        <f t="shared" si="16"/>
        <v>0.16686046017416367</v>
      </c>
      <c r="R94" s="273">
        <f t="shared" si="17"/>
        <v>455</v>
      </c>
      <c r="S94" s="278">
        <f t="shared" si="23"/>
        <v>1.7292095802011205</v>
      </c>
      <c r="T94" s="278">
        <f t="shared" si="19"/>
        <v>0.2046401870060498</v>
      </c>
      <c r="U94" s="273">
        <f t="shared" si="20"/>
        <v>1268</v>
      </c>
      <c r="V94" s="278">
        <f t="shared" si="29"/>
        <v>4.8189840608681775</v>
      </c>
      <c r="W94" s="278">
        <f t="shared" si="21"/>
        <v>0.566440477482286</v>
      </c>
      <c r="X94" s="280" t="s">
        <v>7</v>
      </c>
      <c r="Y94" s="280" t="s">
        <v>7</v>
      </c>
      <c r="Z94" s="280" t="s">
        <v>7</v>
      </c>
      <c r="AA94" s="273">
        <f t="shared" si="31"/>
        <v>1268</v>
      </c>
      <c r="AB94" s="278">
        <f t="shared" si="27"/>
        <v>4.8189840608681775</v>
      </c>
      <c r="AC94" s="278">
        <f t="shared" si="30"/>
        <v>0.566440477482286</v>
      </c>
    </row>
    <row r="95" spans="1:29" ht="12" customHeight="1">
      <c r="A95" s="43">
        <v>1995</v>
      </c>
      <c r="B95" s="79">
        <f>+'[1]Pop'!H216</f>
        <v>266.278</v>
      </c>
      <c r="C95" s="59">
        <v>1636.3754477375</v>
      </c>
      <c r="D95" s="253">
        <f t="shared" si="10"/>
        <v>6.145364798209014</v>
      </c>
      <c r="E95" s="253">
        <f t="shared" si="22"/>
        <v>0.7096264201165143</v>
      </c>
      <c r="F95" s="273">
        <v>767</v>
      </c>
      <c r="G95" s="278">
        <f t="shared" si="11"/>
        <v>2.8804482533292273</v>
      </c>
      <c r="H95" s="278">
        <f t="shared" si="12"/>
        <v>0.33887626509755614</v>
      </c>
      <c r="I95" s="273">
        <v>831</v>
      </c>
      <c r="J95" s="278">
        <f t="shared" si="8"/>
        <v>3.1207985639068943</v>
      </c>
      <c r="K95" s="278">
        <f t="shared" si="9"/>
        <v>0.36543308710853567</v>
      </c>
      <c r="L95" s="273">
        <v>95</v>
      </c>
      <c r="M95" s="278">
        <f t="shared" si="13"/>
        <v>0.35676999226372436</v>
      </c>
      <c r="N95" s="278">
        <f t="shared" si="14"/>
        <v>0.04222130085961236</v>
      </c>
      <c r="O95" s="273">
        <v>402</v>
      </c>
      <c r="P95" s="278">
        <f t="shared" si="15"/>
        <v>1.5097003883159703</v>
      </c>
      <c r="Q95" s="278">
        <f t="shared" si="16"/>
        <v>0.17866276784804383</v>
      </c>
      <c r="R95" s="273">
        <f t="shared" si="17"/>
        <v>497</v>
      </c>
      <c r="S95" s="278">
        <f t="shared" si="23"/>
        <v>1.8664703805796947</v>
      </c>
      <c r="T95" s="278">
        <f t="shared" si="19"/>
        <v>0.2208840687076562</v>
      </c>
      <c r="U95" s="273">
        <f t="shared" si="20"/>
        <v>1328</v>
      </c>
      <c r="V95" s="278">
        <f t="shared" si="29"/>
        <v>4.987268944486589</v>
      </c>
      <c r="W95" s="278">
        <f t="shared" si="21"/>
        <v>0.5863171558161919</v>
      </c>
      <c r="X95" s="280" t="s">
        <v>7</v>
      </c>
      <c r="Y95" s="280" t="s">
        <v>7</v>
      </c>
      <c r="Z95" s="280" t="s">
        <v>7</v>
      </c>
      <c r="AA95" s="273">
        <f t="shared" si="31"/>
        <v>1328</v>
      </c>
      <c r="AB95" s="278">
        <f t="shared" si="27"/>
        <v>4.987268944486589</v>
      </c>
      <c r="AC95" s="278">
        <f t="shared" si="30"/>
        <v>0.5863171558161919</v>
      </c>
    </row>
    <row r="96" spans="1:29" ht="12" customHeight="1">
      <c r="A96" s="41">
        <v>1996</v>
      </c>
      <c r="B96" s="78">
        <f>+'[1]Pop'!H217</f>
        <v>269.394</v>
      </c>
      <c r="C96" s="55">
        <v>1581.61933625351</v>
      </c>
      <c r="D96" s="254">
        <f t="shared" si="10"/>
        <v>5.871026586536857</v>
      </c>
      <c r="E96" s="254">
        <f t="shared" si="22"/>
        <v>0.6779476427871659</v>
      </c>
      <c r="F96" s="274">
        <v>762</v>
      </c>
      <c r="G96" s="286">
        <f t="shared" si="11"/>
        <v>2.828570792222544</v>
      </c>
      <c r="H96" s="286">
        <f t="shared" si="12"/>
        <v>0.3327730343791228</v>
      </c>
      <c r="I96" s="274">
        <v>876</v>
      </c>
      <c r="J96" s="286">
        <f t="shared" si="8"/>
        <v>3.2517428005078064</v>
      </c>
      <c r="K96" s="286">
        <f t="shared" si="9"/>
        <v>0.3807661358908439</v>
      </c>
      <c r="L96" s="274">
        <v>105</v>
      </c>
      <c r="M96" s="286">
        <f t="shared" si="13"/>
        <v>0.38976369184168913</v>
      </c>
      <c r="N96" s="286">
        <f t="shared" si="14"/>
        <v>0.04612588069132416</v>
      </c>
      <c r="O96" s="274">
        <v>450</v>
      </c>
      <c r="P96" s="286">
        <f t="shared" si="15"/>
        <v>1.6704158221786676</v>
      </c>
      <c r="Q96" s="286">
        <f t="shared" si="16"/>
        <v>0.19768234581996066</v>
      </c>
      <c r="R96" s="274">
        <f t="shared" si="17"/>
        <v>555</v>
      </c>
      <c r="S96" s="286">
        <f t="shared" si="23"/>
        <v>2.0601795140203567</v>
      </c>
      <c r="T96" s="286">
        <f t="shared" si="19"/>
        <v>0.2438082265112848</v>
      </c>
      <c r="U96" s="274">
        <f t="shared" si="20"/>
        <v>1431</v>
      </c>
      <c r="V96" s="286">
        <f t="shared" si="29"/>
        <v>5.3119223145281635</v>
      </c>
      <c r="W96" s="286">
        <f t="shared" si="21"/>
        <v>0.6245743624021287</v>
      </c>
      <c r="X96" s="279" t="s">
        <v>7</v>
      </c>
      <c r="Y96" s="279" t="s">
        <v>7</v>
      </c>
      <c r="Z96" s="279" t="s">
        <v>7</v>
      </c>
      <c r="AA96" s="274">
        <f t="shared" si="31"/>
        <v>1431</v>
      </c>
      <c r="AB96" s="286">
        <f t="shared" si="27"/>
        <v>5.3119223145281635</v>
      </c>
      <c r="AC96" s="286">
        <f t="shared" si="30"/>
        <v>0.6245743624021287</v>
      </c>
    </row>
    <row r="97" spans="1:29" ht="12" customHeight="1">
      <c r="A97" s="41">
        <v>1997</v>
      </c>
      <c r="B97" s="78">
        <f>+'[1]Pop'!H218</f>
        <v>272.647</v>
      </c>
      <c r="C97" s="55">
        <v>1568.4521271003039</v>
      </c>
      <c r="D97" s="254">
        <f t="shared" si="10"/>
        <v>5.752684339458361</v>
      </c>
      <c r="E97" s="254">
        <f t="shared" si="22"/>
        <v>0.6642822562884944</v>
      </c>
      <c r="F97" s="274">
        <v>794</v>
      </c>
      <c r="G97" s="286">
        <f t="shared" si="11"/>
        <v>2.912190488066988</v>
      </c>
      <c r="H97" s="286">
        <f t="shared" si="12"/>
        <v>0.34261064565493976</v>
      </c>
      <c r="I97" s="274">
        <v>883</v>
      </c>
      <c r="J97" s="286">
        <f t="shared" si="8"/>
        <v>3.238619900457368</v>
      </c>
      <c r="K97" s="286">
        <f t="shared" si="9"/>
        <v>0.37922949654067545</v>
      </c>
      <c r="L97" s="274">
        <v>119</v>
      </c>
      <c r="M97" s="286">
        <f t="shared" si="13"/>
        <v>0.43646179858938483</v>
      </c>
      <c r="N97" s="286">
        <f t="shared" si="14"/>
        <v>0.051652283856731936</v>
      </c>
      <c r="O97" s="274">
        <v>504</v>
      </c>
      <c r="P97" s="286">
        <f t="shared" si="15"/>
        <v>1.8485440881432769</v>
      </c>
      <c r="Q97" s="286">
        <f t="shared" si="16"/>
        <v>0.2187626139814529</v>
      </c>
      <c r="R97" s="274">
        <f t="shared" si="17"/>
        <v>623</v>
      </c>
      <c r="S97" s="286">
        <f t="shared" si="23"/>
        <v>2.2850058867326615</v>
      </c>
      <c r="T97" s="286">
        <f t="shared" si="19"/>
        <v>0.27041489783818484</v>
      </c>
      <c r="U97" s="274">
        <f t="shared" si="20"/>
        <v>1506</v>
      </c>
      <c r="V97" s="286">
        <f t="shared" si="29"/>
        <v>5.52362578719003</v>
      </c>
      <c r="W97" s="286">
        <f t="shared" si="21"/>
        <v>0.6496443943788603</v>
      </c>
      <c r="X97" s="279" t="s">
        <v>7</v>
      </c>
      <c r="Y97" s="279" t="s">
        <v>7</v>
      </c>
      <c r="Z97" s="279" t="s">
        <v>7</v>
      </c>
      <c r="AA97" s="274">
        <f t="shared" si="31"/>
        <v>1506</v>
      </c>
      <c r="AB97" s="286">
        <f t="shared" si="27"/>
        <v>5.52362578719003</v>
      </c>
      <c r="AC97" s="286">
        <f t="shared" si="30"/>
        <v>0.6496443943788603</v>
      </c>
    </row>
    <row r="98" spans="1:29" ht="12" customHeight="1">
      <c r="A98" s="41">
        <v>1998</v>
      </c>
      <c r="B98" s="78">
        <f>+'[1]Pop'!H219</f>
        <v>275.854</v>
      </c>
      <c r="C98" s="55">
        <v>1636.069146100568</v>
      </c>
      <c r="D98" s="254">
        <f t="shared" si="10"/>
        <v>5.930924134145483</v>
      </c>
      <c r="E98" s="254">
        <f t="shared" si="22"/>
        <v>0.6848642187234969</v>
      </c>
      <c r="F98" s="274">
        <v>817</v>
      </c>
      <c r="G98" s="286">
        <f t="shared" si="11"/>
        <v>2.9617116300651793</v>
      </c>
      <c r="H98" s="286">
        <f t="shared" si="12"/>
        <v>0.34843666236060933</v>
      </c>
      <c r="I98" s="274">
        <v>895</v>
      </c>
      <c r="J98" s="286">
        <f t="shared" si="8"/>
        <v>3.2444699007445967</v>
      </c>
      <c r="K98" s="286">
        <f t="shared" si="9"/>
        <v>0.37991450828391066</v>
      </c>
      <c r="L98" s="274">
        <v>134</v>
      </c>
      <c r="M98" s="286">
        <f t="shared" si="13"/>
        <v>0.48576420860310165</v>
      </c>
      <c r="N98" s="286">
        <f t="shared" si="14"/>
        <v>0.05748688859208304</v>
      </c>
      <c r="O98" s="274">
        <v>515</v>
      </c>
      <c r="P98" s="286">
        <f t="shared" si="15"/>
        <v>1.8669296076910251</v>
      </c>
      <c r="Q98" s="286">
        <f t="shared" si="16"/>
        <v>0.22093841511136394</v>
      </c>
      <c r="R98" s="274">
        <f t="shared" si="17"/>
        <v>649</v>
      </c>
      <c r="S98" s="286">
        <f t="shared" si="23"/>
        <v>2.352693816294127</v>
      </c>
      <c r="T98" s="286">
        <f t="shared" si="19"/>
        <v>0.278425303703447</v>
      </c>
      <c r="U98" s="274">
        <f t="shared" si="20"/>
        <v>1544</v>
      </c>
      <c r="V98" s="286">
        <f t="shared" si="29"/>
        <v>5.597163717038724</v>
      </c>
      <c r="W98" s="286">
        <f t="shared" si="21"/>
        <v>0.6583398119873576</v>
      </c>
      <c r="X98" s="279" t="s">
        <v>7</v>
      </c>
      <c r="Y98" s="279" t="s">
        <v>7</v>
      </c>
      <c r="Z98" s="279" t="s">
        <v>7</v>
      </c>
      <c r="AA98" s="274">
        <f t="shared" si="31"/>
        <v>1544</v>
      </c>
      <c r="AB98" s="286">
        <f t="shared" si="27"/>
        <v>5.597163717038724</v>
      </c>
      <c r="AC98" s="286">
        <f t="shared" si="30"/>
        <v>0.6583398119873576</v>
      </c>
    </row>
    <row r="99" spans="1:29" ht="12" customHeight="1">
      <c r="A99" s="41">
        <v>1999</v>
      </c>
      <c r="B99" s="78">
        <f>+'[1]Pop'!H220</f>
        <v>279.04</v>
      </c>
      <c r="C99" s="55">
        <v>1712.3327716728631</v>
      </c>
      <c r="D99" s="254">
        <f t="shared" si="10"/>
        <v>6.136513659951487</v>
      </c>
      <c r="E99" s="254">
        <f t="shared" si="22"/>
        <v>0.7086043487241902</v>
      </c>
      <c r="F99" s="274">
        <v>841</v>
      </c>
      <c r="G99" s="286">
        <f t="shared" si="11"/>
        <v>3.013904816513761</v>
      </c>
      <c r="H99" s="286">
        <f t="shared" si="12"/>
        <v>0.3545770372369131</v>
      </c>
      <c r="I99" s="274">
        <v>960</v>
      </c>
      <c r="J99" s="286">
        <f t="shared" si="8"/>
        <v>3.440366972477064</v>
      </c>
      <c r="K99" s="286">
        <f t="shared" si="9"/>
        <v>0.4028532754656984</v>
      </c>
      <c r="L99" s="274">
        <v>168</v>
      </c>
      <c r="M99" s="286">
        <f t="shared" si="13"/>
        <v>0.6020642201834862</v>
      </c>
      <c r="N99" s="286">
        <f t="shared" si="14"/>
        <v>0.0712502035720102</v>
      </c>
      <c r="O99" s="274">
        <v>555</v>
      </c>
      <c r="P99" s="286">
        <f t="shared" si="15"/>
        <v>1.9889621559633026</v>
      </c>
      <c r="Q99" s="286">
        <f t="shared" si="16"/>
        <v>0.23538013680039085</v>
      </c>
      <c r="R99" s="274">
        <f t="shared" si="17"/>
        <v>723</v>
      </c>
      <c r="S99" s="286">
        <f t="shared" si="23"/>
        <v>2.5910263761467887</v>
      </c>
      <c r="T99" s="286">
        <f t="shared" si="19"/>
        <v>0.30663034037240106</v>
      </c>
      <c r="U99" s="274">
        <f t="shared" si="20"/>
        <v>1683</v>
      </c>
      <c r="V99" s="286">
        <f t="shared" si="29"/>
        <v>6.031393348623853</v>
      </c>
      <c r="W99" s="286">
        <f t="shared" si="21"/>
        <v>0.7094836158380995</v>
      </c>
      <c r="X99" s="279" t="s">
        <v>7</v>
      </c>
      <c r="Y99" s="279" t="s">
        <v>7</v>
      </c>
      <c r="Z99" s="279" t="s">
        <v>7</v>
      </c>
      <c r="AA99" s="274">
        <f t="shared" si="31"/>
        <v>1683</v>
      </c>
      <c r="AB99" s="286">
        <f t="shared" si="27"/>
        <v>6.031393348623853</v>
      </c>
      <c r="AC99" s="286">
        <f t="shared" si="30"/>
        <v>0.7094836158380995</v>
      </c>
    </row>
    <row r="100" spans="1:29" ht="12" customHeight="1">
      <c r="A100" s="41">
        <v>2000</v>
      </c>
      <c r="B100" s="78">
        <f>+'[1]Pop'!H221</f>
        <v>282.172</v>
      </c>
      <c r="C100" s="55">
        <v>1834.7965008120668</v>
      </c>
      <c r="D100" s="254">
        <f t="shared" si="10"/>
        <v>6.502404564634573</v>
      </c>
      <c r="E100" s="254">
        <f t="shared" si="22"/>
        <v>0.7508550305582647</v>
      </c>
      <c r="F100" s="274">
        <v>914</v>
      </c>
      <c r="G100" s="286">
        <f t="shared" si="11"/>
        <v>3.2391590944530284</v>
      </c>
      <c r="H100" s="286">
        <f t="shared" si="12"/>
        <v>0.3810775405238857</v>
      </c>
      <c r="I100" s="271">
        <v>1008</v>
      </c>
      <c r="J100" s="286">
        <f t="shared" si="8"/>
        <v>3.572289242022596</v>
      </c>
      <c r="K100" s="286">
        <f t="shared" si="9"/>
        <v>0.4183008480120136</v>
      </c>
      <c r="L100" s="271" t="s">
        <v>7</v>
      </c>
      <c r="M100" s="271" t="s">
        <v>7</v>
      </c>
      <c r="N100" s="271" t="s">
        <v>7</v>
      </c>
      <c r="O100" s="271" t="s">
        <v>7</v>
      </c>
      <c r="P100" s="271" t="s">
        <v>7</v>
      </c>
      <c r="Q100" s="271" t="s">
        <v>7</v>
      </c>
      <c r="R100" s="274">
        <v>743</v>
      </c>
      <c r="S100" s="286">
        <f>R100/B100</f>
        <v>2.633145740895624</v>
      </c>
      <c r="T100" s="286">
        <f>S100/8.45</f>
        <v>0.3116148805793638</v>
      </c>
      <c r="U100" s="274">
        <f t="shared" si="20"/>
        <v>1751</v>
      </c>
      <c r="V100" s="286">
        <f t="shared" si="29"/>
        <v>6.205434982918219</v>
      </c>
      <c r="W100" s="286">
        <f t="shared" si="21"/>
        <v>0.7299157285913774</v>
      </c>
      <c r="X100" s="279" t="s">
        <v>7</v>
      </c>
      <c r="Y100" s="279" t="s">
        <v>7</v>
      </c>
      <c r="Z100" s="279" t="s">
        <v>7</v>
      </c>
      <c r="AA100" s="274">
        <f t="shared" si="31"/>
        <v>1751</v>
      </c>
      <c r="AB100" s="286">
        <f t="shared" si="27"/>
        <v>6.205434982918219</v>
      </c>
      <c r="AC100" s="286">
        <f t="shared" si="30"/>
        <v>0.7299157285913774</v>
      </c>
    </row>
    <row r="101" spans="1:29" ht="12" customHeight="1">
      <c r="A101" s="43">
        <v>2001</v>
      </c>
      <c r="B101" s="79">
        <f>+'[1]Pop'!H222</f>
        <v>285.081556</v>
      </c>
      <c r="C101" s="59">
        <v>2003.3422045558002</v>
      </c>
      <c r="D101" s="253">
        <f t="shared" si="10"/>
        <v>7.027259962604527</v>
      </c>
      <c r="E101" s="253">
        <f t="shared" si="22"/>
        <v>0.8114618894462502</v>
      </c>
      <c r="F101" s="273">
        <v>990</v>
      </c>
      <c r="G101" s="278">
        <f t="shared" si="11"/>
        <v>3.4726904605501736</v>
      </c>
      <c r="H101" s="278">
        <f t="shared" si="12"/>
        <v>0.4085518188882557</v>
      </c>
      <c r="I101" s="272">
        <v>1146</v>
      </c>
      <c r="J101" s="278">
        <f t="shared" si="8"/>
        <v>4.019902290697473</v>
      </c>
      <c r="K101" s="278">
        <f t="shared" si="9"/>
        <v>0.47071455394584</v>
      </c>
      <c r="L101" s="272" t="s">
        <v>7</v>
      </c>
      <c r="M101" s="272" t="s">
        <v>7</v>
      </c>
      <c r="N101" s="272" t="s">
        <v>7</v>
      </c>
      <c r="O101" s="272" t="s">
        <v>7</v>
      </c>
      <c r="P101" s="272" t="s">
        <v>7</v>
      </c>
      <c r="Q101" s="272" t="s">
        <v>7</v>
      </c>
      <c r="R101" s="287">
        <v>797</v>
      </c>
      <c r="S101" s="278">
        <f>R101/B101</f>
        <v>2.795691209149988</v>
      </c>
      <c r="T101" s="278">
        <f>S101/8.45</f>
        <v>0.3308510306686377</v>
      </c>
      <c r="U101" s="273">
        <f t="shared" si="20"/>
        <v>1943</v>
      </c>
      <c r="V101" s="278">
        <f t="shared" si="29"/>
        <v>6.815593499847462</v>
      </c>
      <c r="W101" s="278">
        <f t="shared" si="21"/>
        <v>0.8015655846144777</v>
      </c>
      <c r="X101" s="280" t="s">
        <v>7</v>
      </c>
      <c r="Y101" s="280" t="s">
        <v>7</v>
      </c>
      <c r="Z101" s="280" t="s">
        <v>7</v>
      </c>
      <c r="AA101" s="273">
        <f t="shared" si="31"/>
        <v>1943</v>
      </c>
      <c r="AB101" s="278">
        <f t="shared" si="27"/>
        <v>6.815593499847462</v>
      </c>
      <c r="AC101" s="278">
        <f t="shared" si="30"/>
        <v>0.8015655846144777</v>
      </c>
    </row>
    <row r="102" spans="1:29" ht="12" customHeight="1">
      <c r="A102" s="47">
        <v>2002</v>
      </c>
      <c r="B102" s="79">
        <f>+'[1]Pop'!H223</f>
        <v>287.803914</v>
      </c>
      <c r="C102" s="59">
        <v>2312.364554540519</v>
      </c>
      <c r="D102" s="253">
        <f t="shared" si="10"/>
        <v>8.034513924437173</v>
      </c>
      <c r="E102" s="253">
        <f t="shared" si="22"/>
        <v>0.9277729704892809</v>
      </c>
      <c r="F102" s="273">
        <v>1031</v>
      </c>
      <c r="G102" s="278">
        <f t="shared" si="11"/>
        <v>3.5823001350843335</v>
      </c>
      <c r="H102" s="278">
        <f t="shared" si="12"/>
        <v>0.42144707471580395</v>
      </c>
      <c r="I102" s="272" t="s">
        <v>7</v>
      </c>
      <c r="J102" s="272" t="s">
        <v>7</v>
      </c>
      <c r="K102" s="272" t="s">
        <v>7</v>
      </c>
      <c r="L102" s="272" t="s">
        <v>7</v>
      </c>
      <c r="M102" s="272" t="s">
        <v>7</v>
      </c>
      <c r="N102" s="272" t="s">
        <v>7</v>
      </c>
      <c r="O102" s="272" t="s">
        <v>7</v>
      </c>
      <c r="P102" s="272" t="s">
        <v>7</v>
      </c>
      <c r="Q102" s="272" t="s">
        <v>7</v>
      </c>
      <c r="R102" s="272" t="s">
        <v>7</v>
      </c>
      <c r="S102" s="272" t="s">
        <v>7</v>
      </c>
      <c r="T102" s="272" t="s">
        <v>7</v>
      </c>
      <c r="U102" s="272">
        <v>1860</v>
      </c>
      <c r="V102" s="278">
        <f t="shared" si="29"/>
        <v>6.462733512373289</v>
      </c>
      <c r="W102" s="278">
        <f>V102/8.45</f>
        <v>0.7648205340086733</v>
      </c>
      <c r="X102" s="280" t="s">
        <v>7</v>
      </c>
      <c r="Y102" s="280" t="s">
        <v>7</v>
      </c>
      <c r="Z102" s="280" t="s">
        <v>7</v>
      </c>
      <c r="AA102" s="273">
        <f t="shared" si="31"/>
        <v>1860</v>
      </c>
      <c r="AB102" s="278">
        <f t="shared" si="27"/>
        <v>6.462733512373289</v>
      </c>
      <c r="AC102" s="278">
        <f t="shared" si="30"/>
        <v>0.7648205340086733</v>
      </c>
    </row>
    <row r="103" spans="1:29" ht="12" customHeight="1">
      <c r="A103" s="47">
        <v>2003</v>
      </c>
      <c r="B103" s="79">
        <f>+'[1]Pop'!H224</f>
        <v>290.326418</v>
      </c>
      <c r="C103" s="59">
        <v>2510.405819725321</v>
      </c>
      <c r="D103" s="253">
        <f t="shared" si="10"/>
        <v>8.646839088977845</v>
      </c>
      <c r="E103" s="253">
        <f t="shared" si="22"/>
        <v>0.9984802643161484</v>
      </c>
      <c r="F103" s="273">
        <v>935</v>
      </c>
      <c r="G103" s="278">
        <f t="shared" si="11"/>
        <v>3.2205129882462162</v>
      </c>
      <c r="H103" s="278">
        <f t="shared" si="12"/>
        <v>0.3788838809701431</v>
      </c>
      <c r="I103" s="272" t="s">
        <v>7</v>
      </c>
      <c r="J103" s="272" t="s">
        <v>7</v>
      </c>
      <c r="K103" s="272" t="s">
        <v>7</v>
      </c>
      <c r="L103" s="272" t="s">
        <v>7</v>
      </c>
      <c r="M103" s="272" t="s">
        <v>7</v>
      </c>
      <c r="N103" s="272" t="s">
        <v>7</v>
      </c>
      <c r="O103" s="272" t="s">
        <v>7</v>
      </c>
      <c r="P103" s="272" t="s">
        <v>7</v>
      </c>
      <c r="Q103" s="272" t="s">
        <v>7</v>
      </c>
      <c r="R103" s="272" t="s">
        <v>7</v>
      </c>
      <c r="S103" s="272" t="s">
        <v>7</v>
      </c>
      <c r="T103" s="272" t="s">
        <v>7</v>
      </c>
      <c r="U103" s="272">
        <v>2151</v>
      </c>
      <c r="V103" s="278">
        <f t="shared" si="29"/>
        <v>7.408902072425252</v>
      </c>
      <c r="W103" s="278">
        <f>V103/8.45</f>
        <v>0.8767931446657103</v>
      </c>
      <c r="X103" s="280" t="s">
        <v>7</v>
      </c>
      <c r="Y103" s="280" t="s">
        <v>7</v>
      </c>
      <c r="Z103" s="280" t="s">
        <v>7</v>
      </c>
      <c r="AA103" s="273">
        <f t="shared" si="31"/>
        <v>2151</v>
      </c>
      <c r="AB103" s="278">
        <f t="shared" si="27"/>
        <v>7.408902072425252</v>
      </c>
      <c r="AC103" s="278">
        <f t="shared" si="30"/>
        <v>0.8767931446657103</v>
      </c>
    </row>
    <row r="104" spans="1:29" ht="12" customHeight="1">
      <c r="A104" s="47">
        <v>2004</v>
      </c>
      <c r="B104" s="79">
        <f>+'[1]Pop'!H225</f>
        <v>293.045739</v>
      </c>
      <c r="C104" s="59">
        <v>2708.258778857754</v>
      </c>
      <c r="D104" s="253">
        <f t="shared" si="10"/>
        <v>9.241761330840417</v>
      </c>
      <c r="E104" s="253">
        <f t="shared" si="22"/>
        <v>1.0671779827760297</v>
      </c>
      <c r="F104" s="275">
        <v>987</v>
      </c>
      <c r="G104" s="278">
        <f t="shared" si="11"/>
        <v>3.368074906559211</v>
      </c>
      <c r="H104" s="278">
        <f t="shared" si="12"/>
        <v>0.3962441066540248</v>
      </c>
      <c r="I104" s="281" t="s">
        <v>7</v>
      </c>
      <c r="J104" s="281" t="s">
        <v>7</v>
      </c>
      <c r="K104" s="281" t="s">
        <v>7</v>
      </c>
      <c r="L104" s="272" t="s">
        <v>7</v>
      </c>
      <c r="M104" s="272" t="s">
        <v>7</v>
      </c>
      <c r="N104" s="272" t="s">
        <v>7</v>
      </c>
      <c r="O104" s="272" t="s">
        <v>7</v>
      </c>
      <c r="P104" s="272" t="s">
        <v>7</v>
      </c>
      <c r="Q104" s="272" t="s">
        <v>7</v>
      </c>
      <c r="R104" s="272" t="s">
        <v>7</v>
      </c>
      <c r="S104" s="272" t="s">
        <v>7</v>
      </c>
      <c r="T104" s="272" t="s">
        <v>7</v>
      </c>
      <c r="U104" s="272">
        <v>2313</v>
      </c>
      <c r="V104" s="278">
        <f t="shared" si="29"/>
        <v>7.892965814459427</v>
      </c>
      <c r="W104" s="278">
        <f>V104/8.45</f>
        <v>0.9340787946105832</v>
      </c>
      <c r="X104" s="280" t="s">
        <v>7</v>
      </c>
      <c r="Y104" s="280" t="s">
        <v>7</v>
      </c>
      <c r="Z104" s="280" t="s">
        <v>7</v>
      </c>
      <c r="AA104" s="273">
        <f t="shared" si="31"/>
        <v>2313</v>
      </c>
      <c r="AB104" s="278">
        <f t="shared" si="27"/>
        <v>7.892965814459427</v>
      </c>
      <c r="AC104" s="278">
        <f t="shared" si="30"/>
        <v>0.9340787946105832</v>
      </c>
    </row>
    <row r="105" spans="1:29" ht="12" customHeight="1">
      <c r="A105" s="47">
        <v>2005</v>
      </c>
      <c r="B105" s="79">
        <f>+'[1]Pop'!H226</f>
        <v>295.753151</v>
      </c>
      <c r="C105" s="59">
        <v>3063.728966996451</v>
      </c>
      <c r="D105" s="253">
        <f t="shared" si="10"/>
        <v>10.359074642611166</v>
      </c>
      <c r="E105" s="253">
        <f t="shared" si="22"/>
        <v>1.1961979956825826</v>
      </c>
      <c r="F105" s="275">
        <v>1034</v>
      </c>
      <c r="G105" s="278">
        <f t="shared" si="11"/>
        <v>3.496158862564409</v>
      </c>
      <c r="H105" s="278">
        <f t="shared" si="12"/>
        <v>0.41131280736051873</v>
      </c>
      <c r="I105" s="281" t="s">
        <v>7</v>
      </c>
      <c r="J105" s="281" t="s">
        <v>7</v>
      </c>
      <c r="K105" s="281" t="s">
        <v>7</v>
      </c>
      <c r="L105" s="272" t="s">
        <v>7</v>
      </c>
      <c r="M105" s="272" t="s">
        <v>7</v>
      </c>
      <c r="N105" s="272" t="s">
        <v>7</v>
      </c>
      <c r="O105" s="272" t="s">
        <v>7</v>
      </c>
      <c r="P105" s="272" t="s">
        <v>7</v>
      </c>
      <c r="Q105" s="272" t="s">
        <v>7</v>
      </c>
      <c r="R105" s="272" t="s">
        <v>7</v>
      </c>
      <c r="S105" s="272" t="s">
        <v>7</v>
      </c>
      <c r="T105" s="272" t="s">
        <v>7</v>
      </c>
      <c r="U105" s="272">
        <v>2352</v>
      </c>
      <c r="V105" s="278">
        <f t="shared" si="29"/>
        <v>7.952577992989836</v>
      </c>
      <c r="W105" s="278">
        <f>V105/8.45</f>
        <v>0.9411334902946552</v>
      </c>
      <c r="X105" s="280" t="s">
        <v>7</v>
      </c>
      <c r="Y105" s="280" t="s">
        <v>7</v>
      </c>
      <c r="Z105" s="280" t="s">
        <v>7</v>
      </c>
      <c r="AA105" s="273">
        <f t="shared" si="31"/>
        <v>2352</v>
      </c>
      <c r="AB105" s="278">
        <f t="shared" si="27"/>
        <v>7.952577992989836</v>
      </c>
      <c r="AC105" s="278">
        <f t="shared" si="30"/>
        <v>0.9411334902946552</v>
      </c>
    </row>
    <row r="106" spans="1:29" ht="12" customHeight="1">
      <c r="A106" s="42">
        <v>2006</v>
      </c>
      <c r="B106" s="78">
        <f>+'[1]Pop'!H227</f>
        <v>298.593212</v>
      </c>
      <c r="C106" s="55">
        <v>3309.467550514369</v>
      </c>
      <c r="D106" s="254">
        <f t="shared" si="10"/>
        <v>11.083532436478727</v>
      </c>
      <c r="E106" s="254">
        <f t="shared" si="22"/>
        <v>1.279853630078375</v>
      </c>
      <c r="F106" s="276">
        <v>1121</v>
      </c>
      <c r="G106" s="286">
        <f t="shared" si="11"/>
        <v>3.7542715472044956</v>
      </c>
      <c r="H106" s="286">
        <f t="shared" si="12"/>
        <v>0.44167900555347006</v>
      </c>
      <c r="I106" s="282" t="s">
        <v>7</v>
      </c>
      <c r="J106" s="282" t="s">
        <v>7</v>
      </c>
      <c r="K106" s="282" t="s">
        <v>7</v>
      </c>
      <c r="L106" s="282" t="s">
        <v>7</v>
      </c>
      <c r="M106" s="282" t="s">
        <v>7</v>
      </c>
      <c r="N106" s="282" t="s">
        <v>7</v>
      </c>
      <c r="O106" s="282" t="s">
        <v>7</v>
      </c>
      <c r="P106" s="282" t="s">
        <v>7</v>
      </c>
      <c r="Q106" s="282" t="s">
        <v>7</v>
      </c>
      <c r="R106" s="282" t="s">
        <v>7</v>
      </c>
      <c r="S106" s="282" t="s">
        <v>7</v>
      </c>
      <c r="T106" s="282" t="s">
        <v>7</v>
      </c>
      <c r="U106" s="271">
        <v>2459</v>
      </c>
      <c r="V106" s="286">
        <f t="shared" si="29"/>
        <v>8.235284330576143</v>
      </c>
      <c r="W106" s="286">
        <f>V106/8.45</f>
        <v>0.9745898616066442</v>
      </c>
      <c r="X106" s="279" t="s">
        <v>7</v>
      </c>
      <c r="Y106" s="279" t="s">
        <v>7</v>
      </c>
      <c r="Z106" s="279" t="s">
        <v>7</v>
      </c>
      <c r="AA106" s="274">
        <f t="shared" si="31"/>
        <v>2459</v>
      </c>
      <c r="AB106" s="286">
        <f t="shared" si="27"/>
        <v>8.235284330576143</v>
      </c>
      <c r="AC106" s="286">
        <f t="shared" si="30"/>
        <v>0.9745898616066442</v>
      </c>
    </row>
    <row r="107" spans="1:29" ht="12" customHeight="1">
      <c r="A107" s="42">
        <v>2007</v>
      </c>
      <c r="B107" s="78">
        <f>+'[1]Pop'!H228</f>
        <v>301.579895</v>
      </c>
      <c r="C107" s="55">
        <v>3489.224748607294</v>
      </c>
      <c r="D107" s="254">
        <f t="shared" si="10"/>
        <v>11.569818832277575</v>
      </c>
      <c r="E107" s="254">
        <f t="shared" si="22"/>
        <v>1.3360067935655398</v>
      </c>
      <c r="F107" s="276">
        <v>1135</v>
      </c>
      <c r="G107" s="286">
        <f t="shared" si="11"/>
        <v>3.7635134795706455</v>
      </c>
      <c r="H107" s="286">
        <f t="shared" si="12"/>
        <v>0.44276629171419357</v>
      </c>
      <c r="I107" s="282" t="s">
        <v>7</v>
      </c>
      <c r="J107" s="282" t="s">
        <v>7</v>
      </c>
      <c r="K107" s="282" t="s">
        <v>7</v>
      </c>
      <c r="L107" s="282" t="s">
        <v>7</v>
      </c>
      <c r="M107" s="282" t="s">
        <v>7</v>
      </c>
      <c r="N107" s="282" t="s">
        <v>7</v>
      </c>
      <c r="O107" s="282" t="s">
        <v>7</v>
      </c>
      <c r="P107" s="282" t="s">
        <v>7</v>
      </c>
      <c r="Q107" s="282" t="s">
        <v>7</v>
      </c>
      <c r="R107" s="282" t="s">
        <v>7</v>
      </c>
      <c r="S107" s="282" t="s">
        <v>7</v>
      </c>
      <c r="T107" s="282" t="s">
        <v>7</v>
      </c>
      <c r="U107" s="282" t="s">
        <v>7</v>
      </c>
      <c r="V107" s="282" t="s">
        <v>7</v>
      </c>
      <c r="W107" s="282" t="s">
        <v>7</v>
      </c>
      <c r="X107" s="279" t="s">
        <v>7</v>
      </c>
      <c r="Y107" s="279" t="s">
        <v>7</v>
      </c>
      <c r="Z107" s="279" t="s">
        <v>7</v>
      </c>
      <c r="AA107" s="279" t="s">
        <v>7</v>
      </c>
      <c r="AB107" s="279" t="s">
        <v>7</v>
      </c>
      <c r="AC107" s="279" t="s">
        <v>7</v>
      </c>
    </row>
    <row r="108" spans="1:29" ht="12" customHeight="1">
      <c r="A108" s="42">
        <v>2008</v>
      </c>
      <c r="B108" s="78">
        <f>+'[1]Pop'!H229</f>
        <v>304.374846</v>
      </c>
      <c r="C108" s="55">
        <v>3573.110659700358</v>
      </c>
      <c r="D108" s="254">
        <f t="shared" si="10"/>
        <v>11.739178538098901</v>
      </c>
      <c r="E108" s="254">
        <f t="shared" si="22"/>
        <v>1.3555633415818593</v>
      </c>
      <c r="F108" s="276">
        <v>1151</v>
      </c>
      <c r="G108" s="286">
        <f t="shared" si="11"/>
        <v>3.781521420465869</v>
      </c>
      <c r="H108" s="286">
        <f t="shared" si="12"/>
        <v>0.44488487299598456</v>
      </c>
      <c r="I108" s="282" t="s">
        <v>7</v>
      </c>
      <c r="J108" s="282" t="s">
        <v>7</v>
      </c>
      <c r="K108" s="282" t="s">
        <v>7</v>
      </c>
      <c r="L108" s="282" t="s">
        <v>7</v>
      </c>
      <c r="M108" s="282" t="s">
        <v>7</v>
      </c>
      <c r="N108" s="282" t="s">
        <v>7</v>
      </c>
      <c r="O108" s="282" t="s">
        <v>7</v>
      </c>
      <c r="P108" s="282" t="s">
        <v>7</v>
      </c>
      <c r="Q108" s="282" t="s">
        <v>7</v>
      </c>
      <c r="R108" s="282" t="s">
        <v>7</v>
      </c>
      <c r="S108" s="282" t="s">
        <v>7</v>
      </c>
      <c r="T108" s="282" t="s">
        <v>7</v>
      </c>
      <c r="U108" s="282" t="s">
        <v>7</v>
      </c>
      <c r="V108" s="282" t="s">
        <v>7</v>
      </c>
      <c r="W108" s="282" t="s">
        <v>7</v>
      </c>
      <c r="X108" s="279" t="s">
        <v>7</v>
      </c>
      <c r="Y108" s="279" t="s">
        <v>7</v>
      </c>
      <c r="Z108" s="279" t="s">
        <v>7</v>
      </c>
      <c r="AA108" s="279" t="s">
        <v>7</v>
      </c>
      <c r="AB108" s="279" t="s">
        <v>7</v>
      </c>
      <c r="AC108" s="279" t="s">
        <v>7</v>
      </c>
    </row>
    <row r="109" spans="1:29" ht="12" customHeight="1">
      <c r="A109" s="42">
        <v>2009</v>
      </c>
      <c r="B109" s="78">
        <f>+'[1]Pop'!H230</f>
        <v>307.00655</v>
      </c>
      <c r="C109" s="55">
        <v>3829.990408935013</v>
      </c>
      <c r="D109" s="254">
        <f t="shared" si="10"/>
        <v>12.475272625079214</v>
      </c>
      <c r="E109" s="254">
        <f t="shared" si="22"/>
        <v>1.4405626587851286</v>
      </c>
      <c r="F109" s="276">
        <v>1195</v>
      </c>
      <c r="G109" s="286">
        <f t="shared" si="11"/>
        <v>3.8924250964678113</v>
      </c>
      <c r="H109" s="286">
        <f t="shared" si="12"/>
        <v>0.45793236429033074</v>
      </c>
      <c r="I109" s="282" t="s">
        <v>7</v>
      </c>
      <c r="J109" s="282" t="s">
        <v>7</v>
      </c>
      <c r="K109" s="282" t="s">
        <v>7</v>
      </c>
      <c r="L109" s="282" t="s">
        <v>7</v>
      </c>
      <c r="M109" s="282" t="s">
        <v>7</v>
      </c>
      <c r="N109" s="282" t="s">
        <v>7</v>
      </c>
      <c r="O109" s="282" t="s">
        <v>7</v>
      </c>
      <c r="P109" s="282" t="s">
        <v>7</v>
      </c>
      <c r="Q109" s="282" t="s">
        <v>7</v>
      </c>
      <c r="R109" s="282" t="s">
        <v>7</v>
      </c>
      <c r="S109" s="282" t="s">
        <v>7</v>
      </c>
      <c r="T109" s="282" t="s">
        <v>7</v>
      </c>
      <c r="U109" s="282" t="s">
        <v>7</v>
      </c>
      <c r="V109" s="282" t="s">
        <v>7</v>
      </c>
      <c r="W109" s="282" t="s">
        <v>7</v>
      </c>
      <c r="X109" s="279" t="s">
        <v>7</v>
      </c>
      <c r="Y109" s="279" t="s">
        <v>7</v>
      </c>
      <c r="Z109" s="279" t="s">
        <v>7</v>
      </c>
      <c r="AA109" s="279" t="s">
        <v>7</v>
      </c>
      <c r="AB109" s="279" t="s">
        <v>7</v>
      </c>
      <c r="AC109" s="279" t="s">
        <v>7</v>
      </c>
    </row>
    <row r="110" spans="1:29" ht="12" customHeight="1">
      <c r="A110" s="42">
        <v>2010</v>
      </c>
      <c r="B110" s="78">
        <f>+'[1]Pop'!H231</f>
        <v>309.321666</v>
      </c>
      <c r="C110" s="55">
        <v>4162.533930493842</v>
      </c>
      <c r="D110" s="254">
        <f t="shared" si="10"/>
        <v>13.4569750134924</v>
      </c>
      <c r="E110" s="254">
        <f t="shared" si="22"/>
        <v>1.5539232117196766</v>
      </c>
      <c r="F110" s="276">
        <v>1228</v>
      </c>
      <c r="G110" s="286">
        <f t="shared" si="11"/>
        <v>3.9699773245111127</v>
      </c>
      <c r="H110" s="286">
        <f t="shared" si="12"/>
        <v>0.4670561558248368</v>
      </c>
      <c r="I110" s="282" t="s">
        <v>7</v>
      </c>
      <c r="J110" s="282" t="s">
        <v>7</v>
      </c>
      <c r="K110" s="282" t="s">
        <v>7</v>
      </c>
      <c r="L110" s="282" t="s">
        <v>7</v>
      </c>
      <c r="M110" s="282" t="s">
        <v>7</v>
      </c>
      <c r="N110" s="282" t="s">
        <v>7</v>
      </c>
      <c r="O110" s="282" t="s">
        <v>7</v>
      </c>
      <c r="P110" s="282" t="s">
        <v>7</v>
      </c>
      <c r="Q110" s="282" t="s">
        <v>7</v>
      </c>
      <c r="R110" s="282" t="s">
        <v>7</v>
      </c>
      <c r="S110" s="282" t="s">
        <v>7</v>
      </c>
      <c r="T110" s="282" t="s">
        <v>7</v>
      </c>
      <c r="U110" s="282" t="s">
        <v>7</v>
      </c>
      <c r="V110" s="282" t="s">
        <v>7</v>
      </c>
      <c r="W110" s="282" t="s">
        <v>7</v>
      </c>
      <c r="X110" s="279" t="s">
        <v>7</v>
      </c>
      <c r="Y110" s="279" t="s">
        <v>7</v>
      </c>
      <c r="Z110" s="279" t="s">
        <v>7</v>
      </c>
      <c r="AA110" s="279" t="s">
        <v>7</v>
      </c>
      <c r="AB110" s="279" t="s">
        <v>7</v>
      </c>
      <c r="AC110" s="279" t="s">
        <v>7</v>
      </c>
    </row>
    <row r="111" spans="1:29" ht="12" customHeight="1">
      <c r="A111" s="140">
        <v>2011</v>
      </c>
      <c r="B111" s="79">
        <f>+'[1]Pop'!H232</f>
        <v>311.556874</v>
      </c>
      <c r="C111" s="59">
        <v>4257.469798649228</v>
      </c>
      <c r="D111" s="253">
        <f t="shared" si="10"/>
        <v>13.665144806431805</v>
      </c>
      <c r="E111" s="253">
        <f t="shared" si="22"/>
        <v>1.577961294045243</v>
      </c>
      <c r="F111" s="277">
        <v>1255</v>
      </c>
      <c r="G111" s="278">
        <f t="shared" si="11"/>
        <v>4.028156990687999</v>
      </c>
      <c r="H111" s="278">
        <f t="shared" si="12"/>
        <v>0.47390082243388226</v>
      </c>
      <c r="I111" s="283" t="s">
        <v>7</v>
      </c>
      <c r="J111" s="283" t="s">
        <v>7</v>
      </c>
      <c r="K111" s="283" t="s">
        <v>7</v>
      </c>
      <c r="L111" s="283" t="s">
        <v>7</v>
      </c>
      <c r="M111" s="283" t="s">
        <v>7</v>
      </c>
      <c r="N111" s="283" t="s">
        <v>7</v>
      </c>
      <c r="O111" s="283" t="s">
        <v>7</v>
      </c>
      <c r="P111" s="283" t="s">
        <v>7</v>
      </c>
      <c r="Q111" s="283" t="s">
        <v>7</v>
      </c>
      <c r="R111" s="283" t="s">
        <v>7</v>
      </c>
      <c r="S111" s="283" t="s">
        <v>7</v>
      </c>
      <c r="T111" s="283" t="s">
        <v>7</v>
      </c>
      <c r="U111" s="283" t="s">
        <v>7</v>
      </c>
      <c r="V111" s="283" t="s">
        <v>7</v>
      </c>
      <c r="W111" s="283" t="s">
        <v>7</v>
      </c>
      <c r="X111" s="288" t="s">
        <v>7</v>
      </c>
      <c r="Y111" s="288" t="s">
        <v>7</v>
      </c>
      <c r="Z111" s="288" t="s">
        <v>7</v>
      </c>
      <c r="AA111" s="288" t="s">
        <v>7</v>
      </c>
      <c r="AB111" s="288" t="s">
        <v>7</v>
      </c>
      <c r="AC111" s="288" t="s">
        <v>7</v>
      </c>
    </row>
    <row r="112" spans="1:29" ht="12" customHeight="1">
      <c r="A112" s="140">
        <v>2012</v>
      </c>
      <c r="B112" s="79">
        <f>+'[1]Pop'!H233</f>
        <v>313.83099</v>
      </c>
      <c r="C112" s="59">
        <v>4409.31605044431</v>
      </c>
      <c r="D112" s="253">
        <f t="shared" si="10"/>
        <v>14.049970178038537</v>
      </c>
      <c r="E112" s="253">
        <f t="shared" si="22"/>
        <v>1.622398403930547</v>
      </c>
      <c r="F112" s="277">
        <v>1281</v>
      </c>
      <c r="G112" s="278">
        <f t="shared" si="11"/>
        <v>4.081814864746149</v>
      </c>
      <c r="H112" s="278">
        <f t="shared" si="12"/>
        <v>0.48021351349954694</v>
      </c>
      <c r="I112" s="283" t="s">
        <v>7</v>
      </c>
      <c r="J112" s="283" t="s">
        <v>7</v>
      </c>
      <c r="K112" s="283" t="s">
        <v>7</v>
      </c>
      <c r="L112" s="283" t="s">
        <v>7</v>
      </c>
      <c r="M112" s="283" t="s">
        <v>7</v>
      </c>
      <c r="N112" s="283" t="s">
        <v>7</v>
      </c>
      <c r="O112" s="283" t="s">
        <v>7</v>
      </c>
      <c r="P112" s="283" t="s">
        <v>7</v>
      </c>
      <c r="Q112" s="283" t="s">
        <v>7</v>
      </c>
      <c r="R112" s="283" t="s">
        <v>7</v>
      </c>
      <c r="S112" s="283" t="s">
        <v>7</v>
      </c>
      <c r="T112" s="283" t="s">
        <v>7</v>
      </c>
      <c r="U112" s="283" t="s">
        <v>7</v>
      </c>
      <c r="V112" s="283" t="s">
        <v>7</v>
      </c>
      <c r="W112" s="283" t="s">
        <v>7</v>
      </c>
      <c r="X112" s="288" t="s">
        <v>7</v>
      </c>
      <c r="Y112" s="288" t="s">
        <v>7</v>
      </c>
      <c r="Z112" s="288" t="s">
        <v>7</v>
      </c>
      <c r="AA112" s="288" t="s">
        <v>7</v>
      </c>
      <c r="AB112" s="288" t="s">
        <v>7</v>
      </c>
      <c r="AC112" s="288" t="s">
        <v>7</v>
      </c>
    </row>
    <row r="113" spans="1:29" ht="12" customHeight="1">
      <c r="A113" s="140">
        <v>2013</v>
      </c>
      <c r="B113" s="79">
        <f>+'[1]Pop'!H234</f>
        <v>315.993715</v>
      </c>
      <c r="C113" s="59">
        <v>4726.0926620684795</v>
      </c>
      <c r="D113" s="253">
        <f t="shared" si="10"/>
        <v>14.956286906112926</v>
      </c>
      <c r="E113" s="253">
        <f t="shared" si="22"/>
        <v>1.7270539152555342</v>
      </c>
      <c r="F113" s="277">
        <v>1281</v>
      </c>
      <c r="G113" s="278">
        <f t="shared" si="11"/>
        <v>4.053878096910883</v>
      </c>
      <c r="H113" s="278">
        <f t="shared" si="12"/>
        <v>0.4769268349306921</v>
      </c>
      <c r="I113" s="283" t="s">
        <v>7</v>
      </c>
      <c r="J113" s="283" t="s">
        <v>7</v>
      </c>
      <c r="K113" s="283" t="s">
        <v>7</v>
      </c>
      <c r="L113" s="283" t="s">
        <v>7</v>
      </c>
      <c r="M113" s="283" t="s">
        <v>7</v>
      </c>
      <c r="N113" s="283" t="s">
        <v>7</v>
      </c>
      <c r="O113" s="283" t="s">
        <v>7</v>
      </c>
      <c r="P113" s="283" t="s">
        <v>7</v>
      </c>
      <c r="Q113" s="283" t="s">
        <v>7</v>
      </c>
      <c r="R113" s="283" t="s">
        <v>7</v>
      </c>
      <c r="S113" s="283" t="s">
        <v>7</v>
      </c>
      <c r="T113" s="283" t="s">
        <v>7</v>
      </c>
      <c r="U113" s="283" t="s">
        <v>7</v>
      </c>
      <c r="V113" s="283" t="s">
        <v>7</v>
      </c>
      <c r="W113" s="283" t="s">
        <v>7</v>
      </c>
      <c r="X113" s="288" t="s">
        <v>7</v>
      </c>
      <c r="Y113" s="288" t="s">
        <v>7</v>
      </c>
      <c r="Z113" s="288" t="s">
        <v>7</v>
      </c>
      <c r="AA113" s="288" t="s">
        <v>7</v>
      </c>
      <c r="AB113" s="288" t="s">
        <v>7</v>
      </c>
      <c r="AC113" s="288" t="s">
        <v>7</v>
      </c>
    </row>
    <row r="114" spans="1:29" ht="12" customHeight="1">
      <c r="A114" s="140">
        <v>2014</v>
      </c>
      <c r="B114" s="79">
        <f>+'[1]Pop'!H235</f>
        <v>318.301008</v>
      </c>
      <c r="C114" s="59">
        <v>4735.268238694622</v>
      </c>
      <c r="D114" s="253">
        <f t="shared" si="10"/>
        <v>14.876698846943713</v>
      </c>
      <c r="E114" s="253">
        <f t="shared" si="22"/>
        <v>1.7178636081921146</v>
      </c>
      <c r="F114" s="275">
        <v>1302.9</v>
      </c>
      <c r="G114" s="278">
        <f t="shared" si="11"/>
        <v>4.093295237066921</v>
      </c>
      <c r="H114" s="278">
        <f t="shared" si="12"/>
        <v>0.4815641455372848</v>
      </c>
      <c r="I114" s="281" t="s">
        <v>7</v>
      </c>
      <c r="J114" s="281" t="s">
        <v>7</v>
      </c>
      <c r="K114" s="281" t="s">
        <v>7</v>
      </c>
      <c r="L114" s="281" t="s">
        <v>7</v>
      </c>
      <c r="M114" s="281" t="s">
        <v>7</v>
      </c>
      <c r="N114" s="281" t="s">
        <v>7</v>
      </c>
      <c r="O114" s="281" t="s">
        <v>7</v>
      </c>
      <c r="P114" s="281" t="s">
        <v>7</v>
      </c>
      <c r="Q114" s="281" t="s">
        <v>7</v>
      </c>
      <c r="R114" s="281" t="s">
        <v>7</v>
      </c>
      <c r="S114" s="281" t="s">
        <v>7</v>
      </c>
      <c r="T114" s="281" t="s">
        <v>7</v>
      </c>
      <c r="U114" s="281" t="s">
        <v>7</v>
      </c>
      <c r="V114" s="281" t="s">
        <v>7</v>
      </c>
      <c r="W114" s="281" t="s">
        <v>7</v>
      </c>
      <c r="X114" s="280" t="s">
        <v>7</v>
      </c>
      <c r="Y114" s="280" t="s">
        <v>7</v>
      </c>
      <c r="Z114" s="280" t="s">
        <v>7</v>
      </c>
      <c r="AA114" s="280" t="s">
        <v>7</v>
      </c>
      <c r="AB114" s="280" t="s">
        <v>7</v>
      </c>
      <c r="AC114" s="280" t="s">
        <v>7</v>
      </c>
    </row>
    <row r="115" spans="1:29" ht="12" customHeight="1">
      <c r="A115" s="140">
        <v>2015</v>
      </c>
      <c r="B115" s="79">
        <f>+'[1]Pop'!H236</f>
        <v>320.635163</v>
      </c>
      <c r="C115" s="59">
        <v>4621.005226795805</v>
      </c>
      <c r="D115" s="253">
        <f t="shared" si="10"/>
        <v>14.41203511043424</v>
      </c>
      <c r="E115" s="253">
        <f t="shared" si="22"/>
        <v>1.6642072875790117</v>
      </c>
      <c r="F115" s="277">
        <v>1325.629</v>
      </c>
      <c r="G115" s="278">
        <f t="shared" si="11"/>
        <v>4.134384350103235</v>
      </c>
      <c r="H115" s="278">
        <f t="shared" si="12"/>
        <v>0.4863981588356747</v>
      </c>
      <c r="I115" s="283" t="s">
        <v>7</v>
      </c>
      <c r="J115" s="283" t="s">
        <v>7</v>
      </c>
      <c r="K115" s="283" t="s">
        <v>7</v>
      </c>
      <c r="L115" s="283" t="s">
        <v>7</v>
      </c>
      <c r="M115" s="283" t="s">
        <v>7</v>
      </c>
      <c r="N115" s="283" t="s">
        <v>7</v>
      </c>
      <c r="O115" s="283" t="s">
        <v>7</v>
      </c>
      <c r="P115" s="283" t="s">
        <v>7</v>
      </c>
      <c r="Q115" s="283" t="s">
        <v>7</v>
      </c>
      <c r="R115" s="283" t="s">
        <v>7</v>
      </c>
      <c r="S115" s="283" t="s">
        <v>7</v>
      </c>
      <c r="T115" s="283" t="s">
        <v>7</v>
      </c>
      <c r="U115" s="283" t="s">
        <v>7</v>
      </c>
      <c r="V115" s="283" t="s">
        <v>7</v>
      </c>
      <c r="W115" s="283" t="s">
        <v>7</v>
      </c>
      <c r="X115" s="288" t="s">
        <v>7</v>
      </c>
      <c r="Y115" s="288" t="s">
        <v>7</v>
      </c>
      <c r="Z115" s="288" t="s">
        <v>7</v>
      </c>
      <c r="AA115" s="288" t="s">
        <v>7</v>
      </c>
      <c r="AB115" s="288" t="s">
        <v>7</v>
      </c>
      <c r="AC115" s="288" t="s">
        <v>7</v>
      </c>
    </row>
    <row r="116" spans="1:29" ht="12" customHeight="1">
      <c r="A116" s="187">
        <v>2016</v>
      </c>
      <c r="B116" s="78">
        <f>+'[1]Pop'!H237</f>
        <v>322.941311</v>
      </c>
      <c r="C116" s="64">
        <v>4444.435669694443</v>
      </c>
      <c r="D116" s="254">
        <f t="shared" si="10"/>
        <v>13.762363371635795</v>
      </c>
      <c r="E116" s="254">
        <f t="shared" si="22"/>
        <v>1.5891874563089832</v>
      </c>
      <c r="F116" s="291">
        <v>1374.059</v>
      </c>
      <c r="G116" s="286">
        <f t="shared" si="11"/>
        <v>4.254825732097186</v>
      </c>
      <c r="H116" s="286">
        <f t="shared" si="12"/>
        <v>0.5005677331879043</v>
      </c>
      <c r="I116" s="284" t="s">
        <v>7</v>
      </c>
      <c r="J116" s="284" t="s">
        <v>7</v>
      </c>
      <c r="K116" s="284" t="s">
        <v>7</v>
      </c>
      <c r="L116" s="284" t="s">
        <v>7</v>
      </c>
      <c r="M116" s="284" t="s">
        <v>7</v>
      </c>
      <c r="N116" s="284" t="s">
        <v>7</v>
      </c>
      <c r="O116" s="284" t="s">
        <v>7</v>
      </c>
      <c r="P116" s="284" t="s">
        <v>7</v>
      </c>
      <c r="Q116" s="284" t="s">
        <v>7</v>
      </c>
      <c r="R116" s="284" t="s">
        <v>7</v>
      </c>
      <c r="S116" s="284" t="s">
        <v>7</v>
      </c>
      <c r="T116" s="284" t="s">
        <v>7</v>
      </c>
      <c r="U116" s="284" t="s">
        <v>7</v>
      </c>
      <c r="V116" s="284" t="s">
        <v>7</v>
      </c>
      <c r="W116" s="284" t="s">
        <v>7</v>
      </c>
      <c r="X116" s="289" t="s">
        <v>7</v>
      </c>
      <c r="Y116" s="289" t="s">
        <v>7</v>
      </c>
      <c r="Z116" s="289" t="s">
        <v>7</v>
      </c>
      <c r="AA116" s="289" t="s">
        <v>7</v>
      </c>
      <c r="AB116" s="289" t="s">
        <v>7</v>
      </c>
      <c r="AC116" s="289" t="s">
        <v>7</v>
      </c>
    </row>
    <row r="117" spans="1:29" ht="12" customHeight="1">
      <c r="A117" s="187">
        <v>2017</v>
      </c>
      <c r="B117" s="78">
        <f>+'[1]Pop'!H238</f>
        <v>324.985539</v>
      </c>
      <c r="C117" s="64">
        <v>4470.806934270004</v>
      </c>
      <c r="D117" s="254">
        <f t="shared" si="10"/>
        <v>13.75694114891064</v>
      </c>
      <c r="E117" s="254">
        <f t="shared" si="22"/>
        <v>1.5885613335924527</v>
      </c>
      <c r="F117" s="291">
        <v>1387.149</v>
      </c>
      <c r="G117" s="286">
        <f t="shared" si="11"/>
        <v>4.2683406906914705</v>
      </c>
      <c r="H117" s="286">
        <f t="shared" si="12"/>
        <v>0.5021577283166436</v>
      </c>
      <c r="I117" s="284" t="s">
        <v>7</v>
      </c>
      <c r="J117" s="284" t="s">
        <v>7</v>
      </c>
      <c r="K117" s="284" t="s">
        <v>7</v>
      </c>
      <c r="L117" s="284" t="s">
        <v>7</v>
      </c>
      <c r="M117" s="284" t="s">
        <v>7</v>
      </c>
      <c r="N117" s="284" t="s">
        <v>7</v>
      </c>
      <c r="O117" s="284" t="s">
        <v>7</v>
      </c>
      <c r="P117" s="284" t="s">
        <v>7</v>
      </c>
      <c r="Q117" s="284" t="s">
        <v>7</v>
      </c>
      <c r="R117" s="284" t="s">
        <v>7</v>
      </c>
      <c r="S117" s="284" t="s">
        <v>7</v>
      </c>
      <c r="T117" s="284" t="s">
        <v>7</v>
      </c>
      <c r="U117" s="284" t="s">
        <v>7</v>
      </c>
      <c r="V117" s="284" t="s">
        <v>7</v>
      </c>
      <c r="W117" s="284" t="s">
        <v>7</v>
      </c>
      <c r="X117" s="289" t="s">
        <v>7</v>
      </c>
      <c r="Y117" s="289" t="s">
        <v>7</v>
      </c>
      <c r="Z117" s="289" t="s">
        <v>7</v>
      </c>
      <c r="AA117" s="289" t="s">
        <v>7</v>
      </c>
      <c r="AB117" s="289" t="s">
        <v>7</v>
      </c>
      <c r="AC117" s="289" t="s">
        <v>7</v>
      </c>
    </row>
    <row r="118" spans="1:29" ht="12" customHeight="1">
      <c r="A118" s="256">
        <v>2018</v>
      </c>
      <c r="B118" s="78">
        <f>+'[1]Pop'!H239</f>
        <v>326.687501</v>
      </c>
      <c r="C118" s="64">
        <v>4447.646286159458</v>
      </c>
      <c r="D118" s="254">
        <f t="shared" si="10"/>
        <v>13.614375427725527</v>
      </c>
      <c r="E118" s="254">
        <f t="shared" si="22"/>
        <v>1.5720987791830863</v>
      </c>
      <c r="F118" s="276">
        <v>1401.129</v>
      </c>
      <c r="G118" s="286">
        <f t="shared" si="11"/>
        <v>4.288896868447991</v>
      </c>
      <c r="H118" s="286">
        <f t="shared" si="12"/>
        <v>0.5045761021703519</v>
      </c>
      <c r="I118" s="284" t="s">
        <v>7</v>
      </c>
      <c r="J118" s="284" t="s">
        <v>7</v>
      </c>
      <c r="K118" s="284" t="s">
        <v>7</v>
      </c>
      <c r="L118" s="284" t="s">
        <v>7</v>
      </c>
      <c r="M118" s="284" t="s">
        <v>7</v>
      </c>
      <c r="N118" s="284" t="s">
        <v>7</v>
      </c>
      <c r="O118" s="284" t="s">
        <v>7</v>
      </c>
      <c r="P118" s="284" t="s">
        <v>7</v>
      </c>
      <c r="Q118" s="284" t="s">
        <v>7</v>
      </c>
      <c r="R118" s="284" t="s">
        <v>7</v>
      </c>
      <c r="S118" s="284" t="s">
        <v>7</v>
      </c>
      <c r="T118" s="284" t="s">
        <v>7</v>
      </c>
      <c r="U118" s="284" t="s">
        <v>7</v>
      </c>
      <c r="V118" s="284" t="s">
        <v>7</v>
      </c>
      <c r="W118" s="284" t="s">
        <v>7</v>
      </c>
      <c r="X118" s="289" t="s">
        <v>7</v>
      </c>
      <c r="Y118" s="289" t="s">
        <v>7</v>
      </c>
      <c r="Z118" s="289" t="s">
        <v>7</v>
      </c>
      <c r="AA118" s="289" t="s">
        <v>7</v>
      </c>
      <c r="AB118" s="289" t="s">
        <v>7</v>
      </c>
      <c r="AC118" s="289" t="s">
        <v>7</v>
      </c>
    </row>
    <row r="119" spans="1:29" ht="12" customHeight="1" thickBot="1">
      <c r="A119" s="157">
        <v>2019</v>
      </c>
      <c r="B119" s="257">
        <f>+'[1]Pop'!H240</f>
        <v>328.239523</v>
      </c>
      <c r="C119" s="258">
        <v>4387.0852755171</v>
      </c>
      <c r="D119" s="259">
        <f>C119/$B119</f>
        <v>13.365499789362964</v>
      </c>
      <c r="E119" s="259">
        <f t="shared" si="22"/>
        <v>1.5433602528132753</v>
      </c>
      <c r="F119" s="292">
        <v>1425.657</v>
      </c>
      <c r="G119" s="293">
        <f>F119/B119</f>
        <v>4.343343504066693</v>
      </c>
      <c r="H119" s="293">
        <f>G119/8.5</f>
        <v>0.5109815887137286</v>
      </c>
      <c r="I119" s="285" t="s">
        <v>7</v>
      </c>
      <c r="J119" s="285" t="s">
        <v>7</v>
      </c>
      <c r="K119" s="285" t="s">
        <v>7</v>
      </c>
      <c r="L119" s="285" t="s">
        <v>7</v>
      </c>
      <c r="M119" s="285" t="s">
        <v>7</v>
      </c>
      <c r="N119" s="285" t="s">
        <v>7</v>
      </c>
      <c r="O119" s="285" t="s">
        <v>7</v>
      </c>
      <c r="P119" s="285" t="s">
        <v>7</v>
      </c>
      <c r="Q119" s="285" t="s">
        <v>7</v>
      </c>
      <c r="R119" s="285" t="s">
        <v>7</v>
      </c>
      <c r="S119" s="285" t="s">
        <v>7</v>
      </c>
      <c r="T119" s="285" t="s">
        <v>7</v>
      </c>
      <c r="U119" s="285" t="s">
        <v>7</v>
      </c>
      <c r="V119" s="285" t="s">
        <v>7</v>
      </c>
      <c r="W119" s="285" t="s">
        <v>7</v>
      </c>
      <c r="X119" s="290" t="s">
        <v>7</v>
      </c>
      <c r="Y119" s="290" t="s">
        <v>7</v>
      </c>
      <c r="Z119" s="290" t="s">
        <v>7</v>
      </c>
      <c r="AA119" s="290" t="s">
        <v>7</v>
      </c>
      <c r="AB119" s="290" t="s">
        <v>7</v>
      </c>
      <c r="AC119" s="290" t="s">
        <v>7</v>
      </c>
    </row>
    <row r="120" spans="1:9" ht="12" customHeight="1" thickTop="1">
      <c r="A120" s="559" t="s">
        <v>26</v>
      </c>
      <c r="B120" s="560"/>
      <c r="C120" s="560"/>
      <c r="D120" s="560"/>
      <c r="E120" s="560"/>
      <c r="F120" s="560"/>
      <c r="G120" s="560"/>
      <c r="H120" s="560"/>
      <c r="I120" s="560"/>
    </row>
    <row r="121" spans="1:9" ht="12" customHeight="1">
      <c r="A121" s="561" t="s">
        <v>141</v>
      </c>
      <c r="B121" s="562"/>
      <c r="C121" s="562"/>
      <c r="D121" s="562"/>
      <c r="E121" s="562"/>
      <c r="F121" s="562"/>
      <c r="G121" s="562"/>
      <c r="H121" s="562"/>
      <c r="I121" s="562"/>
    </row>
    <row r="122" spans="10:14" ht="12" customHeight="1">
      <c r="J122" s="294"/>
      <c r="K122" s="294"/>
      <c r="L122" s="294"/>
      <c r="M122" s="294"/>
      <c r="N122" s="294"/>
    </row>
    <row r="123" spans="1:9" ht="12" customHeight="1">
      <c r="A123" s="563" t="s">
        <v>128</v>
      </c>
      <c r="B123" s="564"/>
      <c r="C123" s="564"/>
      <c r="D123" s="564"/>
      <c r="E123" s="564"/>
      <c r="F123" s="564"/>
      <c r="G123" s="564"/>
      <c r="H123" s="564"/>
      <c r="I123" s="564"/>
    </row>
    <row r="125" spans="1:14" ht="12" customHeight="1">
      <c r="A125" s="543" t="s">
        <v>200</v>
      </c>
      <c r="B125" s="544"/>
      <c r="C125" s="544"/>
      <c r="D125" s="544"/>
      <c r="E125" s="544"/>
      <c r="F125" s="544"/>
      <c r="G125" s="544"/>
      <c r="H125" s="544"/>
      <c r="I125" s="544"/>
      <c r="J125" s="544"/>
      <c r="K125" s="544"/>
      <c r="L125" s="544"/>
      <c r="M125" s="544"/>
      <c r="N125" s="544"/>
    </row>
  </sheetData>
  <sheetProtection/>
  <mergeCells count="47">
    <mergeCell ref="A120:I120"/>
    <mergeCell ref="A121:I121"/>
    <mergeCell ref="A123:I123"/>
    <mergeCell ref="K6:K7"/>
    <mergeCell ref="I4:K5"/>
    <mergeCell ref="L4:N5"/>
    <mergeCell ref="A2:A7"/>
    <mergeCell ref="B2:B7"/>
    <mergeCell ref="C2:E5"/>
    <mergeCell ref="E6:E7"/>
    <mergeCell ref="C6:C7"/>
    <mergeCell ref="D6:D7"/>
    <mergeCell ref="O4:Q5"/>
    <mergeCell ref="O6:O7"/>
    <mergeCell ref="P6:P7"/>
    <mergeCell ref="Q6:Q7"/>
    <mergeCell ref="F2:H5"/>
    <mergeCell ref="F6:F7"/>
    <mergeCell ref="G6:G7"/>
    <mergeCell ref="I2:AC2"/>
    <mergeCell ref="H6:H7"/>
    <mergeCell ref="V6:V7"/>
    <mergeCell ref="W6:W7"/>
    <mergeCell ref="R6:R7"/>
    <mergeCell ref="S6:S7"/>
    <mergeCell ref="T6:T7"/>
    <mergeCell ref="N6:N7"/>
    <mergeCell ref="M6:M7"/>
    <mergeCell ref="I6:I7"/>
    <mergeCell ref="L6:L7"/>
    <mergeCell ref="AA3:AC5"/>
    <mergeCell ref="AA6:AA7"/>
    <mergeCell ref="AB6:AB7"/>
    <mergeCell ref="AC6:AC7"/>
    <mergeCell ref="R4:T5"/>
    <mergeCell ref="U4:W5"/>
    <mergeCell ref="U6:U7"/>
    <mergeCell ref="J6:J7"/>
    <mergeCell ref="A1:X1"/>
    <mergeCell ref="Y1:AA1"/>
    <mergeCell ref="A125:N125"/>
    <mergeCell ref="AB1:AC1"/>
    <mergeCell ref="Y6:Y7"/>
    <mergeCell ref="Z6:Z7"/>
    <mergeCell ref="I3:W3"/>
    <mergeCell ref="X3:Z5"/>
    <mergeCell ref="X6:X7"/>
  </mergeCells>
  <printOptions/>
  <pageMargins left="0.7" right="0.7" top="0.75" bottom="0.75" header="0.3" footer="0.3"/>
  <pageSetup orientation="portrait" paperSize="9"/>
  <ignoredErrors>
    <ignoredError sqref="V54 V55:V77 V78:V101 AB9 AB10:AB106" formula="1"/>
  </ignoredErrors>
</worksheet>
</file>

<file path=xl/worksheets/sheet11.xml><?xml version="1.0" encoding="utf-8"?>
<worksheet xmlns="http://schemas.openxmlformats.org/spreadsheetml/2006/main" xmlns:r="http://schemas.openxmlformats.org/officeDocument/2006/relationships">
  <dimension ref="A1:T124"/>
  <sheetViews>
    <sheetView zoomScalePageLayoutView="0" workbookViewId="0" topLeftCell="A1">
      <pane ySplit="8" topLeftCell="A9" activePane="bottomLeft" state="frozen"/>
      <selection pane="topLeft" activeCell="A1" sqref="A1"/>
      <selection pane="bottomLeft" activeCell="A1" sqref="A1:R1"/>
    </sheetView>
  </sheetViews>
  <sheetFormatPr defaultColWidth="9.33203125" defaultRowHeight="11.25"/>
  <cols>
    <col min="1" max="20" width="12.83203125" style="0" customWidth="1"/>
  </cols>
  <sheetData>
    <row r="1" spans="1:20" ht="12" customHeight="1" thickBot="1">
      <c r="A1" s="361" t="s">
        <v>145</v>
      </c>
      <c r="B1" s="361"/>
      <c r="C1" s="361"/>
      <c r="D1" s="361"/>
      <c r="E1" s="361"/>
      <c r="F1" s="361"/>
      <c r="G1" s="361"/>
      <c r="H1" s="361"/>
      <c r="I1" s="361"/>
      <c r="J1" s="361"/>
      <c r="K1" s="361"/>
      <c r="L1" s="361"/>
      <c r="M1" s="361"/>
      <c r="N1" s="361"/>
      <c r="O1" s="361"/>
      <c r="P1" s="361"/>
      <c r="Q1" s="361"/>
      <c r="R1" s="361"/>
      <c r="S1" s="360" t="s">
        <v>66</v>
      </c>
      <c r="T1" s="360"/>
    </row>
    <row r="2" spans="1:20" ht="12" customHeight="1" thickTop="1">
      <c r="A2" s="402" t="s">
        <v>0</v>
      </c>
      <c r="B2" s="516" t="s">
        <v>63</v>
      </c>
      <c r="C2" s="554" t="s">
        <v>118</v>
      </c>
      <c r="D2" s="555"/>
      <c r="E2" s="554" t="s">
        <v>130</v>
      </c>
      <c r="F2" s="555"/>
      <c r="G2" s="557" t="s">
        <v>131</v>
      </c>
      <c r="H2" s="558"/>
      <c r="I2" s="558"/>
      <c r="J2" s="558"/>
      <c r="K2" s="558"/>
      <c r="L2" s="558"/>
      <c r="M2" s="558"/>
      <c r="N2" s="558"/>
      <c r="O2" s="558"/>
      <c r="P2" s="558"/>
      <c r="Q2" s="558"/>
      <c r="R2" s="558"/>
      <c r="S2" s="558"/>
      <c r="T2" s="558"/>
    </row>
    <row r="3" spans="1:20" ht="12" customHeight="1">
      <c r="A3" s="403"/>
      <c r="B3" s="459"/>
      <c r="C3" s="529"/>
      <c r="D3" s="556"/>
      <c r="E3" s="529"/>
      <c r="F3" s="556"/>
      <c r="G3" s="573" t="s">
        <v>132</v>
      </c>
      <c r="H3" s="574"/>
      <c r="I3" s="574"/>
      <c r="J3" s="574"/>
      <c r="K3" s="574"/>
      <c r="L3" s="574"/>
      <c r="M3" s="574"/>
      <c r="N3" s="574"/>
      <c r="O3" s="574"/>
      <c r="P3" s="574"/>
      <c r="Q3" s="575" t="s">
        <v>143</v>
      </c>
      <c r="R3" s="553"/>
      <c r="S3" s="575" t="s">
        <v>144</v>
      </c>
      <c r="T3" s="553"/>
    </row>
    <row r="4" spans="1:20" ht="12" customHeight="1">
      <c r="A4" s="403"/>
      <c r="B4" s="459"/>
      <c r="C4" s="529"/>
      <c r="D4" s="556"/>
      <c r="E4" s="529"/>
      <c r="F4" s="556"/>
      <c r="G4" s="552" t="s">
        <v>133</v>
      </c>
      <c r="H4" s="553"/>
      <c r="I4" s="552" t="s">
        <v>134</v>
      </c>
      <c r="J4" s="553"/>
      <c r="K4" s="552" t="s">
        <v>135</v>
      </c>
      <c r="L4" s="553"/>
      <c r="M4" s="552" t="s">
        <v>136</v>
      </c>
      <c r="N4" s="553"/>
      <c r="O4" s="552" t="s">
        <v>137</v>
      </c>
      <c r="P4" s="553"/>
      <c r="Q4" s="548"/>
      <c r="R4" s="549"/>
      <c r="S4" s="548"/>
      <c r="T4" s="549"/>
    </row>
    <row r="5" spans="1:20" ht="12" customHeight="1">
      <c r="A5" s="403"/>
      <c r="B5" s="459"/>
      <c r="C5" s="571"/>
      <c r="D5" s="572"/>
      <c r="E5" s="571"/>
      <c r="F5" s="572"/>
      <c r="G5" s="550"/>
      <c r="H5" s="551"/>
      <c r="I5" s="550"/>
      <c r="J5" s="551"/>
      <c r="K5" s="550"/>
      <c r="L5" s="551"/>
      <c r="M5" s="550"/>
      <c r="N5" s="551"/>
      <c r="O5" s="550"/>
      <c r="P5" s="551"/>
      <c r="Q5" s="550"/>
      <c r="R5" s="551"/>
      <c r="S5" s="550"/>
      <c r="T5" s="551"/>
    </row>
    <row r="6" spans="1:20" ht="12" customHeight="1">
      <c r="A6" s="403"/>
      <c r="B6" s="459"/>
      <c r="C6" s="386" t="s">
        <v>2</v>
      </c>
      <c r="D6" s="386" t="s">
        <v>5</v>
      </c>
      <c r="E6" s="386" t="s">
        <v>2</v>
      </c>
      <c r="F6" s="386" t="s">
        <v>5</v>
      </c>
      <c r="G6" s="386" t="s">
        <v>2</v>
      </c>
      <c r="H6" s="386" t="s">
        <v>5</v>
      </c>
      <c r="I6" s="386" t="s">
        <v>2</v>
      </c>
      <c r="J6" s="386" t="s">
        <v>5</v>
      </c>
      <c r="K6" s="386" t="s">
        <v>2</v>
      </c>
      <c r="L6" s="386" t="s">
        <v>5</v>
      </c>
      <c r="M6" s="386" t="s">
        <v>2</v>
      </c>
      <c r="N6" s="386" t="s">
        <v>5</v>
      </c>
      <c r="O6" s="386" t="s">
        <v>2</v>
      </c>
      <c r="P6" s="386" t="s">
        <v>5</v>
      </c>
      <c r="Q6" s="386" t="s">
        <v>2</v>
      </c>
      <c r="R6" s="386" t="s">
        <v>5</v>
      </c>
      <c r="S6" s="386" t="s">
        <v>2</v>
      </c>
      <c r="T6" s="386" t="s">
        <v>5</v>
      </c>
    </row>
    <row r="7" spans="1:20" ht="8.25" customHeight="1">
      <c r="A7" s="404"/>
      <c r="B7" s="517"/>
      <c r="C7" s="388"/>
      <c r="D7" s="388"/>
      <c r="E7" s="388"/>
      <c r="F7" s="388"/>
      <c r="G7" s="388"/>
      <c r="H7" s="388"/>
      <c r="I7" s="388"/>
      <c r="J7" s="388"/>
      <c r="K7" s="388"/>
      <c r="L7" s="388"/>
      <c r="M7" s="388"/>
      <c r="N7" s="388"/>
      <c r="O7" s="388"/>
      <c r="P7" s="388"/>
      <c r="Q7" s="388"/>
      <c r="R7" s="388"/>
      <c r="S7" s="388"/>
      <c r="T7" s="388"/>
    </row>
    <row r="8" spans="1:20" ht="9.75">
      <c r="A8" s="24"/>
      <c r="B8" s="112" t="s">
        <v>75</v>
      </c>
      <c r="C8" s="267" t="s">
        <v>142</v>
      </c>
      <c r="D8" s="267" t="s">
        <v>78</v>
      </c>
      <c r="E8" s="267" t="s">
        <v>142</v>
      </c>
      <c r="F8" s="267" t="s">
        <v>78</v>
      </c>
      <c r="G8" s="267" t="s">
        <v>142</v>
      </c>
      <c r="H8" s="267" t="s">
        <v>78</v>
      </c>
      <c r="I8" s="267" t="s">
        <v>142</v>
      </c>
      <c r="J8" s="267" t="s">
        <v>78</v>
      </c>
      <c r="K8" s="267" t="s">
        <v>142</v>
      </c>
      <c r="L8" s="267" t="s">
        <v>78</v>
      </c>
      <c r="M8" s="267" t="s">
        <v>142</v>
      </c>
      <c r="N8" s="267" t="s">
        <v>78</v>
      </c>
      <c r="O8" s="267" t="s">
        <v>142</v>
      </c>
      <c r="P8" s="267" t="s">
        <v>78</v>
      </c>
      <c r="Q8" s="267" t="s">
        <v>142</v>
      </c>
      <c r="R8" s="267" t="s">
        <v>78</v>
      </c>
      <c r="S8" s="267" t="s">
        <v>142</v>
      </c>
      <c r="T8" s="267" t="s">
        <v>78</v>
      </c>
    </row>
    <row r="9" spans="1:20" ht="12" customHeight="1">
      <c r="A9" s="41">
        <v>1909</v>
      </c>
      <c r="B9" s="78">
        <f>+'[1]Pop'!H130</f>
        <v>90.49</v>
      </c>
      <c r="C9" s="296" t="s">
        <v>7</v>
      </c>
      <c r="D9" s="296" t="s">
        <v>7</v>
      </c>
      <c r="E9" s="296" t="s">
        <v>7</v>
      </c>
      <c r="F9" s="296" t="s">
        <v>7</v>
      </c>
      <c r="G9" s="279" t="s">
        <v>7</v>
      </c>
      <c r="H9" s="279" t="s">
        <v>7</v>
      </c>
      <c r="I9" s="279" t="s">
        <v>7</v>
      </c>
      <c r="J9" s="279" t="s">
        <v>7</v>
      </c>
      <c r="K9" s="279" t="s">
        <v>7</v>
      </c>
      <c r="L9" s="279" t="s">
        <v>7</v>
      </c>
      <c r="M9" s="279" t="s">
        <v>7</v>
      </c>
      <c r="N9" s="279" t="s">
        <v>7</v>
      </c>
      <c r="O9" s="279" t="s">
        <v>7</v>
      </c>
      <c r="P9" s="279" t="s">
        <v>7</v>
      </c>
      <c r="Q9" s="301">
        <v>25</v>
      </c>
      <c r="R9" s="301">
        <f>'Non-FrozenSoft'!Y9*'Non-FrozenSoft-Butterfat'!Q9/100</f>
        <v>1.5416068073820313</v>
      </c>
      <c r="S9" s="279" t="s">
        <v>7</v>
      </c>
      <c r="T9" s="279" t="s">
        <v>7</v>
      </c>
    </row>
    <row r="10" spans="1:20" ht="12" customHeight="1">
      <c r="A10" s="41">
        <v>1910</v>
      </c>
      <c r="B10" s="78">
        <f>+'[1]Pop'!H131</f>
        <v>92.407</v>
      </c>
      <c r="C10" s="296" t="s">
        <v>7</v>
      </c>
      <c r="D10" s="296" t="s">
        <v>7</v>
      </c>
      <c r="E10" s="296" t="s">
        <v>7</v>
      </c>
      <c r="F10" s="296" t="s">
        <v>7</v>
      </c>
      <c r="G10" s="279" t="s">
        <v>7</v>
      </c>
      <c r="H10" s="279" t="s">
        <v>7</v>
      </c>
      <c r="I10" s="279" t="s">
        <v>7</v>
      </c>
      <c r="J10" s="279" t="s">
        <v>7</v>
      </c>
      <c r="K10" s="279" t="s">
        <v>7</v>
      </c>
      <c r="L10" s="279" t="s">
        <v>7</v>
      </c>
      <c r="M10" s="279" t="s">
        <v>7</v>
      </c>
      <c r="N10" s="279" t="s">
        <v>7</v>
      </c>
      <c r="O10" s="279" t="s">
        <v>7</v>
      </c>
      <c r="P10" s="279" t="s">
        <v>7</v>
      </c>
      <c r="Q10" s="301">
        <v>25</v>
      </c>
      <c r="R10" s="301">
        <f>'Non-FrozenSoft'!Y10*'Non-FrozenSoft-Butterfat'!Q10/100</f>
        <v>1.5150367396409363</v>
      </c>
      <c r="S10" s="279" t="s">
        <v>7</v>
      </c>
      <c r="T10" s="279" t="s">
        <v>7</v>
      </c>
    </row>
    <row r="11" spans="1:20" ht="12" customHeight="1">
      <c r="A11" s="43">
        <v>1911</v>
      </c>
      <c r="B11" s="79">
        <f>+'[1]Pop'!H132</f>
        <v>93.863</v>
      </c>
      <c r="C11" s="297" t="s">
        <v>7</v>
      </c>
      <c r="D11" s="297" t="s">
        <v>7</v>
      </c>
      <c r="E11" s="297" t="s">
        <v>7</v>
      </c>
      <c r="F11" s="297" t="s">
        <v>7</v>
      </c>
      <c r="G11" s="280" t="s">
        <v>7</v>
      </c>
      <c r="H11" s="280" t="s">
        <v>7</v>
      </c>
      <c r="I11" s="280" t="s">
        <v>7</v>
      </c>
      <c r="J11" s="280" t="s">
        <v>7</v>
      </c>
      <c r="K11" s="280" t="s">
        <v>7</v>
      </c>
      <c r="L11" s="280" t="s">
        <v>7</v>
      </c>
      <c r="M11" s="280" t="s">
        <v>7</v>
      </c>
      <c r="N11" s="280" t="s">
        <v>7</v>
      </c>
      <c r="O11" s="280" t="s">
        <v>7</v>
      </c>
      <c r="P11" s="280" t="s">
        <v>7</v>
      </c>
      <c r="Q11" s="300">
        <v>25</v>
      </c>
      <c r="R11" s="300">
        <f>'Non-FrozenSoft'!Y11*'Non-FrozenSoft-Butterfat'!Q11/100</f>
        <v>1.494198992148131</v>
      </c>
      <c r="S11" s="280" t="s">
        <v>7</v>
      </c>
      <c r="T11" s="280" t="s">
        <v>7</v>
      </c>
    </row>
    <row r="12" spans="1:20" ht="12" customHeight="1">
      <c r="A12" s="43">
        <v>1912</v>
      </c>
      <c r="B12" s="79">
        <f>+'[1]Pop'!H133</f>
        <v>95.335</v>
      </c>
      <c r="C12" s="297" t="s">
        <v>7</v>
      </c>
      <c r="D12" s="297" t="s">
        <v>7</v>
      </c>
      <c r="E12" s="297" t="s">
        <v>7</v>
      </c>
      <c r="F12" s="297" t="s">
        <v>7</v>
      </c>
      <c r="G12" s="280" t="s">
        <v>7</v>
      </c>
      <c r="H12" s="280" t="s">
        <v>7</v>
      </c>
      <c r="I12" s="280" t="s">
        <v>7</v>
      </c>
      <c r="J12" s="280" t="s">
        <v>7</v>
      </c>
      <c r="K12" s="280" t="s">
        <v>7</v>
      </c>
      <c r="L12" s="280" t="s">
        <v>7</v>
      </c>
      <c r="M12" s="280" t="s">
        <v>7</v>
      </c>
      <c r="N12" s="280" t="s">
        <v>7</v>
      </c>
      <c r="O12" s="280" t="s">
        <v>7</v>
      </c>
      <c r="P12" s="280" t="s">
        <v>7</v>
      </c>
      <c r="Q12" s="300">
        <v>25</v>
      </c>
      <c r="R12" s="300">
        <f>'Non-FrozenSoft'!Y12*'Non-FrozenSoft-Butterfat'!Q12/100</f>
        <v>1.4737504589080612</v>
      </c>
      <c r="S12" s="280" t="s">
        <v>7</v>
      </c>
      <c r="T12" s="280" t="s">
        <v>7</v>
      </c>
    </row>
    <row r="13" spans="1:20" ht="12" customHeight="1">
      <c r="A13" s="43">
        <v>1913</v>
      </c>
      <c r="B13" s="79">
        <f>+'[1]Pop'!H134</f>
        <v>97.225</v>
      </c>
      <c r="C13" s="297" t="s">
        <v>7</v>
      </c>
      <c r="D13" s="297" t="s">
        <v>7</v>
      </c>
      <c r="E13" s="297" t="s">
        <v>7</v>
      </c>
      <c r="F13" s="297" t="s">
        <v>7</v>
      </c>
      <c r="G13" s="280" t="s">
        <v>7</v>
      </c>
      <c r="H13" s="280" t="s">
        <v>7</v>
      </c>
      <c r="I13" s="280" t="s">
        <v>7</v>
      </c>
      <c r="J13" s="280" t="s">
        <v>7</v>
      </c>
      <c r="K13" s="280" t="s">
        <v>7</v>
      </c>
      <c r="L13" s="280" t="s">
        <v>7</v>
      </c>
      <c r="M13" s="280" t="s">
        <v>7</v>
      </c>
      <c r="N13" s="280" t="s">
        <v>7</v>
      </c>
      <c r="O13" s="280" t="s">
        <v>7</v>
      </c>
      <c r="P13" s="280" t="s">
        <v>7</v>
      </c>
      <c r="Q13" s="300">
        <v>25</v>
      </c>
      <c r="R13" s="300">
        <f>'Non-FrozenSoft'!Y13*'Non-FrozenSoft-Butterfat'!Q13/100</f>
        <v>1.4476729236307535</v>
      </c>
      <c r="S13" s="280" t="s">
        <v>7</v>
      </c>
      <c r="T13" s="280" t="s">
        <v>7</v>
      </c>
    </row>
    <row r="14" spans="1:20" ht="12" customHeight="1">
      <c r="A14" s="43">
        <v>1914</v>
      </c>
      <c r="B14" s="79">
        <f>+'[1]Pop'!H135</f>
        <v>99.111</v>
      </c>
      <c r="C14" s="297" t="s">
        <v>7</v>
      </c>
      <c r="D14" s="297" t="s">
        <v>7</v>
      </c>
      <c r="E14" s="297" t="s">
        <v>7</v>
      </c>
      <c r="F14" s="297" t="s">
        <v>7</v>
      </c>
      <c r="G14" s="280" t="s">
        <v>7</v>
      </c>
      <c r="H14" s="280" t="s">
        <v>7</v>
      </c>
      <c r="I14" s="280" t="s">
        <v>7</v>
      </c>
      <c r="J14" s="280" t="s">
        <v>7</v>
      </c>
      <c r="K14" s="280" t="s">
        <v>7</v>
      </c>
      <c r="L14" s="280" t="s">
        <v>7</v>
      </c>
      <c r="M14" s="280" t="s">
        <v>7</v>
      </c>
      <c r="N14" s="280" t="s">
        <v>7</v>
      </c>
      <c r="O14" s="280" t="s">
        <v>7</v>
      </c>
      <c r="P14" s="280" t="s">
        <v>7</v>
      </c>
      <c r="Q14" s="300">
        <v>25</v>
      </c>
      <c r="R14" s="300">
        <f>'Non-FrozenSoft'!Y14*'Non-FrozenSoft-Butterfat'!Q14/100</f>
        <v>1.4529164270363533</v>
      </c>
      <c r="S14" s="280" t="s">
        <v>7</v>
      </c>
      <c r="T14" s="280" t="s">
        <v>7</v>
      </c>
    </row>
    <row r="15" spans="1:20" ht="12" customHeight="1">
      <c r="A15" s="43">
        <v>1915</v>
      </c>
      <c r="B15" s="79">
        <f>+'[1]Pop'!H136</f>
        <v>100.546</v>
      </c>
      <c r="C15" s="297" t="s">
        <v>7</v>
      </c>
      <c r="D15" s="297" t="s">
        <v>7</v>
      </c>
      <c r="E15" s="297" t="s">
        <v>7</v>
      </c>
      <c r="F15" s="297" t="s">
        <v>7</v>
      </c>
      <c r="G15" s="280" t="s">
        <v>7</v>
      </c>
      <c r="H15" s="280" t="s">
        <v>7</v>
      </c>
      <c r="I15" s="280" t="s">
        <v>7</v>
      </c>
      <c r="J15" s="280" t="s">
        <v>7</v>
      </c>
      <c r="K15" s="280" t="s">
        <v>7</v>
      </c>
      <c r="L15" s="280" t="s">
        <v>7</v>
      </c>
      <c r="M15" s="280" t="s">
        <v>7</v>
      </c>
      <c r="N15" s="280" t="s">
        <v>7</v>
      </c>
      <c r="O15" s="280" t="s">
        <v>7</v>
      </c>
      <c r="P15" s="280" t="s">
        <v>7</v>
      </c>
      <c r="Q15" s="300">
        <v>25</v>
      </c>
      <c r="R15" s="300">
        <f>'Non-FrozenSoft'!Y15*'Non-FrozenSoft-Butterfat'!Q15/100</f>
        <v>1.3973703578461598</v>
      </c>
      <c r="S15" s="280" t="s">
        <v>7</v>
      </c>
      <c r="T15" s="280" t="s">
        <v>7</v>
      </c>
    </row>
    <row r="16" spans="1:20" ht="12" customHeight="1">
      <c r="A16" s="41">
        <v>1916</v>
      </c>
      <c r="B16" s="78">
        <f>+'[1]Pop'!H137</f>
        <v>101.961</v>
      </c>
      <c r="C16" s="296" t="s">
        <v>7</v>
      </c>
      <c r="D16" s="296" t="s">
        <v>7</v>
      </c>
      <c r="E16" s="296" t="s">
        <v>7</v>
      </c>
      <c r="F16" s="296" t="s">
        <v>7</v>
      </c>
      <c r="G16" s="279" t="s">
        <v>7</v>
      </c>
      <c r="H16" s="279" t="s">
        <v>7</v>
      </c>
      <c r="I16" s="279" t="s">
        <v>7</v>
      </c>
      <c r="J16" s="279" t="s">
        <v>7</v>
      </c>
      <c r="K16" s="279" t="s">
        <v>7</v>
      </c>
      <c r="L16" s="279" t="s">
        <v>7</v>
      </c>
      <c r="M16" s="279" t="s">
        <v>7</v>
      </c>
      <c r="N16" s="279" t="s">
        <v>7</v>
      </c>
      <c r="O16" s="279" t="s">
        <v>7</v>
      </c>
      <c r="P16" s="279" t="s">
        <v>7</v>
      </c>
      <c r="Q16" s="301">
        <v>25</v>
      </c>
      <c r="R16" s="301">
        <f>'Non-FrozenSoft'!Y16*'Non-FrozenSoft-Butterfat'!Q16/100</f>
        <v>1.3657182648267474</v>
      </c>
      <c r="S16" s="279" t="s">
        <v>7</v>
      </c>
      <c r="T16" s="279" t="s">
        <v>7</v>
      </c>
    </row>
    <row r="17" spans="1:20" ht="12" customHeight="1">
      <c r="A17" s="41">
        <v>1917</v>
      </c>
      <c r="B17" s="78">
        <f>+'[1]Pop'!H138</f>
        <v>103.268</v>
      </c>
      <c r="C17" s="296" t="s">
        <v>7</v>
      </c>
      <c r="D17" s="296" t="s">
        <v>7</v>
      </c>
      <c r="E17" s="296" t="s">
        <v>7</v>
      </c>
      <c r="F17" s="296" t="s">
        <v>7</v>
      </c>
      <c r="G17" s="279" t="s">
        <v>7</v>
      </c>
      <c r="H17" s="279" t="s">
        <v>7</v>
      </c>
      <c r="I17" s="279" t="s">
        <v>7</v>
      </c>
      <c r="J17" s="279" t="s">
        <v>7</v>
      </c>
      <c r="K17" s="279" t="s">
        <v>7</v>
      </c>
      <c r="L17" s="279" t="s">
        <v>7</v>
      </c>
      <c r="M17" s="279" t="s">
        <v>7</v>
      </c>
      <c r="N17" s="279" t="s">
        <v>7</v>
      </c>
      <c r="O17" s="279" t="s">
        <v>7</v>
      </c>
      <c r="P17" s="279" t="s">
        <v>7</v>
      </c>
      <c r="Q17" s="301">
        <v>25</v>
      </c>
      <c r="R17" s="301">
        <f>'Non-FrozenSoft'!Y17*'Non-FrozenSoft-Butterfat'!Q17/100</f>
        <v>1.3339078901499013</v>
      </c>
      <c r="S17" s="279" t="s">
        <v>7</v>
      </c>
      <c r="T17" s="279" t="s">
        <v>7</v>
      </c>
    </row>
    <row r="18" spans="1:20" ht="12" customHeight="1">
      <c r="A18" s="41">
        <v>1918</v>
      </c>
      <c r="B18" s="78">
        <f>+'[1]Pop'!H139</f>
        <v>103.208</v>
      </c>
      <c r="C18" s="296" t="s">
        <v>7</v>
      </c>
      <c r="D18" s="296" t="s">
        <v>7</v>
      </c>
      <c r="E18" s="296" t="s">
        <v>7</v>
      </c>
      <c r="F18" s="296" t="s">
        <v>7</v>
      </c>
      <c r="G18" s="279" t="s">
        <v>7</v>
      </c>
      <c r="H18" s="279" t="s">
        <v>7</v>
      </c>
      <c r="I18" s="279" t="s">
        <v>7</v>
      </c>
      <c r="J18" s="279" t="s">
        <v>7</v>
      </c>
      <c r="K18" s="279" t="s">
        <v>7</v>
      </c>
      <c r="L18" s="279" t="s">
        <v>7</v>
      </c>
      <c r="M18" s="279" t="s">
        <v>7</v>
      </c>
      <c r="N18" s="279" t="s">
        <v>7</v>
      </c>
      <c r="O18" s="279" t="s">
        <v>7</v>
      </c>
      <c r="P18" s="279" t="s">
        <v>7</v>
      </c>
      <c r="Q18" s="301">
        <v>25</v>
      </c>
      <c r="R18" s="301">
        <f>'Non-FrozenSoft'!Y18*'Non-FrozenSoft-Butterfat'!Q18/100</f>
        <v>1.3153050151151071</v>
      </c>
      <c r="S18" s="279" t="s">
        <v>7</v>
      </c>
      <c r="T18" s="279" t="s">
        <v>7</v>
      </c>
    </row>
    <row r="19" spans="1:20" ht="12" customHeight="1">
      <c r="A19" s="41">
        <v>1919</v>
      </c>
      <c r="B19" s="78">
        <f>+'[1]Pop'!H140</f>
        <v>104.514</v>
      </c>
      <c r="C19" s="296" t="s">
        <v>7</v>
      </c>
      <c r="D19" s="296" t="s">
        <v>7</v>
      </c>
      <c r="E19" s="296" t="s">
        <v>7</v>
      </c>
      <c r="F19" s="296" t="s">
        <v>7</v>
      </c>
      <c r="G19" s="279" t="s">
        <v>7</v>
      </c>
      <c r="H19" s="279" t="s">
        <v>7</v>
      </c>
      <c r="I19" s="279" t="s">
        <v>7</v>
      </c>
      <c r="J19" s="279" t="s">
        <v>7</v>
      </c>
      <c r="K19" s="279" t="s">
        <v>7</v>
      </c>
      <c r="L19" s="279" t="s">
        <v>7</v>
      </c>
      <c r="M19" s="279" t="s">
        <v>7</v>
      </c>
      <c r="N19" s="279" t="s">
        <v>7</v>
      </c>
      <c r="O19" s="279" t="s">
        <v>7</v>
      </c>
      <c r="P19" s="279" t="s">
        <v>7</v>
      </c>
      <c r="Q19" s="301">
        <v>25</v>
      </c>
      <c r="R19" s="301">
        <f>'Non-FrozenSoft'!Y19*'Non-FrozenSoft-Butterfat'!Q19/100</f>
        <v>1.2725567866505922</v>
      </c>
      <c r="S19" s="279" t="s">
        <v>7</v>
      </c>
      <c r="T19" s="279" t="s">
        <v>7</v>
      </c>
    </row>
    <row r="20" spans="1:20" ht="12" customHeight="1">
      <c r="A20" s="41">
        <v>1920</v>
      </c>
      <c r="B20" s="78">
        <f>+'[1]Pop'!H141</f>
        <v>106.461</v>
      </c>
      <c r="C20" s="296" t="s">
        <v>7</v>
      </c>
      <c r="D20" s="296" t="s">
        <v>7</v>
      </c>
      <c r="E20" s="296" t="s">
        <v>7</v>
      </c>
      <c r="F20" s="296" t="s">
        <v>7</v>
      </c>
      <c r="G20" s="279" t="s">
        <v>7</v>
      </c>
      <c r="H20" s="279" t="s">
        <v>7</v>
      </c>
      <c r="I20" s="279" t="s">
        <v>7</v>
      </c>
      <c r="J20" s="279" t="s">
        <v>7</v>
      </c>
      <c r="K20" s="279" t="s">
        <v>7</v>
      </c>
      <c r="L20" s="279" t="s">
        <v>7</v>
      </c>
      <c r="M20" s="279" t="s">
        <v>7</v>
      </c>
      <c r="N20" s="279" t="s">
        <v>7</v>
      </c>
      <c r="O20" s="279" t="s">
        <v>7</v>
      </c>
      <c r="P20" s="279" t="s">
        <v>7</v>
      </c>
      <c r="Q20" s="301">
        <v>25</v>
      </c>
      <c r="R20" s="301">
        <f>'Non-FrozenSoft'!Y20*'Non-FrozenSoft-Butterfat'!Q20/100</f>
        <v>1.3314734973370532</v>
      </c>
      <c r="S20" s="279" t="s">
        <v>7</v>
      </c>
      <c r="T20" s="279" t="s">
        <v>7</v>
      </c>
    </row>
    <row r="21" spans="1:20" ht="12" customHeight="1">
      <c r="A21" s="43">
        <v>1921</v>
      </c>
      <c r="B21" s="79">
        <f>+'[1]Pop'!H142</f>
        <v>108.538</v>
      </c>
      <c r="C21" s="297" t="s">
        <v>7</v>
      </c>
      <c r="D21" s="297" t="s">
        <v>7</v>
      </c>
      <c r="E21" s="297" t="s">
        <v>7</v>
      </c>
      <c r="F21" s="297" t="s">
        <v>7</v>
      </c>
      <c r="G21" s="280" t="s">
        <v>7</v>
      </c>
      <c r="H21" s="280" t="s">
        <v>7</v>
      </c>
      <c r="I21" s="280" t="s">
        <v>7</v>
      </c>
      <c r="J21" s="280" t="s">
        <v>7</v>
      </c>
      <c r="K21" s="280" t="s">
        <v>7</v>
      </c>
      <c r="L21" s="280" t="s">
        <v>7</v>
      </c>
      <c r="M21" s="280" t="s">
        <v>7</v>
      </c>
      <c r="N21" s="280" t="s">
        <v>7</v>
      </c>
      <c r="O21" s="280" t="s">
        <v>7</v>
      </c>
      <c r="P21" s="280" t="s">
        <v>7</v>
      </c>
      <c r="Q21" s="300">
        <v>25</v>
      </c>
      <c r="R21" s="300">
        <f>'Non-FrozenSoft'!Y21*'Non-FrozenSoft-Butterfat'!Q21/100</f>
        <v>1.3750944369713833</v>
      </c>
      <c r="S21" s="280" t="s">
        <v>7</v>
      </c>
      <c r="T21" s="280" t="s">
        <v>7</v>
      </c>
    </row>
    <row r="22" spans="1:20" ht="12" customHeight="1">
      <c r="A22" s="43">
        <v>1922</v>
      </c>
      <c r="B22" s="79">
        <f>+'[1]Pop'!H143</f>
        <v>110.049</v>
      </c>
      <c r="C22" s="297" t="s">
        <v>7</v>
      </c>
      <c r="D22" s="297" t="s">
        <v>7</v>
      </c>
      <c r="E22" s="297" t="s">
        <v>7</v>
      </c>
      <c r="F22" s="297" t="s">
        <v>7</v>
      </c>
      <c r="G22" s="280" t="s">
        <v>7</v>
      </c>
      <c r="H22" s="280" t="s">
        <v>7</v>
      </c>
      <c r="I22" s="280" t="s">
        <v>7</v>
      </c>
      <c r="J22" s="280" t="s">
        <v>7</v>
      </c>
      <c r="K22" s="280" t="s">
        <v>7</v>
      </c>
      <c r="L22" s="280" t="s">
        <v>7</v>
      </c>
      <c r="M22" s="280" t="s">
        <v>7</v>
      </c>
      <c r="N22" s="280" t="s">
        <v>7</v>
      </c>
      <c r="O22" s="280" t="s">
        <v>7</v>
      </c>
      <c r="P22" s="280" t="s">
        <v>7</v>
      </c>
      <c r="Q22" s="300">
        <v>25</v>
      </c>
      <c r="R22" s="300">
        <f>'Non-FrozenSoft'!Y22*'Non-FrozenSoft-Butterfat'!Q22/100</f>
        <v>1.4220937945824133</v>
      </c>
      <c r="S22" s="280" t="s">
        <v>7</v>
      </c>
      <c r="T22" s="280" t="s">
        <v>7</v>
      </c>
    </row>
    <row r="23" spans="1:20" ht="12" customHeight="1">
      <c r="A23" s="43">
        <v>1923</v>
      </c>
      <c r="B23" s="79">
        <f>+'[1]Pop'!H144</f>
        <v>111.947</v>
      </c>
      <c r="C23" s="297" t="s">
        <v>7</v>
      </c>
      <c r="D23" s="297" t="s">
        <v>7</v>
      </c>
      <c r="E23" s="297" t="s">
        <v>7</v>
      </c>
      <c r="F23" s="297" t="s">
        <v>7</v>
      </c>
      <c r="G23" s="280" t="s">
        <v>7</v>
      </c>
      <c r="H23" s="280" t="s">
        <v>7</v>
      </c>
      <c r="I23" s="280" t="s">
        <v>7</v>
      </c>
      <c r="J23" s="280" t="s">
        <v>7</v>
      </c>
      <c r="K23" s="280" t="s">
        <v>7</v>
      </c>
      <c r="L23" s="280" t="s">
        <v>7</v>
      </c>
      <c r="M23" s="280" t="s">
        <v>7</v>
      </c>
      <c r="N23" s="280" t="s">
        <v>7</v>
      </c>
      <c r="O23" s="280" t="s">
        <v>7</v>
      </c>
      <c r="P23" s="280" t="s">
        <v>7</v>
      </c>
      <c r="Q23" s="300">
        <v>25</v>
      </c>
      <c r="R23" s="300">
        <f>'Non-FrozenSoft'!Y23*'Non-FrozenSoft-Butterfat'!Q23/100</f>
        <v>1.4448801665073647</v>
      </c>
      <c r="S23" s="280" t="s">
        <v>7</v>
      </c>
      <c r="T23" s="280" t="s">
        <v>7</v>
      </c>
    </row>
    <row r="24" spans="1:20" ht="12" customHeight="1">
      <c r="A24" s="43">
        <v>1924</v>
      </c>
      <c r="B24" s="79">
        <f>+'[1]Pop'!H145</f>
        <v>114.109</v>
      </c>
      <c r="C24" s="297" t="s">
        <v>7</v>
      </c>
      <c r="D24" s="297" t="s">
        <v>7</v>
      </c>
      <c r="E24" s="297" t="s">
        <v>7</v>
      </c>
      <c r="F24" s="297" t="s">
        <v>7</v>
      </c>
      <c r="G24" s="280" t="s">
        <v>7</v>
      </c>
      <c r="H24" s="280" t="s">
        <v>7</v>
      </c>
      <c r="I24" s="280" t="s">
        <v>7</v>
      </c>
      <c r="J24" s="280" t="s">
        <v>7</v>
      </c>
      <c r="K24" s="280" t="s">
        <v>7</v>
      </c>
      <c r="L24" s="280" t="s">
        <v>7</v>
      </c>
      <c r="M24" s="280" t="s">
        <v>7</v>
      </c>
      <c r="N24" s="280" t="s">
        <v>7</v>
      </c>
      <c r="O24" s="280" t="s">
        <v>7</v>
      </c>
      <c r="P24" s="280" t="s">
        <v>7</v>
      </c>
      <c r="Q24" s="300">
        <v>25</v>
      </c>
      <c r="R24" s="300">
        <f>'Non-FrozenSoft'!Y24*'Non-FrozenSoft-Butterfat'!Q24/100</f>
        <v>1.4788491705299323</v>
      </c>
      <c r="S24" s="280" t="s">
        <v>7</v>
      </c>
      <c r="T24" s="280" t="s">
        <v>7</v>
      </c>
    </row>
    <row r="25" spans="1:20" ht="12" customHeight="1">
      <c r="A25" s="43">
        <v>1925</v>
      </c>
      <c r="B25" s="79">
        <f>+'[1]Pop'!H146</f>
        <v>115.829</v>
      </c>
      <c r="C25" s="297" t="s">
        <v>7</v>
      </c>
      <c r="D25" s="297" t="s">
        <v>7</v>
      </c>
      <c r="E25" s="297" t="s">
        <v>7</v>
      </c>
      <c r="F25" s="297" t="s">
        <v>7</v>
      </c>
      <c r="G25" s="280" t="s">
        <v>7</v>
      </c>
      <c r="H25" s="280" t="s">
        <v>7</v>
      </c>
      <c r="I25" s="280" t="s">
        <v>7</v>
      </c>
      <c r="J25" s="280" t="s">
        <v>7</v>
      </c>
      <c r="K25" s="280" t="s">
        <v>7</v>
      </c>
      <c r="L25" s="280" t="s">
        <v>7</v>
      </c>
      <c r="M25" s="280" t="s">
        <v>7</v>
      </c>
      <c r="N25" s="280" t="s">
        <v>7</v>
      </c>
      <c r="O25" s="280" t="s">
        <v>7</v>
      </c>
      <c r="P25" s="280" t="s">
        <v>7</v>
      </c>
      <c r="Q25" s="300">
        <v>25</v>
      </c>
      <c r="R25" s="300">
        <f>'Non-FrozenSoft'!Y25*'Non-FrozenSoft-Butterfat'!Q25/100</f>
        <v>1.4245137228155298</v>
      </c>
      <c r="S25" s="280" t="s">
        <v>7</v>
      </c>
      <c r="T25" s="280" t="s">
        <v>7</v>
      </c>
    </row>
    <row r="26" spans="1:20" ht="12" customHeight="1">
      <c r="A26" s="41">
        <v>1926</v>
      </c>
      <c r="B26" s="78">
        <f>+'[1]Pop'!H147</f>
        <v>117.397</v>
      </c>
      <c r="C26" s="296" t="s">
        <v>7</v>
      </c>
      <c r="D26" s="296" t="s">
        <v>7</v>
      </c>
      <c r="E26" s="296" t="s">
        <v>7</v>
      </c>
      <c r="F26" s="296" t="s">
        <v>7</v>
      </c>
      <c r="G26" s="279" t="s">
        <v>7</v>
      </c>
      <c r="H26" s="279" t="s">
        <v>7</v>
      </c>
      <c r="I26" s="279" t="s">
        <v>7</v>
      </c>
      <c r="J26" s="279" t="s">
        <v>7</v>
      </c>
      <c r="K26" s="279" t="s">
        <v>7</v>
      </c>
      <c r="L26" s="279" t="s">
        <v>7</v>
      </c>
      <c r="M26" s="279" t="s">
        <v>7</v>
      </c>
      <c r="N26" s="279" t="s">
        <v>7</v>
      </c>
      <c r="O26" s="279" t="s">
        <v>7</v>
      </c>
      <c r="P26" s="279" t="s">
        <v>7</v>
      </c>
      <c r="Q26" s="301">
        <v>25</v>
      </c>
      <c r="R26" s="301">
        <f>'Non-FrozenSoft'!Y26*'Non-FrozenSoft-Butterfat'!Q26/100</f>
        <v>1.377803521384703</v>
      </c>
      <c r="S26" s="279" t="s">
        <v>7</v>
      </c>
      <c r="T26" s="279" t="s">
        <v>7</v>
      </c>
    </row>
    <row r="27" spans="1:20" ht="12" customHeight="1">
      <c r="A27" s="41">
        <v>1927</v>
      </c>
      <c r="B27" s="78">
        <f>+'[1]Pop'!H148</f>
        <v>119.035</v>
      </c>
      <c r="C27" s="296" t="s">
        <v>7</v>
      </c>
      <c r="D27" s="296" t="s">
        <v>7</v>
      </c>
      <c r="E27" s="296" t="s">
        <v>7</v>
      </c>
      <c r="F27" s="296" t="s">
        <v>7</v>
      </c>
      <c r="G27" s="279" t="s">
        <v>7</v>
      </c>
      <c r="H27" s="279" t="s">
        <v>7</v>
      </c>
      <c r="I27" s="279" t="s">
        <v>7</v>
      </c>
      <c r="J27" s="279" t="s">
        <v>7</v>
      </c>
      <c r="K27" s="279" t="s">
        <v>7</v>
      </c>
      <c r="L27" s="279" t="s">
        <v>7</v>
      </c>
      <c r="M27" s="279" t="s">
        <v>7</v>
      </c>
      <c r="N27" s="279" t="s">
        <v>7</v>
      </c>
      <c r="O27" s="279" t="s">
        <v>7</v>
      </c>
      <c r="P27" s="279" t="s">
        <v>7</v>
      </c>
      <c r="Q27" s="301">
        <v>25</v>
      </c>
      <c r="R27" s="301">
        <f>'Non-FrozenSoft'!Y27*'Non-FrozenSoft-Butterfat'!Q27/100</f>
        <v>1.3210400302432057</v>
      </c>
      <c r="S27" s="279" t="s">
        <v>7</v>
      </c>
      <c r="T27" s="279" t="s">
        <v>7</v>
      </c>
    </row>
    <row r="28" spans="1:20" ht="12" customHeight="1">
      <c r="A28" s="41">
        <v>1928</v>
      </c>
      <c r="B28" s="78">
        <f>+'[1]Pop'!H149</f>
        <v>120.509</v>
      </c>
      <c r="C28" s="296" t="s">
        <v>7</v>
      </c>
      <c r="D28" s="296" t="s">
        <v>7</v>
      </c>
      <c r="E28" s="296" t="s">
        <v>7</v>
      </c>
      <c r="F28" s="296" t="s">
        <v>7</v>
      </c>
      <c r="G28" s="279" t="s">
        <v>7</v>
      </c>
      <c r="H28" s="279" t="s">
        <v>7</v>
      </c>
      <c r="I28" s="279" t="s">
        <v>7</v>
      </c>
      <c r="J28" s="279" t="s">
        <v>7</v>
      </c>
      <c r="K28" s="279" t="s">
        <v>7</v>
      </c>
      <c r="L28" s="279" t="s">
        <v>7</v>
      </c>
      <c r="M28" s="279" t="s">
        <v>7</v>
      </c>
      <c r="N28" s="279" t="s">
        <v>7</v>
      </c>
      <c r="O28" s="279" t="s">
        <v>7</v>
      </c>
      <c r="P28" s="279" t="s">
        <v>7</v>
      </c>
      <c r="Q28" s="301">
        <v>25</v>
      </c>
      <c r="R28" s="301">
        <f>'Non-FrozenSoft'!Y28*'Non-FrozenSoft-Butterfat'!Q28/100</f>
        <v>1.2675401837207179</v>
      </c>
      <c r="S28" s="279" t="s">
        <v>7</v>
      </c>
      <c r="T28" s="279" t="s">
        <v>7</v>
      </c>
    </row>
    <row r="29" spans="1:20" ht="12" customHeight="1">
      <c r="A29" s="41">
        <v>1929</v>
      </c>
      <c r="B29" s="78">
        <f>+'[1]Pop'!H150</f>
        <v>121.767</v>
      </c>
      <c r="C29" s="296" t="s">
        <v>7</v>
      </c>
      <c r="D29" s="296" t="s">
        <v>7</v>
      </c>
      <c r="E29" s="296" t="s">
        <v>7</v>
      </c>
      <c r="F29" s="296" t="s">
        <v>7</v>
      </c>
      <c r="G29" s="279" t="s">
        <v>7</v>
      </c>
      <c r="H29" s="279" t="s">
        <v>7</v>
      </c>
      <c r="I29" s="279" t="s">
        <v>7</v>
      </c>
      <c r="J29" s="279" t="s">
        <v>7</v>
      </c>
      <c r="K29" s="279" t="s">
        <v>7</v>
      </c>
      <c r="L29" s="279" t="s">
        <v>7</v>
      </c>
      <c r="M29" s="279" t="s">
        <v>7</v>
      </c>
      <c r="N29" s="279" t="s">
        <v>7</v>
      </c>
      <c r="O29" s="279" t="s">
        <v>7</v>
      </c>
      <c r="P29" s="279" t="s">
        <v>7</v>
      </c>
      <c r="Q29" s="301">
        <v>25</v>
      </c>
      <c r="R29" s="301">
        <f>'Non-FrozenSoft'!Y29*'Non-FrozenSoft-Butterfat'!Q29/100</f>
        <v>1.1969581249435397</v>
      </c>
      <c r="S29" s="279" t="s">
        <v>7</v>
      </c>
      <c r="T29" s="279" t="s">
        <v>7</v>
      </c>
    </row>
    <row r="30" spans="1:20" ht="12" customHeight="1">
      <c r="A30" s="41">
        <v>1930</v>
      </c>
      <c r="B30" s="78">
        <f>+'[1]Pop'!H151</f>
        <v>123.077</v>
      </c>
      <c r="C30" s="296" t="s">
        <v>7</v>
      </c>
      <c r="D30" s="296" t="s">
        <v>7</v>
      </c>
      <c r="E30" s="296" t="s">
        <v>7</v>
      </c>
      <c r="F30" s="296" t="s">
        <v>7</v>
      </c>
      <c r="G30" s="279" t="s">
        <v>7</v>
      </c>
      <c r="H30" s="279" t="s">
        <v>7</v>
      </c>
      <c r="I30" s="279" t="s">
        <v>7</v>
      </c>
      <c r="J30" s="279" t="s">
        <v>7</v>
      </c>
      <c r="K30" s="279" t="s">
        <v>7</v>
      </c>
      <c r="L30" s="279" t="s">
        <v>7</v>
      </c>
      <c r="M30" s="279" t="s">
        <v>7</v>
      </c>
      <c r="N30" s="279" t="s">
        <v>7</v>
      </c>
      <c r="O30" s="279" t="s">
        <v>7</v>
      </c>
      <c r="P30" s="279" t="s">
        <v>7</v>
      </c>
      <c r="Q30" s="301">
        <v>25</v>
      </c>
      <c r="R30" s="301">
        <f>'Non-FrozenSoft'!Y30*'Non-FrozenSoft-Butterfat'!Q30/100</f>
        <v>1.1801555124028047</v>
      </c>
      <c r="S30" s="279" t="s">
        <v>7</v>
      </c>
      <c r="T30" s="279" t="s">
        <v>7</v>
      </c>
    </row>
    <row r="31" spans="1:20" ht="12" customHeight="1">
      <c r="A31" s="43">
        <v>1931</v>
      </c>
      <c r="B31" s="79">
        <f>+'[1]Pop'!H152</f>
        <v>124.04</v>
      </c>
      <c r="C31" s="297" t="s">
        <v>7</v>
      </c>
      <c r="D31" s="297" t="s">
        <v>7</v>
      </c>
      <c r="E31" s="297" t="s">
        <v>7</v>
      </c>
      <c r="F31" s="297" t="s">
        <v>7</v>
      </c>
      <c r="G31" s="280" t="s">
        <v>7</v>
      </c>
      <c r="H31" s="280" t="s">
        <v>7</v>
      </c>
      <c r="I31" s="280" t="s">
        <v>7</v>
      </c>
      <c r="J31" s="280" t="s">
        <v>7</v>
      </c>
      <c r="K31" s="280" t="s">
        <v>7</v>
      </c>
      <c r="L31" s="280" t="s">
        <v>7</v>
      </c>
      <c r="M31" s="280" t="s">
        <v>7</v>
      </c>
      <c r="N31" s="280" t="s">
        <v>7</v>
      </c>
      <c r="O31" s="280" t="s">
        <v>7</v>
      </c>
      <c r="P31" s="280" t="s">
        <v>7</v>
      </c>
      <c r="Q31" s="300">
        <v>25</v>
      </c>
      <c r="R31" s="300">
        <f>'Non-FrozenSoft'!Y31*'Non-FrozenSoft-Butterfat'!Q31/100</f>
        <v>1.2092873266688164</v>
      </c>
      <c r="S31" s="280" t="s">
        <v>7</v>
      </c>
      <c r="T31" s="280" t="s">
        <v>7</v>
      </c>
    </row>
    <row r="32" spans="1:20" ht="12" customHeight="1">
      <c r="A32" s="43">
        <v>1932</v>
      </c>
      <c r="B32" s="79">
        <f>+'[1]Pop'!H153</f>
        <v>124.84</v>
      </c>
      <c r="C32" s="297" t="s">
        <v>7</v>
      </c>
      <c r="D32" s="297" t="s">
        <v>7</v>
      </c>
      <c r="E32" s="297" t="s">
        <v>7</v>
      </c>
      <c r="F32" s="297" t="s">
        <v>7</v>
      </c>
      <c r="G32" s="280" t="s">
        <v>7</v>
      </c>
      <c r="H32" s="280" t="s">
        <v>7</v>
      </c>
      <c r="I32" s="280" t="s">
        <v>7</v>
      </c>
      <c r="J32" s="280" t="s">
        <v>7</v>
      </c>
      <c r="K32" s="280" t="s">
        <v>7</v>
      </c>
      <c r="L32" s="280" t="s">
        <v>7</v>
      </c>
      <c r="M32" s="280" t="s">
        <v>7</v>
      </c>
      <c r="N32" s="280" t="s">
        <v>7</v>
      </c>
      <c r="O32" s="280" t="s">
        <v>7</v>
      </c>
      <c r="P32" s="280" t="s">
        <v>7</v>
      </c>
      <c r="Q32" s="300">
        <v>25</v>
      </c>
      <c r="R32" s="300">
        <f>'Non-FrozenSoft'!Y32*'Non-FrozenSoft-Butterfat'!Q32/100</f>
        <v>1.243591797500801</v>
      </c>
      <c r="S32" s="280" t="s">
        <v>7</v>
      </c>
      <c r="T32" s="280" t="s">
        <v>7</v>
      </c>
    </row>
    <row r="33" spans="1:20" ht="12" customHeight="1">
      <c r="A33" s="43">
        <v>1933</v>
      </c>
      <c r="B33" s="79">
        <f>+'[1]Pop'!H154</f>
        <v>125.579</v>
      </c>
      <c r="C33" s="297" t="s">
        <v>7</v>
      </c>
      <c r="D33" s="297" t="s">
        <v>7</v>
      </c>
      <c r="E33" s="297" t="s">
        <v>7</v>
      </c>
      <c r="F33" s="297" t="s">
        <v>7</v>
      </c>
      <c r="G33" s="280" t="s">
        <v>7</v>
      </c>
      <c r="H33" s="280" t="s">
        <v>7</v>
      </c>
      <c r="I33" s="280" t="s">
        <v>7</v>
      </c>
      <c r="J33" s="280" t="s">
        <v>7</v>
      </c>
      <c r="K33" s="280" t="s">
        <v>7</v>
      </c>
      <c r="L33" s="280" t="s">
        <v>7</v>
      </c>
      <c r="M33" s="280" t="s">
        <v>7</v>
      </c>
      <c r="N33" s="280" t="s">
        <v>7</v>
      </c>
      <c r="O33" s="280" t="s">
        <v>7</v>
      </c>
      <c r="P33" s="280" t="s">
        <v>7</v>
      </c>
      <c r="Q33" s="300">
        <v>25</v>
      </c>
      <c r="R33" s="300">
        <f>'Non-FrozenSoft'!Y33*'Non-FrozenSoft-Butterfat'!Q33/100</f>
        <v>1.2521998104778667</v>
      </c>
      <c r="S33" s="280" t="s">
        <v>7</v>
      </c>
      <c r="T33" s="280" t="s">
        <v>7</v>
      </c>
    </row>
    <row r="34" spans="1:20" ht="12" customHeight="1">
      <c r="A34" s="43">
        <v>1934</v>
      </c>
      <c r="B34" s="79">
        <f>+'[1]Pop'!H155</f>
        <v>126.374</v>
      </c>
      <c r="C34" s="297" t="s">
        <v>7</v>
      </c>
      <c r="D34" s="297" t="s">
        <v>7</v>
      </c>
      <c r="E34" s="297" t="s">
        <v>7</v>
      </c>
      <c r="F34" s="297" t="s">
        <v>7</v>
      </c>
      <c r="G34" s="280" t="s">
        <v>7</v>
      </c>
      <c r="H34" s="280" t="s">
        <v>7</v>
      </c>
      <c r="I34" s="280" t="s">
        <v>7</v>
      </c>
      <c r="J34" s="280" t="s">
        <v>7</v>
      </c>
      <c r="K34" s="280" t="s">
        <v>7</v>
      </c>
      <c r="L34" s="280" t="s">
        <v>7</v>
      </c>
      <c r="M34" s="280" t="s">
        <v>7</v>
      </c>
      <c r="N34" s="280" t="s">
        <v>7</v>
      </c>
      <c r="O34" s="280" t="s">
        <v>7</v>
      </c>
      <c r="P34" s="280" t="s">
        <v>7</v>
      </c>
      <c r="Q34" s="300">
        <v>25</v>
      </c>
      <c r="R34" s="300">
        <f>'Non-FrozenSoft'!Y34*'Non-FrozenSoft-Butterfat'!Q34/100</f>
        <v>1.2463006631110831</v>
      </c>
      <c r="S34" s="280" t="s">
        <v>7</v>
      </c>
      <c r="T34" s="280" t="s">
        <v>7</v>
      </c>
    </row>
    <row r="35" spans="1:20" ht="12" customHeight="1">
      <c r="A35" s="43">
        <v>1935</v>
      </c>
      <c r="B35" s="79">
        <f>+'[1]Pop'!H156</f>
        <v>127.25</v>
      </c>
      <c r="C35" s="297" t="s">
        <v>7</v>
      </c>
      <c r="D35" s="297" t="s">
        <v>7</v>
      </c>
      <c r="E35" s="297" t="s">
        <v>7</v>
      </c>
      <c r="F35" s="297" t="s">
        <v>7</v>
      </c>
      <c r="G35" s="280" t="s">
        <v>7</v>
      </c>
      <c r="H35" s="280" t="s">
        <v>7</v>
      </c>
      <c r="I35" s="280" t="s">
        <v>7</v>
      </c>
      <c r="J35" s="280" t="s">
        <v>7</v>
      </c>
      <c r="K35" s="280" t="s">
        <v>7</v>
      </c>
      <c r="L35" s="280" t="s">
        <v>7</v>
      </c>
      <c r="M35" s="280" t="s">
        <v>7</v>
      </c>
      <c r="N35" s="280" t="s">
        <v>7</v>
      </c>
      <c r="O35" s="280" t="s">
        <v>7</v>
      </c>
      <c r="P35" s="280" t="s">
        <v>7</v>
      </c>
      <c r="Q35" s="300">
        <v>25</v>
      </c>
      <c r="R35" s="300">
        <f>'Non-FrozenSoft'!Y35*'Non-FrozenSoft-Butterfat'!Q35/100</f>
        <v>1.2082514734774066</v>
      </c>
      <c r="S35" s="280" t="s">
        <v>7</v>
      </c>
      <c r="T35" s="280" t="s">
        <v>7</v>
      </c>
    </row>
    <row r="36" spans="1:20" ht="12" customHeight="1">
      <c r="A36" s="41">
        <v>1936</v>
      </c>
      <c r="B36" s="78">
        <f>+'[1]Pop'!H157</f>
        <v>128.053</v>
      </c>
      <c r="C36" s="296" t="s">
        <v>7</v>
      </c>
      <c r="D36" s="296" t="s">
        <v>7</v>
      </c>
      <c r="E36" s="296" t="s">
        <v>7</v>
      </c>
      <c r="F36" s="296" t="s">
        <v>7</v>
      </c>
      <c r="G36" s="279" t="s">
        <v>7</v>
      </c>
      <c r="H36" s="279" t="s">
        <v>7</v>
      </c>
      <c r="I36" s="279" t="s">
        <v>7</v>
      </c>
      <c r="J36" s="279" t="s">
        <v>7</v>
      </c>
      <c r="K36" s="279" t="s">
        <v>7</v>
      </c>
      <c r="L36" s="279" t="s">
        <v>7</v>
      </c>
      <c r="M36" s="279" t="s">
        <v>7</v>
      </c>
      <c r="N36" s="279" t="s">
        <v>7</v>
      </c>
      <c r="O36" s="279" t="s">
        <v>7</v>
      </c>
      <c r="P36" s="279" t="s">
        <v>7</v>
      </c>
      <c r="Q36" s="301">
        <v>25</v>
      </c>
      <c r="R36" s="301">
        <f>'Non-FrozenSoft'!Y36*'Non-FrozenSoft-Butterfat'!Q36/100</f>
        <v>1.1674853381021921</v>
      </c>
      <c r="S36" s="279" t="s">
        <v>7</v>
      </c>
      <c r="T36" s="279" t="s">
        <v>7</v>
      </c>
    </row>
    <row r="37" spans="1:20" ht="12" customHeight="1">
      <c r="A37" s="41">
        <v>1937</v>
      </c>
      <c r="B37" s="78">
        <f>+'[1]Pop'!H158</f>
        <v>128.825</v>
      </c>
      <c r="C37" s="296" t="s">
        <v>7</v>
      </c>
      <c r="D37" s="296" t="s">
        <v>7</v>
      </c>
      <c r="E37" s="296" t="s">
        <v>7</v>
      </c>
      <c r="F37" s="296" t="s">
        <v>7</v>
      </c>
      <c r="G37" s="279" t="s">
        <v>7</v>
      </c>
      <c r="H37" s="279" t="s">
        <v>7</v>
      </c>
      <c r="I37" s="279" t="s">
        <v>7</v>
      </c>
      <c r="J37" s="279" t="s">
        <v>7</v>
      </c>
      <c r="K37" s="279" t="s">
        <v>7</v>
      </c>
      <c r="L37" s="279" t="s">
        <v>7</v>
      </c>
      <c r="M37" s="279" t="s">
        <v>7</v>
      </c>
      <c r="N37" s="279" t="s">
        <v>7</v>
      </c>
      <c r="O37" s="279" t="s">
        <v>7</v>
      </c>
      <c r="P37" s="279" t="s">
        <v>7</v>
      </c>
      <c r="Q37" s="301">
        <v>25</v>
      </c>
      <c r="R37" s="301">
        <f>'Non-FrozenSoft'!Y37*'Non-FrozenSoft-Butterfat'!Q37/100</f>
        <v>1.1527265670483215</v>
      </c>
      <c r="S37" s="279" t="s">
        <v>7</v>
      </c>
      <c r="T37" s="279" t="s">
        <v>7</v>
      </c>
    </row>
    <row r="38" spans="1:20" ht="12" customHeight="1">
      <c r="A38" s="41">
        <v>1938</v>
      </c>
      <c r="B38" s="78">
        <f>+'[1]Pop'!H159</f>
        <v>129.825</v>
      </c>
      <c r="C38" s="296" t="s">
        <v>7</v>
      </c>
      <c r="D38" s="296" t="s">
        <v>7</v>
      </c>
      <c r="E38" s="296" t="s">
        <v>7</v>
      </c>
      <c r="F38" s="296" t="s">
        <v>7</v>
      </c>
      <c r="G38" s="279" t="s">
        <v>7</v>
      </c>
      <c r="H38" s="279" t="s">
        <v>7</v>
      </c>
      <c r="I38" s="279" t="s">
        <v>7</v>
      </c>
      <c r="J38" s="279" t="s">
        <v>7</v>
      </c>
      <c r="K38" s="279" t="s">
        <v>7</v>
      </c>
      <c r="L38" s="279" t="s">
        <v>7</v>
      </c>
      <c r="M38" s="279" t="s">
        <v>7</v>
      </c>
      <c r="N38" s="279" t="s">
        <v>7</v>
      </c>
      <c r="O38" s="279" t="s">
        <v>7</v>
      </c>
      <c r="P38" s="279" t="s">
        <v>7</v>
      </c>
      <c r="Q38" s="301">
        <v>25</v>
      </c>
      <c r="R38" s="301">
        <f>'Non-FrozenSoft'!Y38*'Non-FrozenSoft-Butterfat'!Q38/100</f>
        <v>1.1476988253418063</v>
      </c>
      <c r="S38" s="279" t="s">
        <v>7</v>
      </c>
      <c r="T38" s="279" t="s">
        <v>7</v>
      </c>
    </row>
    <row r="39" spans="1:20" ht="12" customHeight="1">
      <c r="A39" s="41">
        <v>1939</v>
      </c>
      <c r="B39" s="78">
        <f>+'[1]Pop'!H160</f>
        <v>130.88</v>
      </c>
      <c r="C39" s="296" t="s">
        <v>7</v>
      </c>
      <c r="D39" s="296" t="s">
        <v>7</v>
      </c>
      <c r="E39" s="296" t="s">
        <v>7</v>
      </c>
      <c r="F39" s="296" t="s">
        <v>7</v>
      </c>
      <c r="G39" s="279" t="s">
        <v>7</v>
      </c>
      <c r="H39" s="279" t="s">
        <v>7</v>
      </c>
      <c r="I39" s="279" t="s">
        <v>7</v>
      </c>
      <c r="J39" s="279" t="s">
        <v>7</v>
      </c>
      <c r="K39" s="279" t="s">
        <v>7</v>
      </c>
      <c r="L39" s="279" t="s">
        <v>7</v>
      </c>
      <c r="M39" s="279" t="s">
        <v>7</v>
      </c>
      <c r="N39" s="279" t="s">
        <v>7</v>
      </c>
      <c r="O39" s="279" t="s">
        <v>7</v>
      </c>
      <c r="P39" s="279" t="s">
        <v>7</v>
      </c>
      <c r="Q39" s="301">
        <v>25</v>
      </c>
      <c r="R39" s="301">
        <f>'Non-FrozenSoft'!Y39*'Non-FrozenSoft-Butterfat'!Q39/100</f>
        <v>1.1479981662591687</v>
      </c>
      <c r="S39" s="279" t="s">
        <v>7</v>
      </c>
      <c r="T39" s="279" t="s">
        <v>7</v>
      </c>
    </row>
    <row r="40" spans="1:20" ht="12" customHeight="1">
      <c r="A40" s="41">
        <v>1940</v>
      </c>
      <c r="B40" s="78">
        <f>+'[1]Pop'!H161</f>
        <v>131.954</v>
      </c>
      <c r="C40" s="296" t="s">
        <v>7</v>
      </c>
      <c r="D40" s="296" t="s">
        <v>7</v>
      </c>
      <c r="E40" s="296" t="s">
        <v>7</v>
      </c>
      <c r="F40" s="296" t="s">
        <v>7</v>
      </c>
      <c r="G40" s="279" t="s">
        <v>7</v>
      </c>
      <c r="H40" s="279" t="s">
        <v>7</v>
      </c>
      <c r="I40" s="279" t="s">
        <v>7</v>
      </c>
      <c r="J40" s="279" t="s">
        <v>7</v>
      </c>
      <c r="K40" s="279" t="s">
        <v>7</v>
      </c>
      <c r="L40" s="279" t="s">
        <v>7</v>
      </c>
      <c r="M40" s="279" t="s">
        <v>7</v>
      </c>
      <c r="N40" s="279" t="s">
        <v>7</v>
      </c>
      <c r="O40" s="279" t="s">
        <v>7</v>
      </c>
      <c r="P40" s="279" t="s">
        <v>7</v>
      </c>
      <c r="Q40" s="301">
        <v>25</v>
      </c>
      <c r="R40" s="301">
        <f>'Non-FrozenSoft'!Y40*'Non-FrozenSoft-Butterfat'!Q40/100</f>
        <v>1.123497582490868</v>
      </c>
      <c r="S40" s="279" t="s">
        <v>7</v>
      </c>
      <c r="T40" s="279" t="s">
        <v>7</v>
      </c>
    </row>
    <row r="41" spans="1:20" ht="12" customHeight="1">
      <c r="A41" s="43">
        <v>1941</v>
      </c>
      <c r="B41" s="79">
        <f>+'[1]Pop'!H162</f>
        <v>133.121</v>
      </c>
      <c r="C41" s="297" t="s">
        <v>7</v>
      </c>
      <c r="D41" s="297" t="s">
        <v>7</v>
      </c>
      <c r="E41" s="297" t="s">
        <v>7</v>
      </c>
      <c r="F41" s="297" t="s">
        <v>7</v>
      </c>
      <c r="G41" s="280" t="s">
        <v>7</v>
      </c>
      <c r="H41" s="280" t="s">
        <v>7</v>
      </c>
      <c r="I41" s="280" t="s">
        <v>7</v>
      </c>
      <c r="J41" s="280" t="s">
        <v>7</v>
      </c>
      <c r="K41" s="280" t="s">
        <v>7</v>
      </c>
      <c r="L41" s="280" t="s">
        <v>7</v>
      </c>
      <c r="M41" s="280" t="s">
        <v>7</v>
      </c>
      <c r="N41" s="280" t="s">
        <v>7</v>
      </c>
      <c r="O41" s="280" t="s">
        <v>7</v>
      </c>
      <c r="P41" s="280" t="s">
        <v>7</v>
      </c>
      <c r="Q41" s="300">
        <v>25</v>
      </c>
      <c r="R41" s="300">
        <f>'Non-FrozenSoft'!Y41*'Non-FrozenSoft-Butterfat'!Q41/100</f>
        <v>1.1249164294138414</v>
      </c>
      <c r="S41" s="280" t="s">
        <v>7</v>
      </c>
      <c r="T41" s="280" t="s">
        <v>7</v>
      </c>
    </row>
    <row r="42" spans="1:20" ht="12" customHeight="1">
      <c r="A42" s="43">
        <v>1942</v>
      </c>
      <c r="B42" s="79">
        <f>+'[1]Pop'!H163</f>
        <v>133.92</v>
      </c>
      <c r="C42" s="297" t="s">
        <v>7</v>
      </c>
      <c r="D42" s="297" t="s">
        <v>7</v>
      </c>
      <c r="E42" s="297" t="s">
        <v>7</v>
      </c>
      <c r="F42" s="297" t="s">
        <v>7</v>
      </c>
      <c r="G42" s="280" t="s">
        <v>7</v>
      </c>
      <c r="H42" s="280" t="s">
        <v>7</v>
      </c>
      <c r="I42" s="280" t="s">
        <v>7</v>
      </c>
      <c r="J42" s="280" t="s">
        <v>7</v>
      </c>
      <c r="K42" s="280" t="s">
        <v>7</v>
      </c>
      <c r="L42" s="280" t="s">
        <v>7</v>
      </c>
      <c r="M42" s="280" t="s">
        <v>7</v>
      </c>
      <c r="N42" s="280" t="s">
        <v>7</v>
      </c>
      <c r="O42" s="280" t="s">
        <v>7</v>
      </c>
      <c r="P42" s="280" t="s">
        <v>7</v>
      </c>
      <c r="Q42" s="300">
        <v>24.36</v>
      </c>
      <c r="R42" s="300">
        <f>'Non-FrozenSoft'!Y42*'Non-FrozenSoft-Butterfat'!Q42/100</f>
        <v>1.0059050179211468</v>
      </c>
      <c r="S42" s="280" t="s">
        <v>7</v>
      </c>
      <c r="T42" s="280" t="s">
        <v>7</v>
      </c>
    </row>
    <row r="43" spans="1:20" ht="12" customHeight="1">
      <c r="A43" s="43">
        <v>1943</v>
      </c>
      <c r="B43" s="79">
        <f>+'[1]Pop'!H164</f>
        <v>134.245</v>
      </c>
      <c r="C43" s="297" t="s">
        <v>7</v>
      </c>
      <c r="D43" s="297" t="s">
        <v>7</v>
      </c>
      <c r="E43" s="297" t="s">
        <v>7</v>
      </c>
      <c r="F43" s="297" t="s">
        <v>7</v>
      </c>
      <c r="G43" s="280" t="s">
        <v>7</v>
      </c>
      <c r="H43" s="280" t="s">
        <v>7</v>
      </c>
      <c r="I43" s="280" t="s">
        <v>7</v>
      </c>
      <c r="J43" s="280" t="s">
        <v>7</v>
      </c>
      <c r="K43" s="280" t="s">
        <v>7</v>
      </c>
      <c r="L43" s="280" t="s">
        <v>7</v>
      </c>
      <c r="M43" s="280" t="s">
        <v>7</v>
      </c>
      <c r="N43" s="280" t="s">
        <v>7</v>
      </c>
      <c r="O43" s="280" t="s">
        <v>7</v>
      </c>
      <c r="P43" s="280" t="s">
        <v>7</v>
      </c>
      <c r="Q43" s="300">
        <v>18</v>
      </c>
      <c r="R43" s="300">
        <f>'Non-FrozenSoft'!Y43*'Non-FrozenSoft-Butterfat'!Q43/100</f>
        <v>0.6918693433647435</v>
      </c>
      <c r="S43" s="280" t="s">
        <v>7</v>
      </c>
      <c r="T43" s="280" t="s">
        <v>7</v>
      </c>
    </row>
    <row r="44" spans="1:20" ht="12" customHeight="1">
      <c r="A44" s="43">
        <v>1944</v>
      </c>
      <c r="B44" s="79">
        <f>+'[1]Pop'!H165</f>
        <v>132.885</v>
      </c>
      <c r="C44" s="297" t="s">
        <v>7</v>
      </c>
      <c r="D44" s="297" t="s">
        <v>7</v>
      </c>
      <c r="E44" s="297" t="s">
        <v>7</v>
      </c>
      <c r="F44" s="297" t="s">
        <v>7</v>
      </c>
      <c r="G44" s="280" t="s">
        <v>7</v>
      </c>
      <c r="H44" s="280" t="s">
        <v>7</v>
      </c>
      <c r="I44" s="280" t="s">
        <v>7</v>
      </c>
      <c r="J44" s="280" t="s">
        <v>7</v>
      </c>
      <c r="K44" s="280" t="s">
        <v>7</v>
      </c>
      <c r="L44" s="280" t="s">
        <v>7</v>
      </c>
      <c r="M44" s="280" t="s">
        <v>7</v>
      </c>
      <c r="N44" s="280" t="s">
        <v>7</v>
      </c>
      <c r="O44" s="280" t="s">
        <v>7</v>
      </c>
      <c r="P44" s="280" t="s">
        <v>7</v>
      </c>
      <c r="Q44" s="300">
        <v>16.71</v>
      </c>
      <c r="R44" s="300">
        <f>'Non-FrozenSoft'!Y44*'Non-FrozenSoft-Butterfat'!Q44/100</f>
        <v>0.5633502652669602</v>
      </c>
      <c r="S44" s="280" t="s">
        <v>7</v>
      </c>
      <c r="T44" s="280" t="s">
        <v>7</v>
      </c>
    </row>
    <row r="45" spans="1:20" ht="12" customHeight="1">
      <c r="A45" s="43">
        <v>1945</v>
      </c>
      <c r="B45" s="79">
        <f>+'[1]Pop'!H166</f>
        <v>132.481</v>
      </c>
      <c r="C45" s="297" t="s">
        <v>7</v>
      </c>
      <c r="D45" s="297" t="s">
        <v>7</v>
      </c>
      <c r="E45" s="297" t="s">
        <v>7</v>
      </c>
      <c r="F45" s="297" t="s">
        <v>7</v>
      </c>
      <c r="G45" s="280" t="s">
        <v>7</v>
      </c>
      <c r="H45" s="280" t="s">
        <v>7</v>
      </c>
      <c r="I45" s="280" t="s">
        <v>7</v>
      </c>
      <c r="J45" s="280" t="s">
        <v>7</v>
      </c>
      <c r="K45" s="280" t="s">
        <v>7</v>
      </c>
      <c r="L45" s="280" t="s">
        <v>7</v>
      </c>
      <c r="M45" s="280" t="s">
        <v>7</v>
      </c>
      <c r="N45" s="280" t="s">
        <v>7</v>
      </c>
      <c r="O45" s="280" t="s">
        <v>7</v>
      </c>
      <c r="P45" s="280" t="s">
        <v>7</v>
      </c>
      <c r="Q45" s="300">
        <v>17.09</v>
      </c>
      <c r="R45" s="300">
        <f>'Non-FrozenSoft'!Y45*'Non-FrozenSoft-Butterfat'!Q45/100</f>
        <v>0.5276084872547763</v>
      </c>
      <c r="S45" s="280" t="s">
        <v>7</v>
      </c>
      <c r="T45" s="280" t="s">
        <v>7</v>
      </c>
    </row>
    <row r="46" spans="1:20" ht="12" customHeight="1">
      <c r="A46" s="41">
        <v>1946</v>
      </c>
      <c r="B46" s="78">
        <f>+'[1]Pop'!H167</f>
        <v>140.054</v>
      </c>
      <c r="C46" s="296" t="s">
        <v>7</v>
      </c>
      <c r="D46" s="296" t="s">
        <v>7</v>
      </c>
      <c r="E46" s="296" t="s">
        <v>7</v>
      </c>
      <c r="F46" s="296" t="s">
        <v>7</v>
      </c>
      <c r="G46" s="279" t="s">
        <v>7</v>
      </c>
      <c r="H46" s="279" t="s">
        <v>7</v>
      </c>
      <c r="I46" s="279" t="s">
        <v>7</v>
      </c>
      <c r="J46" s="279" t="s">
        <v>7</v>
      </c>
      <c r="K46" s="279" t="s">
        <v>7</v>
      </c>
      <c r="L46" s="279" t="s">
        <v>7</v>
      </c>
      <c r="M46" s="279" t="s">
        <v>7</v>
      </c>
      <c r="N46" s="279" t="s">
        <v>7</v>
      </c>
      <c r="O46" s="279" t="s">
        <v>7</v>
      </c>
      <c r="P46" s="279" t="s">
        <v>7</v>
      </c>
      <c r="Q46" s="301">
        <v>22.16</v>
      </c>
      <c r="R46" s="301">
        <f>'Non-FrozenSoft'!Y46*'Non-FrozenSoft-Butterfat'!Q46/100</f>
        <v>0.6107472831907692</v>
      </c>
      <c r="S46" s="279" t="s">
        <v>7</v>
      </c>
      <c r="T46" s="279" t="s">
        <v>7</v>
      </c>
    </row>
    <row r="47" spans="1:20" ht="12" customHeight="1">
      <c r="A47" s="41">
        <v>1947</v>
      </c>
      <c r="B47" s="78">
        <f>+'[1]Pop'!H168</f>
        <v>143.446</v>
      </c>
      <c r="C47" s="296" t="s">
        <v>7</v>
      </c>
      <c r="D47" s="296" t="s">
        <v>7</v>
      </c>
      <c r="E47" s="296" t="s">
        <v>7</v>
      </c>
      <c r="F47" s="296" t="s">
        <v>7</v>
      </c>
      <c r="G47" s="279" t="s">
        <v>7</v>
      </c>
      <c r="H47" s="279" t="s">
        <v>7</v>
      </c>
      <c r="I47" s="279" t="s">
        <v>7</v>
      </c>
      <c r="J47" s="279" t="s">
        <v>7</v>
      </c>
      <c r="K47" s="279" t="s">
        <v>7</v>
      </c>
      <c r="L47" s="279" t="s">
        <v>7</v>
      </c>
      <c r="M47" s="279" t="s">
        <v>7</v>
      </c>
      <c r="N47" s="279" t="s">
        <v>7</v>
      </c>
      <c r="O47" s="279" t="s">
        <v>7</v>
      </c>
      <c r="P47" s="279" t="s">
        <v>7</v>
      </c>
      <c r="Q47" s="301">
        <v>21.45</v>
      </c>
      <c r="R47" s="301">
        <f>'Non-FrozenSoft'!Y47*'Non-FrozenSoft-Butterfat'!Q47/100</f>
        <v>0.5816857911688021</v>
      </c>
      <c r="S47" s="279" t="s">
        <v>7</v>
      </c>
      <c r="T47" s="279" t="s">
        <v>7</v>
      </c>
    </row>
    <row r="48" spans="1:20" ht="12" customHeight="1">
      <c r="A48" s="41">
        <v>1948</v>
      </c>
      <c r="B48" s="78">
        <f>+'[1]Pop'!H169</f>
        <v>146.093</v>
      </c>
      <c r="C48" s="296" t="s">
        <v>7</v>
      </c>
      <c r="D48" s="296" t="s">
        <v>7</v>
      </c>
      <c r="E48" s="296" t="s">
        <v>7</v>
      </c>
      <c r="F48" s="296" t="s">
        <v>7</v>
      </c>
      <c r="G48" s="279" t="s">
        <v>7</v>
      </c>
      <c r="H48" s="279" t="s">
        <v>7</v>
      </c>
      <c r="I48" s="279" t="s">
        <v>7</v>
      </c>
      <c r="J48" s="279" t="s">
        <v>7</v>
      </c>
      <c r="K48" s="279" t="s">
        <v>7</v>
      </c>
      <c r="L48" s="279" t="s">
        <v>7</v>
      </c>
      <c r="M48" s="279" t="s">
        <v>7</v>
      </c>
      <c r="N48" s="279" t="s">
        <v>7</v>
      </c>
      <c r="O48" s="279" t="s">
        <v>7</v>
      </c>
      <c r="P48" s="279" t="s">
        <v>7</v>
      </c>
      <c r="Q48" s="301">
        <v>20.44</v>
      </c>
      <c r="R48" s="301">
        <f>'Non-FrozenSoft'!Y48*'Non-FrozenSoft-Butterfat'!Q48/100</f>
        <v>0.4966836193383667</v>
      </c>
      <c r="S48" s="279" t="s">
        <v>7</v>
      </c>
      <c r="T48" s="279" t="s">
        <v>7</v>
      </c>
    </row>
    <row r="49" spans="1:20" ht="12" customHeight="1">
      <c r="A49" s="41">
        <v>1949</v>
      </c>
      <c r="B49" s="78">
        <f>+'[1]Pop'!H170</f>
        <v>148.665</v>
      </c>
      <c r="C49" s="296" t="s">
        <v>7</v>
      </c>
      <c r="D49" s="296" t="s">
        <v>7</v>
      </c>
      <c r="E49" s="296" t="s">
        <v>7</v>
      </c>
      <c r="F49" s="296" t="s">
        <v>7</v>
      </c>
      <c r="G49" s="279" t="s">
        <v>7</v>
      </c>
      <c r="H49" s="279" t="s">
        <v>7</v>
      </c>
      <c r="I49" s="279" t="s">
        <v>7</v>
      </c>
      <c r="J49" s="279" t="s">
        <v>7</v>
      </c>
      <c r="K49" s="279" t="s">
        <v>7</v>
      </c>
      <c r="L49" s="279" t="s">
        <v>7</v>
      </c>
      <c r="M49" s="279" t="s">
        <v>7</v>
      </c>
      <c r="N49" s="279" t="s">
        <v>7</v>
      </c>
      <c r="O49" s="279" t="s">
        <v>7</v>
      </c>
      <c r="P49" s="279" t="s">
        <v>7</v>
      </c>
      <c r="Q49" s="301">
        <v>19.72</v>
      </c>
      <c r="R49" s="301">
        <f>'Non-FrozenSoft'!Y49*'Non-FrozenSoft-Butterfat'!Q49/100</f>
        <v>0.46426529445397363</v>
      </c>
      <c r="S49" s="279" t="s">
        <v>7</v>
      </c>
      <c r="T49" s="279" t="s">
        <v>7</v>
      </c>
    </row>
    <row r="50" spans="1:20" ht="12" customHeight="1">
      <c r="A50" s="41">
        <v>1950</v>
      </c>
      <c r="B50" s="78">
        <f>+'[1]Pop'!H171</f>
        <v>151.235</v>
      </c>
      <c r="C50" s="296" t="s">
        <v>7</v>
      </c>
      <c r="D50" s="296" t="s">
        <v>7</v>
      </c>
      <c r="E50" s="296" t="s">
        <v>7</v>
      </c>
      <c r="F50" s="296" t="s">
        <v>7</v>
      </c>
      <c r="G50" s="279" t="s">
        <v>7</v>
      </c>
      <c r="H50" s="279" t="s">
        <v>7</v>
      </c>
      <c r="I50" s="279" t="s">
        <v>7</v>
      </c>
      <c r="J50" s="279" t="s">
        <v>7</v>
      </c>
      <c r="K50" s="279" t="s">
        <v>7</v>
      </c>
      <c r="L50" s="279" t="s">
        <v>7</v>
      </c>
      <c r="M50" s="279" t="s">
        <v>7</v>
      </c>
      <c r="N50" s="279" t="s">
        <v>7</v>
      </c>
      <c r="O50" s="279" t="s">
        <v>7</v>
      </c>
      <c r="P50" s="279" t="s">
        <v>7</v>
      </c>
      <c r="Q50" s="301">
        <v>19.13</v>
      </c>
      <c r="R50" s="301">
        <f>'Non-FrozenSoft'!Y50*'Non-FrozenSoft-Butterfat'!Q50/100</f>
        <v>0.4313373227096901</v>
      </c>
      <c r="S50" s="279" t="s">
        <v>7</v>
      </c>
      <c r="T50" s="279" t="s">
        <v>7</v>
      </c>
    </row>
    <row r="51" spans="1:20" ht="12" customHeight="1">
      <c r="A51" s="43">
        <v>1951</v>
      </c>
      <c r="B51" s="79">
        <f>+'[1]Pop'!H172</f>
        <v>153.31</v>
      </c>
      <c r="C51" s="297" t="s">
        <v>7</v>
      </c>
      <c r="D51" s="297" t="s">
        <v>7</v>
      </c>
      <c r="E51" s="297" t="s">
        <v>7</v>
      </c>
      <c r="F51" s="297" t="s">
        <v>7</v>
      </c>
      <c r="G51" s="280" t="s">
        <v>7</v>
      </c>
      <c r="H51" s="280" t="s">
        <v>7</v>
      </c>
      <c r="I51" s="280" t="s">
        <v>7</v>
      </c>
      <c r="J51" s="280" t="s">
        <v>7</v>
      </c>
      <c r="K51" s="280" t="s">
        <v>7</v>
      </c>
      <c r="L51" s="280" t="s">
        <v>7</v>
      </c>
      <c r="M51" s="280" t="s">
        <v>7</v>
      </c>
      <c r="N51" s="280" t="s">
        <v>7</v>
      </c>
      <c r="O51" s="280" t="s">
        <v>7</v>
      </c>
      <c r="P51" s="280" t="s">
        <v>7</v>
      </c>
      <c r="Q51" s="300">
        <v>18.56</v>
      </c>
      <c r="R51" s="300">
        <f>'Non-FrozenSoft'!Y51*'Non-FrozenSoft-Butterfat'!Q51/100</f>
        <v>0.36802817820103056</v>
      </c>
      <c r="S51" s="280" t="s">
        <v>7</v>
      </c>
      <c r="T51" s="280" t="s">
        <v>7</v>
      </c>
    </row>
    <row r="52" spans="1:20" ht="12" customHeight="1">
      <c r="A52" s="43">
        <v>1952</v>
      </c>
      <c r="B52" s="79">
        <f>+'[1]Pop'!H173</f>
        <v>155.687</v>
      </c>
      <c r="C52" s="297" t="s">
        <v>7</v>
      </c>
      <c r="D52" s="297" t="s">
        <v>7</v>
      </c>
      <c r="E52" s="297" t="s">
        <v>7</v>
      </c>
      <c r="F52" s="297" t="s">
        <v>7</v>
      </c>
      <c r="G52" s="280" t="s">
        <v>7</v>
      </c>
      <c r="H52" s="280" t="s">
        <v>7</v>
      </c>
      <c r="I52" s="280" t="s">
        <v>7</v>
      </c>
      <c r="J52" s="280" t="s">
        <v>7</v>
      </c>
      <c r="K52" s="280" t="s">
        <v>7</v>
      </c>
      <c r="L52" s="280" t="s">
        <v>7</v>
      </c>
      <c r="M52" s="280" t="s">
        <v>7</v>
      </c>
      <c r="N52" s="280" t="s">
        <v>7</v>
      </c>
      <c r="O52" s="280" t="s">
        <v>7</v>
      </c>
      <c r="P52" s="280" t="s">
        <v>7</v>
      </c>
      <c r="Q52" s="300">
        <v>17.88</v>
      </c>
      <c r="R52" s="300">
        <f>'Non-FrozenSoft'!Y52*'Non-FrozenSoft-Butterfat'!Q52/100</f>
        <v>0.3112321516889656</v>
      </c>
      <c r="S52" s="280" t="s">
        <v>7</v>
      </c>
      <c r="T52" s="280" t="s">
        <v>7</v>
      </c>
    </row>
    <row r="53" spans="1:20" ht="12" customHeight="1">
      <c r="A53" s="43">
        <v>1953</v>
      </c>
      <c r="B53" s="79">
        <f>+'[1]Pop'!H174</f>
        <v>158.242</v>
      </c>
      <c r="C53" s="297" t="s">
        <v>7</v>
      </c>
      <c r="D53" s="297" t="s">
        <v>7</v>
      </c>
      <c r="E53" s="297" t="s">
        <v>7</v>
      </c>
      <c r="F53" s="297" t="s">
        <v>7</v>
      </c>
      <c r="G53" s="280" t="s">
        <v>7</v>
      </c>
      <c r="H53" s="280" t="s">
        <v>7</v>
      </c>
      <c r="I53" s="280" t="s">
        <v>7</v>
      </c>
      <c r="J53" s="280" t="s">
        <v>7</v>
      </c>
      <c r="K53" s="280" t="s">
        <v>7</v>
      </c>
      <c r="L53" s="280" t="s">
        <v>7</v>
      </c>
      <c r="M53" s="280" t="s">
        <v>7</v>
      </c>
      <c r="N53" s="280" t="s">
        <v>7</v>
      </c>
      <c r="O53" s="280" t="s">
        <v>7</v>
      </c>
      <c r="P53" s="280" t="s">
        <v>7</v>
      </c>
      <c r="Q53" s="300">
        <v>17.53</v>
      </c>
      <c r="R53" s="300">
        <f>'Non-FrozenSoft'!Y53*'Non-FrozenSoft-Butterfat'!Q53/100</f>
        <v>0.28248821425411713</v>
      </c>
      <c r="S53" s="280" t="s">
        <v>7</v>
      </c>
      <c r="T53" s="280" t="s">
        <v>7</v>
      </c>
    </row>
    <row r="54" spans="1:20" ht="12" customHeight="1">
      <c r="A54" s="43">
        <v>1954</v>
      </c>
      <c r="B54" s="79">
        <f>+'[1]Pop'!H175</f>
        <v>161.164</v>
      </c>
      <c r="C54" s="253">
        <v>2.31</v>
      </c>
      <c r="D54" s="253">
        <f>'Non-FrozenSoft'!D54*'Non-FrozenSoft-Butterfat'!C54/100</f>
        <v>0.0021499838673649206</v>
      </c>
      <c r="E54" s="300">
        <v>18.18</v>
      </c>
      <c r="F54" s="300">
        <f>'Non-FrozenSoft'!G54*'Non-FrozenSoft-Butterfat'!E54/100</f>
        <v>0.10942021791467078</v>
      </c>
      <c r="G54" s="300">
        <v>11.3</v>
      </c>
      <c r="H54" s="300">
        <f>'Non-FrozenSoft'!J54*'Non-FrozenSoft-Butterfat'!G54/100</f>
        <v>0.3919423692636073</v>
      </c>
      <c r="I54" s="300">
        <v>18.73</v>
      </c>
      <c r="J54" s="300">
        <f>'Non-FrozenSoft'!M54*'Non-FrozenSoft-Butterfat'!I54/100</f>
        <v>0.4334894889677596</v>
      </c>
      <c r="K54" s="300">
        <v>33.31</v>
      </c>
      <c r="L54" s="300">
        <f>'Non-FrozenSoft'!P54*'Non-FrozenSoft-Butterfat'!K54/100</f>
        <v>0.43403613710257877</v>
      </c>
      <c r="M54" s="300">
        <v>23.98180102915952</v>
      </c>
      <c r="N54" s="300">
        <f>'Non-FrozenSoft'!S54*'Non-FrozenSoft-Butterfat'!M54/100</f>
        <v>0.8675256260703383</v>
      </c>
      <c r="O54" s="300">
        <v>17.774159369527148</v>
      </c>
      <c r="P54" s="300">
        <f>'Non-FrozenSoft'!V54*'Non-FrozenSoft-Butterfat'!O54/100</f>
        <v>1.2594679953339458</v>
      </c>
      <c r="Q54" s="300">
        <v>17.48</v>
      </c>
      <c r="R54" s="300">
        <f>'Non-FrozenSoft'!Y54*'Non-FrozenSoft-Butterfat'!Q54/100</f>
        <v>0.26139088133826416</v>
      </c>
      <c r="S54" s="300">
        <v>17.72289949385394</v>
      </c>
      <c r="T54" s="300">
        <f>'Non-FrozenSoft'!AB54*'Non-FrozenSoft-Butterfat'!S54/100</f>
        <v>1.52085887667221</v>
      </c>
    </row>
    <row r="55" spans="1:20" ht="12" customHeight="1">
      <c r="A55" s="43">
        <v>1955</v>
      </c>
      <c r="B55" s="79">
        <f>+'[1]Pop'!H176</f>
        <v>164.308</v>
      </c>
      <c r="C55" s="253">
        <v>2.31</v>
      </c>
      <c r="D55" s="253">
        <f>'Non-FrozenSoft'!D55*'Non-FrozenSoft-Butterfat'!C55/100</f>
        <v>0.0023900236141879885</v>
      </c>
      <c r="E55" s="300">
        <v>18.18</v>
      </c>
      <c r="F55" s="300">
        <f>'Non-FrozenSoft'!G55*'Non-FrozenSoft-Butterfat'!E55/100</f>
        <v>0.11175231881588235</v>
      </c>
      <c r="G55" s="300">
        <v>11.3</v>
      </c>
      <c r="H55" s="300">
        <f>'Non-FrozenSoft'!J55*'Non-FrozenSoft-Butterfat'!G55/100</f>
        <v>0.41607834067726474</v>
      </c>
      <c r="I55" s="300">
        <v>18.73</v>
      </c>
      <c r="J55" s="300">
        <f>'Non-FrozenSoft'!M55*'Non-FrozenSoft-Butterfat'!I55/100</f>
        <v>0.4012561774228887</v>
      </c>
      <c r="K55" s="300">
        <v>33.31</v>
      </c>
      <c r="L55" s="300">
        <f>'Non-FrozenSoft'!P55*'Non-FrozenSoft-Butterfat'!K55/100</f>
        <v>0.4176217834798063</v>
      </c>
      <c r="M55" s="300">
        <v>24.11258064516129</v>
      </c>
      <c r="N55" s="300">
        <f>'Non-FrozenSoft'!S55*'Non-FrozenSoft-Butterfat'!M55/100</f>
        <v>0.8188779609026949</v>
      </c>
      <c r="O55" s="300">
        <v>17.44739466895959</v>
      </c>
      <c r="P55" s="300">
        <f>'Non-FrozenSoft'!V55*'Non-FrozenSoft-Butterfat'!O55/100</f>
        <v>1.2349563015799598</v>
      </c>
      <c r="Q55" s="300">
        <v>17.2</v>
      </c>
      <c r="R55" s="300">
        <f>'Non-FrozenSoft'!Y55*'Non-FrozenSoft-Butterfat'!Q55/100</f>
        <v>0.22611193611996983</v>
      </c>
      <c r="S55" s="300">
        <v>17.4086439448876</v>
      </c>
      <c r="T55" s="300">
        <f>'Non-FrozenSoft'!AB55*'Non-FrozenSoft-Butterfat'!S55/100</f>
        <v>1.4610682376999296</v>
      </c>
    </row>
    <row r="56" spans="1:20" ht="12" customHeight="1">
      <c r="A56" s="41">
        <v>1956</v>
      </c>
      <c r="B56" s="78">
        <f>+'[1]Pop'!H177</f>
        <v>167.306</v>
      </c>
      <c r="C56" s="254">
        <v>2.31</v>
      </c>
      <c r="D56" s="254">
        <f>'Non-FrozenSoft'!D56*'Non-FrozenSoft-Butterfat'!C56/100</f>
        <v>0.0026233368797293575</v>
      </c>
      <c r="E56" s="301">
        <v>18.18</v>
      </c>
      <c r="F56" s="301">
        <f>'Non-FrozenSoft'!G56*'Non-FrozenSoft-Butterfat'!E56/100</f>
        <v>0.11518295817245047</v>
      </c>
      <c r="G56" s="301">
        <v>11.3</v>
      </c>
      <c r="H56" s="301">
        <f>'Non-FrozenSoft'!J56*'Non-FrozenSoft-Butterfat'!G56/100</f>
        <v>0.44036675313497425</v>
      </c>
      <c r="I56" s="301">
        <v>18.73</v>
      </c>
      <c r="J56" s="301">
        <f>'Non-FrozenSoft'!M56*'Non-FrozenSoft-Butterfat'!I56/100</f>
        <v>0.37503436816372393</v>
      </c>
      <c r="K56" s="301">
        <v>33.31</v>
      </c>
      <c r="L56" s="301">
        <f>'Non-FrozenSoft'!P56*'Non-FrozenSoft-Butterfat'!K56/100</f>
        <v>0.41212927211217776</v>
      </c>
      <c r="M56" s="301">
        <v>24.29837638376384</v>
      </c>
      <c r="N56" s="301">
        <f>'Non-FrozenSoft'!S56*'Non-FrozenSoft-Butterfat'!M56/100</f>
        <v>0.7871636402759017</v>
      </c>
      <c r="O56" s="301">
        <v>17.200435510887772</v>
      </c>
      <c r="P56" s="301">
        <f>'Non-FrozenSoft'!V56*'Non-FrozenSoft-Butterfat'!O56/100</f>
        <v>1.2275303934108759</v>
      </c>
      <c r="Q56" s="301">
        <v>16.93</v>
      </c>
      <c r="R56" s="301">
        <f>'Non-FrozenSoft'!Y56*'Non-FrozenSoft-Butterfat'!Q56/100</f>
        <v>0.19125255519825946</v>
      </c>
      <c r="S56" s="301">
        <v>17.16347794649313</v>
      </c>
      <c r="T56" s="301">
        <f>'Non-FrozenSoft'!AB56*'Non-FrozenSoft-Butterfat'!S56/100</f>
        <v>1.4187829486091355</v>
      </c>
    </row>
    <row r="57" spans="1:20" ht="12" customHeight="1">
      <c r="A57" s="41">
        <v>1957</v>
      </c>
      <c r="B57" s="78">
        <f>+'[1]Pop'!H178</f>
        <v>170.371</v>
      </c>
      <c r="C57" s="254">
        <v>2.31</v>
      </c>
      <c r="D57" s="254">
        <f>'Non-FrozenSoft'!D57*'Non-FrozenSoft-Butterfat'!C57/100</f>
        <v>0.0028473155642685668</v>
      </c>
      <c r="E57" s="301">
        <v>18.18</v>
      </c>
      <c r="F57" s="301">
        <f>'Non-FrozenSoft'!G57*'Non-FrozenSoft-Butterfat'!E57/100</f>
        <v>0.12058038046381131</v>
      </c>
      <c r="G57" s="301">
        <v>11.3</v>
      </c>
      <c r="H57" s="301">
        <f>'Non-FrozenSoft'!J57*'Non-FrozenSoft-Butterfat'!G57/100</f>
        <v>0.4563217918542475</v>
      </c>
      <c r="I57" s="301">
        <v>18.73</v>
      </c>
      <c r="J57" s="301">
        <f>'Non-FrozenSoft'!M57*'Non-FrozenSoft-Butterfat'!I57/100</f>
        <v>0.3342071127128443</v>
      </c>
      <c r="K57" s="301">
        <v>33.31</v>
      </c>
      <c r="L57" s="301">
        <f>'Non-FrozenSoft'!P57*'Non-FrozenSoft-Butterfat'!K57/100</f>
        <v>0.3949392795722277</v>
      </c>
      <c r="M57" s="301">
        <v>24.550474308300398</v>
      </c>
      <c r="N57" s="301">
        <f>'Non-FrozenSoft'!S57*'Non-FrozenSoft-Butterfat'!M57/100</f>
        <v>0.7291463922850722</v>
      </c>
      <c r="O57" s="301">
        <v>16.91536013400335</v>
      </c>
      <c r="P57" s="301">
        <f>'Non-FrozenSoft'!V57*'Non-FrozenSoft-Butterfat'!O57/100</f>
        <v>1.1854681841393195</v>
      </c>
      <c r="Q57" s="301">
        <v>17.64</v>
      </c>
      <c r="R57" s="301">
        <f>'Non-FrozenSoft'!Y57*'Non-FrozenSoft-Butterfat'!Q57/100</f>
        <v>0.170838933856114</v>
      </c>
      <c r="S57" s="301">
        <v>17.00334069168506</v>
      </c>
      <c r="T57" s="301">
        <f>'Non-FrozenSoft'!AB57*'Non-FrozenSoft-Butterfat'!S57/100</f>
        <v>1.3563071179954331</v>
      </c>
    </row>
    <row r="58" spans="1:20" ht="12" customHeight="1">
      <c r="A58" s="41">
        <v>1958</v>
      </c>
      <c r="B58" s="78">
        <f>+'[1]Pop'!H179</f>
        <v>173.32</v>
      </c>
      <c r="C58" s="254">
        <v>2.31</v>
      </c>
      <c r="D58" s="254">
        <f>'Non-FrozenSoft'!D58*'Non-FrozenSoft-Butterfat'!C58/100</f>
        <v>0.0034652665589660746</v>
      </c>
      <c r="E58" s="301">
        <v>18.48</v>
      </c>
      <c r="F58" s="301">
        <f>'Non-FrozenSoft'!G58*'Non-FrozenSoft-Butterfat'!E58/100</f>
        <v>0.13221324717285945</v>
      </c>
      <c r="G58" s="301">
        <v>11.3</v>
      </c>
      <c r="H58" s="301">
        <f>'Non-FrozenSoft'!J58*'Non-FrozenSoft-Butterfat'!G58/100</f>
        <v>0.4707246711285484</v>
      </c>
      <c r="I58" s="301">
        <v>18.8</v>
      </c>
      <c r="J58" s="301">
        <f>'Non-FrozenSoft'!M58*'Non-FrozenSoft-Butterfat'!I58/100</f>
        <v>0.30805446572813294</v>
      </c>
      <c r="K58" s="301">
        <v>34.4</v>
      </c>
      <c r="L58" s="301">
        <f>'Non-FrozenSoft'!P58*'Non-FrozenSoft-Butterfat'!K58/100</f>
        <v>0.3850450034618047</v>
      </c>
      <c r="M58" s="301">
        <v>25.131380753138075</v>
      </c>
      <c r="N58" s="301">
        <f>'Non-FrozenSoft'!S58*'Non-FrozenSoft-Butterfat'!M58/100</f>
        <v>0.6930994691899377</v>
      </c>
      <c r="O58" s="301">
        <v>16.8095</v>
      </c>
      <c r="P58" s="301">
        <f>'Non-FrozenSoft'!V58*'Non-FrozenSoft-Butterfat'!O58/100</f>
        <v>1.1638241403184861</v>
      </c>
      <c r="Q58" s="301">
        <v>17.42</v>
      </c>
      <c r="R58" s="301">
        <f>'Non-FrozenSoft'!Y58*'Non-FrozenSoft-Butterfat'!Q58/100</f>
        <v>0.14272097853681054</v>
      </c>
      <c r="S58" s="301">
        <v>16.874098360655736</v>
      </c>
      <c r="T58" s="301">
        <f>'Non-FrozenSoft'!AB58*'Non-FrozenSoft-Butterfat'!S58/100</f>
        <v>1.3065451188552963</v>
      </c>
    </row>
    <row r="59" spans="1:20" ht="12" customHeight="1">
      <c r="A59" s="41">
        <v>1959</v>
      </c>
      <c r="B59" s="78">
        <f>+'[1]Pop'!H180</f>
        <v>176.289</v>
      </c>
      <c r="C59" s="254">
        <v>2.31</v>
      </c>
      <c r="D59" s="254">
        <f>'Non-FrozenSoft'!D59*'Non-FrozenSoft-Butterfat'!C59/100</f>
        <v>0.004979323724112112</v>
      </c>
      <c r="E59" s="301">
        <v>18.14</v>
      </c>
      <c r="F59" s="301">
        <f>'Non-FrozenSoft'!G59*'Non-FrozenSoft-Butterfat'!E59/100</f>
        <v>0.1409719267793226</v>
      </c>
      <c r="G59" s="301">
        <v>11.3</v>
      </c>
      <c r="H59" s="301">
        <f>'Non-FrozenSoft'!J59*'Non-FrozenSoft-Butterfat'!G59/100</f>
        <v>0.4801036933671415</v>
      </c>
      <c r="I59" s="301">
        <v>18.82</v>
      </c>
      <c r="J59" s="301">
        <f>'Non-FrozenSoft'!M59*'Non-FrozenSoft-Butterfat'!I59/100</f>
        <v>0.2818372104895938</v>
      </c>
      <c r="K59" s="301">
        <v>34.35</v>
      </c>
      <c r="L59" s="301">
        <f>'Non-FrozenSoft'!P59*'Non-FrozenSoft-Butterfat'!K59/100</f>
        <v>0.3585249221448871</v>
      </c>
      <c r="M59" s="301">
        <v>25.19839285714286</v>
      </c>
      <c r="N59" s="301">
        <f>'Non-FrozenSoft'!S59*'Non-FrozenSoft-Butterfat'!M59/100</f>
        <v>0.640362132634481</v>
      </c>
      <c r="O59" s="301">
        <v>16.501737677527153</v>
      </c>
      <c r="P59" s="301">
        <f>'Non-FrozenSoft'!V59*'Non-FrozenSoft-Butterfat'!O59/100</f>
        <v>1.1204658260016225</v>
      </c>
      <c r="Q59" s="301">
        <v>17.08</v>
      </c>
      <c r="R59" s="301">
        <f>'Non-FrozenSoft'!Y59*'Non-FrozenSoft-Butterfat'!Q59/100</f>
        <v>0.11917022616272144</v>
      </c>
      <c r="S59" s="301">
        <v>16.555621212121213</v>
      </c>
      <c r="T59" s="301">
        <f>'Non-FrozenSoft'!AB59*'Non-FrozenSoft-Butterfat'!S59/100</f>
        <v>1.239636052164344</v>
      </c>
    </row>
    <row r="60" spans="1:20" ht="12" customHeight="1">
      <c r="A60" s="41">
        <v>1960</v>
      </c>
      <c r="B60" s="78">
        <f>+'[1]Pop'!H181</f>
        <v>179.979</v>
      </c>
      <c r="C60" s="254">
        <v>2.31</v>
      </c>
      <c r="D60" s="254">
        <f>'Non-FrozenSoft'!D60*'Non-FrozenSoft-Butterfat'!C60/100</f>
        <v>0.00564732552131082</v>
      </c>
      <c r="E60" s="301">
        <v>18.4</v>
      </c>
      <c r="F60" s="301">
        <f>'Non-FrozenSoft'!G60*'Non-FrozenSoft-Butterfat'!E60/100</f>
        <v>0.1574405902910895</v>
      </c>
      <c r="G60" s="301">
        <v>11.3</v>
      </c>
      <c r="H60" s="301">
        <f>'Non-FrozenSoft'!J60*'Non-FrozenSoft-Butterfat'!G60/100</f>
        <v>0.4997694175431578</v>
      </c>
      <c r="I60" s="301">
        <v>18.97</v>
      </c>
      <c r="J60" s="301">
        <f>'Non-FrozenSoft'!M60*'Non-FrozenSoft-Butterfat'!I60/100</f>
        <v>0.26350296423471625</v>
      </c>
      <c r="K60" s="301">
        <v>35.82</v>
      </c>
      <c r="L60" s="301">
        <f>'Non-FrozenSoft'!P60*'Non-FrozenSoft-Butterfat'!K60/100</f>
        <v>0.35426133048855696</v>
      </c>
      <c r="M60" s="301">
        <v>25.97771028037383</v>
      </c>
      <c r="N60" s="301">
        <f>'Non-FrozenSoft'!S60*'Non-FrozenSoft-Butterfat'!M60/100</f>
        <v>0.6177642947232732</v>
      </c>
      <c r="O60" s="301">
        <v>16.43240196078431</v>
      </c>
      <c r="P60" s="301">
        <f>'Non-FrozenSoft'!V60*'Non-FrozenSoft-Butterfat'!O60/100</f>
        <v>1.1175337122664308</v>
      </c>
      <c r="Q60" s="301">
        <v>16.97</v>
      </c>
      <c r="R60" s="301">
        <f>'Non-FrozenSoft'!Y60*'Non-FrozenSoft-Butterfat'!Q60/100</f>
        <v>0.09994610482334049</v>
      </c>
      <c r="S60" s="301">
        <v>16.475248120300755</v>
      </c>
      <c r="T60" s="301">
        <f>'Non-FrozenSoft'!AB60*'Non-FrozenSoft-Butterfat'!S60/100</f>
        <v>1.2174798170897718</v>
      </c>
    </row>
    <row r="61" spans="1:20" ht="12" customHeight="1">
      <c r="A61" s="43">
        <v>1961</v>
      </c>
      <c r="B61" s="79">
        <f>+'[1]Pop'!H182</f>
        <v>182.992</v>
      </c>
      <c r="C61" s="253">
        <v>2.31</v>
      </c>
      <c r="D61" s="253">
        <f>'Non-FrozenSoft'!D61*'Non-FrozenSoft-Butterfat'!C61/100</f>
        <v>0.006185516306723792</v>
      </c>
      <c r="E61" s="300">
        <v>18.25</v>
      </c>
      <c r="F61" s="300">
        <f>'Non-FrozenSoft'!G61*'Non-FrozenSoft-Butterfat'!E61/100</f>
        <v>0.16256175133339162</v>
      </c>
      <c r="G61" s="300">
        <v>11.3</v>
      </c>
      <c r="H61" s="300">
        <f>'Non-FrozenSoft'!J61*'Non-FrozenSoft-Butterfat'!G61/100</f>
        <v>0.497715747136487</v>
      </c>
      <c r="I61" s="300">
        <v>18.99</v>
      </c>
      <c r="J61" s="300">
        <f>'Non-FrozenSoft'!M61*'Non-FrozenSoft-Butterfat'!I61/100</f>
        <v>0.23972031564221385</v>
      </c>
      <c r="K61" s="300">
        <v>35.8</v>
      </c>
      <c r="L61" s="300">
        <f>'Non-FrozenSoft'!P61*'Non-FrozenSoft-Butterfat'!K61/100</f>
        <v>0.3306264754743377</v>
      </c>
      <c r="M61" s="300">
        <v>26.092225</v>
      </c>
      <c r="N61" s="300">
        <f>'Non-FrozenSoft'!S61*'Non-FrozenSoft-Butterfat'!M61/100</f>
        <v>0.5703467911165516</v>
      </c>
      <c r="O61" s="300">
        <v>16.206210613598675</v>
      </c>
      <c r="P61" s="300">
        <f>'Non-FrozenSoft'!V61*'Non-FrozenSoft-Butterfat'!O61/100</f>
        <v>1.0680625382530387</v>
      </c>
      <c r="Q61" s="300">
        <v>16.67</v>
      </c>
      <c r="R61" s="300">
        <f>'Non-FrozenSoft'!Y61*'Non-FrozenSoft-Butterfat'!Q61/100</f>
        <v>0.08289815948238174</v>
      </c>
      <c r="S61" s="300">
        <v>16.238750963762534</v>
      </c>
      <c r="T61" s="300">
        <f>'Non-FrozenSoft'!AB61*'Non-FrozenSoft-Butterfat'!S61/100</f>
        <v>1.1509606977354205</v>
      </c>
    </row>
    <row r="62" spans="1:20" ht="12" customHeight="1">
      <c r="A62" s="43">
        <v>1962</v>
      </c>
      <c r="B62" s="79">
        <f>+'[1]Pop'!H183</f>
        <v>185.771</v>
      </c>
      <c r="C62" s="253">
        <v>2.31</v>
      </c>
      <c r="D62" s="253">
        <f>'Non-FrozenSoft'!D62*'Non-FrozenSoft-Butterfat'!C62/100</f>
        <v>0.00571994552432834</v>
      </c>
      <c r="E62" s="300">
        <v>18.18</v>
      </c>
      <c r="F62" s="300">
        <f>'Non-FrozenSoft'!G62*'Non-FrozenSoft-Butterfat'!E62/100</f>
        <v>0.17125923852485048</v>
      </c>
      <c r="G62" s="300">
        <v>11.3</v>
      </c>
      <c r="H62" s="300">
        <f>'Non-FrozenSoft'!J62*'Non-FrozenSoft-Butterfat'!G62/100</f>
        <v>0.4774964876110911</v>
      </c>
      <c r="I62" s="300">
        <v>18.94</v>
      </c>
      <c r="J62" s="300">
        <f>'Non-FrozenSoft'!M62*'Non-FrozenSoft-Butterfat'!I62/100</f>
        <v>0.22429765679250263</v>
      </c>
      <c r="K62" s="300">
        <v>35.93</v>
      </c>
      <c r="L62" s="300">
        <f>'Non-FrozenSoft'!P62*'Non-FrozenSoft-Butterfat'!K62/100</f>
        <v>0.3365336893271824</v>
      </c>
      <c r="M62" s="300">
        <v>26.443197969543146</v>
      </c>
      <c r="N62" s="300">
        <f>'Non-FrozenSoft'!S62*'Non-FrozenSoft-Butterfat'!M62/100</f>
        <v>0.560831346119685</v>
      </c>
      <c r="O62" s="300">
        <v>16.360576759966072</v>
      </c>
      <c r="P62" s="300">
        <f>'Non-FrozenSoft'!V62*'Non-FrozenSoft-Butterfat'!O62/100</f>
        <v>1.038327833730776</v>
      </c>
      <c r="Q62" s="300">
        <v>16.86</v>
      </c>
      <c r="R62" s="300">
        <f>'Non-FrozenSoft'!Y62*'Non-FrozenSoft-Butterfat'!Q62/100</f>
        <v>0.06988281271027233</v>
      </c>
      <c r="S62" s="300">
        <v>16.391194267515925</v>
      </c>
      <c r="T62" s="300">
        <f>'Non-FrozenSoft'!AB62*'Non-FrozenSoft-Butterfat'!S62/100</f>
        <v>1.1082106464410486</v>
      </c>
    </row>
    <row r="63" spans="1:20" ht="12" customHeight="1">
      <c r="A63" s="43">
        <v>1963</v>
      </c>
      <c r="B63" s="79">
        <f>+'[1]Pop'!H184</f>
        <v>188.483</v>
      </c>
      <c r="C63" s="253">
        <v>2.31</v>
      </c>
      <c r="D63" s="253">
        <f>'Non-FrozenSoft'!D63*'Non-FrozenSoft-Butterfat'!C63/100</f>
        <v>0.0061278736013327464</v>
      </c>
      <c r="E63" s="300">
        <v>18.34</v>
      </c>
      <c r="F63" s="300">
        <f>'Non-FrozenSoft'!G63*'Non-FrozenSoft-Butterfat'!E63/100</f>
        <v>0.1790378973169994</v>
      </c>
      <c r="G63" s="300">
        <v>11.3</v>
      </c>
      <c r="H63" s="300">
        <f>'Non-FrozenSoft'!J63*'Non-FrozenSoft-Butterfat'!G63/100</f>
        <v>0.4634317153271118</v>
      </c>
      <c r="I63" s="300">
        <v>18.79</v>
      </c>
      <c r="J63" s="300">
        <f>'Non-FrozenSoft'!M63*'Non-FrozenSoft-Butterfat'!I63/100</f>
        <v>0.19240302838982826</v>
      </c>
      <c r="K63" s="300">
        <v>36.03</v>
      </c>
      <c r="L63" s="300">
        <f>'Non-FrozenSoft'!P63*'Non-FrozenSoft-Butterfat'!K63/100</f>
        <v>0.32114514306330016</v>
      </c>
      <c r="M63" s="300">
        <v>26.81304709141274</v>
      </c>
      <c r="N63" s="300">
        <f>'Non-FrozenSoft'!S63*'Non-FrozenSoft-Butterfat'!M63/100</f>
        <v>0.5135481714531284</v>
      </c>
      <c r="O63" s="300">
        <v>16.23845679012346</v>
      </c>
      <c r="P63" s="300">
        <f>'Non-FrozenSoft'!V63*'Non-FrozenSoft-Butterfat'!O63/100</f>
        <v>0.9769798867802405</v>
      </c>
      <c r="Q63" s="300">
        <v>16.76</v>
      </c>
      <c r="R63" s="300">
        <f>'Non-FrozenSoft'!Y63*'Non-FrozenSoft-Butterfat'!Q63/100</f>
        <v>0.05779831602850125</v>
      </c>
      <c r="S63" s="300">
        <v>16.266730608840703</v>
      </c>
      <c r="T63" s="300">
        <f>'Non-FrozenSoft'!AB63*'Non-FrozenSoft-Butterfat'!S63/100</f>
        <v>1.0347782028087416</v>
      </c>
    </row>
    <row r="64" spans="1:20" ht="12" customHeight="1">
      <c r="A64" s="43">
        <v>1964</v>
      </c>
      <c r="B64" s="79">
        <f>+'[1]Pop'!H185</f>
        <v>191.141</v>
      </c>
      <c r="C64" s="253">
        <v>2.31</v>
      </c>
      <c r="D64" s="253">
        <f>'Non-FrozenSoft'!D64*'Non-FrozenSoft-Butterfat'!C64/100</f>
        <v>0.006405219183743938</v>
      </c>
      <c r="E64" s="300">
        <v>18.23</v>
      </c>
      <c r="F64" s="300">
        <f>'Non-FrozenSoft'!G64*'Non-FrozenSoft-Butterfat'!E64/100</f>
        <v>0.16404434422755976</v>
      </c>
      <c r="G64" s="300">
        <v>11.3</v>
      </c>
      <c r="H64" s="300">
        <f>'Non-FrozenSoft'!J64*'Non-FrozenSoft-Butterfat'!G64/100</f>
        <v>0.44930182430771004</v>
      </c>
      <c r="I64" s="300">
        <v>18.51</v>
      </c>
      <c r="J64" s="300">
        <f>'Non-FrozenSoft'!M64*'Non-FrozenSoft-Butterfat'!I64/100</f>
        <v>0.16946913535034347</v>
      </c>
      <c r="K64" s="300">
        <v>35.8</v>
      </c>
      <c r="L64" s="300">
        <f>'Non-FrozenSoft'!P64*'Non-FrozenSoft-Butterfat'!K64/100</f>
        <v>0.3034199883855374</v>
      </c>
      <c r="M64" s="300">
        <v>26.821513353115726</v>
      </c>
      <c r="N64" s="300">
        <f>'Non-FrozenSoft'!S64*'Non-FrozenSoft-Butterfat'!M64/100</f>
        <v>0.4728891237358808</v>
      </c>
      <c r="O64" s="300">
        <v>16.06823154056518</v>
      </c>
      <c r="P64" s="300">
        <f>'Non-FrozenSoft'!V64*'Non-FrozenSoft-Butterfat'!O64/100</f>
        <v>0.9221909480435909</v>
      </c>
      <c r="Q64" s="300">
        <v>16.58</v>
      </c>
      <c r="R64" s="300">
        <f>'Non-FrozenSoft'!Y64*'Non-FrozenSoft-Butterfat'!Q64/100</f>
        <v>0.04857565880684939</v>
      </c>
      <c r="S64" s="300">
        <v>16.093087597571554</v>
      </c>
      <c r="T64" s="300">
        <f>'Non-FrozenSoft'!AB64*'Non-FrozenSoft-Butterfat'!S64/100</f>
        <v>0.9707666068504404</v>
      </c>
    </row>
    <row r="65" spans="1:20" ht="12" customHeight="1">
      <c r="A65" s="43">
        <v>1965</v>
      </c>
      <c r="B65" s="79">
        <f>+'[1]Pop'!H186</f>
        <v>193.526</v>
      </c>
      <c r="C65" s="253">
        <v>2.14</v>
      </c>
      <c r="D65" s="253">
        <f>'Non-FrozenSoft'!D65*'Non-FrozenSoft-Butterfat'!C65/100</f>
        <v>0.006745346878455608</v>
      </c>
      <c r="E65" s="300">
        <v>18.32</v>
      </c>
      <c r="F65" s="300">
        <f>'Non-FrozenSoft'!G65*'Non-FrozenSoft-Butterfat'!E65/100</f>
        <v>0.1694490662753325</v>
      </c>
      <c r="G65" s="300">
        <v>11.3</v>
      </c>
      <c r="H65" s="300">
        <f>'Non-FrozenSoft'!J65*'Non-FrozenSoft-Butterfat'!G65/100</f>
        <v>0.4373417525293759</v>
      </c>
      <c r="I65" s="300">
        <v>18.31</v>
      </c>
      <c r="J65" s="300">
        <f>'Non-FrozenSoft'!M65*'Non-FrozenSoft-Butterfat'!I65/100</f>
        <v>0.15327242851089773</v>
      </c>
      <c r="K65" s="300">
        <v>35.67</v>
      </c>
      <c r="L65" s="300">
        <f>'Non-FrozenSoft'!P65*'Non-FrozenSoft-Butterfat'!K65/100</f>
        <v>0.2893766212291889</v>
      </c>
      <c r="M65" s="300">
        <v>26.85394984326019</v>
      </c>
      <c r="N65" s="300">
        <f>'Non-FrozenSoft'!S65*'Non-FrozenSoft-Butterfat'!M65/100</f>
        <v>0.44264904974008656</v>
      </c>
      <c r="O65" s="300">
        <v>15.945795880149813</v>
      </c>
      <c r="P65" s="300">
        <f>'Non-FrozenSoft'!V65*'Non-FrozenSoft-Butterfat'!O65/100</f>
        <v>0.8799908022694625</v>
      </c>
      <c r="Q65" s="300">
        <v>16.37</v>
      </c>
      <c r="R65" s="300">
        <f>'Non-FrozenSoft'!Y65*'Non-FrozenSoft-Butterfat'!Q65/100</f>
        <v>0.040602296332275765</v>
      </c>
      <c r="S65" s="300">
        <v>15.964041218637995</v>
      </c>
      <c r="T65" s="300">
        <f>'Non-FrozenSoft'!AB65*'Non-FrozenSoft-Butterfat'!S65/100</f>
        <v>0.9205930986017384</v>
      </c>
    </row>
    <row r="66" spans="1:20" ht="12" customHeight="1">
      <c r="A66" s="41">
        <v>1966</v>
      </c>
      <c r="B66" s="78">
        <f>+'[1]Pop'!H187</f>
        <v>195.576</v>
      </c>
      <c r="C66" s="254">
        <v>2.17</v>
      </c>
      <c r="D66" s="254">
        <f>'Non-FrozenSoft'!D66*'Non-FrozenSoft-Butterfat'!C66/100</f>
        <v>0.0077668016525545055</v>
      </c>
      <c r="E66" s="301">
        <v>18.13</v>
      </c>
      <c r="F66" s="301">
        <f>'Non-FrozenSoft'!G66*'Non-FrozenSoft-Butterfat'!E66/100</f>
        <v>0.17242299668671002</v>
      </c>
      <c r="G66" s="301">
        <v>11.3</v>
      </c>
      <c r="H66" s="301">
        <f>'Non-FrozenSoft'!J66*'Non-FrozenSoft-Butterfat'!G66/100</f>
        <v>0.4229353294882808</v>
      </c>
      <c r="I66" s="301">
        <v>18.42</v>
      </c>
      <c r="J66" s="301">
        <f>'Non-FrozenSoft'!M66*'Non-FrozenSoft-Butterfat'!I66/100</f>
        <v>0.13562400294514665</v>
      </c>
      <c r="K66" s="301">
        <v>35.75</v>
      </c>
      <c r="L66" s="301">
        <f>'Non-FrozenSoft'!P66*'Non-FrozenSoft-Butterfat'!K66/100</f>
        <v>0.2705342168773265</v>
      </c>
      <c r="M66" s="301">
        <v>27.203698630136987</v>
      </c>
      <c r="N66" s="301">
        <f>'Non-FrozenSoft'!S66*'Non-FrozenSoft-Butterfat'!M66/100</f>
        <v>0.40615821982247313</v>
      </c>
      <c r="O66" s="301">
        <v>15.8350390625</v>
      </c>
      <c r="P66" s="301">
        <f>'Non-FrozenSoft'!V66*'Non-FrozenSoft-Butterfat'!O66/100</f>
        <v>0.829093549310754</v>
      </c>
      <c r="Q66" s="301">
        <v>16.19</v>
      </c>
      <c r="R66" s="301">
        <f>'Non-FrozenSoft'!Y66*'Non-FrozenSoft-Butterfat'!Q66/100</f>
        <v>0.03228463615167506</v>
      </c>
      <c r="S66" s="301">
        <v>15.848062088428975</v>
      </c>
      <c r="T66" s="301">
        <f>'Non-FrozenSoft'!AB66*'Non-FrozenSoft-Butterfat'!S66/100</f>
        <v>0.861378185462429</v>
      </c>
    </row>
    <row r="67" spans="1:20" ht="12" customHeight="1">
      <c r="A67" s="41">
        <v>1967</v>
      </c>
      <c r="B67" s="78">
        <f>+'[1]Pop'!H188</f>
        <v>197.457</v>
      </c>
      <c r="C67" s="254">
        <v>1.92</v>
      </c>
      <c r="D67" s="254">
        <f>'Non-FrozenSoft'!D67*'Non-FrozenSoft-Butterfat'!C67/100</f>
        <v>0.008751272428933895</v>
      </c>
      <c r="E67" s="301">
        <v>17.83</v>
      </c>
      <c r="F67" s="301">
        <f>'Non-FrozenSoft'!G67*'Non-FrozenSoft-Butterfat'!E67/100</f>
        <v>0.16524559777571823</v>
      </c>
      <c r="G67" s="301">
        <v>11.3</v>
      </c>
      <c r="H67" s="301">
        <f>'Non-FrozenSoft'!J67*'Non-FrozenSoft-Butterfat'!G67/100</f>
        <v>0.3931539525061153</v>
      </c>
      <c r="I67" s="301">
        <v>18.37</v>
      </c>
      <c r="J67" s="301">
        <f>'Non-FrozenSoft'!M67*'Non-FrozenSoft-Butterfat'!I67/100</f>
        <v>0.1162911418688626</v>
      </c>
      <c r="K67" s="301">
        <v>35.76</v>
      </c>
      <c r="L67" s="301">
        <f>'Non-FrozenSoft'!P67*'Non-FrozenSoft-Butterfat'!K67/100</f>
        <v>0.2517327823272915</v>
      </c>
      <c r="M67" s="301">
        <v>27.526098484848482</v>
      </c>
      <c r="N67" s="301">
        <f>'Non-FrozenSoft'!S67*'Non-FrozenSoft-Butterfat'!M67/100</f>
        <v>0.3680239241961541</v>
      </c>
      <c r="O67" s="301">
        <v>15.804405888538382</v>
      </c>
      <c r="P67" s="301">
        <f>'Non-FrozenSoft'!V67*'Non-FrozenSoft-Butterfat'!O67/100</f>
        <v>0.7611778767022694</v>
      </c>
      <c r="Q67" s="301">
        <v>16.08</v>
      </c>
      <c r="R67" s="301">
        <f>'Non-FrozenSoft'!Y67*'Non-FrozenSoft-Butterfat'!Q67/100</f>
        <v>0.029316762636928548</v>
      </c>
      <c r="S67" s="301">
        <v>15.814457953394125</v>
      </c>
      <c r="T67" s="301">
        <f>'Non-FrozenSoft'!AB67*'Non-FrozenSoft-Butterfat'!S67/100</f>
        <v>0.7904946393391981</v>
      </c>
    </row>
    <row r="68" spans="1:20" ht="12" customHeight="1">
      <c r="A68" s="41">
        <v>1968</v>
      </c>
      <c r="B68" s="78">
        <f>+'[1]Pop'!H189</f>
        <v>199.399</v>
      </c>
      <c r="C68" s="254">
        <v>1.89</v>
      </c>
      <c r="D68" s="254">
        <f>'Non-FrozenSoft'!D68*'Non-FrozenSoft-Butterfat'!C68/100</f>
        <v>0.011753318722761901</v>
      </c>
      <c r="E68" s="301">
        <v>17.91</v>
      </c>
      <c r="F68" s="301">
        <f>'Non-FrozenSoft'!G68*'Non-FrozenSoft-Butterfat'!E68/100</f>
        <v>0.16796322950466153</v>
      </c>
      <c r="G68" s="301">
        <v>11.3</v>
      </c>
      <c r="H68" s="301">
        <f>'Non-FrozenSoft'!J68*'Non-FrozenSoft-Butterfat'!G68/100</f>
        <v>0.37515734783022986</v>
      </c>
      <c r="I68" s="301">
        <v>18.15</v>
      </c>
      <c r="J68" s="301">
        <f>'Non-FrozenSoft'!M68*'Non-FrozenSoft-Butterfat'!I68/100</f>
        <v>0.09284399620860687</v>
      </c>
      <c r="K68" s="301">
        <v>35.64</v>
      </c>
      <c r="L68" s="301">
        <f>'Non-FrozenSoft'!P68*'Non-FrozenSoft-Butterfat'!K68/100</f>
        <v>0.22699612335066877</v>
      </c>
      <c r="M68" s="301">
        <v>27.849694323144103</v>
      </c>
      <c r="N68" s="301">
        <f>'Non-FrozenSoft'!S68*'Non-FrozenSoft-Butterfat'!M68/100</f>
        <v>0.31984011955927566</v>
      </c>
      <c r="O68" s="301">
        <v>15.553512906846239</v>
      </c>
      <c r="P68" s="301">
        <f>'Non-FrozenSoft'!V68*'Non-FrozenSoft-Butterfat'!O68/100</f>
        <v>0.6949974673895055</v>
      </c>
      <c r="Q68" s="301">
        <v>15.79</v>
      </c>
      <c r="R68" s="301">
        <f>'Non-FrozenSoft'!Y68*'Non-FrozenSoft-Butterfat'!Q68/100</f>
        <v>0.026132026740354763</v>
      </c>
      <c r="S68" s="301">
        <v>15.561958874458872</v>
      </c>
      <c r="T68" s="301">
        <f>'Non-FrozenSoft'!AB68*'Non-FrozenSoft-Butterfat'!S68/100</f>
        <v>0.7211294941298602</v>
      </c>
    </row>
    <row r="69" spans="1:20" ht="12" customHeight="1">
      <c r="A69" s="41">
        <v>1969</v>
      </c>
      <c r="B69" s="78">
        <f>+'[1]Pop'!H190</f>
        <v>201.385</v>
      </c>
      <c r="C69" s="254">
        <v>1.65</v>
      </c>
      <c r="D69" s="254">
        <f>'Non-FrozenSoft'!D69*'Non-FrozenSoft-Butterfat'!C69/100</f>
        <v>0.013846612210442684</v>
      </c>
      <c r="E69" s="301">
        <v>17.8</v>
      </c>
      <c r="F69" s="301">
        <f>'Non-FrozenSoft'!G69*'Non-FrozenSoft-Butterfat'!E69/100</f>
        <v>0.16793703602552326</v>
      </c>
      <c r="G69" s="301">
        <v>11.3</v>
      </c>
      <c r="H69" s="301">
        <f>'Non-FrozenSoft'!J69*'Non-FrozenSoft-Butterfat'!G69/100</f>
        <v>0.3546242272264568</v>
      </c>
      <c r="I69" s="301">
        <v>18</v>
      </c>
      <c r="J69" s="301">
        <f>'Non-FrozenSoft'!M69*'Non-FrozenSoft-Butterfat'!I69/100</f>
        <v>0.08133674305434864</v>
      </c>
      <c r="K69" s="301">
        <v>35.46</v>
      </c>
      <c r="L69" s="301">
        <f>'Non-FrozenSoft'!P69*'Non-FrozenSoft-Butterfat'!K69/100</f>
        <v>0.19897112495965438</v>
      </c>
      <c r="M69" s="301">
        <v>27.67147058823529</v>
      </c>
      <c r="N69" s="301">
        <f>'Non-FrozenSoft'!S69*'Non-FrozenSoft-Butterfat'!M69/100</f>
        <v>0.280307868014003</v>
      </c>
      <c r="O69" s="301">
        <v>15.294952153110048</v>
      </c>
      <c r="P69" s="301">
        <f>'Non-FrozenSoft'!V69*'Non-FrozenSoft-Butterfat'!O69/100</f>
        <v>0.6349320952404599</v>
      </c>
      <c r="Q69" s="301">
        <v>15.56</v>
      </c>
      <c r="R69" s="301">
        <f>'Non-FrozenSoft'!Y69*'Non-FrozenSoft-Butterfat'!Q69/100</f>
        <v>0.02472478089232068</v>
      </c>
      <c r="S69" s="301">
        <v>15.304723502304146</v>
      </c>
      <c r="T69" s="301">
        <f>'Non-FrozenSoft'!AB69*'Non-FrozenSoft-Butterfat'!S69/100</f>
        <v>0.6596568761327805</v>
      </c>
    </row>
    <row r="70" spans="1:20" ht="12" customHeight="1">
      <c r="A70" s="41">
        <v>1970</v>
      </c>
      <c r="B70" s="78">
        <f>+'[1]Pop'!H191</f>
        <v>203.98399999999998</v>
      </c>
      <c r="C70" s="298">
        <v>1.53</v>
      </c>
      <c r="D70" s="254">
        <f>'Non-FrozenSoft'!D70*'Non-FrozenSoft-Butterfat'!C70/100</f>
        <v>0.012675994195623186</v>
      </c>
      <c r="E70" s="301">
        <v>17.6</v>
      </c>
      <c r="F70" s="301">
        <f>'Non-FrozenSoft'!G70*'Non-FrozenSoft-Butterfat'!E70/100</f>
        <v>0.19154443485763595</v>
      </c>
      <c r="G70" s="301">
        <v>11.3</v>
      </c>
      <c r="H70" s="301">
        <f>'Non-FrozenSoft'!J70*'Non-FrozenSoft-Butterfat'!G70/100</f>
        <v>0.32739332496666407</v>
      </c>
      <c r="I70" s="301">
        <v>17.6</v>
      </c>
      <c r="J70" s="301">
        <f>'Non-FrozenSoft'!M70*'Non-FrozenSoft-Butterfat'!I70/100</f>
        <v>0.0655737704918033</v>
      </c>
      <c r="K70" s="301">
        <v>34.4</v>
      </c>
      <c r="L70" s="301">
        <f>'Non-FrozenSoft'!P70*'Non-FrozenSoft-Butterfat'!K70/100</f>
        <v>0.1871911522472351</v>
      </c>
      <c r="M70" s="301">
        <v>27.572192513368982</v>
      </c>
      <c r="N70" s="301">
        <f>'Non-FrozenSoft'!S70*'Non-FrozenSoft-Butterfat'!M70/100</f>
        <v>0.2527649227390384</v>
      </c>
      <c r="O70" s="301">
        <v>15.211182519280207</v>
      </c>
      <c r="P70" s="301">
        <f>'Non-FrozenSoft'!V70*'Non-FrozenSoft-Butterfat'!O70/100</f>
        <v>0.5801582477057025</v>
      </c>
      <c r="Q70" s="301">
        <v>15.21</v>
      </c>
      <c r="R70" s="301">
        <f>'Non-FrozenSoft'!Y70*'Non-FrozenSoft-Butterfat'!Q70/100</f>
        <v>0.02162375480429838</v>
      </c>
      <c r="S70" s="301">
        <v>15.211140024783148</v>
      </c>
      <c r="T70" s="301">
        <f>'Non-FrozenSoft'!AB70*'Non-FrozenSoft-Butterfat'!S70/100</f>
        <v>0.6017820025100008</v>
      </c>
    </row>
    <row r="71" spans="1:20" ht="12" customHeight="1">
      <c r="A71" s="43">
        <v>1971</v>
      </c>
      <c r="B71" s="79">
        <f>+'[1]Pop'!H192</f>
        <v>206.827</v>
      </c>
      <c r="C71" s="299">
        <v>1.29</v>
      </c>
      <c r="D71" s="253">
        <f>'Non-FrozenSoft'!D71*'Non-FrozenSoft-Butterfat'!C71/100</f>
        <v>0.014033467584019495</v>
      </c>
      <c r="E71" s="300">
        <v>17.6</v>
      </c>
      <c r="F71" s="300">
        <f>'Non-FrozenSoft'!G71*'Non-FrozenSoft-Butterfat'!E71/100</f>
        <v>0.2093343712377978</v>
      </c>
      <c r="G71" s="300">
        <v>11.3</v>
      </c>
      <c r="H71" s="300">
        <f>'Non-FrozenSoft'!J71*'Non-FrozenSoft-Butterfat'!G71/100</f>
        <v>0.3043171346100848</v>
      </c>
      <c r="I71" s="300">
        <v>17.6</v>
      </c>
      <c r="J71" s="300">
        <f>'Non-FrozenSoft'!M71*'Non-FrozenSoft-Butterfat'!I71/100</f>
        <v>0.05701383281679859</v>
      </c>
      <c r="K71" s="300">
        <v>34.4</v>
      </c>
      <c r="L71" s="300">
        <f>'Non-FrozenSoft'!P71*'Non-FrozenSoft-Butterfat'!K71/100</f>
        <v>0.18794451401412776</v>
      </c>
      <c r="M71" s="300">
        <v>28.146666666666665</v>
      </c>
      <c r="N71" s="300">
        <f>'Non-FrozenSoft'!S71*'Non-FrozenSoft-Butterfat'!M71/100</f>
        <v>0.24495834683092632</v>
      </c>
      <c r="O71" s="300">
        <v>15.414518317503392</v>
      </c>
      <c r="P71" s="300">
        <f>'Non-FrozenSoft'!V71*'Non-FrozenSoft-Butterfat'!O71/100</f>
        <v>0.5492754814410111</v>
      </c>
      <c r="Q71" s="300">
        <v>15.41</v>
      </c>
      <c r="R71" s="300">
        <f>'Non-FrozenSoft'!Y71*'Non-FrozenSoft-Butterfat'!Q71/100</f>
        <v>0.020861879735237662</v>
      </c>
      <c r="S71" s="300">
        <v>15.414352941176471</v>
      </c>
      <c r="T71" s="300">
        <f>'Non-FrozenSoft'!AB71*'Non-FrozenSoft-Butterfat'!S71/100</f>
        <v>0.5701373611762487</v>
      </c>
    </row>
    <row r="72" spans="1:20" ht="12" customHeight="1">
      <c r="A72" s="43">
        <v>1972</v>
      </c>
      <c r="B72" s="79">
        <f>+'[1]Pop'!H193</f>
        <v>209.284</v>
      </c>
      <c r="C72" s="299">
        <v>1.25</v>
      </c>
      <c r="D72" s="253">
        <f>'Non-FrozenSoft'!D72*'Non-FrozenSoft-Butterfat'!C72/100</f>
        <v>0.01612641195695801</v>
      </c>
      <c r="E72" s="300">
        <v>17.5</v>
      </c>
      <c r="F72" s="300">
        <f>'Non-FrozenSoft'!G72*'Non-FrozenSoft-Butterfat'!E72/100</f>
        <v>0.22075266145524744</v>
      </c>
      <c r="G72" s="300">
        <v>11.2</v>
      </c>
      <c r="H72" s="300">
        <f>'Non-FrozenSoft'!J72*'Non-FrozenSoft-Butterfat'!G72/100</f>
        <v>0.2889853022686875</v>
      </c>
      <c r="I72" s="300">
        <v>17.6</v>
      </c>
      <c r="J72" s="300">
        <f>'Non-FrozenSoft'!M72*'Non-FrozenSoft-Butterfat'!I72/100</f>
        <v>0.05045775118977084</v>
      </c>
      <c r="K72" s="300">
        <v>34.2</v>
      </c>
      <c r="L72" s="300">
        <f>'Non-FrozenSoft'!P72*'Non-FrozenSoft-Butterfat'!K72/100</f>
        <v>0.18138988169186374</v>
      </c>
      <c r="M72" s="300">
        <v>28.375438596491232</v>
      </c>
      <c r="N72" s="300">
        <f>'Non-FrozenSoft'!S72*'Non-FrozenSoft-Butterfat'!M72/100</f>
        <v>0.23184763288163457</v>
      </c>
      <c r="O72" s="300">
        <v>15.330801687763712</v>
      </c>
      <c r="P72" s="300">
        <f>'Non-FrozenSoft'!V72*'Non-FrozenSoft-Butterfat'!O72/100</f>
        <v>0.520832935150322</v>
      </c>
      <c r="Q72" s="300">
        <v>15.33</v>
      </c>
      <c r="R72" s="300">
        <f>'Non-FrozenSoft'!Y72*'Non-FrozenSoft-Butterfat'!Q72/100</f>
        <v>0.01831243668890121</v>
      </c>
      <c r="S72" s="300">
        <v>15.330774456521738</v>
      </c>
      <c r="T72" s="300">
        <f>'Non-FrozenSoft'!AB72*'Non-FrozenSoft-Butterfat'!S72/100</f>
        <v>0.5391453718392233</v>
      </c>
    </row>
    <row r="73" spans="1:20" ht="12" customHeight="1">
      <c r="A73" s="43">
        <v>1973</v>
      </c>
      <c r="B73" s="79">
        <f>+'[1]Pop'!H194</f>
        <v>211.357</v>
      </c>
      <c r="C73" s="299">
        <v>1.31</v>
      </c>
      <c r="D73" s="253">
        <f>'Non-FrozenSoft'!D73*'Non-FrozenSoft-Butterfat'!C73/100</f>
        <v>0.017974327796098546</v>
      </c>
      <c r="E73" s="300">
        <v>17.6</v>
      </c>
      <c r="F73" s="300">
        <f>'Non-FrozenSoft'!G73*'Non-FrozenSoft-Butterfat'!E73/100</f>
        <v>0.2264982943550486</v>
      </c>
      <c r="G73" s="300">
        <v>11.2</v>
      </c>
      <c r="H73" s="300">
        <f>'Non-FrozenSoft'!J73*'Non-FrozenSoft-Butterfat'!G73/100</f>
        <v>0.29356964756312776</v>
      </c>
      <c r="I73" s="300">
        <v>18.2</v>
      </c>
      <c r="J73" s="300">
        <f>'Non-FrozenSoft'!M73*'Non-FrozenSoft-Butterfat'!I73/100</f>
        <v>0.06888818444622131</v>
      </c>
      <c r="K73" s="300">
        <v>33.8</v>
      </c>
      <c r="L73" s="300">
        <f>'Non-FrozenSoft'!P73*'Non-FrozenSoft-Butterfat'!K73/100</f>
        <v>0.19190279952875935</v>
      </c>
      <c r="M73" s="300">
        <v>27.56</v>
      </c>
      <c r="N73" s="300">
        <f>'Non-FrozenSoft'!S73*'Non-FrozenSoft-Butterfat'!M73/100</f>
        <v>0.2607909839749807</v>
      </c>
      <c r="O73" s="300">
        <v>15.539522546419095</v>
      </c>
      <c r="P73" s="300">
        <f>'Non-FrozenSoft'!V73*'Non-FrozenSoft-Butterfat'!O73/100</f>
        <v>0.5543606315381083</v>
      </c>
      <c r="Q73" s="300">
        <v>15.54</v>
      </c>
      <c r="R73" s="300">
        <f>'Non-FrozenSoft'!Y73*'Non-FrozenSoft-Butterfat'!Q73/100</f>
        <v>0.01691072450876952</v>
      </c>
      <c r="S73" s="300">
        <v>15.539536679536678</v>
      </c>
      <c r="T73" s="300">
        <f>'Non-FrozenSoft'!AB73*'Non-FrozenSoft-Butterfat'!S73/100</f>
        <v>0.5712713560468781</v>
      </c>
    </row>
    <row r="74" spans="1:20" ht="12" customHeight="1">
      <c r="A74" s="43">
        <v>1974</v>
      </c>
      <c r="B74" s="79">
        <f>+'[1]Pop'!H195</f>
        <v>213.34199999999998</v>
      </c>
      <c r="C74" s="299">
        <v>1.37</v>
      </c>
      <c r="D74" s="253">
        <f>'Non-FrozenSoft'!D74*'Non-FrozenSoft-Butterfat'!C74/100</f>
        <v>0.019907003777971524</v>
      </c>
      <c r="E74" s="300">
        <v>17.2</v>
      </c>
      <c r="F74" s="300">
        <f>'Non-FrozenSoft'!G74*'Non-FrozenSoft-Butterfat'!E74/100</f>
        <v>0.2499273467015403</v>
      </c>
      <c r="G74" s="300">
        <v>11</v>
      </c>
      <c r="H74" s="300">
        <f>'Non-FrozenSoft'!J74*'Non-FrozenSoft-Butterfat'!G74/100</f>
        <v>0.2691453159715387</v>
      </c>
      <c r="I74" s="300">
        <v>18.2</v>
      </c>
      <c r="J74" s="300">
        <f>'Non-FrozenSoft'!M74*'Non-FrozenSoft-Butterfat'!I74/100</f>
        <v>0.07251267917240863</v>
      </c>
      <c r="K74" s="300">
        <v>33.9</v>
      </c>
      <c r="L74" s="300">
        <f>'Non-FrozenSoft'!P74*'Non-FrozenSoft-Butterfat'!K74/100</f>
        <v>0.18432376184717497</v>
      </c>
      <c r="M74" s="300">
        <v>27.260696517412935</v>
      </c>
      <c r="N74" s="300">
        <f>'Non-FrozenSoft'!S74*'Non-FrozenSoft-Butterfat'!M74/100</f>
        <v>0.2568364410195836</v>
      </c>
      <c r="O74" s="300">
        <v>15.52060857538036</v>
      </c>
      <c r="P74" s="300">
        <f>'Non-FrozenSoft'!V74*'Non-FrozenSoft-Butterfat'!O74/100</f>
        <v>0.5259817569911223</v>
      </c>
      <c r="Q74" s="300">
        <v>15.52</v>
      </c>
      <c r="R74" s="300">
        <f>'Non-FrozenSoft'!Y74*'Non-FrozenSoft-Butterfat'!Q74/100</f>
        <v>0.016004349823288428</v>
      </c>
      <c r="S74" s="300">
        <v>15.520590604026847</v>
      </c>
      <c r="T74" s="300">
        <f>'Non-FrozenSoft'!AB74*'Non-FrozenSoft-Butterfat'!S74/100</f>
        <v>0.5419861068144107</v>
      </c>
    </row>
    <row r="75" spans="1:20" ht="12" customHeight="1">
      <c r="A75" s="43">
        <v>1975</v>
      </c>
      <c r="B75" s="79">
        <f>+'[1]Pop'!H196</f>
        <v>215.465</v>
      </c>
      <c r="C75" s="299">
        <v>1.2</v>
      </c>
      <c r="D75" s="253">
        <f>'Non-FrozenSoft'!D75*'Non-FrozenSoft-Butterfat'!C75/100</f>
        <v>0.02366973754438076</v>
      </c>
      <c r="E75" s="300">
        <v>17.1</v>
      </c>
      <c r="F75" s="300">
        <f>'Non-FrozenSoft'!G75*'Non-FrozenSoft-Butterfat'!E75/100</f>
        <v>0.27777133177082125</v>
      </c>
      <c r="G75" s="300">
        <v>11</v>
      </c>
      <c r="H75" s="300">
        <f>'Non-FrozenSoft'!J75*'Non-FrozenSoft-Butterfat'!G75/100</f>
        <v>0.2624092079920172</v>
      </c>
      <c r="I75" s="300">
        <v>17.9</v>
      </c>
      <c r="J75" s="300">
        <f>'Non-FrozenSoft'!M75*'Non-FrozenSoft-Butterfat'!I75/100</f>
        <v>0.07227623976051795</v>
      </c>
      <c r="K75" s="300">
        <v>34.8</v>
      </c>
      <c r="L75" s="300">
        <f>'Non-FrozenSoft'!P75*'Non-FrozenSoft-Butterfat'!K75/100</f>
        <v>0.19219826886037175</v>
      </c>
      <c r="M75" s="300">
        <v>27.6626213592233</v>
      </c>
      <c r="N75" s="300">
        <f>'Non-FrozenSoft'!S75*'Non-FrozenSoft-Butterfat'!M75/100</f>
        <v>0.2644745086208897</v>
      </c>
      <c r="O75" s="300">
        <v>15.76736111111111</v>
      </c>
      <c r="P75" s="300">
        <f>'Non-FrozenSoft'!V75*'Non-FrozenSoft-Butterfat'!O75/100</f>
        <v>0.526883716612907</v>
      </c>
      <c r="Q75" s="300">
        <v>15.77</v>
      </c>
      <c r="R75" s="300">
        <f>'Non-FrozenSoft'!Y75*'Non-FrozenSoft-Butterfat'!Q75/100</f>
        <v>0.014638108277446453</v>
      </c>
      <c r="S75" s="300">
        <v>15.767432432432432</v>
      </c>
      <c r="T75" s="300">
        <f>'Non-FrozenSoft'!AB75*'Non-FrozenSoft-Butterfat'!S75/100</f>
        <v>0.5415218248903535</v>
      </c>
    </row>
    <row r="76" spans="1:20" ht="12" customHeight="1">
      <c r="A76" s="41">
        <v>1976</v>
      </c>
      <c r="B76" s="78">
        <f>+'[1]Pop'!H197</f>
        <v>217.563</v>
      </c>
      <c r="C76" s="298">
        <v>1.34</v>
      </c>
      <c r="D76" s="254">
        <f>'Non-FrozenSoft'!D76*'Non-FrozenSoft-Butterfat'!C76/100</f>
        <v>0.028639980143682523</v>
      </c>
      <c r="E76" s="301">
        <v>16.95</v>
      </c>
      <c r="F76" s="301">
        <f>'Non-FrozenSoft'!G76*'Non-FrozenSoft-Butterfat'!E76/100</f>
        <v>0.272679637622206</v>
      </c>
      <c r="G76" s="301">
        <v>11.01</v>
      </c>
      <c r="H76" s="301">
        <f>'Non-FrozenSoft'!J76*'Non-FrozenSoft-Butterfat'!G76/100</f>
        <v>0.26821196618910387</v>
      </c>
      <c r="I76" s="301">
        <v>18.1</v>
      </c>
      <c r="J76" s="301">
        <f>'Non-FrozenSoft'!M76*'Non-FrozenSoft-Butterfat'!I76/100</f>
        <v>0.06322766279192694</v>
      </c>
      <c r="K76" s="301">
        <v>35.17</v>
      </c>
      <c r="L76" s="301">
        <f>'Non-FrozenSoft'!P76*'Non-FrozenSoft-Butterfat'!K76/100</f>
        <v>0.20853407978378677</v>
      </c>
      <c r="M76" s="301">
        <v>28.841609756097565</v>
      </c>
      <c r="N76" s="301">
        <f>'Non-FrozenSoft'!S76*'Non-FrozenSoft-Butterfat'!M76/100</f>
        <v>0.2717617425757137</v>
      </c>
      <c r="O76" s="301">
        <v>15.983442176870751</v>
      </c>
      <c r="P76" s="301">
        <f>'Non-FrozenSoft'!V76*'Non-FrozenSoft-Butterfat'!O76/100</f>
        <v>0.5399737087648177</v>
      </c>
      <c r="Q76" s="301">
        <v>15.98</v>
      </c>
      <c r="R76" s="301">
        <f>'Non-FrozenSoft'!Y76*'Non-FrozenSoft-Butterfat'!Q76/100</f>
        <v>0.01322099805573558</v>
      </c>
      <c r="S76" s="301">
        <v>15.983359893758303</v>
      </c>
      <c r="T76" s="301">
        <f>'Non-FrozenSoft'!AB76*'Non-FrozenSoft-Butterfat'!S76/100</f>
        <v>0.5531947068205533</v>
      </c>
    </row>
    <row r="77" spans="1:20" ht="12" customHeight="1">
      <c r="A77" s="41">
        <v>1977</v>
      </c>
      <c r="B77" s="78">
        <f>+'[1]Pop'!H198</f>
        <v>219.76</v>
      </c>
      <c r="C77" s="298">
        <v>1.34</v>
      </c>
      <c r="D77" s="254">
        <f>'Non-FrozenSoft'!D77*'Non-FrozenSoft-Butterfat'!C77/100</f>
        <v>0.031402439024390244</v>
      </c>
      <c r="E77" s="301">
        <v>16.92</v>
      </c>
      <c r="F77" s="301">
        <f>'Non-FrozenSoft'!G77*'Non-FrozenSoft-Butterfat'!E77/100</f>
        <v>0.28025482344375685</v>
      </c>
      <c r="G77" s="301">
        <v>10.97</v>
      </c>
      <c r="H77" s="301">
        <f>'Non-FrozenSoft'!J77*'Non-FrozenSoft-Butterfat'!G77/100</f>
        <v>0.2675609756097561</v>
      </c>
      <c r="I77" s="301">
        <v>18.57</v>
      </c>
      <c r="J77" s="301">
        <f>'Non-FrozenSoft'!M77*'Non-FrozenSoft-Butterfat'!I77/100</f>
        <v>0.05746086639970877</v>
      </c>
      <c r="K77" s="301">
        <v>35.14</v>
      </c>
      <c r="L77" s="301">
        <f>'Non-FrozenSoft'!P77*'Non-FrozenSoft-Butterfat'!K77/100</f>
        <v>0.20147615580633416</v>
      </c>
      <c r="M77" s="301">
        <v>29.3319587628866</v>
      </c>
      <c r="N77" s="301">
        <f>'Non-FrozenSoft'!S77*'Non-FrozenSoft-Butterfat'!M77/100</f>
        <v>0.258937022206043</v>
      </c>
      <c r="O77" s="301">
        <v>15.849753424657536</v>
      </c>
      <c r="P77" s="301">
        <f>'Non-FrozenSoft'!V77*'Non-FrozenSoft-Butterfat'!O77/100</f>
        <v>0.5264979978157992</v>
      </c>
      <c r="Q77" s="301">
        <v>15.85</v>
      </c>
      <c r="R77" s="301">
        <f>'Non-FrozenSoft'!Y77*'Non-FrozenSoft-Butterfat'!Q77/100</f>
        <v>0.012261103021477975</v>
      </c>
      <c r="S77" s="301">
        <v>15.849759036144581</v>
      </c>
      <c r="T77" s="301">
        <f>'Non-FrozenSoft'!AB77*'Non-FrozenSoft-Butterfat'!S77/100</f>
        <v>0.5387591008372771</v>
      </c>
    </row>
    <row r="78" spans="1:20" ht="12" customHeight="1">
      <c r="A78" s="41">
        <v>1978</v>
      </c>
      <c r="B78" s="78">
        <f>+'[1]Pop'!H199</f>
        <v>222.095</v>
      </c>
      <c r="C78" s="298">
        <v>1.29</v>
      </c>
      <c r="D78" s="254">
        <f>'Non-FrozenSoft'!D78*'Non-FrozenSoft-Butterfat'!C78/100</f>
        <v>0.03165537270087125</v>
      </c>
      <c r="E78" s="301">
        <v>16.93</v>
      </c>
      <c r="F78" s="301">
        <f>'Non-FrozenSoft'!G78*'Non-FrozenSoft-Butterfat'!E78/100</f>
        <v>0.28509511695445644</v>
      </c>
      <c r="G78" s="301">
        <v>10.81</v>
      </c>
      <c r="H78" s="301">
        <f>'Non-FrozenSoft'!J78*'Non-FrozenSoft-Butterfat'!G78/100</f>
        <v>0.26137328620635314</v>
      </c>
      <c r="I78" s="301">
        <v>19.04</v>
      </c>
      <c r="J78" s="301">
        <f>'Non-FrozenSoft'!M78*'Non-FrozenSoft-Butterfat'!I78/100</f>
        <v>0.060010355928769216</v>
      </c>
      <c r="K78" s="301">
        <v>35.09</v>
      </c>
      <c r="L78" s="301">
        <f>'Non-FrozenSoft'!P78*'Non-FrozenSoft-Butterfat'!K78/100</f>
        <v>0.19433440644769132</v>
      </c>
      <c r="M78" s="301">
        <v>29.268756476683944</v>
      </c>
      <c r="N78" s="301">
        <f>'Non-FrozenSoft'!S78*'Non-FrozenSoft-Butterfat'!M78/100</f>
        <v>0.2543447623764606</v>
      </c>
      <c r="O78" s="301">
        <v>15.690191780821918</v>
      </c>
      <c r="P78" s="301">
        <f>'Non-FrozenSoft'!V78*'Non-FrozenSoft-Butterfat'!O78/100</f>
        <v>0.5157180485828136</v>
      </c>
      <c r="Q78" s="301">
        <v>15.69</v>
      </c>
      <c r="R78" s="301">
        <f>'Non-FrozenSoft'!Y78*'Non-FrozenSoft-Butterfat'!Q78/100</f>
        <v>0.010596816677547895</v>
      </c>
      <c r="S78" s="301">
        <v>15.690187919463089</v>
      </c>
      <c r="T78" s="301">
        <f>'Non-FrozenSoft'!AB78*'Non-FrozenSoft-Butterfat'!S78/100</f>
        <v>0.5263148652603616</v>
      </c>
    </row>
    <row r="79" spans="1:20" ht="12" customHeight="1">
      <c r="A79" s="41">
        <v>1979</v>
      </c>
      <c r="B79" s="78">
        <f>+'[1]Pop'!H200</f>
        <v>224.56699999999998</v>
      </c>
      <c r="C79" s="298">
        <v>1.35</v>
      </c>
      <c r="D79" s="254">
        <f>'Non-FrozenSoft'!D79*'Non-FrozenSoft-Butterfat'!C79/100</f>
        <v>0.0330636291173681</v>
      </c>
      <c r="E79" s="301">
        <v>16.63</v>
      </c>
      <c r="F79" s="301">
        <f>'Non-FrozenSoft'!G79*'Non-FrozenSoft-Butterfat'!E79/100</f>
        <v>0.2925118116196948</v>
      </c>
      <c r="G79" s="301">
        <v>10.8</v>
      </c>
      <c r="H79" s="301">
        <f>'Non-FrozenSoft'!J79*'Non-FrozenSoft-Butterfat'!G79/100</f>
        <v>0.2611425543379036</v>
      </c>
      <c r="I79" s="301">
        <v>18.84</v>
      </c>
      <c r="J79" s="301">
        <f>'Non-FrozenSoft'!M79*'Non-FrozenSoft-Butterfat'!I79/100</f>
        <v>0.055370557561885775</v>
      </c>
      <c r="K79" s="301">
        <v>34.83</v>
      </c>
      <c r="L79" s="301">
        <f>'Non-FrozenSoft'!P79*'Non-FrozenSoft-Butterfat'!K79/100</f>
        <v>0.21558688498310083</v>
      </c>
      <c r="M79" s="301">
        <v>29.682</v>
      </c>
      <c r="N79" s="301">
        <f>'Non-FrozenSoft'!S79*'Non-FrozenSoft-Butterfat'!M79/100</f>
        <v>0.2709574425449866</v>
      </c>
      <c r="O79" s="301">
        <v>15.974879679144383</v>
      </c>
      <c r="P79" s="301">
        <f>'Non-FrozenSoft'!V79*'Non-FrozenSoft-Butterfat'!O79/100</f>
        <v>0.5320999968828901</v>
      </c>
      <c r="Q79" s="301">
        <v>15.97</v>
      </c>
      <c r="R79" s="301">
        <f>'Non-FrozenSoft'!Y79*'Non-FrozenSoft-Butterfat'!Q79/100</f>
        <v>0.00995604875159752</v>
      </c>
      <c r="S79" s="301">
        <v>15.974790026246719</v>
      </c>
      <c r="T79" s="301">
        <f>'Non-FrozenSoft'!AB79*'Non-FrozenSoft-Butterfat'!S79/100</f>
        <v>0.5420560456344877</v>
      </c>
    </row>
    <row r="80" spans="1:20" ht="12" customHeight="1">
      <c r="A80" s="41">
        <v>1980</v>
      </c>
      <c r="B80" s="78">
        <f>+'[1]Pop'!H201</f>
        <v>227.225</v>
      </c>
      <c r="C80" s="298">
        <v>1.54</v>
      </c>
      <c r="D80" s="254">
        <f>'Non-FrozenSoft'!D80*'Non-FrozenSoft-Butterfat'!C80/100</f>
        <v>0.03863131257564089</v>
      </c>
      <c r="E80" s="301">
        <v>16.92</v>
      </c>
      <c r="F80" s="301">
        <f>'Non-FrozenSoft'!G80*'Non-FrozenSoft-Butterfat'!E80/100</f>
        <v>0.3038116404444934</v>
      </c>
      <c r="G80" s="301">
        <v>10.85</v>
      </c>
      <c r="H80" s="301">
        <f>'Non-FrozenSoft'!J80*'Non-FrozenSoft-Butterfat'!G80/100</f>
        <v>0.26310265155682694</v>
      </c>
      <c r="I80" s="301">
        <v>18.54</v>
      </c>
      <c r="J80" s="301">
        <f>'Non-FrozenSoft'!M80*'Non-FrozenSoft-Butterfat'!I80/100</f>
        <v>0.04487622400704148</v>
      </c>
      <c r="K80" s="301">
        <v>34.24</v>
      </c>
      <c r="L80" s="301">
        <f>'Non-FrozenSoft'!P80*'Non-FrozenSoft-Butterfat'!K80/100</f>
        <v>0.23959335460446698</v>
      </c>
      <c r="M80" s="301">
        <v>30.20495327102804</v>
      </c>
      <c r="N80" s="301">
        <f>'Non-FrozenSoft'!S80*'Non-FrozenSoft-Butterfat'!M80/100</f>
        <v>0.28446957861150846</v>
      </c>
      <c r="O80" s="301">
        <v>16.26432679738562</v>
      </c>
      <c r="P80" s="301">
        <f>'Non-FrozenSoft'!V80*'Non-FrozenSoft-Butterfat'!O80/100</f>
        <v>0.5475722301683353</v>
      </c>
      <c r="Q80" s="307" t="s">
        <v>7</v>
      </c>
      <c r="R80" s="307" t="s">
        <v>7</v>
      </c>
      <c r="S80" s="301">
        <v>16.26432679738562</v>
      </c>
      <c r="T80" s="301">
        <f>'Non-FrozenSoft'!AB80*'Non-FrozenSoft-Butterfat'!S80/100</f>
        <v>0.5475722301683353</v>
      </c>
    </row>
    <row r="81" spans="1:20" ht="12" customHeight="1">
      <c r="A81" s="43">
        <v>1981</v>
      </c>
      <c r="B81" s="79">
        <f>+'[1]Pop'!H202</f>
        <v>229.466</v>
      </c>
      <c r="C81" s="299">
        <v>1.62</v>
      </c>
      <c r="D81" s="253">
        <f>'Non-FrozenSoft'!D81*'Non-FrozenSoft-Butterfat'!C81/100</f>
        <v>0.0395352688415713</v>
      </c>
      <c r="E81" s="300">
        <v>17.28</v>
      </c>
      <c r="F81" s="300">
        <f>'Non-FrozenSoft'!G81*'Non-FrozenSoft-Butterfat'!E81/100</f>
        <v>0.3192943616919282</v>
      </c>
      <c r="G81" s="300">
        <v>10.81</v>
      </c>
      <c r="H81" s="300">
        <f>'Non-FrozenSoft'!J81*'Non-FrozenSoft-Butterfat'!G81/100</f>
        <v>0.2675812538676754</v>
      </c>
      <c r="I81" s="300">
        <v>18.64</v>
      </c>
      <c r="J81" s="300">
        <f>'Non-FrozenSoft'!M81*'Non-FrozenSoft-Butterfat'!I81/100</f>
        <v>0.04548996365474624</v>
      </c>
      <c r="K81" s="300">
        <v>34.53</v>
      </c>
      <c r="L81" s="300">
        <f>'Non-FrozenSoft'!P81*'Non-FrozenSoft-Butterfat'!K81/100</f>
        <v>0.2497964840107031</v>
      </c>
      <c r="M81" s="300">
        <v>30.521711711711713</v>
      </c>
      <c r="N81" s="300">
        <f>'Non-FrozenSoft'!S81*'Non-FrozenSoft-Butterfat'!M81/100</f>
        <v>0.29528644766544937</v>
      </c>
      <c r="O81" s="300">
        <v>16.349240506329117</v>
      </c>
      <c r="P81" s="300">
        <f>'Non-FrozenSoft'!V81*'Non-FrozenSoft-Butterfat'!O81/100</f>
        <v>0.5628677015331248</v>
      </c>
      <c r="Q81" s="308" t="s">
        <v>7</v>
      </c>
      <c r="R81" s="308" t="s">
        <v>7</v>
      </c>
      <c r="S81" s="300">
        <v>16.349240506329117</v>
      </c>
      <c r="T81" s="300">
        <f>'Non-FrozenSoft'!AB81*'Non-FrozenSoft-Butterfat'!S81/100</f>
        <v>0.5628677015331248</v>
      </c>
    </row>
    <row r="82" spans="1:20" ht="12" customHeight="1">
      <c r="A82" s="43">
        <v>1982</v>
      </c>
      <c r="B82" s="79">
        <f>+'[1]Pop'!H203</f>
        <v>231.664</v>
      </c>
      <c r="C82" s="299">
        <v>1.58</v>
      </c>
      <c r="D82" s="253">
        <f>'Non-FrozenSoft'!D82*'Non-FrozenSoft-Butterfat'!C82/100</f>
        <v>0.040921334346294636</v>
      </c>
      <c r="E82" s="300">
        <v>17.38</v>
      </c>
      <c r="F82" s="300">
        <f>'Non-FrozenSoft'!G82*'Non-FrozenSoft-Butterfat'!E82/100</f>
        <v>0.3383512328199461</v>
      </c>
      <c r="G82" s="300">
        <v>10.76</v>
      </c>
      <c r="H82" s="300">
        <f>'Non-FrozenSoft'!J82*'Non-FrozenSoft-Butterfat'!G82/100</f>
        <v>0.26428102769528283</v>
      </c>
      <c r="I82" s="300">
        <v>18.18</v>
      </c>
      <c r="J82" s="300">
        <f>'Non-FrozenSoft'!M82*'Non-FrozenSoft-Butterfat'!I82/100</f>
        <v>0.04865494854617032</v>
      </c>
      <c r="K82" s="300">
        <v>34.68</v>
      </c>
      <c r="L82" s="300">
        <f>'Non-FrozenSoft'!P82*'Non-FrozenSoft-Butterfat'!K82/100</f>
        <v>0.2574832516057739</v>
      </c>
      <c r="M82" s="300">
        <v>30.308205128205127</v>
      </c>
      <c r="N82" s="300">
        <f>'Non-FrozenSoft'!S82*'Non-FrozenSoft-Butterfat'!M82/100</f>
        <v>0.30613820015194426</v>
      </c>
      <c r="O82" s="300">
        <v>16.45648816936488</v>
      </c>
      <c r="P82" s="300">
        <f>'Non-FrozenSoft'!V82*'Non-FrozenSoft-Butterfat'!O82/100</f>
        <v>0.5704192278472271</v>
      </c>
      <c r="Q82" s="308" t="s">
        <v>7</v>
      </c>
      <c r="R82" s="308" t="s">
        <v>7</v>
      </c>
      <c r="S82" s="300">
        <v>16.45648816936488</v>
      </c>
      <c r="T82" s="300">
        <f>'Non-FrozenSoft'!AB82*'Non-FrozenSoft-Butterfat'!S82/100</f>
        <v>0.5704192278472271</v>
      </c>
    </row>
    <row r="83" spans="1:20" ht="12" customHeight="1">
      <c r="A83" s="43">
        <v>1983</v>
      </c>
      <c r="B83" s="79">
        <f>+'[1]Pop'!H204</f>
        <v>233.792</v>
      </c>
      <c r="C83" s="299">
        <v>1.45</v>
      </c>
      <c r="D83" s="253">
        <f>'Non-FrozenSoft'!D83*'Non-FrozenSoft-Butterfat'!C83/100</f>
        <v>0.04589549685190255</v>
      </c>
      <c r="E83" s="300">
        <v>17.41</v>
      </c>
      <c r="F83" s="300">
        <f>'Non-FrozenSoft'!G83*'Non-FrozenSoft-Butterfat'!E83/100</f>
        <v>0.360424650971804</v>
      </c>
      <c r="G83" s="300">
        <v>10.8</v>
      </c>
      <c r="H83" s="300">
        <f>'Non-FrozenSoft'!J83*'Non-FrozenSoft-Butterfat'!G83/100</f>
        <v>0.276707500684369</v>
      </c>
      <c r="I83" s="300">
        <v>18.15</v>
      </c>
      <c r="J83" s="300">
        <f>'Non-FrozenSoft'!M83*'Non-FrozenSoft-Butterfat'!I83/100</f>
        <v>0.05201418354776895</v>
      </c>
      <c r="K83" s="300">
        <v>34.31</v>
      </c>
      <c r="L83" s="300">
        <f>'Non-FrozenSoft'!P83*'Non-FrozenSoft-Butterfat'!K83/100</f>
        <v>0.2876385847248837</v>
      </c>
      <c r="M83" s="300">
        <v>30.193193916349813</v>
      </c>
      <c r="N83" s="300">
        <f>'Non-FrozenSoft'!S83*'Non-FrozenSoft-Butterfat'!M83/100</f>
        <v>0.3396527682726526</v>
      </c>
      <c r="O83" s="300">
        <v>16.716948955916475</v>
      </c>
      <c r="P83" s="300">
        <f>'Non-FrozenSoft'!V83*'Non-FrozenSoft-Butterfat'!O83/100</f>
        <v>0.6163602689570217</v>
      </c>
      <c r="Q83" s="308" t="s">
        <v>7</v>
      </c>
      <c r="R83" s="308" t="s">
        <v>7</v>
      </c>
      <c r="S83" s="300">
        <v>16.71694895591647</v>
      </c>
      <c r="T83" s="300">
        <f>'Non-FrozenSoft'!AB83*'Non-FrozenSoft-Butterfat'!S83/100</f>
        <v>0.6163602689570216</v>
      </c>
    </row>
    <row r="84" spans="1:20" ht="12" customHeight="1">
      <c r="A84" s="43">
        <v>1984</v>
      </c>
      <c r="B84" s="79">
        <f>+'[1]Pop'!H205</f>
        <v>235.825</v>
      </c>
      <c r="C84" s="299">
        <v>1.38</v>
      </c>
      <c r="D84" s="253">
        <f>'Non-FrozenSoft'!D84*'Non-FrozenSoft-Butterfat'!C84/100</f>
        <v>0.0491550938195696</v>
      </c>
      <c r="E84" s="300">
        <v>17.54</v>
      </c>
      <c r="F84" s="300">
        <f>'Non-FrozenSoft'!G84*'Non-FrozenSoft-Butterfat'!E84/100</f>
        <v>0.38899268525389585</v>
      </c>
      <c r="G84" s="300">
        <v>10.82</v>
      </c>
      <c r="H84" s="300">
        <f>'Non-FrozenSoft'!J84*'Non-FrozenSoft-Butterfat'!G84/100</f>
        <v>0.30098250821583805</v>
      </c>
      <c r="I84" s="300">
        <v>17.38</v>
      </c>
      <c r="J84" s="300">
        <f>'Non-FrozenSoft'!M84*'Non-FrozenSoft-Butterfat'!I84/100</f>
        <v>0.05453705077917947</v>
      </c>
      <c r="K84" s="300">
        <v>34.62</v>
      </c>
      <c r="L84" s="300">
        <f>'Non-FrozenSoft'!P84*'Non-FrozenSoft-Butterfat'!K84/100</f>
        <v>0.3244363405067317</v>
      </c>
      <c r="M84" s="300">
        <v>30.295389830508473</v>
      </c>
      <c r="N84" s="300">
        <f>'Non-FrozenSoft'!S84*'Non-FrozenSoft-Butterfat'!M84/100</f>
        <v>0.3789733912859111</v>
      </c>
      <c r="O84" s="300">
        <v>16.861261829652996</v>
      </c>
      <c r="P84" s="300">
        <f>'Non-FrozenSoft'!V84*'Non-FrozenSoft-Butterfat'!O84/100</f>
        <v>0.6799558995017492</v>
      </c>
      <c r="Q84" s="308" t="s">
        <v>7</v>
      </c>
      <c r="R84" s="308" t="s">
        <v>7</v>
      </c>
      <c r="S84" s="300">
        <v>16.861261829652996</v>
      </c>
      <c r="T84" s="300">
        <f>'Non-FrozenSoft'!AB84*'Non-FrozenSoft-Butterfat'!S84/100</f>
        <v>0.6799558995017492</v>
      </c>
    </row>
    <row r="85" spans="1:20" ht="12" customHeight="1">
      <c r="A85" s="43">
        <v>1985</v>
      </c>
      <c r="B85" s="79">
        <f>+'[1]Pop'!H206</f>
        <v>237.924</v>
      </c>
      <c r="C85" s="299">
        <v>1.4</v>
      </c>
      <c r="D85" s="253">
        <f>'Non-FrozenSoft'!D85*'Non-FrozenSoft-Butterfat'!C85/100</f>
        <v>0.0553117802323431</v>
      </c>
      <c r="E85" s="300">
        <v>17.72</v>
      </c>
      <c r="F85" s="300">
        <f>'Non-FrozenSoft'!G85*'Non-FrozenSoft-Butterfat'!E85/100</f>
        <v>0.4051579495973503</v>
      </c>
      <c r="G85" s="300">
        <v>10.88</v>
      </c>
      <c r="H85" s="300">
        <f>'Non-FrozenSoft'!J85*'Non-FrozenSoft-Butterfat'!G85/100</f>
        <v>0.3265042618651334</v>
      </c>
      <c r="I85" s="300">
        <v>16.93</v>
      </c>
      <c r="J85" s="300">
        <f>'Non-FrozenSoft'!M85*'Non-FrozenSoft-Butterfat'!I85/100</f>
        <v>0.06048359980497974</v>
      </c>
      <c r="K85" s="300">
        <v>34.6</v>
      </c>
      <c r="L85" s="300">
        <f>'Non-FrozenSoft'!P85*'Non-FrozenSoft-Butterfat'!K85/100</f>
        <v>0.35338175215615064</v>
      </c>
      <c r="M85" s="300">
        <v>30.020884146341466</v>
      </c>
      <c r="N85" s="300">
        <f>'Non-FrozenSoft'!S85*'Non-FrozenSoft-Butterfat'!M85/100</f>
        <v>0.41386535196113045</v>
      </c>
      <c r="O85" s="300">
        <v>16.905153550863727</v>
      </c>
      <c r="P85" s="300">
        <f>'Non-FrozenSoft'!V85*'Non-FrozenSoft-Butterfat'!O85/100</f>
        <v>0.7403696138262639</v>
      </c>
      <c r="Q85" s="308" t="s">
        <v>7</v>
      </c>
      <c r="R85" s="308" t="s">
        <v>7</v>
      </c>
      <c r="S85" s="300">
        <v>16.905153550863723</v>
      </c>
      <c r="T85" s="300">
        <f>'Non-FrozenSoft'!AB85*'Non-FrozenSoft-Butterfat'!S85/100</f>
        <v>0.7403696138262638</v>
      </c>
    </row>
    <row r="86" spans="1:20" ht="12" customHeight="1">
      <c r="A86" s="41">
        <v>1986</v>
      </c>
      <c r="B86" s="78">
        <f>+'[1]Pop'!H207</f>
        <v>240.133</v>
      </c>
      <c r="C86" s="298">
        <v>1.55</v>
      </c>
      <c r="D86" s="254">
        <f>'Non-FrozenSoft'!D86*'Non-FrozenSoft-Butterfat'!C86/100</f>
        <v>0.06454756322537927</v>
      </c>
      <c r="E86" s="301">
        <v>17.44</v>
      </c>
      <c r="F86" s="301">
        <f>'Non-FrozenSoft'!G86*'Non-FrozenSoft-Butterfat'!E86/100</f>
        <v>0.41033927032103046</v>
      </c>
      <c r="G86" s="301">
        <v>10.76</v>
      </c>
      <c r="H86" s="301">
        <f>'Non-FrozenSoft'!J86*'Non-FrozenSoft-Butterfat'!G86/100</f>
        <v>0.34009652983971383</v>
      </c>
      <c r="I86" s="301">
        <v>15.96</v>
      </c>
      <c r="J86" s="301">
        <f>'Non-FrozenSoft'!M86*'Non-FrozenSoft-Butterfat'!I86/100</f>
        <v>0.06845706337737836</v>
      </c>
      <c r="K86" s="301">
        <v>34.54</v>
      </c>
      <c r="L86" s="301">
        <f>'Non-FrozenSoft'!P86*'Non-FrozenSoft-Butterfat'!K86/100</f>
        <v>0.37397608825109413</v>
      </c>
      <c r="M86" s="301">
        <v>29.26798898071625</v>
      </c>
      <c r="N86" s="301">
        <f>'Non-FrozenSoft'!S86*'Non-FrozenSoft-Butterfat'!M86/100</f>
        <v>0.44243315162847247</v>
      </c>
      <c r="O86" s="301">
        <v>16.74787878787879</v>
      </c>
      <c r="P86" s="301">
        <f>'Non-FrozenSoft'!V86*'Non-FrozenSoft-Butterfat'!O86/100</f>
        <v>0.7825296814681864</v>
      </c>
      <c r="Q86" s="307" t="s">
        <v>7</v>
      </c>
      <c r="R86" s="307" t="s">
        <v>7</v>
      </c>
      <c r="S86" s="301">
        <v>16.74787878787879</v>
      </c>
      <c r="T86" s="301">
        <f>'Non-FrozenSoft'!AB86*'Non-FrozenSoft-Butterfat'!S86/100</f>
        <v>0.7825296814681864</v>
      </c>
    </row>
    <row r="87" spans="1:20" ht="12" customHeight="1">
      <c r="A87" s="41">
        <v>1987</v>
      </c>
      <c r="B87" s="78">
        <f>+'[1]Pop'!H208</f>
        <v>242.289</v>
      </c>
      <c r="C87" s="298">
        <v>1.45</v>
      </c>
      <c r="D87" s="254">
        <f>'Non-FrozenSoft'!D87*'Non-FrozenSoft-Butterfat'!C87/100</f>
        <v>0.06427448212671644</v>
      </c>
      <c r="E87" s="301">
        <v>17.06</v>
      </c>
      <c r="F87" s="301">
        <f>'Non-FrozenSoft'!G87*'Non-FrozenSoft-Butterfat'!E87/100</f>
        <v>0.41472538992690544</v>
      </c>
      <c r="G87" s="301">
        <v>10.85</v>
      </c>
      <c r="H87" s="301">
        <f>'Non-FrozenSoft'!J87*'Non-FrozenSoft-Butterfat'!G87/100</f>
        <v>0.338098304091395</v>
      </c>
      <c r="I87" s="301">
        <v>15.81</v>
      </c>
      <c r="J87" s="301">
        <f>'Non-FrozenSoft'!M87*'Non-FrozenSoft-Butterfat'!I87/100</f>
        <v>0.06721023240840485</v>
      </c>
      <c r="K87" s="301">
        <v>35.09</v>
      </c>
      <c r="L87" s="301">
        <f>'Non-FrozenSoft'!P87*'Non-FrozenSoft-Butterfat'!K87/100</f>
        <v>0.39392956345521263</v>
      </c>
      <c r="M87" s="301">
        <v>29.79442666666667</v>
      </c>
      <c r="N87" s="301">
        <f>'Non-FrozenSoft'!S87*'Non-FrozenSoft-Butterfat'!M87/100</f>
        <v>0.46113979586361753</v>
      </c>
      <c r="O87" s="301">
        <v>17.13686725663717</v>
      </c>
      <c r="P87" s="301">
        <f>'Non-FrozenSoft'!V87*'Non-FrozenSoft-Butterfat'!O87/100</f>
        <v>0.7992380999550126</v>
      </c>
      <c r="Q87" s="307" t="s">
        <v>7</v>
      </c>
      <c r="R87" s="307" t="s">
        <v>7</v>
      </c>
      <c r="S87" s="301">
        <v>17.13686725663717</v>
      </c>
      <c r="T87" s="301">
        <f>'Non-FrozenSoft'!AB87*'Non-FrozenSoft-Butterfat'!S87/100</f>
        <v>0.7992380999550126</v>
      </c>
    </row>
    <row r="88" spans="1:20" ht="12" customHeight="1">
      <c r="A88" s="41">
        <v>1988</v>
      </c>
      <c r="B88" s="78">
        <f>+'[1]Pop'!H209</f>
        <v>244.499</v>
      </c>
      <c r="C88" s="298">
        <v>1.57</v>
      </c>
      <c r="D88" s="254">
        <f>'Non-FrozenSoft'!D88*'Non-FrozenSoft-Butterfat'!C88/100</f>
        <v>0.07384488280115666</v>
      </c>
      <c r="E88" s="301">
        <v>17.22</v>
      </c>
      <c r="F88" s="301">
        <f>'Non-FrozenSoft'!G88*'Non-FrozenSoft-Butterfat'!E88/100</f>
        <v>0.4282127943263571</v>
      </c>
      <c r="G88" s="301">
        <v>10.96</v>
      </c>
      <c r="H88" s="301">
        <f>'Non-FrozenSoft'!J88*'Non-FrozenSoft-Butterfat'!G88/100</f>
        <v>0.3370942212442587</v>
      </c>
      <c r="I88" s="301">
        <v>16.97</v>
      </c>
      <c r="J88" s="301">
        <f>'Non-FrozenSoft'!M88*'Non-FrozenSoft-Butterfat'!I88/100</f>
        <v>0.06940723683941448</v>
      </c>
      <c r="K88" s="301">
        <v>35.38</v>
      </c>
      <c r="L88" s="301">
        <f>'Non-FrozenSoft'!P88*'Non-FrozenSoft-Butterfat'!K88/100</f>
        <v>0.4239829201755427</v>
      </c>
      <c r="M88" s="301">
        <v>30.695521628498728</v>
      </c>
      <c r="N88" s="301">
        <f>'Non-FrozenSoft'!S88*'Non-FrozenSoft-Butterfat'!M88/100</f>
        <v>0.4933901570149571</v>
      </c>
      <c r="O88" s="301">
        <v>17.733851528384278</v>
      </c>
      <c r="P88" s="301">
        <f>'Non-FrozenSoft'!V88*'Non-FrozenSoft-Butterfat'!O88/100</f>
        <v>0.8304843782592157</v>
      </c>
      <c r="Q88" s="307" t="s">
        <v>7</v>
      </c>
      <c r="R88" s="307" t="s">
        <v>7</v>
      </c>
      <c r="S88" s="301">
        <v>17.733851528384278</v>
      </c>
      <c r="T88" s="301">
        <f>'Non-FrozenSoft'!AB88*'Non-FrozenSoft-Butterfat'!S88/100</f>
        <v>0.8304843782592157</v>
      </c>
    </row>
    <row r="89" spans="1:20" ht="12" customHeight="1">
      <c r="A89" s="41">
        <v>1989</v>
      </c>
      <c r="B89" s="78">
        <f>+'[1]Pop'!H210</f>
        <v>246.819</v>
      </c>
      <c r="C89" s="298">
        <v>1.41</v>
      </c>
      <c r="D89" s="254">
        <f>'Non-FrozenSoft'!D89*'Non-FrozenSoft-Butterfat'!C89/100</f>
        <v>0.05186767366911879</v>
      </c>
      <c r="E89" s="301">
        <v>17.31</v>
      </c>
      <c r="F89" s="301">
        <f>'Non-FrozenSoft'!G89*'Non-FrozenSoft-Butterfat'!E89/100</f>
        <v>0.43622330533710935</v>
      </c>
      <c r="G89" s="301">
        <v>10.91</v>
      </c>
      <c r="H89" s="301">
        <f>'Non-FrozenSoft'!J89*'Non-FrozenSoft-Butterfat'!G89/100</f>
        <v>0.3399167000919702</v>
      </c>
      <c r="I89" s="301">
        <v>18.84</v>
      </c>
      <c r="J89" s="301">
        <f>'Non-FrozenSoft'!M89*'Non-FrozenSoft-Butterfat'!I89/100</f>
        <v>0.07709455106778652</v>
      </c>
      <c r="K89" s="301">
        <v>35.86</v>
      </c>
      <c r="L89" s="301">
        <f>'Non-FrozenSoft'!P89*'Non-FrozenSoft-Butterfat'!K89/100</f>
        <v>0.4620179159627096</v>
      </c>
      <c r="M89" s="301">
        <v>31.757326968973747</v>
      </c>
      <c r="N89" s="301">
        <f>'Non-FrozenSoft'!S89*'Non-FrozenSoft-Butterfat'!M89/100</f>
        <v>0.5391124670304961</v>
      </c>
      <c r="O89" s="301">
        <v>18.262718855218857</v>
      </c>
      <c r="P89" s="301">
        <f>'Non-FrozenSoft'!V89*'Non-FrozenSoft-Butterfat'!O89/100</f>
        <v>0.8790291671224664</v>
      </c>
      <c r="Q89" s="307" t="s">
        <v>7</v>
      </c>
      <c r="R89" s="307" t="s">
        <v>7</v>
      </c>
      <c r="S89" s="301">
        <v>18.262718855218854</v>
      </c>
      <c r="T89" s="301">
        <f>'Non-FrozenSoft'!AB89*'Non-FrozenSoft-Butterfat'!S89/100</f>
        <v>0.8790291671224663</v>
      </c>
    </row>
    <row r="90" spans="1:20" ht="12" customHeight="1">
      <c r="A90" s="41">
        <v>1990</v>
      </c>
      <c r="B90" s="78">
        <f>+'[1]Pop'!H211</f>
        <v>249.623</v>
      </c>
      <c r="C90" s="298">
        <v>1.32</v>
      </c>
      <c r="D90" s="254">
        <f>'Non-FrozenSoft'!D90*'Non-FrozenSoft-Butterfat'!C90/100</f>
        <v>0.05152052971216642</v>
      </c>
      <c r="E90" s="301">
        <v>16.82</v>
      </c>
      <c r="F90" s="301">
        <f>'Non-FrozenSoft'!G90*'Non-FrozenSoft-Butterfat'!E90/100</f>
        <v>0.4211350716881057</v>
      </c>
      <c r="G90" s="301">
        <v>10.82</v>
      </c>
      <c r="H90" s="301">
        <f>'Non-FrozenSoft'!J90*'Non-FrozenSoft-Butterfat'!G90/100</f>
        <v>0.3203222459468879</v>
      </c>
      <c r="I90" s="301">
        <v>17.87</v>
      </c>
      <c r="J90" s="301">
        <f>'Non-FrozenSoft'!M90*'Non-FrozenSoft-Butterfat'!I90/100</f>
        <v>0.06299740007931962</v>
      </c>
      <c r="K90" s="301">
        <v>35.72</v>
      </c>
      <c r="L90" s="301">
        <f>'Non-FrozenSoft'!P90*'Non-FrozenSoft-Butterfat'!K90/100</f>
        <v>0.46363035457469864</v>
      </c>
      <c r="M90" s="301">
        <v>31.907378640776695</v>
      </c>
      <c r="N90" s="301">
        <f>'Non-FrozenSoft'!S90*'Non-FrozenSoft-Butterfat'!M90/100</f>
        <v>0.5266277546540181</v>
      </c>
      <c r="O90" s="301">
        <v>18.368218940052127</v>
      </c>
      <c r="P90" s="301">
        <f>'Non-FrozenSoft'!V90*'Non-FrozenSoft-Butterfat'!O90/100</f>
        <v>0.8469500006009061</v>
      </c>
      <c r="Q90" s="307" t="s">
        <v>7</v>
      </c>
      <c r="R90" s="307" t="s">
        <v>7</v>
      </c>
      <c r="S90" s="301">
        <v>18.368218940052127</v>
      </c>
      <c r="T90" s="301">
        <f>'Non-FrozenSoft'!AB90*'Non-FrozenSoft-Butterfat'!S90/100</f>
        <v>0.8469500006009061</v>
      </c>
    </row>
    <row r="91" spans="1:20" ht="12" customHeight="1">
      <c r="A91" s="43">
        <v>1991</v>
      </c>
      <c r="B91" s="79">
        <f>+'[1]Pop'!H212</f>
        <v>252.981</v>
      </c>
      <c r="C91" s="299">
        <v>1.13</v>
      </c>
      <c r="D91" s="253">
        <f>'Non-FrozenSoft'!D91*'Non-FrozenSoft-Butterfat'!C91/100</f>
        <v>0.04645666066107279</v>
      </c>
      <c r="E91" s="300">
        <v>16.53</v>
      </c>
      <c r="F91" s="300">
        <f>'Non-FrozenSoft'!G91*'Non-FrozenSoft-Butterfat'!E91/100</f>
        <v>0.43059636889726904</v>
      </c>
      <c r="G91" s="300">
        <v>10.71</v>
      </c>
      <c r="H91" s="300">
        <f>'Non-FrozenSoft'!J91*'Non-FrozenSoft-Butterfat'!G91/100</f>
        <v>0.3251342986232168</v>
      </c>
      <c r="I91" s="300">
        <v>17.8</v>
      </c>
      <c r="J91" s="300">
        <f>'Non-FrozenSoft'!M91*'Non-FrozenSoft-Butterfat'!I91/100</f>
        <v>0.05558520205074689</v>
      </c>
      <c r="K91" s="300">
        <v>35.84</v>
      </c>
      <c r="L91" s="300">
        <f>'Non-FrozenSoft'!P91*'Non-FrozenSoft-Butterfat'!K91/100</f>
        <v>0.4490961771832668</v>
      </c>
      <c r="M91" s="300">
        <v>32.24111111111112</v>
      </c>
      <c r="N91" s="300">
        <f>'Non-FrozenSoft'!S91*'Non-FrozenSoft-Butterfat'!M91/100</f>
        <v>0.5046813792340137</v>
      </c>
      <c r="O91" s="300">
        <v>18.035017182130584</v>
      </c>
      <c r="P91" s="300">
        <f>'Non-FrozenSoft'!V91*'Non-FrozenSoft-Butterfat'!O91/100</f>
        <v>0.8298156778572303</v>
      </c>
      <c r="Q91" s="308" t="s">
        <v>7</v>
      </c>
      <c r="R91" s="308" t="s">
        <v>7</v>
      </c>
      <c r="S91" s="300">
        <v>18.035017182130588</v>
      </c>
      <c r="T91" s="300">
        <f>'Non-FrozenSoft'!AB91*'Non-FrozenSoft-Butterfat'!S91/100</f>
        <v>0.8298156778572304</v>
      </c>
    </row>
    <row r="92" spans="1:20" ht="12" customHeight="1">
      <c r="A92" s="45">
        <v>1992</v>
      </c>
      <c r="B92" s="79">
        <f>+'[1]Pop'!H213</f>
        <v>256.514</v>
      </c>
      <c r="C92" s="299">
        <v>1.14</v>
      </c>
      <c r="D92" s="253">
        <f>'Non-FrozenSoft'!D92*'Non-FrozenSoft-Butterfat'!C92/100</f>
        <v>0.0502913853364483</v>
      </c>
      <c r="E92" s="300">
        <v>16.46</v>
      </c>
      <c r="F92" s="300">
        <f>'Non-FrozenSoft'!G92*'Non-FrozenSoft-Butterfat'!E92/100</f>
        <v>0.4440428202749168</v>
      </c>
      <c r="G92" s="300">
        <v>10.51</v>
      </c>
      <c r="H92" s="300">
        <f>'Non-FrozenSoft'!J92*'Non-FrozenSoft-Butterfat'!G92/100</f>
        <v>0.3294182773649781</v>
      </c>
      <c r="I92" s="300">
        <v>18.18</v>
      </c>
      <c r="J92" s="300">
        <f>'Non-FrozenSoft'!M92*'Non-FrozenSoft-Butterfat'!I92/100</f>
        <v>0.062368525694504004</v>
      </c>
      <c r="K92" s="300">
        <v>35.76</v>
      </c>
      <c r="L92" s="300">
        <f>'Non-FrozenSoft'!P92*'Non-FrozenSoft-Butterfat'!K92/100</f>
        <v>0.46701544555073016</v>
      </c>
      <c r="M92" s="300">
        <v>32.10269503546099</v>
      </c>
      <c r="N92" s="300">
        <f>'Non-FrozenSoft'!S92*'Non-FrozenSoft-Butterfat'!M92/100</f>
        <v>0.5293839712452342</v>
      </c>
      <c r="O92" s="300">
        <v>17.95393643031785</v>
      </c>
      <c r="P92" s="300">
        <f>'Non-FrozenSoft'!V92*'Non-FrozenSoft-Butterfat'!O92/100</f>
        <v>0.8588022486102124</v>
      </c>
      <c r="Q92" s="308" t="s">
        <v>7</v>
      </c>
      <c r="R92" s="308" t="s">
        <v>7</v>
      </c>
      <c r="S92" s="300">
        <v>17.953936430317846</v>
      </c>
      <c r="T92" s="300">
        <f>'Non-FrozenSoft'!AB92*'Non-FrozenSoft-Butterfat'!S92/100</f>
        <v>0.858802248610212</v>
      </c>
    </row>
    <row r="93" spans="1:20" ht="12" customHeight="1">
      <c r="A93" s="45">
        <v>1993</v>
      </c>
      <c r="B93" s="79">
        <f>+'[1]Pop'!H214</f>
        <v>259.919</v>
      </c>
      <c r="C93" s="299">
        <v>1.04</v>
      </c>
      <c r="D93" s="253">
        <f>'Non-FrozenSoft'!D93*'Non-FrozenSoft-Butterfat'!C93/100</f>
        <v>0.05074844453309532</v>
      </c>
      <c r="E93" s="300">
        <v>15.44</v>
      </c>
      <c r="F93" s="300">
        <f>'Non-FrozenSoft'!G93*'Non-FrozenSoft-Butterfat'!E93/100</f>
        <v>0.4122576648879075</v>
      </c>
      <c r="G93" s="300">
        <v>10.6</v>
      </c>
      <c r="H93" s="300">
        <f>'Non-FrozenSoft'!J93*'Non-FrozenSoft-Butterfat'!G93/100</f>
        <v>0.3348196938276925</v>
      </c>
      <c r="I93" s="300">
        <v>18.71</v>
      </c>
      <c r="J93" s="300">
        <f>'Non-FrozenSoft'!M93*'Non-FrozenSoft-Butterfat'!I93/100</f>
        <v>0.06550540745386063</v>
      </c>
      <c r="K93" s="300">
        <v>35.98</v>
      </c>
      <c r="L93" s="300">
        <f>'Non-FrozenSoft'!P93*'Non-FrozenSoft-Butterfat'!K93/100</f>
        <v>0.4831128159157276</v>
      </c>
      <c r="M93" s="300">
        <v>32.408249999999995</v>
      </c>
      <c r="N93" s="300">
        <f>'Non-FrozenSoft'!S93*'Non-FrozenSoft-Butterfat'!M93/100</f>
        <v>0.5486182233695882</v>
      </c>
      <c r="O93" s="300">
        <v>18.209540047581285</v>
      </c>
      <c r="P93" s="300">
        <f>'Non-FrozenSoft'!V93*'Non-FrozenSoft-Butterfat'!O93/100</f>
        <v>0.8834379171972807</v>
      </c>
      <c r="Q93" s="308" t="s">
        <v>7</v>
      </c>
      <c r="R93" s="308" t="s">
        <v>7</v>
      </c>
      <c r="S93" s="300">
        <v>18.209540047581285</v>
      </c>
      <c r="T93" s="300">
        <f>'Non-FrozenSoft'!AB93*'Non-FrozenSoft-Butterfat'!S93/100</f>
        <v>0.8834379171972807</v>
      </c>
    </row>
    <row r="94" spans="1:20" ht="12" customHeight="1">
      <c r="A94" s="43">
        <v>1994</v>
      </c>
      <c r="B94" s="79">
        <f>+'[1]Pop'!H215</f>
        <v>263.126</v>
      </c>
      <c r="C94" s="299">
        <v>0.87</v>
      </c>
      <c r="D94" s="253">
        <f>'Non-FrozenSoft'!D94*'Non-FrozenSoft-Butterfat'!C94/100</f>
        <v>0.04544224311460696</v>
      </c>
      <c r="E94" s="300">
        <v>14.01</v>
      </c>
      <c r="F94" s="300">
        <f>'Non-FrozenSoft'!G94*'Non-FrozenSoft-Butterfat'!E94/100</f>
        <v>0.37803561791689155</v>
      </c>
      <c r="G94" s="300">
        <v>10.63</v>
      </c>
      <c r="H94" s="300">
        <f>'Non-FrozenSoft'!J94*'Non-FrozenSoft-Butterfat'!G94/100</f>
        <v>0.3284430272949082</v>
      </c>
      <c r="I94" s="300">
        <v>18.84</v>
      </c>
      <c r="J94" s="300">
        <f>'Non-FrozenSoft'!M94*'Non-FrozenSoft-Butterfat'!I94/100</f>
        <v>0.06014456952182605</v>
      </c>
      <c r="K94" s="300">
        <v>35.89</v>
      </c>
      <c r="L94" s="300">
        <f>'Non-FrozenSoft'!P94*'Non-FrozenSoft-Butterfat'!K94/100</f>
        <v>0.506038551872487</v>
      </c>
      <c r="M94" s="300">
        <v>32.74230769230769</v>
      </c>
      <c r="N94" s="300">
        <f>'Non-FrozenSoft'!S94*'Non-FrozenSoft-Butterfat'!M94/100</f>
        <v>0.5661831213943129</v>
      </c>
      <c r="O94" s="300">
        <v>18.564621451104102</v>
      </c>
      <c r="P94" s="300">
        <f>'Non-FrozenSoft'!V94*'Non-FrozenSoft-Butterfat'!O94/100</f>
        <v>0.8946261486892213</v>
      </c>
      <c r="Q94" s="308" t="s">
        <v>7</v>
      </c>
      <c r="R94" s="308" t="s">
        <v>7</v>
      </c>
      <c r="S94" s="300">
        <v>18.564621451104102</v>
      </c>
      <c r="T94" s="300">
        <f>'Non-FrozenSoft'!AB94*'Non-FrozenSoft-Butterfat'!S94/100</f>
        <v>0.8946261486892213</v>
      </c>
    </row>
    <row r="95" spans="1:20" ht="12" customHeight="1">
      <c r="A95" s="43">
        <v>1995</v>
      </c>
      <c r="B95" s="79">
        <f>+'[1]Pop'!H216</f>
        <v>266.278</v>
      </c>
      <c r="C95" s="299">
        <v>1.58</v>
      </c>
      <c r="D95" s="253">
        <f>'Non-FrozenSoft'!D95*'Non-FrozenSoft-Butterfat'!C95/100</f>
        <v>0.09709676381170244</v>
      </c>
      <c r="E95" s="300">
        <v>13.42</v>
      </c>
      <c r="F95" s="300">
        <f>'Non-FrozenSoft'!G95*'Non-FrozenSoft-Butterfat'!E95/100</f>
        <v>0.3865561555967823</v>
      </c>
      <c r="G95" s="300">
        <v>10.72</v>
      </c>
      <c r="H95" s="300">
        <f>'Non-FrozenSoft'!J95*'Non-FrozenSoft-Butterfat'!G95/100</f>
        <v>0.33454960605081907</v>
      </c>
      <c r="I95" s="300">
        <v>18.53</v>
      </c>
      <c r="J95" s="300">
        <f>'Non-FrozenSoft'!M95*'Non-FrozenSoft-Butterfat'!I95/100</f>
        <v>0.06610947956646812</v>
      </c>
      <c r="K95" s="300">
        <v>36.03</v>
      </c>
      <c r="L95" s="300">
        <f>'Non-FrozenSoft'!P95*'Non-FrozenSoft-Butterfat'!K95/100</f>
        <v>0.5439450499102442</v>
      </c>
      <c r="M95" s="300">
        <v>32.68492957746479</v>
      </c>
      <c r="N95" s="300">
        <f>'Non-FrozenSoft'!S95*'Non-FrozenSoft-Butterfat'!M95/100</f>
        <v>0.6100545294767123</v>
      </c>
      <c r="O95" s="300">
        <v>18.940308734939762</v>
      </c>
      <c r="P95" s="300">
        <f>'Non-FrozenSoft'!V95*'Non-FrozenSoft-Butterfat'!O95/100</f>
        <v>0.9446041355275314</v>
      </c>
      <c r="Q95" s="308" t="s">
        <v>7</v>
      </c>
      <c r="R95" s="308" t="s">
        <v>7</v>
      </c>
      <c r="S95" s="300">
        <v>18.940308734939762</v>
      </c>
      <c r="T95" s="300">
        <f>'Non-FrozenSoft'!AB95*'Non-FrozenSoft-Butterfat'!S95/100</f>
        <v>0.9446041355275314</v>
      </c>
    </row>
    <row r="96" spans="1:20" ht="12" customHeight="1">
      <c r="A96" s="41">
        <v>1996</v>
      </c>
      <c r="B96" s="78">
        <f>+'[1]Pop'!H217</f>
        <v>269.394</v>
      </c>
      <c r="C96" s="298">
        <v>1.48</v>
      </c>
      <c r="D96" s="254">
        <f>'Non-FrozenSoft'!D96*'Non-FrozenSoft-Butterfat'!C96/100</f>
        <v>0.08689119348074549</v>
      </c>
      <c r="E96" s="301">
        <v>13.87</v>
      </c>
      <c r="F96" s="301">
        <f>'Non-FrozenSoft'!G96*'Non-FrozenSoft-Butterfat'!E96/100</f>
        <v>0.3923227688812668</v>
      </c>
      <c r="G96" s="301">
        <v>10.84</v>
      </c>
      <c r="H96" s="301">
        <f>'Non-FrozenSoft'!J96*'Non-FrozenSoft-Butterfat'!G96/100</f>
        <v>0.3524889195750462</v>
      </c>
      <c r="I96" s="301">
        <v>18.53</v>
      </c>
      <c r="J96" s="301">
        <f>'Non-FrozenSoft'!M96*'Non-FrozenSoft-Butterfat'!I96/100</f>
        <v>0.072223212098265</v>
      </c>
      <c r="K96" s="301">
        <v>36.29</v>
      </c>
      <c r="L96" s="301">
        <f>'Non-FrozenSoft'!P96*'Non-FrozenSoft-Butterfat'!K96/100</f>
        <v>0.6061939018686384</v>
      </c>
      <c r="M96" s="301">
        <v>32.93</v>
      </c>
      <c r="N96" s="301">
        <f>'Non-FrozenSoft'!S96*'Non-FrozenSoft-Butterfat'!M96/100</f>
        <v>0.6784171139669034</v>
      </c>
      <c r="O96" s="301">
        <v>19.40740041928721</v>
      </c>
      <c r="P96" s="301">
        <f>'Non-FrozenSoft'!V96*'Non-FrozenSoft-Butterfat'!O96/100</f>
        <v>1.0309060335419498</v>
      </c>
      <c r="Q96" s="307" t="s">
        <v>7</v>
      </c>
      <c r="R96" s="307" t="s">
        <v>7</v>
      </c>
      <c r="S96" s="301">
        <v>19.40740041928721</v>
      </c>
      <c r="T96" s="301">
        <f>'Non-FrozenSoft'!AB96*'Non-FrozenSoft-Butterfat'!S96/100</f>
        <v>1.0309060335419498</v>
      </c>
    </row>
    <row r="97" spans="1:20" ht="12" customHeight="1">
      <c r="A97" s="41">
        <v>1997</v>
      </c>
      <c r="B97" s="78">
        <f>+'[1]Pop'!H218</f>
        <v>272.647</v>
      </c>
      <c r="C97" s="298">
        <v>1.38</v>
      </c>
      <c r="D97" s="254">
        <f>'Non-FrozenSoft'!D97*'Non-FrozenSoft-Butterfat'!C97/100</f>
        <v>0.07938704388452539</v>
      </c>
      <c r="E97" s="301">
        <v>14.25</v>
      </c>
      <c r="F97" s="301">
        <f>'Non-FrozenSoft'!G97*'Non-FrozenSoft-Butterfat'!E97/100</f>
        <v>0.4149871445495458</v>
      </c>
      <c r="G97" s="301">
        <v>10.85</v>
      </c>
      <c r="H97" s="301">
        <f>'Non-FrozenSoft'!J97*'Non-FrozenSoft-Butterfat'!G97/100</f>
        <v>0.3513902591996244</v>
      </c>
      <c r="I97" s="301">
        <v>18.24</v>
      </c>
      <c r="J97" s="301">
        <f>'Non-FrozenSoft'!M97*'Non-FrozenSoft-Butterfat'!I97/100</f>
        <v>0.07961063206270379</v>
      </c>
      <c r="K97" s="301">
        <v>36.63</v>
      </c>
      <c r="L97" s="301">
        <f>'Non-FrozenSoft'!P97*'Non-FrozenSoft-Butterfat'!K97/100</f>
        <v>0.6771216994868824</v>
      </c>
      <c r="M97" s="301">
        <v>33.11730337078652</v>
      </c>
      <c r="N97" s="301">
        <f>'Non-FrozenSoft'!S97*'Non-FrozenSoft-Butterfat'!M97/100</f>
        <v>0.7567323315495862</v>
      </c>
      <c r="O97" s="301">
        <v>20.061507304116866</v>
      </c>
      <c r="P97" s="301">
        <f>'Non-FrozenSoft'!V97*'Non-FrozenSoft-Butterfat'!O97/100</f>
        <v>1.1081225907492105</v>
      </c>
      <c r="Q97" s="307" t="s">
        <v>7</v>
      </c>
      <c r="R97" s="307" t="s">
        <v>7</v>
      </c>
      <c r="S97" s="301">
        <v>20.061507304116866</v>
      </c>
      <c r="T97" s="301">
        <f>'Non-FrozenSoft'!AB97*'Non-FrozenSoft-Butterfat'!S97/100</f>
        <v>1.1081225907492105</v>
      </c>
    </row>
    <row r="98" spans="1:20" ht="12" customHeight="1">
      <c r="A98" s="41">
        <v>1998</v>
      </c>
      <c r="B98" s="78">
        <f>+'[1]Pop'!H219</f>
        <v>275.854</v>
      </c>
      <c r="C98" s="298">
        <v>1.34</v>
      </c>
      <c r="D98" s="254">
        <f>'Non-FrozenSoft'!D98*'Non-FrozenSoft-Butterfat'!C98/100</f>
        <v>0.07947438339754948</v>
      </c>
      <c r="E98" s="301">
        <v>15.27</v>
      </c>
      <c r="F98" s="301">
        <f>'Non-FrozenSoft'!G98*'Non-FrozenSoft-Butterfat'!E98/100</f>
        <v>0.45225336591095283</v>
      </c>
      <c r="G98" s="301">
        <v>11.02</v>
      </c>
      <c r="H98" s="301">
        <f>'Non-FrozenSoft'!J98*'Non-FrozenSoft-Butterfat'!G98/100</f>
        <v>0.3575405830620546</v>
      </c>
      <c r="I98" s="301">
        <v>18.24</v>
      </c>
      <c r="J98" s="301">
        <f>'Non-FrozenSoft'!M98*'Non-FrozenSoft-Butterfat'!I98/100</f>
        <v>0.08860339164920573</v>
      </c>
      <c r="K98" s="301">
        <v>36.34</v>
      </c>
      <c r="L98" s="301">
        <f>'Non-FrozenSoft'!P98*'Non-FrozenSoft-Butterfat'!K98/100</f>
        <v>0.6784422194349186</v>
      </c>
      <c r="M98" s="301">
        <v>32.60286594761171</v>
      </c>
      <c r="N98" s="301">
        <f>'Non-FrozenSoft'!S98*'Non-FrozenSoft-Butterfat'!M98/100</f>
        <v>0.7670456110841244</v>
      </c>
      <c r="O98" s="301">
        <v>20.0920725388601</v>
      </c>
      <c r="P98" s="301">
        <f>'Non-FrozenSoft'!V98*'Non-FrozenSoft-Butterfat'!O98/100</f>
        <v>1.1245861941461788</v>
      </c>
      <c r="Q98" s="307" t="s">
        <v>7</v>
      </c>
      <c r="R98" s="307" t="s">
        <v>7</v>
      </c>
      <c r="S98" s="301">
        <v>20.0920725388601</v>
      </c>
      <c r="T98" s="301">
        <f>'Non-FrozenSoft'!AB98*'Non-FrozenSoft-Butterfat'!S98/100</f>
        <v>1.1245861941461788</v>
      </c>
    </row>
    <row r="99" spans="1:20" ht="12" customHeight="1">
      <c r="A99" s="41">
        <v>1999</v>
      </c>
      <c r="B99" s="78">
        <f>+'[1]Pop'!H220</f>
        <v>279.04</v>
      </c>
      <c r="C99" s="298">
        <v>1.36</v>
      </c>
      <c r="D99" s="254">
        <f>'Non-FrozenSoft'!D99*'Non-FrozenSoft-Butterfat'!C99/100</f>
        <v>0.08345658577534022</v>
      </c>
      <c r="E99" s="301">
        <v>14.89</v>
      </c>
      <c r="F99" s="301">
        <f>'Non-FrozenSoft'!G99*'Non-FrozenSoft-Butterfat'!E99/100</f>
        <v>0.4487704271788991</v>
      </c>
      <c r="G99" s="301">
        <v>11.07</v>
      </c>
      <c r="H99" s="301">
        <f>'Non-FrozenSoft'!J99*'Non-FrozenSoft-Butterfat'!G99/100</f>
        <v>0.38084862385321094</v>
      </c>
      <c r="I99" s="301">
        <v>19.06</v>
      </c>
      <c r="J99" s="301">
        <f>'Non-FrozenSoft'!M99*'Non-FrozenSoft-Butterfat'!I99/100</f>
        <v>0.11475344036697246</v>
      </c>
      <c r="K99" s="301">
        <v>36.1</v>
      </c>
      <c r="L99" s="301">
        <f>'Non-FrozenSoft'!P99*'Non-FrozenSoft-Butterfat'!K99/100</f>
        <v>0.7180153383027523</v>
      </c>
      <c r="M99" s="301">
        <v>32.14049792531121</v>
      </c>
      <c r="N99" s="301">
        <f>'Non-FrozenSoft'!S99*'Non-FrozenSoft-Butterfat'!M99/100</f>
        <v>0.8327687786697249</v>
      </c>
      <c r="O99" s="301">
        <v>20.121675579322638</v>
      </c>
      <c r="P99" s="301">
        <f>'Non-FrozenSoft'!V99*'Non-FrozenSoft-Butterfat'!O99/100</f>
        <v>1.2136174025229358</v>
      </c>
      <c r="Q99" s="307" t="s">
        <v>7</v>
      </c>
      <c r="R99" s="307" t="s">
        <v>7</v>
      </c>
      <c r="S99" s="301">
        <v>20.121675579322638</v>
      </c>
      <c r="T99" s="301">
        <f>'Non-FrozenSoft'!AB99*'Non-FrozenSoft-Butterfat'!S99/100</f>
        <v>1.2136174025229358</v>
      </c>
    </row>
    <row r="100" spans="1:20" ht="12" customHeight="1">
      <c r="A100" s="41">
        <v>2000</v>
      </c>
      <c r="B100" s="78">
        <f>+'[1]Pop'!H221</f>
        <v>282.172</v>
      </c>
      <c r="C100" s="298">
        <v>1.44</v>
      </c>
      <c r="D100" s="254">
        <f>'Non-FrozenSoft'!D100*'Non-FrozenSoft-Butterfat'!C100/100</f>
        <v>0.09363462573073784</v>
      </c>
      <c r="E100" s="301">
        <v>14.21</v>
      </c>
      <c r="F100" s="301">
        <f>'Non-FrozenSoft'!G100*'Non-FrozenSoft-Butterfat'!E100/100</f>
        <v>0.4602845073217754</v>
      </c>
      <c r="G100" s="296">
        <v>11.5</v>
      </c>
      <c r="H100" s="301">
        <f>'Non-FrozenSoft'!J100*'Non-FrozenSoft-Butterfat'!G100/100</f>
        <v>0.4108132628325985</v>
      </c>
      <c r="I100" s="271" t="s">
        <v>7</v>
      </c>
      <c r="J100" s="271" t="s">
        <v>7</v>
      </c>
      <c r="K100" s="296" t="s">
        <v>7</v>
      </c>
      <c r="L100" s="296" t="s">
        <v>7</v>
      </c>
      <c r="M100" s="301">
        <v>26.936137281292062</v>
      </c>
      <c r="N100" s="301">
        <f>'Non-FrozenSoft'!S100*'Non-FrozenSoft-Butterfat'!M100/100</f>
        <v>0.7092677515841401</v>
      </c>
      <c r="O100" s="301">
        <v>18.05</v>
      </c>
      <c r="P100" s="301">
        <f>'Non-FrozenSoft'!V100*'Non-FrozenSoft-Butterfat'!O100/100</f>
        <v>1.1200810144167386</v>
      </c>
      <c r="Q100" s="307" t="s">
        <v>7</v>
      </c>
      <c r="R100" s="307" t="s">
        <v>7</v>
      </c>
      <c r="S100" s="301">
        <v>18.05</v>
      </c>
      <c r="T100" s="301">
        <f>'Non-FrozenSoft'!AB100*'Non-FrozenSoft-Butterfat'!S100/100</f>
        <v>1.1200810144167386</v>
      </c>
    </row>
    <row r="101" spans="1:20" ht="12" customHeight="1">
      <c r="A101" s="43">
        <v>2001</v>
      </c>
      <c r="B101" s="79">
        <f>+'[1]Pop'!H222</f>
        <v>285.081556</v>
      </c>
      <c r="C101" s="299">
        <v>1.42</v>
      </c>
      <c r="D101" s="253">
        <f>'Non-FrozenSoft'!D101*'Non-FrozenSoft-Butterfat'!C101/100</f>
        <v>0.09978709146898428</v>
      </c>
      <c r="E101" s="300">
        <v>14.92</v>
      </c>
      <c r="F101" s="300">
        <f>'Non-FrozenSoft'!G101*'Non-FrozenSoft-Butterfat'!E101/100</f>
        <v>0.5181254167140859</v>
      </c>
      <c r="G101" s="297">
        <v>11.5</v>
      </c>
      <c r="H101" s="300">
        <f>'Non-FrozenSoft'!J101*'Non-FrozenSoft-Butterfat'!G101/100</f>
        <v>0.4622887634302094</v>
      </c>
      <c r="I101" s="272" t="s">
        <v>7</v>
      </c>
      <c r="J101" s="272" t="s">
        <v>7</v>
      </c>
      <c r="K101" s="272" t="s">
        <v>7</v>
      </c>
      <c r="L101" s="272" t="s">
        <v>7</v>
      </c>
      <c r="M101" s="312">
        <v>27.07813048933501</v>
      </c>
      <c r="N101" s="300">
        <f>'Non-FrozenSoft'!S101*'Non-FrozenSoft-Butterfat'!M101/100</f>
        <v>0.7570209136925016</v>
      </c>
      <c r="O101" s="300">
        <v>17.89</v>
      </c>
      <c r="P101" s="300">
        <f>'Non-FrozenSoft'!V101*'Non-FrozenSoft-Butterfat'!O101/100</f>
        <v>1.219309677122711</v>
      </c>
      <c r="Q101" s="308" t="s">
        <v>7</v>
      </c>
      <c r="R101" s="308" t="s">
        <v>7</v>
      </c>
      <c r="S101" s="300">
        <v>17.89</v>
      </c>
      <c r="T101" s="300">
        <f>'Non-FrozenSoft'!AB101*'Non-FrozenSoft-Butterfat'!S101/100</f>
        <v>1.219309677122711</v>
      </c>
    </row>
    <row r="102" spans="1:20" ht="12" customHeight="1">
      <c r="A102" s="47">
        <v>2002</v>
      </c>
      <c r="B102" s="79">
        <f>+'[1]Pop'!H223</f>
        <v>287.803914</v>
      </c>
      <c r="C102" s="299">
        <v>1.24</v>
      </c>
      <c r="D102" s="253">
        <f>'Non-FrozenSoft'!D102*'Non-FrozenSoft-Butterfat'!C102/100</f>
        <v>0.09962797266302094</v>
      </c>
      <c r="E102" s="300">
        <v>14.48</v>
      </c>
      <c r="F102" s="300">
        <f>'Non-FrozenSoft'!G102*'Non-FrozenSoft-Butterfat'!E102/100</f>
        <v>0.5187170595602115</v>
      </c>
      <c r="G102" s="272" t="s">
        <v>7</v>
      </c>
      <c r="H102" s="272" t="s">
        <v>7</v>
      </c>
      <c r="I102" s="272" t="s">
        <v>7</v>
      </c>
      <c r="J102" s="272" t="s">
        <v>7</v>
      </c>
      <c r="K102" s="272" t="s">
        <v>7</v>
      </c>
      <c r="L102" s="272" t="s">
        <v>7</v>
      </c>
      <c r="M102" s="272" t="s">
        <v>7</v>
      </c>
      <c r="N102" s="272" t="s">
        <v>7</v>
      </c>
      <c r="O102" s="297">
        <v>18.02</v>
      </c>
      <c r="P102" s="300">
        <f>'Non-FrozenSoft'!V102*'Non-FrozenSoft-Butterfat'!O102/100</f>
        <v>1.1645845789296667</v>
      </c>
      <c r="Q102" s="308" t="s">
        <v>7</v>
      </c>
      <c r="R102" s="308" t="s">
        <v>7</v>
      </c>
      <c r="S102" s="300">
        <v>18.019999999999996</v>
      </c>
      <c r="T102" s="300">
        <f>'Non-FrozenSoft'!AB102*'Non-FrozenSoft-Butterfat'!S102/100</f>
        <v>1.1645845789296663</v>
      </c>
    </row>
    <row r="103" spans="1:20" ht="12" customHeight="1">
      <c r="A103" s="47">
        <v>2003</v>
      </c>
      <c r="B103" s="79">
        <f>+'[1]Pop'!H224</f>
        <v>290.326418</v>
      </c>
      <c r="C103" s="299">
        <v>1.36</v>
      </c>
      <c r="D103" s="253">
        <f>'Non-FrozenSoft'!D103*'Non-FrozenSoft-Butterfat'!C103/100</f>
        <v>0.1175970116100987</v>
      </c>
      <c r="E103" s="300">
        <v>19.35</v>
      </c>
      <c r="F103" s="300">
        <f>'Non-FrozenSoft'!G103*'Non-FrozenSoft-Butterfat'!E103/100</f>
        <v>0.6231692632256429</v>
      </c>
      <c r="G103" s="272" t="s">
        <v>7</v>
      </c>
      <c r="H103" s="272" t="s">
        <v>7</v>
      </c>
      <c r="I103" s="272" t="s">
        <v>7</v>
      </c>
      <c r="J103" s="272" t="s">
        <v>7</v>
      </c>
      <c r="K103" s="272" t="s">
        <v>7</v>
      </c>
      <c r="L103" s="272" t="s">
        <v>7</v>
      </c>
      <c r="M103" s="272" t="s">
        <v>7</v>
      </c>
      <c r="N103" s="272" t="s">
        <v>7</v>
      </c>
      <c r="O103" s="297">
        <v>18.17</v>
      </c>
      <c r="P103" s="300">
        <f>'Non-FrozenSoft'!V103*'Non-FrozenSoft-Butterfat'!O103/100</f>
        <v>1.3461975065596683</v>
      </c>
      <c r="Q103" s="308" t="s">
        <v>7</v>
      </c>
      <c r="R103" s="308" t="s">
        <v>7</v>
      </c>
      <c r="S103" s="300">
        <v>18.17</v>
      </c>
      <c r="T103" s="300">
        <f>'Non-FrozenSoft'!AB103*'Non-FrozenSoft-Butterfat'!S103/100</f>
        <v>1.3461975065596683</v>
      </c>
    </row>
    <row r="104" spans="1:20" ht="12" customHeight="1">
      <c r="A104" s="47">
        <v>2004</v>
      </c>
      <c r="B104" s="79">
        <f>+'[1]Pop'!H225</f>
        <v>293.045739</v>
      </c>
      <c r="C104" s="299">
        <v>1.47</v>
      </c>
      <c r="D104" s="253">
        <f>'Non-FrozenSoft'!D104*'Non-FrozenSoft-Butterfat'!C104/100</f>
        <v>0.13585389156335415</v>
      </c>
      <c r="E104" s="302">
        <v>19.35</v>
      </c>
      <c r="F104" s="300">
        <f>'Non-FrozenSoft'!G104*'Non-FrozenSoft-Butterfat'!E104/100</f>
        <v>0.6517224944192074</v>
      </c>
      <c r="G104" s="281" t="s">
        <v>7</v>
      </c>
      <c r="H104" s="281" t="s">
        <v>7</v>
      </c>
      <c r="I104" s="272" t="s">
        <v>7</v>
      </c>
      <c r="J104" s="272" t="s">
        <v>7</v>
      </c>
      <c r="K104" s="272" t="s">
        <v>7</v>
      </c>
      <c r="L104" s="272" t="s">
        <v>7</v>
      </c>
      <c r="M104" s="272" t="s">
        <v>7</v>
      </c>
      <c r="N104" s="272" t="s">
        <v>7</v>
      </c>
      <c r="O104" s="297">
        <v>18.6</v>
      </c>
      <c r="P104" s="300">
        <f>'Non-FrozenSoft'!V104*'Non-FrozenSoft-Butterfat'!O104/100</f>
        <v>1.4680916414894538</v>
      </c>
      <c r="Q104" s="308" t="s">
        <v>7</v>
      </c>
      <c r="R104" s="308" t="s">
        <v>7</v>
      </c>
      <c r="S104" s="300">
        <v>18.6</v>
      </c>
      <c r="T104" s="300">
        <f>'Non-FrozenSoft'!AB104*'Non-FrozenSoft-Butterfat'!S104/100</f>
        <v>1.4680916414894538</v>
      </c>
    </row>
    <row r="105" spans="1:20" ht="12" customHeight="1">
      <c r="A105" s="47">
        <v>2005</v>
      </c>
      <c r="B105" s="79">
        <f>+'[1]Pop'!H226</f>
        <v>295.753151</v>
      </c>
      <c r="C105" s="299">
        <v>1.18</v>
      </c>
      <c r="D105" s="253">
        <f>'Non-FrozenSoft'!D105*'Non-FrozenSoft-Butterfat'!C105/100</f>
        <v>0.12223708078281176</v>
      </c>
      <c r="E105" s="302">
        <v>19.35</v>
      </c>
      <c r="F105" s="300">
        <f>'Non-FrozenSoft'!G105*'Non-FrozenSoft-Butterfat'!E105/100</f>
        <v>0.6765067399062131</v>
      </c>
      <c r="G105" s="281" t="s">
        <v>7</v>
      </c>
      <c r="H105" s="281" t="s">
        <v>7</v>
      </c>
      <c r="I105" s="272" t="s">
        <v>7</v>
      </c>
      <c r="J105" s="272" t="s">
        <v>7</v>
      </c>
      <c r="K105" s="272" t="s">
        <v>7</v>
      </c>
      <c r="L105" s="272" t="s">
        <v>7</v>
      </c>
      <c r="M105" s="272" t="s">
        <v>7</v>
      </c>
      <c r="N105" s="272" t="s">
        <v>7</v>
      </c>
      <c r="O105" s="297">
        <v>18.52</v>
      </c>
      <c r="P105" s="300">
        <f>'Non-FrozenSoft'!V105*'Non-FrozenSoft-Butterfat'!O105/100</f>
        <v>1.4728174443017175</v>
      </c>
      <c r="Q105" s="308" t="s">
        <v>7</v>
      </c>
      <c r="R105" s="308" t="s">
        <v>7</v>
      </c>
      <c r="S105" s="300">
        <v>18.52</v>
      </c>
      <c r="T105" s="300">
        <f>'Non-FrozenSoft'!AB105*'Non-FrozenSoft-Butterfat'!S105/100</f>
        <v>1.4728174443017175</v>
      </c>
    </row>
    <row r="106" spans="1:20" ht="12" customHeight="1">
      <c r="A106" s="42">
        <v>2006</v>
      </c>
      <c r="B106" s="78">
        <f>+'[1]Pop'!H227</f>
        <v>298.593212</v>
      </c>
      <c r="C106" s="298">
        <v>1.27</v>
      </c>
      <c r="D106" s="254">
        <f>'Non-FrozenSoft'!D106*'Non-FrozenSoft-Butterfat'!C106/100</f>
        <v>0.14076086194327983</v>
      </c>
      <c r="E106" s="303">
        <v>19.35</v>
      </c>
      <c r="F106" s="301">
        <f>'Non-FrozenSoft'!G106*'Non-FrozenSoft-Butterfat'!E106/100</f>
        <v>0.7264515443840699</v>
      </c>
      <c r="G106" s="282" t="s">
        <v>7</v>
      </c>
      <c r="H106" s="282" t="s">
        <v>7</v>
      </c>
      <c r="I106" s="282" t="s">
        <v>7</v>
      </c>
      <c r="J106" s="282" t="s">
        <v>7</v>
      </c>
      <c r="K106" s="282" t="s">
        <v>7</v>
      </c>
      <c r="L106" s="282" t="s">
        <v>7</v>
      </c>
      <c r="M106" s="282" t="s">
        <v>7</v>
      </c>
      <c r="N106" s="282" t="s">
        <v>7</v>
      </c>
      <c r="O106" s="296">
        <v>18.23</v>
      </c>
      <c r="P106" s="301">
        <f>'Non-FrozenSoft'!V106*'Non-FrozenSoft-Butterfat'!O106/100</f>
        <v>1.501292333464031</v>
      </c>
      <c r="Q106" s="307" t="s">
        <v>7</v>
      </c>
      <c r="R106" s="307" t="s">
        <v>7</v>
      </c>
      <c r="S106" s="301">
        <v>18.23</v>
      </c>
      <c r="T106" s="301">
        <f>'Non-FrozenSoft'!AB106*'Non-FrozenSoft-Butterfat'!S106/100</f>
        <v>1.501292333464031</v>
      </c>
    </row>
    <row r="107" spans="1:20" ht="12" customHeight="1">
      <c r="A107" s="42">
        <v>2007</v>
      </c>
      <c r="B107" s="78">
        <f>+'[1]Pop'!H228</f>
        <v>301.579895</v>
      </c>
      <c r="C107" s="298">
        <v>1.32</v>
      </c>
      <c r="D107" s="254">
        <f>'Non-FrozenSoft'!D107*'Non-FrozenSoft-Butterfat'!C107/100</f>
        <v>0.15272160858606398</v>
      </c>
      <c r="E107" s="303">
        <v>19.35</v>
      </c>
      <c r="F107" s="301">
        <f>'Non-FrozenSoft'!G107*'Non-FrozenSoft-Butterfat'!E107/100</f>
        <v>0.72823985829692</v>
      </c>
      <c r="G107" s="282" t="s">
        <v>7</v>
      </c>
      <c r="H107" s="282" t="s">
        <v>7</v>
      </c>
      <c r="I107" s="282" t="s">
        <v>7</v>
      </c>
      <c r="J107" s="282" t="s">
        <v>7</v>
      </c>
      <c r="K107" s="282" t="s">
        <v>7</v>
      </c>
      <c r="L107" s="282" t="s">
        <v>7</v>
      </c>
      <c r="M107" s="282" t="s">
        <v>7</v>
      </c>
      <c r="N107" s="282" t="s">
        <v>7</v>
      </c>
      <c r="O107" s="282" t="s">
        <v>7</v>
      </c>
      <c r="P107" s="282" t="s">
        <v>7</v>
      </c>
      <c r="Q107" s="307" t="s">
        <v>7</v>
      </c>
      <c r="R107" s="307" t="s">
        <v>7</v>
      </c>
      <c r="S107" s="279" t="s">
        <v>7</v>
      </c>
      <c r="T107" s="279" t="s">
        <v>7</v>
      </c>
    </row>
    <row r="108" spans="1:20" ht="12" customHeight="1">
      <c r="A108" s="42">
        <v>2008</v>
      </c>
      <c r="B108" s="78">
        <f>+'[1]Pop'!H229</f>
        <v>304.374846</v>
      </c>
      <c r="C108" s="298">
        <v>1.33</v>
      </c>
      <c r="D108" s="254">
        <f>'Non-FrozenSoft'!D108*'Non-FrozenSoft-Butterfat'!C108/100</f>
        <v>0.15613107455671538</v>
      </c>
      <c r="E108" s="303">
        <v>19.35</v>
      </c>
      <c r="F108" s="301">
        <f>'Non-FrozenSoft'!G108*'Non-FrozenSoft-Butterfat'!E108/100</f>
        <v>0.7317243948601457</v>
      </c>
      <c r="G108" s="282" t="s">
        <v>7</v>
      </c>
      <c r="H108" s="282" t="s">
        <v>7</v>
      </c>
      <c r="I108" s="282" t="s">
        <v>7</v>
      </c>
      <c r="J108" s="282" t="s">
        <v>7</v>
      </c>
      <c r="K108" s="282" t="s">
        <v>7</v>
      </c>
      <c r="L108" s="282" t="s">
        <v>7</v>
      </c>
      <c r="M108" s="282" t="s">
        <v>7</v>
      </c>
      <c r="N108" s="282" t="s">
        <v>7</v>
      </c>
      <c r="O108" s="282" t="s">
        <v>7</v>
      </c>
      <c r="P108" s="282" t="s">
        <v>7</v>
      </c>
      <c r="Q108" s="307" t="s">
        <v>7</v>
      </c>
      <c r="R108" s="307" t="s">
        <v>7</v>
      </c>
      <c r="S108" s="279" t="s">
        <v>7</v>
      </c>
      <c r="T108" s="279" t="s">
        <v>7</v>
      </c>
    </row>
    <row r="109" spans="1:20" ht="12" customHeight="1">
      <c r="A109" s="42">
        <v>2009</v>
      </c>
      <c r="B109" s="78">
        <f>+'[1]Pop'!H230</f>
        <v>307.00655</v>
      </c>
      <c r="C109" s="298">
        <v>1.34</v>
      </c>
      <c r="D109" s="254">
        <f>'Non-FrozenSoft'!D109*'Non-FrozenSoft-Butterfat'!C109/100</f>
        <v>0.16716865317606147</v>
      </c>
      <c r="E109" s="303">
        <v>19.35</v>
      </c>
      <c r="F109" s="301">
        <f>'Non-FrozenSoft'!G109*'Non-FrozenSoft-Butterfat'!E109/100</f>
        <v>0.7531842561665215</v>
      </c>
      <c r="G109" s="282" t="s">
        <v>7</v>
      </c>
      <c r="H109" s="282" t="s">
        <v>7</v>
      </c>
      <c r="I109" s="282" t="s">
        <v>7</v>
      </c>
      <c r="J109" s="282" t="s">
        <v>7</v>
      </c>
      <c r="K109" s="282" t="s">
        <v>7</v>
      </c>
      <c r="L109" s="282" t="s">
        <v>7</v>
      </c>
      <c r="M109" s="282" t="s">
        <v>7</v>
      </c>
      <c r="N109" s="282" t="s">
        <v>7</v>
      </c>
      <c r="O109" s="282" t="s">
        <v>7</v>
      </c>
      <c r="P109" s="282" t="s">
        <v>7</v>
      </c>
      <c r="Q109" s="307" t="s">
        <v>7</v>
      </c>
      <c r="R109" s="307" t="s">
        <v>7</v>
      </c>
      <c r="S109" s="279" t="s">
        <v>7</v>
      </c>
      <c r="T109" s="279" t="s">
        <v>7</v>
      </c>
    </row>
    <row r="110" spans="1:20" ht="12" customHeight="1">
      <c r="A110" s="42">
        <v>2010</v>
      </c>
      <c r="B110" s="78">
        <f>+'[1]Pop'!H231</f>
        <v>309.321666</v>
      </c>
      <c r="C110" s="298">
        <v>1.37</v>
      </c>
      <c r="D110" s="254">
        <f>'Non-FrozenSoft'!D110*'Non-FrozenSoft-Butterfat'!C110/100</f>
        <v>0.18436055768484588</v>
      </c>
      <c r="E110" s="303">
        <v>19.35</v>
      </c>
      <c r="F110" s="301">
        <f>'Non-FrozenSoft'!G110*'Non-FrozenSoft-Butterfat'!E110/100</f>
        <v>0.7681906122929004</v>
      </c>
      <c r="G110" s="282" t="s">
        <v>7</v>
      </c>
      <c r="H110" s="282" t="s">
        <v>7</v>
      </c>
      <c r="I110" s="282" t="s">
        <v>7</v>
      </c>
      <c r="J110" s="282" t="s">
        <v>7</v>
      </c>
      <c r="K110" s="282" t="s">
        <v>7</v>
      </c>
      <c r="L110" s="282" t="s">
        <v>7</v>
      </c>
      <c r="M110" s="282" t="s">
        <v>7</v>
      </c>
      <c r="N110" s="282" t="s">
        <v>7</v>
      </c>
      <c r="O110" s="282" t="s">
        <v>7</v>
      </c>
      <c r="P110" s="282" t="s">
        <v>7</v>
      </c>
      <c r="Q110" s="307" t="s">
        <v>7</v>
      </c>
      <c r="R110" s="307" t="s">
        <v>7</v>
      </c>
      <c r="S110" s="279" t="s">
        <v>7</v>
      </c>
      <c r="T110" s="279" t="s">
        <v>7</v>
      </c>
    </row>
    <row r="111" spans="1:20" ht="12" customHeight="1">
      <c r="A111" s="140">
        <v>2011</v>
      </c>
      <c r="B111" s="79">
        <f>+'[1]Pop'!H232</f>
        <v>311.556874</v>
      </c>
      <c r="C111" s="299">
        <v>1.39</v>
      </c>
      <c r="D111" s="253">
        <f>'Non-FrozenSoft'!D111*'Non-FrozenSoft-Butterfat'!C111/100</f>
        <v>0.18994551280940208</v>
      </c>
      <c r="E111" s="304">
        <v>19.35</v>
      </c>
      <c r="F111" s="300">
        <f>'Non-FrozenSoft'!G111*'Non-FrozenSoft-Butterfat'!E111/100</f>
        <v>0.7794483776981279</v>
      </c>
      <c r="G111" s="283" t="s">
        <v>7</v>
      </c>
      <c r="H111" s="283" t="s">
        <v>7</v>
      </c>
      <c r="I111" s="283" t="s">
        <v>7</v>
      </c>
      <c r="J111" s="283" t="s">
        <v>7</v>
      </c>
      <c r="K111" s="283" t="s">
        <v>7</v>
      </c>
      <c r="L111" s="283" t="s">
        <v>7</v>
      </c>
      <c r="M111" s="283" t="s">
        <v>7</v>
      </c>
      <c r="N111" s="283" t="s">
        <v>7</v>
      </c>
      <c r="O111" s="283" t="s">
        <v>7</v>
      </c>
      <c r="P111" s="283" t="s">
        <v>7</v>
      </c>
      <c r="Q111" s="309" t="s">
        <v>7</v>
      </c>
      <c r="R111" s="309" t="s">
        <v>7</v>
      </c>
      <c r="S111" s="288" t="s">
        <v>7</v>
      </c>
      <c r="T111" s="288" t="s">
        <v>7</v>
      </c>
    </row>
    <row r="112" spans="1:20" ht="12" customHeight="1">
      <c r="A112" s="140">
        <v>2012</v>
      </c>
      <c r="B112" s="79">
        <f>+'[1]Pop'!H233</f>
        <v>313.83099</v>
      </c>
      <c r="C112" s="299">
        <v>1.46</v>
      </c>
      <c r="D112" s="253">
        <f>'Non-FrozenSoft'!D112*'Non-FrozenSoft-Butterfat'!C112/100</f>
        <v>0.20512956459936263</v>
      </c>
      <c r="E112" s="304">
        <v>19.35</v>
      </c>
      <c r="F112" s="300">
        <f>'Non-FrozenSoft'!G112*'Non-FrozenSoft-Butterfat'!E112/100</f>
        <v>0.7898311763283798</v>
      </c>
      <c r="G112" s="283" t="s">
        <v>7</v>
      </c>
      <c r="H112" s="283" t="s">
        <v>7</v>
      </c>
      <c r="I112" s="283" t="s">
        <v>7</v>
      </c>
      <c r="J112" s="283" t="s">
        <v>7</v>
      </c>
      <c r="K112" s="283" t="s">
        <v>7</v>
      </c>
      <c r="L112" s="283" t="s">
        <v>7</v>
      </c>
      <c r="M112" s="283" t="s">
        <v>7</v>
      </c>
      <c r="N112" s="283" t="s">
        <v>7</v>
      </c>
      <c r="O112" s="283" t="s">
        <v>7</v>
      </c>
      <c r="P112" s="283" t="s">
        <v>7</v>
      </c>
      <c r="Q112" s="309" t="s">
        <v>7</v>
      </c>
      <c r="R112" s="309" t="s">
        <v>7</v>
      </c>
      <c r="S112" s="288" t="s">
        <v>7</v>
      </c>
      <c r="T112" s="288" t="s">
        <v>7</v>
      </c>
    </row>
    <row r="113" spans="1:20" ht="12" customHeight="1">
      <c r="A113" s="140">
        <v>2013</v>
      </c>
      <c r="B113" s="79">
        <f>+'[1]Pop'!H234</f>
        <v>315.993715</v>
      </c>
      <c r="C113" s="299">
        <v>1.54</v>
      </c>
      <c r="D113" s="253">
        <f>'Non-FrozenSoft'!D113*'Non-FrozenSoft-Butterfat'!C113/100</f>
        <v>0.23032681835413907</v>
      </c>
      <c r="E113" s="304">
        <v>19.35</v>
      </c>
      <c r="F113" s="300">
        <f>'Non-FrozenSoft'!G113*'Non-FrozenSoft-Butterfat'!E113/100</f>
        <v>0.7844254117522559</v>
      </c>
      <c r="G113" s="283" t="s">
        <v>7</v>
      </c>
      <c r="H113" s="283" t="s">
        <v>7</v>
      </c>
      <c r="I113" s="283" t="s">
        <v>7</v>
      </c>
      <c r="J113" s="283" t="s">
        <v>7</v>
      </c>
      <c r="K113" s="283" t="s">
        <v>7</v>
      </c>
      <c r="L113" s="283" t="s">
        <v>7</v>
      </c>
      <c r="M113" s="283" t="s">
        <v>7</v>
      </c>
      <c r="N113" s="283" t="s">
        <v>7</v>
      </c>
      <c r="O113" s="283" t="s">
        <v>7</v>
      </c>
      <c r="P113" s="283" t="s">
        <v>7</v>
      </c>
      <c r="Q113" s="309" t="s">
        <v>7</v>
      </c>
      <c r="R113" s="309" t="s">
        <v>7</v>
      </c>
      <c r="S113" s="288" t="s">
        <v>7</v>
      </c>
      <c r="T113" s="288" t="s">
        <v>7</v>
      </c>
    </row>
    <row r="114" spans="1:20" ht="12" customHeight="1">
      <c r="A114" s="140">
        <v>2014</v>
      </c>
      <c r="B114" s="79">
        <f>+'[1]Pop'!H235</f>
        <v>318.301008</v>
      </c>
      <c r="C114" s="299">
        <v>1.61</v>
      </c>
      <c r="D114" s="253">
        <f>'Non-FrozenSoft'!D114*'Non-FrozenSoft-Butterfat'!C114/100</f>
        <v>0.2395148514357938</v>
      </c>
      <c r="E114" s="302">
        <v>19.35</v>
      </c>
      <c r="F114" s="300">
        <f>'Non-FrozenSoft'!G114*'Non-FrozenSoft-Butterfat'!E114/100</f>
        <v>0.7920526283724493</v>
      </c>
      <c r="G114" s="281" t="s">
        <v>7</v>
      </c>
      <c r="H114" s="281" t="s">
        <v>7</v>
      </c>
      <c r="I114" s="281" t="s">
        <v>7</v>
      </c>
      <c r="J114" s="281" t="s">
        <v>7</v>
      </c>
      <c r="K114" s="281" t="s">
        <v>7</v>
      </c>
      <c r="L114" s="281" t="s">
        <v>7</v>
      </c>
      <c r="M114" s="281" t="s">
        <v>7</v>
      </c>
      <c r="N114" s="281" t="s">
        <v>7</v>
      </c>
      <c r="O114" s="281" t="s">
        <v>7</v>
      </c>
      <c r="P114" s="281" t="s">
        <v>7</v>
      </c>
      <c r="Q114" s="308" t="s">
        <v>7</v>
      </c>
      <c r="R114" s="308" t="s">
        <v>7</v>
      </c>
      <c r="S114" s="280" t="s">
        <v>7</v>
      </c>
      <c r="T114" s="280" t="s">
        <v>7</v>
      </c>
    </row>
    <row r="115" spans="1:20" ht="12" customHeight="1">
      <c r="A115" s="140">
        <v>2015</v>
      </c>
      <c r="B115" s="79">
        <f>+'[1]Pop'!H236</f>
        <v>320.635163</v>
      </c>
      <c r="C115" s="299">
        <v>1.62</v>
      </c>
      <c r="D115" s="253">
        <f>'Non-FrozenSoft'!D115*'Non-FrozenSoft-Butterfat'!C115/100</f>
        <v>0.2334749687890347</v>
      </c>
      <c r="E115" s="304">
        <v>19.35</v>
      </c>
      <c r="F115" s="300">
        <f>'Non-FrozenSoft'!G115*'Non-FrozenSoft-Butterfat'!E115/100</f>
        <v>0.800003371744976</v>
      </c>
      <c r="G115" s="283" t="s">
        <v>7</v>
      </c>
      <c r="H115" s="283" t="s">
        <v>7</v>
      </c>
      <c r="I115" s="283" t="s">
        <v>7</v>
      </c>
      <c r="J115" s="283" t="s">
        <v>7</v>
      </c>
      <c r="K115" s="283" t="s">
        <v>7</v>
      </c>
      <c r="L115" s="283" t="s">
        <v>7</v>
      </c>
      <c r="M115" s="283" t="s">
        <v>7</v>
      </c>
      <c r="N115" s="283" t="s">
        <v>7</v>
      </c>
      <c r="O115" s="283" t="s">
        <v>7</v>
      </c>
      <c r="P115" s="283" t="s">
        <v>7</v>
      </c>
      <c r="Q115" s="309" t="s">
        <v>7</v>
      </c>
      <c r="R115" s="309" t="s">
        <v>7</v>
      </c>
      <c r="S115" s="288" t="s">
        <v>7</v>
      </c>
      <c r="T115" s="288" t="s">
        <v>7</v>
      </c>
    </row>
    <row r="116" spans="1:20" ht="12" customHeight="1">
      <c r="A116" s="187">
        <v>2016</v>
      </c>
      <c r="B116" s="78">
        <f>+'[1]Pop'!H237</f>
        <v>322.941311</v>
      </c>
      <c r="C116" s="254">
        <v>1.62</v>
      </c>
      <c r="D116" s="254">
        <f>'Non-FrozenSoft'!D116*'Non-FrozenSoft-Butterfat'!C116/100</f>
        <v>0.2229502866204999</v>
      </c>
      <c r="E116" s="305">
        <v>19.35</v>
      </c>
      <c r="F116" s="301">
        <f>'Non-FrozenSoft'!G116*'Non-FrozenSoft-Butterfat'!E116/100</f>
        <v>0.8233087791608056</v>
      </c>
      <c r="G116" s="284" t="s">
        <v>7</v>
      </c>
      <c r="H116" s="284" t="s">
        <v>7</v>
      </c>
      <c r="I116" s="284" t="s">
        <v>7</v>
      </c>
      <c r="J116" s="284" t="s">
        <v>7</v>
      </c>
      <c r="K116" s="284" t="s">
        <v>7</v>
      </c>
      <c r="L116" s="284" t="s">
        <v>7</v>
      </c>
      <c r="M116" s="284" t="s">
        <v>7</v>
      </c>
      <c r="N116" s="284" t="s">
        <v>7</v>
      </c>
      <c r="O116" s="284" t="s">
        <v>7</v>
      </c>
      <c r="P116" s="284" t="s">
        <v>7</v>
      </c>
      <c r="Q116" s="310" t="s">
        <v>7</v>
      </c>
      <c r="R116" s="310" t="s">
        <v>7</v>
      </c>
      <c r="S116" s="289" t="s">
        <v>7</v>
      </c>
      <c r="T116" s="289" t="s">
        <v>7</v>
      </c>
    </row>
    <row r="117" spans="1:20" ht="12" customHeight="1">
      <c r="A117" s="187">
        <v>2017</v>
      </c>
      <c r="B117" s="78">
        <f>+'[1]Pop'!H238</f>
        <v>324.985539</v>
      </c>
      <c r="C117" s="254">
        <v>1.59</v>
      </c>
      <c r="D117" s="254">
        <f>'Non-FrozenSoft'!D117*'Non-FrozenSoft-Butterfat'!C117/100</f>
        <v>0.21873536426767917</v>
      </c>
      <c r="E117" s="305">
        <v>19.35</v>
      </c>
      <c r="F117" s="301">
        <f>'Non-FrozenSoft'!G117*'Non-FrozenSoft-Butterfat'!E117/100</f>
        <v>0.8259239236487995</v>
      </c>
      <c r="G117" s="284" t="s">
        <v>7</v>
      </c>
      <c r="H117" s="284" t="s">
        <v>7</v>
      </c>
      <c r="I117" s="284" t="s">
        <v>7</v>
      </c>
      <c r="J117" s="284" t="s">
        <v>7</v>
      </c>
      <c r="K117" s="284" t="s">
        <v>7</v>
      </c>
      <c r="L117" s="284" t="s">
        <v>7</v>
      </c>
      <c r="M117" s="284" t="s">
        <v>7</v>
      </c>
      <c r="N117" s="284" t="s">
        <v>7</v>
      </c>
      <c r="O117" s="284" t="s">
        <v>7</v>
      </c>
      <c r="P117" s="284" t="s">
        <v>7</v>
      </c>
      <c r="Q117" s="310" t="s">
        <v>7</v>
      </c>
      <c r="R117" s="310" t="s">
        <v>7</v>
      </c>
      <c r="S117" s="289" t="s">
        <v>7</v>
      </c>
      <c r="T117" s="289" t="s">
        <v>7</v>
      </c>
    </row>
    <row r="118" spans="1:20" ht="12" customHeight="1">
      <c r="A118" s="256">
        <v>2018</v>
      </c>
      <c r="B118" s="78">
        <f>+'[1]Pop'!H239</f>
        <v>326.687501</v>
      </c>
      <c r="C118" s="254">
        <v>1.57</v>
      </c>
      <c r="D118" s="254">
        <f>'Non-FrozenSoft'!D118*'Non-FrozenSoft-Butterfat'!C118/100</f>
        <v>0.21374569421529077</v>
      </c>
      <c r="E118" s="303">
        <v>19.35</v>
      </c>
      <c r="F118" s="301">
        <f>'Non-FrozenSoft'!G118*'Non-FrozenSoft-Butterfat'!E118/100</f>
        <v>0.8299015440446864</v>
      </c>
      <c r="G118" s="284" t="s">
        <v>7</v>
      </c>
      <c r="H118" s="284" t="s">
        <v>7</v>
      </c>
      <c r="I118" s="284" t="s">
        <v>7</v>
      </c>
      <c r="J118" s="284" t="s">
        <v>7</v>
      </c>
      <c r="K118" s="284" t="s">
        <v>7</v>
      </c>
      <c r="L118" s="284" t="s">
        <v>7</v>
      </c>
      <c r="M118" s="284" t="s">
        <v>7</v>
      </c>
      <c r="N118" s="284" t="s">
        <v>7</v>
      </c>
      <c r="O118" s="284" t="s">
        <v>7</v>
      </c>
      <c r="P118" s="284" t="s">
        <v>7</v>
      </c>
      <c r="Q118" s="310" t="s">
        <v>7</v>
      </c>
      <c r="R118" s="310" t="s">
        <v>7</v>
      </c>
      <c r="S118" s="289" t="s">
        <v>7</v>
      </c>
      <c r="T118" s="289" t="s">
        <v>7</v>
      </c>
    </row>
    <row r="119" spans="1:20" ht="12" customHeight="1" thickBot="1">
      <c r="A119" s="157">
        <v>2019</v>
      </c>
      <c r="B119" s="257">
        <f>+'[1]Pop'!H240</f>
        <v>328.239523</v>
      </c>
      <c r="C119" s="259">
        <v>1.57</v>
      </c>
      <c r="D119" s="259">
        <f>'Non-FrozenSoft'!D119*'Non-FrozenSoft-Butterfat'!C119/100</f>
        <v>0.20983834669299853</v>
      </c>
      <c r="E119" s="306">
        <v>19.35</v>
      </c>
      <c r="F119" s="306">
        <f>'Non-FrozenSoft'!G119*'Non-FrozenSoft-Butterfat'!E119/100</f>
        <v>0.8404369680369053</v>
      </c>
      <c r="G119" s="285" t="s">
        <v>7</v>
      </c>
      <c r="H119" s="285" t="s">
        <v>7</v>
      </c>
      <c r="I119" s="285" t="s">
        <v>7</v>
      </c>
      <c r="J119" s="285" t="s">
        <v>7</v>
      </c>
      <c r="K119" s="285" t="s">
        <v>7</v>
      </c>
      <c r="L119" s="285" t="s">
        <v>7</v>
      </c>
      <c r="M119" s="285" t="s">
        <v>7</v>
      </c>
      <c r="N119" s="285" t="s">
        <v>7</v>
      </c>
      <c r="O119" s="285" t="s">
        <v>7</v>
      </c>
      <c r="P119" s="285" t="s">
        <v>7</v>
      </c>
      <c r="Q119" s="311" t="s">
        <v>7</v>
      </c>
      <c r="R119" s="311" t="s">
        <v>7</v>
      </c>
      <c r="S119" s="290" t="s">
        <v>7</v>
      </c>
      <c r="T119" s="290" t="s">
        <v>7</v>
      </c>
    </row>
    <row r="120" spans="1:12" ht="10.5" thickTop="1">
      <c r="A120" s="565" t="s">
        <v>26</v>
      </c>
      <c r="B120" s="566"/>
      <c r="C120" s="566"/>
      <c r="D120" s="566"/>
      <c r="E120" s="566"/>
      <c r="F120" s="566"/>
      <c r="G120" s="566"/>
      <c r="H120" s="566"/>
      <c r="I120" s="566"/>
      <c r="J120" s="566"/>
      <c r="K120" s="566"/>
      <c r="L120" s="567"/>
    </row>
    <row r="121" spans="1:12" ht="9.75">
      <c r="A121" s="568"/>
      <c r="B121" s="569"/>
      <c r="C121" s="569"/>
      <c r="D121" s="569"/>
      <c r="E121" s="569"/>
      <c r="F121" s="569"/>
      <c r="G121" s="569"/>
      <c r="H121" s="569"/>
      <c r="I121" s="569"/>
      <c r="J121" s="569"/>
      <c r="K121" s="569"/>
      <c r="L121" s="570"/>
    </row>
    <row r="122" spans="1:12" ht="11.25">
      <c r="A122" s="565" t="s">
        <v>128</v>
      </c>
      <c r="B122" s="566"/>
      <c r="C122" s="566"/>
      <c r="D122" s="566"/>
      <c r="E122" s="566"/>
      <c r="F122" s="566"/>
      <c r="G122" s="566"/>
      <c r="H122" s="566"/>
      <c r="I122" s="566"/>
      <c r="J122" s="566"/>
      <c r="K122" s="566"/>
      <c r="L122" s="567"/>
    </row>
    <row r="124" spans="1:15" ht="9.75">
      <c r="A124" s="576" t="s">
        <v>200</v>
      </c>
      <c r="B124" s="576"/>
      <c r="C124" s="576"/>
      <c r="D124" s="576"/>
      <c r="E124" s="576"/>
      <c r="F124" s="576"/>
      <c r="G124" s="576"/>
      <c r="H124" s="576"/>
      <c r="I124" s="576"/>
      <c r="J124" s="576"/>
      <c r="K124" s="576"/>
      <c r="L124" s="576"/>
      <c r="M124" s="576"/>
      <c r="N124" s="576"/>
      <c r="O124" s="576"/>
    </row>
  </sheetData>
  <sheetProtection/>
  <mergeCells count="37">
    <mergeCell ref="A124:O124"/>
    <mergeCell ref="S6:S7"/>
    <mergeCell ref="T6:T7"/>
    <mergeCell ref="O6:O7"/>
    <mergeCell ref="P6:P7"/>
    <mergeCell ref="Q6:Q7"/>
    <mergeCell ref="R6:R7"/>
    <mergeCell ref="M6:M7"/>
    <mergeCell ref="N6:N7"/>
    <mergeCell ref="G6:G7"/>
    <mergeCell ref="H6:H7"/>
    <mergeCell ref="I6:I7"/>
    <mergeCell ref="J6:J7"/>
    <mergeCell ref="C6:C7"/>
    <mergeCell ref="D6:D7"/>
    <mergeCell ref="E6:E7"/>
    <mergeCell ref="F6:F7"/>
    <mergeCell ref="K6:K7"/>
    <mergeCell ref="L6:L7"/>
    <mergeCell ref="G3:P3"/>
    <mergeCell ref="Q3:R5"/>
    <mergeCell ref="S3:T5"/>
    <mergeCell ref="A1:R1"/>
    <mergeCell ref="G4:H5"/>
    <mergeCell ref="I4:J5"/>
    <mergeCell ref="K4:L5"/>
    <mergeCell ref="M4:N5"/>
    <mergeCell ref="O4:P5"/>
    <mergeCell ref="A120:L120"/>
    <mergeCell ref="A121:L121"/>
    <mergeCell ref="A122:L122"/>
    <mergeCell ref="S1:T1"/>
    <mergeCell ref="A2:A7"/>
    <mergeCell ref="B2:B7"/>
    <mergeCell ref="C2:D5"/>
    <mergeCell ref="E2:F5"/>
    <mergeCell ref="G2:T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Z126"/>
  <sheetViews>
    <sheetView showZeros="0" showOutlineSymbol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12.83203125" defaultRowHeight="12" customHeight="1"/>
  <cols>
    <col min="1" max="1" width="12.83203125" style="5" customWidth="1"/>
    <col min="2" max="2" width="12.83203125" style="6" customWidth="1"/>
    <col min="3" max="3" width="15.83203125" style="8" customWidth="1"/>
    <col min="4" max="4" width="12.83203125" style="8" customWidth="1"/>
    <col min="5" max="5" width="15.83203125" style="8" customWidth="1"/>
    <col min="6" max="6" width="12.83203125" style="8" customWidth="1"/>
    <col min="7" max="7" width="15.83203125" style="8" customWidth="1"/>
    <col min="8" max="8" width="12.83203125" style="8" customWidth="1"/>
    <col min="9" max="9" width="15.83203125" style="8" customWidth="1"/>
    <col min="10" max="10" width="12.83203125" style="8" customWidth="1"/>
    <col min="11" max="11" width="15.83203125" style="8" customWidth="1"/>
    <col min="12" max="12" width="12.83203125" style="8" customWidth="1"/>
    <col min="13" max="13" width="15.83203125" style="8" customWidth="1"/>
    <col min="14" max="14" width="12.83203125" style="25" customWidth="1"/>
    <col min="15" max="15" width="15.83203125" style="25" customWidth="1"/>
    <col min="16" max="16" width="12.83203125" style="25" customWidth="1"/>
    <col min="17" max="17" width="15.83203125" style="25" customWidth="1"/>
    <col min="18" max="18" width="12.83203125" style="25" customWidth="1"/>
    <col min="19" max="19" width="15.83203125" style="25" customWidth="1"/>
    <col min="20" max="20" width="12.83203125" style="25" customWidth="1"/>
    <col min="21" max="26" width="12.83203125" style="9" customWidth="1"/>
    <col min="27" max="16384" width="12.83203125" style="10" customWidth="1"/>
  </cols>
  <sheetData>
    <row r="1" spans="1:26" s="83" customFormat="1" ht="12" customHeight="1" thickBot="1">
      <c r="A1" s="361" t="s">
        <v>92</v>
      </c>
      <c r="B1" s="361"/>
      <c r="C1" s="361"/>
      <c r="D1" s="361"/>
      <c r="E1" s="361"/>
      <c r="F1" s="361"/>
      <c r="G1" s="361"/>
      <c r="H1" s="361"/>
      <c r="I1" s="361"/>
      <c r="J1" s="361"/>
      <c r="K1" s="361"/>
      <c r="L1" s="361"/>
      <c r="M1" s="361"/>
      <c r="N1" s="361"/>
      <c r="O1" s="361"/>
      <c r="P1" s="361"/>
      <c r="Q1" s="361"/>
      <c r="R1" s="361"/>
      <c r="S1" s="360" t="s">
        <v>66</v>
      </c>
      <c r="T1" s="360"/>
      <c r="U1" s="84"/>
      <c r="V1" s="84"/>
      <c r="W1" s="84"/>
      <c r="X1" s="84"/>
      <c r="Y1" s="84"/>
      <c r="Z1" s="84"/>
    </row>
    <row r="2" spans="1:20" ht="12" customHeight="1" thickTop="1">
      <c r="A2" s="402" t="s">
        <v>0</v>
      </c>
      <c r="B2" s="540" t="s">
        <v>63</v>
      </c>
      <c r="C2" s="529" t="s">
        <v>117</v>
      </c>
      <c r="D2" s="584"/>
      <c r="E2" s="554" t="s">
        <v>113</v>
      </c>
      <c r="F2" s="592"/>
      <c r="G2" s="554" t="s">
        <v>174</v>
      </c>
      <c r="H2" s="592"/>
      <c r="I2" s="529" t="s">
        <v>20</v>
      </c>
      <c r="J2" s="584"/>
      <c r="K2" s="529" t="s">
        <v>84</v>
      </c>
      <c r="L2" s="584"/>
      <c r="M2" s="529" t="s">
        <v>33</v>
      </c>
      <c r="N2" s="584"/>
      <c r="O2" s="590" t="s">
        <v>175</v>
      </c>
      <c r="P2" s="591"/>
      <c r="Q2" s="529" t="s">
        <v>176</v>
      </c>
      <c r="R2" s="584"/>
      <c r="S2" s="453" t="s">
        <v>46</v>
      </c>
      <c r="T2" s="589"/>
    </row>
    <row r="3" spans="1:20" ht="12" customHeight="1">
      <c r="A3" s="403"/>
      <c r="B3" s="541"/>
      <c r="C3" s="489"/>
      <c r="D3" s="585"/>
      <c r="E3" s="571"/>
      <c r="F3" s="593"/>
      <c r="G3" s="571"/>
      <c r="H3" s="593"/>
      <c r="I3" s="489"/>
      <c r="J3" s="585"/>
      <c r="K3" s="489"/>
      <c r="L3" s="585"/>
      <c r="M3" s="489"/>
      <c r="N3" s="585"/>
      <c r="O3" s="489"/>
      <c r="P3" s="585"/>
      <c r="Q3" s="489"/>
      <c r="R3" s="585"/>
      <c r="S3" s="489"/>
      <c r="T3" s="585"/>
    </row>
    <row r="4" spans="1:20" ht="12" customHeight="1">
      <c r="A4" s="403"/>
      <c r="B4" s="541"/>
      <c r="C4" s="401" t="s">
        <v>2</v>
      </c>
      <c r="D4" s="386" t="s">
        <v>5</v>
      </c>
      <c r="E4" s="401" t="s">
        <v>2</v>
      </c>
      <c r="F4" s="386" t="s">
        <v>5</v>
      </c>
      <c r="G4" s="401" t="s">
        <v>2</v>
      </c>
      <c r="H4" s="386" t="s">
        <v>5</v>
      </c>
      <c r="I4" s="401" t="s">
        <v>2</v>
      </c>
      <c r="J4" s="386" t="s">
        <v>5</v>
      </c>
      <c r="K4" s="401" t="s">
        <v>2</v>
      </c>
      <c r="L4" s="386" t="s">
        <v>5</v>
      </c>
      <c r="M4" s="401" t="s">
        <v>2</v>
      </c>
      <c r="N4" s="386" t="s">
        <v>5</v>
      </c>
      <c r="O4" s="386" t="s">
        <v>2</v>
      </c>
      <c r="P4" s="386" t="s">
        <v>5</v>
      </c>
      <c r="Q4" s="401" t="s">
        <v>2</v>
      </c>
      <c r="R4" s="386" t="s">
        <v>5</v>
      </c>
      <c r="S4" s="401" t="s">
        <v>2</v>
      </c>
      <c r="T4" s="386" t="s">
        <v>5</v>
      </c>
    </row>
    <row r="5" spans="1:20" ht="12" customHeight="1">
      <c r="A5" s="404"/>
      <c r="B5" s="542"/>
      <c r="C5" s="407"/>
      <c r="D5" s="388"/>
      <c r="E5" s="407"/>
      <c r="F5" s="388"/>
      <c r="G5" s="407"/>
      <c r="H5" s="388"/>
      <c r="I5" s="407"/>
      <c r="J5" s="388"/>
      <c r="K5" s="407"/>
      <c r="L5" s="388"/>
      <c r="M5" s="407"/>
      <c r="N5" s="388"/>
      <c r="O5" s="388"/>
      <c r="P5" s="388"/>
      <c r="Q5" s="407"/>
      <c r="R5" s="388"/>
      <c r="S5" s="407"/>
      <c r="T5" s="388"/>
    </row>
    <row r="6" spans="1:26" ht="12" customHeight="1">
      <c r="A6" s="24"/>
      <c r="B6" s="103" t="s">
        <v>77</v>
      </c>
      <c r="C6" s="345" t="s">
        <v>206</v>
      </c>
      <c r="D6" s="104" t="s">
        <v>78</v>
      </c>
      <c r="E6" s="345" t="s">
        <v>206</v>
      </c>
      <c r="F6" s="345" t="s">
        <v>78</v>
      </c>
      <c r="G6" s="345" t="s">
        <v>206</v>
      </c>
      <c r="H6" s="345" t="s">
        <v>78</v>
      </c>
      <c r="I6" s="345" t="s">
        <v>206</v>
      </c>
      <c r="J6" s="345" t="s">
        <v>78</v>
      </c>
      <c r="K6" s="345" t="s">
        <v>206</v>
      </c>
      <c r="L6" s="345" t="s">
        <v>78</v>
      </c>
      <c r="M6" s="345" t="s">
        <v>206</v>
      </c>
      <c r="N6" s="345" t="s">
        <v>78</v>
      </c>
      <c r="O6" s="345" t="s">
        <v>206</v>
      </c>
      <c r="P6" s="345" t="s">
        <v>78</v>
      </c>
      <c r="Q6" s="345" t="s">
        <v>206</v>
      </c>
      <c r="R6" s="345" t="s">
        <v>78</v>
      </c>
      <c r="S6" s="345" t="s">
        <v>206</v>
      </c>
      <c r="T6" s="345" t="s">
        <v>78</v>
      </c>
      <c r="U6"/>
      <c r="V6"/>
      <c r="W6"/>
      <c r="X6"/>
      <c r="Y6"/>
      <c r="Z6"/>
    </row>
    <row r="7" spans="1:26" ht="12" customHeight="1">
      <c r="A7" s="41">
        <v>1909</v>
      </c>
      <c r="B7" s="78">
        <f>IF(+'[1]Pop'!D130=0,'[1]Pop'!H130,'[1]Pop'!D130)</f>
        <v>90.49</v>
      </c>
      <c r="C7" s="64">
        <v>141</v>
      </c>
      <c r="D7" s="64">
        <f aca="true" t="shared" si="0" ref="D7:D67">C7/$B7</f>
        <v>1.558183224665709</v>
      </c>
      <c r="E7" s="64" t="s">
        <v>7</v>
      </c>
      <c r="F7" s="64" t="s">
        <v>7</v>
      </c>
      <c r="G7" s="64" t="s">
        <v>7</v>
      </c>
      <c r="H7" s="64" t="s">
        <v>7</v>
      </c>
      <c r="I7" s="64" t="s">
        <v>7</v>
      </c>
      <c r="J7" s="64" t="s">
        <v>7</v>
      </c>
      <c r="K7" s="64" t="s">
        <v>7</v>
      </c>
      <c r="L7" s="64" t="s">
        <v>7</v>
      </c>
      <c r="M7" s="64" t="s">
        <v>7</v>
      </c>
      <c r="N7" s="64" t="s">
        <v>7</v>
      </c>
      <c r="O7" s="64" t="s">
        <v>7</v>
      </c>
      <c r="P7" s="64" t="s">
        <v>7</v>
      </c>
      <c r="Q7" s="64" t="s">
        <v>7</v>
      </c>
      <c r="R7" s="64" t="s">
        <v>7</v>
      </c>
      <c r="S7" s="55">
        <f>SUM(C7,E7,G7,I7,K7,M7,O7,Q7)</f>
        <v>141</v>
      </c>
      <c r="T7" s="55">
        <f>S7/B7</f>
        <v>1.558183224665709</v>
      </c>
      <c r="U7" s="13"/>
      <c r="V7" s="13">
        <f aca="true" t="shared" si="1" ref="V7:V37">SUM(F7,H7)</f>
        <v>0</v>
      </c>
      <c r="W7" s="13"/>
      <c r="X7" s="13"/>
      <c r="Y7" s="13"/>
      <c r="Z7" s="13"/>
    </row>
    <row r="8" spans="1:26" ht="12" customHeight="1">
      <c r="A8" s="41">
        <v>1910</v>
      </c>
      <c r="B8" s="78">
        <f>IF(+'[1]Pop'!D131=0,'[1]Pop'!H131,'[1]Pop'!D131)</f>
        <v>92.407</v>
      </c>
      <c r="C8" s="64">
        <v>179</v>
      </c>
      <c r="D8" s="64">
        <f t="shared" si="0"/>
        <v>1.9370826885409114</v>
      </c>
      <c r="E8" s="64" t="s">
        <v>7</v>
      </c>
      <c r="F8" s="64" t="s">
        <v>7</v>
      </c>
      <c r="G8" s="64" t="s">
        <v>7</v>
      </c>
      <c r="H8" s="64" t="s">
        <v>7</v>
      </c>
      <c r="I8" s="64" t="s">
        <v>7</v>
      </c>
      <c r="J8" s="64" t="s">
        <v>7</v>
      </c>
      <c r="K8" s="64" t="s">
        <v>7</v>
      </c>
      <c r="L8" s="64" t="s">
        <v>7</v>
      </c>
      <c r="M8" s="64" t="s">
        <v>7</v>
      </c>
      <c r="N8" s="64" t="s">
        <v>7</v>
      </c>
      <c r="O8" s="64" t="s">
        <v>7</v>
      </c>
      <c r="P8" s="64" t="s">
        <v>7</v>
      </c>
      <c r="Q8" s="64" t="s">
        <v>7</v>
      </c>
      <c r="R8" s="64" t="s">
        <v>7</v>
      </c>
      <c r="S8" s="55">
        <f aca="true" t="shared" si="2" ref="S8:S71">SUM(C8,E8,G8,I8,K8,M8,O8,Q8)</f>
        <v>179</v>
      </c>
      <c r="T8" s="55">
        <f aca="true" t="shared" si="3" ref="T8:T71">S8/B8</f>
        <v>1.9370826885409114</v>
      </c>
      <c r="U8" s="13"/>
      <c r="V8" s="13">
        <f t="shared" si="1"/>
        <v>0</v>
      </c>
      <c r="W8" s="13"/>
      <c r="X8" s="13"/>
      <c r="Y8" s="13"/>
      <c r="Z8" s="13"/>
    </row>
    <row r="9" spans="1:26" ht="12" customHeight="1">
      <c r="A9" s="43">
        <v>1911</v>
      </c>
      <c r="B9" s="79">
        <f>IF(+'[1]Pop'!D132=0,'[1]Pop'!H132,'[1]Pop'!D132)</f>
        <v>93.863</v>
      </c>
      <c r="C9" s="65">
        <v>216</v>
      </c>
      <c r="D9" s="65">
        <f t="shared" si="0"/>
        <v>2.3012262552869607</v>
      </c>
      <c r="E9" s="65" t="s">
        <v>7</v>
      </c>
      <c r="F9" s="65" t="s">
        <v>7</v>
      </c>
      <c r="G9" s="65" t="s">
        <v>7</v>
      </c>
      <c r="H9" s="65" t="s">
        <v>7</v>
      </c>
      <c r="I9" s="65" t="s">
        <v>7</v>
      </c>
      <c r="J9" s="65" t="s">
        <v>7</v>
      </c>
      <c r="K9" s="65" t="s">
        <v>7</v>
      </c>
      <c r="L9" s="65" t="s">
        <v>7</v>
      </c>
      <c r="M9" s="65" t="s">
        <v>7</v>
      </c>
      <c r="N9" s="65" t="s">
        <v>7</v>
      </c>
      <c r="O9" s="65" t="s">
        <v>7</v>
      </c>
      <c r="P9" s="65" t="s">
        <v>7</v>
      </c>
      <c r="Q9" s="65" t="s">
        <v>7</v>
      </c>
      <c r="R9" s="65" t="s">
        <v>7</v>
      </c>
      <c r="S9" s="59">
        <f t="shared" si="2"/>
        <v>216</v>
      </c>
      <c r="T9" s="59">
        <f t="shared" si="3"/>
        <v>2.3012262552869607</v>
      </c>
      <c r="U9" s="13"/>
      <c r="V9" s="13">
        <f t="shared" si="1"/>
        <v>0</v>
      </c>
      <c r="W9" s="13"/>
      <c r="X9" s="13"/>
      <c r="Y9" s="13"/>
      <c r="Z9" s="13"/>
    </row>
    <row r="10" spans="1:26" ht="12" customHeight="1">
      <c r="A10" s="43">
        <v>1912</v>
      </c>
      <c r="B10" s="79">
        <f>IF(+'[1]Pop'!D133=0,'[1]Pop'!H133,'[1]Pop'!D133)</f>
        <v>95.335</v>
      </c>
      <c r="C10" s="65">
        <v>254</v>
      </c>
      <c r="D10" s="65">
        <f t="shared" si="0"/>
        <v>2.6642890858551427</v>
      </c>
      <c r="E10" s="65" t="s">
        <v>7</v>
      </c>
      <c r="F10" s="65" t="s">
        <v>7</v>
      </c>
      <c r="G10" s="65" t="s">
        <v>7</v>
      </c>
      <c r="H10" s="65" t="s">
        <v>7</v>
      </c>
      <c r="I10" s="65" t="s">
        <v>7</v>
      </c>
      <c r="J10" s="65" t="s">
        <v>7</v>
      </c>
      <c r="K10" s="65" t="s">
        <v>7</v>
      </c>
      <c r="L10" s="65" t="s">
        <v>7</v>
      </c>
      <c r="M10" s="65" t="s">
        <v>7</v>
      </c>
      <c r="N10" s="65" t="s">
        <v>7</v>
      </c>
      <c r="O10" s="65" t="s">
        <v>7</v>
      </c>
      <c r="P10" s="65" t="s">
        <v>7</v>
      </c>
      <c r="Q10" s="65" t="s">
        <v>7</v>
      </c>
      <c r="R10" s="65" t="s">
        <v>7</v>
      </c>
      <c r="S10" s="59">
        <f t="shared" si="2"/>
        <v>254</v>
      </c>
      <c r="T10" s="59">
        <f t="shared" si="3"/>
        <v>2.6642890858551427</v>
      </c>
      <c r="U10" s="13"/>
      <c r="V10" s="13">
        <f t="shared" si="1"/>
        <v>0</v>
      </c>
      <c r="W10" s="13"/>
      <c r="X10" s="13"/>
      <c r="Y10" s="13"/>
      <c r="Z10" s="13"/>
    </row>
    <row r="11" spans="1:26" ht="12" customHeight="1">
      <c r="A11" s="43">
        <v>1913</v>
      </c>
      <c r="B11" s="79">
        <f>IF(+'[1]Pop'!D134=0,'[1]Pop'!H134,'[1]Pop'!D134)</f>
        <v>97.225</v>
      </c>
      <c r="C11" s="65">
        <v>291</v>
      </c>
      <c r="D11" s="65">
        <f t="shared" si="0"/>
        <v>2.9930573412188224</v>
      </c>
      <c r="E11" s="65" t="s">
        <v>7</v>
      </c>
      <c r="F11" s="65" t="s">
        <v>7</v>
      </c>
      <c r="G11" s="65" t="s">
        <v>7</v>
      </c>
      <c r="H11" s="65" t="s">
        <v>7</v>
      </c>
      <c r="I11" s="65" t="s">
        <v>7</v>
      </c>
      <c r="J11" s="65" t="s">
        <v>7</v>
      </c>
      <c r="K11" s="65" t="s">
        <v>7</v>
      </c>
      <c r="L11" s="65" t="s">
        <v>7</v>
      </c>
      <c r="M11" s="65" t="s">
        <v>7</v>
      </c>
      <c r="N11" s="65" t="s">
        <v>7</v>
      </c>
      <c r="O11" s="65" t="s">
        <v>7</v>
      </c>
      <c r="P11" s="65" t="s">
        <v>7</v>
      </c>
      <c r="Q11" s="65" t="s">
        <v>7</v>
      </c>
      <c r="R11" s="65" t="s">
        <v>7</v>
      </c>
      <c r="S11" s="59">
        <f t="shared" si="2"/>
        <v>291</v>
      </c>
      <c r="T11" s="59">
        <f t="shared" si="3"/>
        <v>2.9930573412188224</v>
      </c>
      <c r="U11" s="13"/>
      <c r="V11" s="13">
        <f t="shared" si="1"/>
        <v>0</v>
      </c>
      <c r="W11" s="13"/>
      <c r="X11" s="13"/>
      <c r="Y11" s="13"/>
      <c r="Z11" s="13"/>
    </row>
    <row r="12" spans="1:26" ht="12" customHeight="1">
      <c r="A12" s="43">
        <v>1914</v>
      </c>
      <c r="B12" s="79">
        <f>IF(+'[1]Pop'!D135=0,'[1]Pop'!H135,'[1]Pop'!D135)</f>
        <v>99.111</v>
      </c>
      <c r="C12" s="65">
        <v>338</v>
      </c>
      <c r="D12" s="65">
        <f t="shared" si="0"/>
        <v>3.41031772457144</v>
      </c>
      <c r="E12" s="65" t="s">
        <v>7</v>
      </c>
      <c r="F12" s="65" t="s">
        <v>7</v>
      </c>
      <c r="G12" s="65" t="s">
        <v>7</v>
      </c>
      <c r="H12" s="65" t="s">
        <v>7</v>
      </c>
      <c r="I12" s="65" t="s">
        <v>7</v>
      </c>
      <c r="J12" s="65" t="s">
        <v>7</v>
      </c>
      <c r="K12" s="65" t="s">
        <v>7</v>
      </c>
      <c r="L12" s="65" t="s">
        <v>7</v>
      </c>
      <c r="M12" s="65" t="s">
        <v>7</v>
      </c>
      <c r="N12" s="65" t="s">
        <v>7</v>
      </c>
      <c r="O12" s="65" t="s">
        <v>7</v>
      </c>
      <c r="P12" s="65" t="s">
        <v>7</v>
      </c>
      <c r="Q12" s="65" t="s">
        <v>7</v>
      </c>
      <c r="R12" s="65" t="s">
        <v>7</v>
      </c>
      <c r="S12" s="59">
        <f t="shared" si="2"/>
        <v>338</v>
      </c>
      <c r="T12" s="59">
        <f t="shared" si="3"/>
        <v>3.41031772457144</v>
      </c>
      <c r="U12" s="13"/>
      <c r="V12" s="13">
        <f t="shared" si="1"/>
        <v>0</v>
      </c>
      <c r="W12" s="13"/>
      <c r="X12" s="13"/>
      <c r="Y12" s="13"/>
      <c r="Z12" s="13"/>
    </row>
    <row r="13" spans="1:26" ht="12" customHeight="1">
      <c r="A13" s="43">
        <v>1915</v>
      </c>
      <c r="B13" s="79">
        <f>IF(+'[1]Pop'!D136=0,'[1]Pop'!H136,'[1]Pop'!D136)</f>
        <v>100.546</v>
      </c>
      <c r="C13" s="65">
        <v>389</v>
      </c>
      <c r="D13" s="65">
        <f t="shared" si="0"/>
        <v>3.8688759373818944</v>
      </c>
      <c r="E13" s="65" t="s">
        <v>7</v>
      </c>
      <c r="F13" s="65" t="s">
        <v>7</v>
      </c>
      <c r="G13" s="65" t="s">
        <v>7</v>
      </c>
      <c r="H13" s="65" t="s">
        <v>7</v>
      </c>
      <c r="I13" s="65" t="s">
        <v>7</v>
      </c>
      <c r="J13" s="65" t="s">
        <v>7</v>
      </c>
      <c r="K13" s="65" t="s">
        <v>7</v>
      </c>
      <c r="L13" s="65" t="s">
        <v>7</v>
      </c>
      <c r="M13" s="65" t="s">
        <v>7</v>
      </c>
      <c r="N13" s="65" t="s">
        <v>7</v>
      </c>
      <c r="O13" s="65" t="s">
        <v>7</v>
      </c>
      <c r="P13" s="65" t="s">
        <v>7</v>
      </c>
      <c r="Q13" s="65" t="s">
        <v>7</v>
      </c>
      <c r="R13" s="65" t="s">
        <v>7</v>
      </c>
      <c r="S13" s="59">
        <f t="shared" si="2"/>
        <v>389</v>
      </c>
      <c r="T13" s="59">
        <f t="shared" si="3"/>
        <v>3.8688759373818944</v>
      </c>
      <c r="U13" s="13"/>
      <c r="V13" s="13">
        <f t="shared" si="1"/>
        <v>0</v>
      </c>
      <c r="W13" s="13"/>
      <c r="X13" s="13"/>
      <c r="Y13" s="13"/>
      <c r="Z13" s="13"/>
    </row>
    <row r="14" spans="1:26" ht="12" customHeight="1">
      <c r="A14" s="41">
        <v>1916</v>
      </c>
      <c r="B14" s="78">
        <f>IF(+'[1]Pop'!D137=0,'[1]Pop'!H137,'[1]Pop'!D137)</f>
        <v>101.961</v>
      </c>
      <c r="C14" s="64">
        <v>440</v>
      </c>
      <c r="D14" s="64">
        <f t="shared" si="0"/>
        <v>4.315375486705701</v>
      </c>
      <c r="E14" s="64" t="s">
        <v>7</v>
      </c>
      <c r="F14" s="64" t="s">
        <v>7</v>
      </c>
      <c r="G14" s="64" t="s">
        <v>7</v>
      </c>
      <c r="H14" s="64" t="s">
        <v>7</v>
      </c>
      <c r="I14" s="64" t="s">
        <v>7</v>
      </c>
      <c r="J14" s="64" t="s">
        <v>7</v>
      </c>
      <c r="K14" s="64" t="s">
        <v>7</v>
      </c>
      <c r="L14" s="64" t="s">
        <v>7</v>
      </c>
      <c r="M14" s="64" t="s">
        <v>7</v>
      </c>
      <c r="N14" s="64" t="s">
        <v>7</v>
      </c>
      <c r="O14" s="64" t="s">
        <v>7</v>
      </c>
      <c r="P14" s="64" t="s">
        <v>7</v>
      </c>
      <c r="Q14" s="64" t="s">
        <v>7</v>
      </c>
      <c r="R14" s="64" t="s">
        <v>7</v>
      </c>
      <c r="S14" s="55">
        <f t="shared" si="2"/>
        <v>440</v>
      </c>
      <c r="T14" s="55">
        <f t="shared" si="3"/>
        <v>4.315375486705701</v>
      </c>
      <c r="U14" s="13"/>
      <c r="V14" s="13">
        <f t="shared" si="1"/>
        <v>0</v>
      </c>
      <c r="W14" s="13"/>
      <c r="X14" s="13"/>
      <c r="Y14" s="13"/>
      <c r="Z14" s="13"/>
    </row>
    <row r="15" spans="1:26" ht="12" customHeight="1">
      <c r="A15" s="41">
        <v>1917</v>
      </c>
      <c r="B15" s="78">
        <f>IF(+'[1]Pop'!D138=0,'[1]Pop'!H138,'[1]Pop'!D138)</f>
        <v>103.414</v>
      </c>
      <c r="C15" s="64">
        <v>500</v>
      </c>
      <c r="D15" s="64">
        <f t="shared" si="0"/>
        <v>4.834935308565571</v>
      </c>
      <c r="E15" s="64" t="s">
        <v>7</v>
      </c>
      <c r="F15" s="64" t="s">
        <v>7</v>
      </c>
      <c r="G15" s="64" t="s">
        <v>7</v>
      </c>
      <c r="H15" s="64" t="s">
        <v>7</v>
      </c>
      <c r="I15" s="64" t="s">
        <v>7</v>
      </c>
      <c r="J15" s="64" t="s">
        <v>7</v>
      </c>
      <c r="K15" s="64" t="s">
        <v>7</v>
      </c>
      <c r="L15" s="64" t="s">
        <v>7</v>
      </c>
      <c r="M15" s="64" t="s">
        <v>7</v>
      </c>
      <c r="N15" s="64" t="s">
        <v>7</v>
      </c>
      <c r="O15" s="64" t="s">
        <v>7</v>
      </c>
      <c r="P15" s="64" t="s">
        <v>7</v>
      </c>
      <c r="Q15" s="64" t="s">
        <v>7</v>
      </c>
      <c r="R15" s="64" t="s">
        <v>7</v>
      </c>
      <c r="S15" s="55">
        <f t="shared" si="2"/>
        <v>500</v>
      </c>
      <c r="T15" s="55">
        <f t="shared" si="3"/>
        <v>4.834935308565571</v>
      </c>
      <c r="U15" s="13"/>
      <c r="V15" s="13">
        <f t="shared" si="1"/>
        <v>0</v>
      </c>
      <c r="W15" s="13"/>
      <c r="X15" s="13"/>
      <c r="Y15" s="13"/>
      <c r="Z15" s="13"/>
    </row>
    <row r="16" spans="1:26" ht="12" customHeight="1">
      <c r="A16" s="41">
        <v>1918</v>
      </c>
      <c r="B16" s="78">
        <f>IF(+'[1]Pop'!D139=0,'[1]Pop'!H139,'[1]Pop'!D139)</f>
        <v>104.55</v>
      </c>
      <c r="C16" s="64">
        <v>643.104</v>
      </c>
      <c r="D16" s="64">
        <f t="shared" si="0"/>
        <v>6.15116212338594</v>
      </c>
      <c r="E16" s="64" t="s">
        <v>7</v>
      </c>
      <c r="F16" s="64" t="s">
        <v>7</v>
      </c>
      <c r="G16" s="64" t="s">
        <v>7</v>
      </c>
      <c r="H16" s="64" t="s">
        <v>7</v>
      </c>
      <c r="I16" s="64" t="s">
        <v>7</v>
      </c>
      <c r="J16" s="64" t="s">
        <v>7</v>
      </c>
      <c r="K16" s="64" t="s">
        <v>7</v>
      </c>
      <c r="L16" s="64" t="s">
        <v>7</v>
      </c>
      <c r="M16" s="64" t="s">
        <v>7</v>
      </c>
      <c r="N16" s="64" t="s">
        <v>7</v>
      </c>
      <c r="O16" s="64" t="s">
        <v>7</v>
      </c>
      <c r="P16" s="64" t="s">
        <v>7</v>
      </c>
      <c r="Q16" s="64" t="s">
        <v>7</v>
      </c>
      <c r="R16" s="64" t="s">
        <v>7</v>
      </c>
      <c r="S16" s="55">
        <f t="shared" si="2"/>
        <v>643.104</v>
      </c>
      <c r="T16" s="55">
        <f t="shared" si="3"/>
        <v>6.15116212338594</v>
      </c>
      <c r="U16" s="13"/>
      <c r="V16" s="13">
        <f t="shared" si="1"/>
        <v>0</v>
      </c>
      <c r="W16" s="13"/>
      <c r="X16" s="13"/>
      <c r="Y16" s="13"/>
      <c r="Z16" s="13"/>
    </row>
    <row r="17" spans="1:26" ht="12" customHeight="1">
      <c r="A17" s="41">
        <v>1919</v>
      </c>
      <c r="B17" s="78">
        <f>IF(+'[1]Pop'!D140=0,'[1]Pop'!H140,'[1]Pop'!D140)</f>
        <v>105.063</v>
      </c>
      <c r="C17" s="64">
        <v>688.419</v>
      </c>
      <c r="D17" s="64">
        <f t="shared" si="0"/>
        <v>6.552439964592673</v>
      </c>
      <c r="E17" s="64" t="s">
        <v>7</v>
      </c>
      <c r="F17" s="64" t="s">
        <v>7</v>
      </c>
      <c r="G17" s="64" t="s">
        <v>7</v>
      </c>
      <c r="H17" s="64" t="s">
        <v>7</v>
      </c>
      <c r="I17" s="64" t="s">
        <v>7</v>
      </c>
      <c r="J17" s="64" t="s">
        <v>7</v>
      </c>
      <c r="K17" s="64" t="s">
        <v>7</v>
      </c>
      <c r="L17" s="64" t="s">
        <v>7</v>
      </c>
      <c r="M17" s="64" t="s">
        <v>7</v>
      </c>
      <c r="N17" s="64" t="s">
        <v>7</v>
      </c>
      <c r="O17" s="64" t="s">
        <v>7</v>
      </c>
      <c r="P17" s="64" t="s">
        <v>7</v>
      </c>
      <c r="Q17" s="64" t="s">
        <v>7</v>
      </c>
      <c r="R17" s="64" t="s">
        <v>7</v>
      </c>
      <c r="S17" s="55">
        <f t="shared" si="2"/>
        <v>688.419</v>
      </c>
      <c r="T17" s="55">
        <f t="shared" si="3"/>
        <v>6.552439964592673</v>
      </c>
      <c r="U17" s="13"/>
      <c r="V17" s="13">
        <f t="shared" si="1"/>
        <v>0</v>
      </c>
      <c r="W17" s="13"/>
      <c r="X17" s="13"/>
      <c r="Y17" s="13"/>
      <c r="Z17" s="13"/>
    </row>
    <row r="18" spans="1:26" ht="12" customHeight="1">
      <c r="A18" s="41">
        <v>1920</v>
      </c>
      <c r="B18" s="78">
        <f>IF(+'[1]Pop'!D141=0,'[1]Pop'!H141,'[1]Pop'!D141)</f>
        <v>106.461</v>
      </c>
      <c r="C18" s="64">
        <v>770.616</v>
      </c>
      <c r="D18" s="64">
        <f t="shared" si="0"/>
        <v>7.238481697523037</v>
      </c>
      <c r="E18" s="64" t="s">
        <v>7</v>
      </c>
      <c r="F18" s="64" t="s">
        <v>7</v>
      </c>
      <c r="G18" s="64" t="s">
        <v>7</v>
      </c>
      <c r="H18" s="64" t="s">
        <v>7</v>
      </c>
      <c r="I18" s="64" t="s">
        <v>7</v>
      </c>
      <c r="J18" s="64" t="s">
        <v>7</v>
      </c>
      <c r="K18" s="64" t="s">
        <v>7</v>
      </c>
      <c r="L18" s="64" t="s">
        <v>7</v>
      </c>
      <c r="M18" s="64" t="s">
        <v>7</v>
      </c>
      <c r="N18" s="64" t="s">
        <v>7</v>
      </c>
      <c r="O18" s="64" t="s">
        <v>7</v>
      </c>
      <c r="P18" s="64" t="s">
        <v>7</v>
      </c>
      <c r="Q18" s="64" t="s">
        <v>7</v>
      </c>
      <c r="R18" s="64" t="s">
        <v>7</v>
      </c>
      <c r="S18" s="55">
        <f t="shared" si="2"/>
        <v>770.616</v>
      </c>
      <c r="T18" s="55">
        <f t="shared" si="3"/>
        <v>7.238481697523037</v>
      </c>
      <c r="U18" s="13"/>
      <c r="V18" s="13">
        <f t="shared" si="1"/>
        <v>0</v>
      </c>
      <c r="W18" s="13"/>
      <c r="X18" s="13"/>
      <c r="Y18" s="13"/>
      <c r="Z18" s="13"/>
    </row>
    <row r="19" spans="1:26" ht="12" customHeight="1">
      <c r="A19" s="43">
        <v>1921</v>
      </c>
      <c r="B19" s="79">
        <f>IF(+'[1]Pop'!D142=0,'[1]Pop'!H142,'[1]Pop'!D142)</f>
        <v>108.538</v>
      </c>
      <c r="C19" s="65">
        <v>789.147</v>
      </c>
      <c r="D19" s="65">
        <f t="shared" si="0"/>
        <v>7.270697820118301</v>
      </c>
      <c r="E19" s="65" t="s">
        <v>7</v>
      </c>
      <c r="F19" s="65" t="s">
        <v>7</v>
      </c>
      <c r="G19" s="65" t="s">
        <v>7</v>
      </c>
      <c r="H19" s="65" t="s">
        <v>7</v>
      </c>
      <c r="I19" s="65" t="s">
        <v>7</v>
      </c>
      <c r="J19" s="65" t="s">
        <v>7</v>
      </c>
      <c r="K19" s="65" t="s">
        <v>7</v>
      </c>
      <c r="L19" s="65" t="s">
        <v>7</v>
      </c>
      <c r="M19" s="65" t="s">
        <v>7</v>
      </c>
      <c r="N19" s="65" t="s">
        <v>7</v>
      </c>
      <c r="O19" s="65" t="s">
        <v>7</v>
      </c>
      <c r="P19" s="65" t="s">
        <v>7</v>
      </c>
      <c r="Q19" s="65" t="s">
        <v>7</v>
      </c>
      <c r="R19" s="65" t="s">
        <v>7</v>
      </c>
      <c r="S19" s="59">
        <f t="shared" si="2"/>
        <v>789.147</v>
      </c>
      <c r="T19" s="59">
        <f t="shared" si="3"/>
        <v>7.270697820118301</v>
      </c>
      <c r="U19" s="13"/>
      <c r="V19" s="13">
        <f t="shared" si="1"/>
        <v>0</v>
      </c>
      <c r="W19" s="13"/>
      <c r="X19" s="13"/>
      <c r="Y19" s="13"/>
      <c r="Z19" s="13"/>
    </row>
    <row r="20" spans="1:26" ht="12" customHeight="1">
      <c r="A20" s="43">
        <v>1922</v>
      </c>
      <c r="B20" s="79">
        <f>IF(+'[1]Pop'!D143=0,'[1]Pop'!H143,'[1]Pop'!D143)</f>
        <v>110.049</v>
      </c>
      <c r="C20" s="65">
        <v>859.9095</v>
      </c>
      <c r="D20" s="65">
        <f t="shared" si="0"/>
        <v>7.813878363274541</v>
      </c>
      <c r="E20" s="65" t="s">
        <v>7</v>
      </c>
      <c r="F20" s="65" t="s">
        <v>7</v>
      </c>
      <c r="G20" s="65" t="s">
        <v>7</v>
      </c>
      <c r="H20" s="65" t="s">
        <v>7</v>
      </c>
      <c r="I20" s="65" t="s">
        <v>7</v>
      </c>
      <c r="J20" s="65" t="s">
        <v>7</v>
      </c>
      <c r="K20" s="65" t="s">
        <v>7</v>
      </c>
      <c r="L20" s="65" t="s">
        <v>7</v>
      </c>
      <c r="M20" s="65" t="s">
        <v>7</v>
      </c>
      <c r="N20" s="65" t="s">
        <v>7</v>
      </c>
      <c r="O20" s="65" t="s">
        <v>7</v>
      </c>
      <c r="P20" s="65" t="s">
        <v>7</v>
      </c>
      <c r="Q20" s="65" t="s">
        <v>7</v>
      </c>
      <c r="R20" s="65" t="s">
        <v>7</v>
      </c>
      <c r="S20" s="59">
        <f t="shared" si="2"/>
        <v>859.9095</v>
      </c>
      <c r="T20" s="59">
        <f t="shared" si="3"/>
        <v>7.813878363274541</v>
      </c>
      <c r="U20" s="13"/>
      <c r="V20" s="13">
        <f t="shared" si="1"/>
        <v>0</v>
      </c>
      <c r="W20" s="13"/>
      <c r="X20" s="13"/>
      <c r="Y20" s="13"/>
      <c r="Z20" s="13"/>
    </row>
    <row r="21" spans="1:26" ht="12" customHeight="1">
      <c r="A21" s="43">
        <v>1923</v>
      </c>
      <c r="B21" s="79">
        <f>IF(+'[1]Pop'!D144=0,'[1]Pop'!H144,'[1]Pop'!D144)</f>
        <v>111.947</v>
      </c>
      <c r="C21" s="65">
        <v>964.2465</v>
      </c>
      <c r="D21" s="65">
        <f t="shared" si="0"/>
        <v>8.613419743271368</v>
      </c>
      <c r="E21" s="65" t="s">
        <v>7</v>
      </c>
      <c r="F21" s="65" t="s">
        <v>7</v>
      </c>
      <c r="G21" s="65" t="s">
        <v>7</v>
      </c>
      <c r="H21" s="65" t="s">
        <v>7</v>
      </c>
      <c r="I21" s="65" t="s">
        <v>7</v>
      </c>
      <c r="J21" s="65" t="s">
        <v>7</v>
      </c>
      <c r="K21" s="65" t="s">
        <v>7</v>
      </c>
      <c r="L21" s="65" t="s">
        <v>7</v>
      </c>
      <c r="M21" s="65" t="s">
        <v>7</v>
      </c>
      <c r="N21" s="65" t="s">
        <v>7</v>
      </c>
      <c r="O21" s="65" t="s">
        <v>7</v>
      </c>
      <c r="P21" s="65" t="s">
        <v>7</v>
      </c>
      <c r="Q21" s="65" t="s">
        <v>7</v>
      </c>
      <c r="R21" s="65" t="s">
        <v>7</v>
      </c>
      <c r="S21" s="59">
        <f t="shared" si="2"/>
        <v>964.2465</v>
      </c>
      <c r="T21" s="59">
        <f t="shared" si="3"/>
        <v>8.613419743271368</v>
      </c>
      <c r="U21" s="13"/>
      <c r="V21" s="13">
        <f t="shared" si="1"/>
        <v>0</v>
      </c>
      <c r="W21" s="13"/>
      <c r="X21" s="13"/>
      <c r="Y21" s="13"/>
      <c r="Z21" s="13"/>
    </row>
    <row r="22" spans="1:26" ht="12" customHeight="1">
      <c r="A22" s="43">
        <v>1924</v>
      </c>
      <c r="B22" s="79">
        <f>IF(+'[1]Pop'!D145=0,'[1]Pop'!H145,'[1]Pop'!D145)</f>
        <v>114.109</v>
      </c>
      <c r="C22" s="65">
        <v>959.9625</v>
      </c>
      <c r="D22" s="65">
        <f t="shared" si="0"/>
        <v>8.412679981421272</v>
      </c>
      <c r="E22" s="65" t="s">
        <v>7</v>
      </c>
      <c r="F22" s="65" t="s">
        <v>7</v>
      </c>
      <c r="G22" s="65" t="s">
        <v>7</v>
      </c>
      <c r="H22" s="65" t="s">
        <v>7</v>
      </c>
      <c r="I22" s="65" t="s">
        <v>7</v>
      </c>
      <c r="J22" s="65" t="s">
        <v>7</v>
      </c>
      <c r="K22" s="65" t="s">
        <v>7</v>
      </c>
      <c r="L22" s="65" t="s">
        <v>7</v>
      </c>
      <c r="M22" s="65" t="s">
        <v>7</v>
      </c>
      <c r="N22" s="65" t="s">
        <v>7</v>
      </c>
      <c r="O22" s="65" t="s">
        <v>7</v>
      </c>
      <c r="P22" s="65" t="s">
        <v>7</v>
      </c>
      <c r="Q22" s="65" t="s">
        <v>7</v>
      </c>
      <c r="R22" s="65" t="s">
        <v>7</v>
      </c>
      <c r="S22" s="59">
        <f t="shared" si="2"/>
        <v>959.9625</v>
      </c>
      <c r="T22" s="59">
        <f t="shared" si="3"/>
        <v>8.412679981421272</v>
      </c>
      <c r="U22" s="13"/>
      <c r="V22" s="13">
        <f t="shared" si="1"/>
        <v>0</v>
      </c>
      <c r="W22" s="13"/>
      <c r="X22" s="13"/>
      <c r="Y22" s="13"/>
      <c r="Z22" s="13"/>
    </row>
    <row r="23" spans="1:26" ht="12" customHeight="1">
      <c r="A23" s="43">
        <v>1925</v>
      </c>
      <c r="B23" s="79">
        <f>IF(+'[1]Pop'!D146=0,'[1]Pop'!H146,'[1]Pop'!D146)</f>
        <v>115.829</v>
      </c>
      <c r="C23" s="65">
        <v>1080.081</v>
      </c>
      <c r="D23" s="65">
        <f t="shared" si="0"/>
        <v>9.32478912880194</v>
      </c>
      <c r="E23" s="65" t="s">
        <v>7</v>
      </c>
      <c r="F23" s="65" t="s">
        <v>7</v>
      </c>
      <c r="G23" s="65" t="s">
        <v>7</v>
      </c>
      <c r="H23" s="65" t="s">
        <v>7</v>
      </c>
      <c r="I23" s="65" t="s">
        <v>7</v>
      </c>
      <c r="J23" s="65" t="s">
        <v>7</v>
      </c>
      <c r="K23" s="65" t="s">
        <v>7</v>
      </c>
      <c r="L23" s="65" t="s">
        <v>7</v>
      </c>
      <c r="M23" s="65" t="s">
        <v>7</v>
      </c>
      <c r="N23" s="65" t="s">
        <v>7</v>
      </c>
      <c r="O23" s="65" t="s">
        <v>7</v>
      </c>
      <c r="P23" s="65" t="s">
        <v>7</v>
      </c>
      <c r="Q23" s="65" t="s">
        <v>7</v>
      </c>
      <c r="R23" s="65" t="s">
        <v>7</v>
      </c>
      <c r="S23" s="59">
        <f t="shared" si="2"/>
        <v>1080.081</v>
      </c>
      <c r="T23" s="59">
        <f t="shared" si="3"/>
        <v>9.32478912880194</v>
      </c>
      <c r="U23" s="13"/>
      <c r="V23" s="13">
        <f t="shared" si="1"/>
        <v>0</v>
      </c>
      <c r="W23" s="13"/>
      <c r="X23" s="13"/>
      <c r="Y23" s="13"/>
      <c r="Z23" s="13"/>
    </row>
    <row r="24" spans="1:26" ht="12" customHeight="1">
      <c r="A24" s="41">
        <v>1926</v>
      </c>
      <c r="B24" s="78">
        <f>IF(+'[1]Pop'!D147=0,'[1]Pop'!H147,'[1]Pop'!D147)</f>
        <v>117.397</v>
      </c>
      <c r="C24" s="64">
        <v>1072.4985</v>
      </c>
      <c r="D24" s="64">
        <f t="shared" si="0"/>
        <v>9.135655084882918</v>
      </c>
      <c r="E24" s="64" t="s">
        <v>7</v>
      </c>
      <c r="F24" s="64" t="s">
        <v>7</v>
      </c>
      <c r="G24" s="64" t="s">
        <v>7</v>
      </c>
      <c r="H24" s="64" t="s">
        <v>7</v>
      </c>
      <c r="I24" s="64" t="s">
        <v>7</v>
      </c>
      <c r="J24" s="64" t="s">
        <v>7</v>
      </c>
      <c r="K24" s="64" t="s">
        <v>7</v>
      </c>
      <c r="L24" s="64" t="s">
        <v>7</v>
      </c>
      <c r="M24" s="64" t="s">
        <v>7</v>
      </c>
      <c r="N24" s="64" t="s">
        <v>7</v>
      </c>
      <c r="O24" s="64" t="s">
        <v>7</v>
      </c>
      <c r="P24" s="64" t="s">
        <v>7</v>
      </c>
      <c r="Q24" s="64" t="s">
        <v>7</v>
      </c>
      <c r="R24" s="64" t="s">
        <v>7</v>
      </c>
      <c r="S24" s="55">
        <f t="shared" si="2"/>
        <v>1072.4985</v>
      </c>
      <c r="T24" s="55">
        <f t="shared" si="3"/>
        <v>9.135655084882918</v>
      </c>
      <c r="U24" s="13"/>
      <c r="V24" s="13">
        <f t="shared" si="1"/>
        <v>0</v>
      </c>
      <c r="W24" s="13"/>
      <c r="X24" s="13"/>
      <c r="Y24" s="13"/>
      <c r="Z24" s="13"/>
    </row>
    <row r="25" spans="1:26" ht="12" customHeight="1">
      <c r="A25" s="41">
        <v>1927</v>
      </c>
      <c r="B25" s="78">
        <f>IF(+'[1]Pop'!D148=0,'[1]Pop'!H148,'[1]Pop'!D148)</f>
        <v>119.035</v>
      </c>
      <c r="C25" s="64">
        <v>1131.2325</v>
      </c>
      <c r="D25" s="64">
        <f t="shared" si="0"/>
        <v>9.503360356197758</v>
      </c>
      <c r="E25" s="64" t="s">
        <v>7</v>
      </c>
      <c r="F25" s="64" t="s">
        <v>7</v>
      </c>
      <c r="G25" s="64" t="s">
        <v>7</v>
      </c>
      <c r="H25" s="64" t="s">
        <v>7</v>
      </c>
      <c r="I25" s="64" t="s">
        <v>7</v>
      </c>
      <c r="J25" s="64" t="s">
        <v>7</v>
      </c>
      <c r="K25" s="64" t="s">
        <v>7</v>
      </c>
      <c r="L25" s="64" t="s">
        <v>7</v>
      </c>
      <c r="M25" s="64" t="s">
        <v>7</v>
      </c>
      <c r="N25" s="64" t="s">
        <v>7</v>
      </c>
      <c r="O25" s="64" t="s">
        <v>7</v>
      </c>
      <c r="P25" s="64" t="s">
        <v>7</v>
      </c>
      <c r="Q25" s="64" t="s">
        <v>7</v>
      </c>
      <c r="R25" s="64" t="s">
        <v>7</v>
      </c>
      <c r="S25" s="55">
        <f t="shared" si="2"/>
        <v>1131.2325</v>
      </c>
      <c r="T25" s="55">
        <f t="shared" si="3"/>
        <v>9.503360356197758</v>
      </c>
      <c r="V25" s="13">
        <f t="shared" si="1"/>
        <v>0</v>
      </c>
      <c r="W25" s="13"/>
      <c r="X25" s="13"/>
      <c r="Y25" s="13"/>
      <c r="Z25" s="13"/>
    </row>
    <row r="26" spans="1:26" ht="12" customHeight="1">
      <c r="A26" s="41">
        <v>1928</v>
      </c>
      <c r="B26" s="78">
        <f>IF(+'[1]Pop'!D149=0,'[1]Pop'!H149,'[1]Pop'!D149)</f>
        <v>120.509</v>
      </c>
      <c r="C26" s="64">
        <v>1142.8515</v>
      </c>
      <c r="D26" s="64">
        <f t="shared" si="0"/>
        <v>9.483536499348597</v>
      </c>
      <c r="E26" s="64" t="s">
        <v>7</v>
      </c>
      <c r="F26" s="64" t="s">
        <v>7</v>
      </c>
      <c r="G26" s="64" t="s">
        <v>7</v>
      </c>
      <c r="H26" s="64" t="s">
        <v>7</v>
      </c>
      <c r="I26" s="64" t="s">
        <v>7</v>
      </c>
      <c r="J26" s="64" t="s">
        <v>7</v>
      </c>
      <c r="K26" s="64" t="s">
        <v>7</v>
      </c>
      <c r="L26" s="64" t="s">
        <v>7</v>
      </c>
      <c r="M26" s="64" t="s">
        <v>7</v>
      </c>
      <c r="N26" s="64" t="s">
        <v>7</v>
      </c>
      <c r="O26" s="64" t="s">
        <v>7</v>
      </c>
      <c r="P26" s="64" t="s">
        <v>7</v>
      </c>
      <c r="Q26" s="64" t="s">
        <v>7</v>
      </c>
      <c r="R26" s="64" t="s">
        <v>7</v>
      </c>
      <c r="S26" s="55">
        <f t="shared" si="2"/>
        <v>1142.8515</v>
      </c>
      <c r="T26" s="55">
        <f t="shared" si="3"/>
        <v>9.483536499348597</v>
      </c>
      <c r="V26" s="13">
        <f t="shared" si="1"/>
        <v>0</v>
      </c>
      <c r="W26" s="13"/>
      <c r="X26" s="13"/>
      <c r="Y26" s="13"/>
      <c r="Z26" s="13"/>
    </row>
    <row r="27" spans="1:26" ht="12" customHeight="1">
      <c r="A27" s="41">
        <v>1929</v>
      </c>
      <c r="B27" s="78">
        <f>IF(+'[1]Pop'!D150=0,'[1]Pop'!H150,'[1]Pop'!D150)</f>
        <v>121.767</v>
      </c>
      <c r="C27" s="64">
        <v>1247.5665</v>
      </c>
      <c r="D27" s="64">
        <f t="shared" si="0"/>
        <v>10.24552218581389</v>
      </c>
      <c r="E27" s="64" t="s">
        <v>7</v>
      </c>
      <c r="F27" s="64" t="s">
        <v>7</v>
      </c>
      <c r="G27" s="64" t="s">
        <v>7</v>
      </c>
      <c r="H27" s="64" t="s">
        <v>7</v>
      </c>
      <c r="I27" s="64" t="s">
        <v>7</v>
      </c>
      <c r="J27" s="64" t="s">
        <v>7</v>
      </c>
      <c r="K27" s="64" t="s">
        <v>7</v>
      </c>
      <c r="L27" s="64" t="s">
        <v>7</v>
      </c>
      <c r="M27" s="64" t="s">
        <v>7</v>
      </c>
      <c r="N27" s="64" t="s">
        <v>7</v>
      </c>
      <c r="O27" s="64" t="s">
        <v>7</v>
      </c>
      <c r="P27" s="64" t="s">
        <v>7</v>
      </c>
      <c r="Q27" s="64" t="s">
        <v>7</v>
      </c>
      <c r="R27" s="64" t="s">
        <v>7</v>
      </c>
      <c r="S27" s="55">
        <f t="shared" si="2"/>
        <v>1247.5665</v>
      </c>
      <c r="T27" s="55">
        <f t="shared" si="3"/>
        <v>10.24552218581389</v>
      </c>
      <c r="V27" s="13">
        <f t="shared" si="1"/>
        <v>0</v>
      </c>
      <c r="W27" s="13"/>
      <c r="X27" s="13"/>
      <c r="Y27" s="13"/>
      <c r="Z27" s="13"/>
    </row>
    <row r="28" spans="1:26" ht="12" customHeight="1">
      <c r="A28" s="41">
        <v>1930</v>
      </c>
      <c r="B28" s="78">
        <f>IF(+'[1]Pop'!D151=0,'[1]Pop'!H151,'[1]Pop'!D151)</f>
        <v>123.188</v>
      </c>
      <c r="C28" s="64">
        <v>1149.4755</v>
      </c>
      <c r="D28" s="64">
        <f t="shared" si="0"/>
        <v>9.331067149397668</v>
      </c>
      <c r="E28" s="64" t="s">
        <v>7</v>
      </c>
      <c r="F28" s="64" t="s">
        <v>7</v>
      </c>
      <c r="G28" s="64" t="s">
        <v>7</v>
      </c>
      <c r="H28" s="64" t="s">
        <v>7</v>
      </c>
      <c r="I28" s="64" t="s">
        <v>7</v>
      </c>
      <c r="J28" s="64" t="s">
        <v>7</v>
      </c>
      <c r="K28" s="64" t="s">
        <v>7</v>
      </c>
      <c r="L28" s="64" t="s">
        <v>7</v>
      </c>
      <c r="M28" s="64" t="s">
        <v>7</v>
      </c>
      <c r="N28" s="64" t="s">
        <v>7</v>
      </c>
      <c r="O28" s="64" t="s">
        <v>7</v>
      </c>
      <c r="P28" s="64" t="s">
        <v>7</v>
      </c>
      <c r="Q28" s="64" t="s">
        <v>7</v>
      </c>
      <c r="R28" s="64" t="s">
        <v>7</v>
      </c>
      <c r="S28" s="55">
        <f t="shared" si="2"/>
        <v>1149.4755</v>
      </c>
      <c r="T28" s="55">
        <f t="shared" si="3"/>
        <v>9.331067149397668</v>
      </c>
      <c r="V28" s="13">
        <f t="shared" si="1"/>
        <v>0</v>
      </c>
      <c r="W28" s="13"/>
      <c r="X28" s="13"/>
      <c r="Y28" s="13"/>
      <c r="Z28" s="13"/>
    </row>
    <row r="29" spans="1:26" ht="12" customHeight="1">
      <c r="A29" s="43">
        <v>1931</v>
      </c>
      <c r="B29" s="79">
        <f>IF(+'[1]Pop'!D152=0,'[1]Pop'!H152,'[1]Pop'!D152)</f>
        <v>124.149</v>
      </c>
      <c r="C29" s="65">
        <v>1018.9665</v>
      </c>
      <c r="D29" s="65">
        <f t="shared" si="0"/>
        <v>8.20760940482807</v>
      </c>
      <c r="E29" s="65" t="s">
        <v>7</v>
      </c>
      <c r="F29" s="65" t="s">
        <v>7</v>
      </c>
      <c r="G29" s="65" t="s">
        <v>7</v>
      </c>
      <c r="H29" s="65" t="s">
        <v>7</v>
      </c>
      <c r="I29" s="65" t="s">
        <v>7</v>
      </c>
      <c r="J29" s="65" t="s">
        <v>7</v>
      </c>
      <c r="K29" s="65" t="s">
        <v>7</v>
      </c>
      <c r="L29" s="65" t="s">
        <v>7</v>
      </c>
      <c r="M29" s="65" t="s">
        <v>7</v>
      </c>
      <c r="N29" s="65" t="s">
        <v>7</v>
      </c>
      <c r="O29" s="65" t="s">
        <v>7</v>
      </c>
      <c r="P29" s="65" t="s">
        <v>7</v>
      </c>
      <c r="Q29" s="65" t="s">
        <v>7</v>
      </c>
      <c r="R29" s="65" t="s">
        <v>7</v>
      </c>
      <c r="S29" s="59">
        <f t="shared" si="2"/>
        <v>1018.9665</v>
      </c>
      <c r="T29" s="59">
        <f t="shared" si="3"/>
        <v>8.20760940482807</v>
      </c>
      <c r="V29" s="13">
        <f t="shared" si="1"/>
        <v>0</v>
      </c>
      <c r="W29" s="13"/>
      <c r="X29" s="13"/>
      <c r="Y29" s="13"/>
      <c r="Z29" s="13"/>
    </row>
    <row r="30" spans="1:26" ht="12" customHeight="1">
      <c r="A30" s="43">
        <v>1932</v>
      </c>
      <c r="B30" s="79">
        <f>IF(+'[1]Pop'!D153=0,'[1]Pop'!H153,'[1]Pop'!D153)</f>
        <v>124.949</v>
      </c>
      <c r="C30" s="65">
        <v>755.775</v>
      </c>
      <c r="D30" s="65">
        <f t="shared" si="0"/>
        <v>6.048667856485446</v>
      </c>
      <c r="E30" s="65" t="s">
        <v>7</v>
      </c>
      <c r="F30" s="65" t="s">
        <v>7</v>
      </c>
      <c r="G30" s="65" t="s">
        <v>7</v>
      </c>
      <c r="H30" s="65" t="s">
        <v>7</v>
      </c>
      <c r="I30" s="60" t="s">
        <v>7</v>
      </c>
      <c r="J30" s="65" t="s">
        <v>7</v>
      </c>
      <c r="K30" s="65" t="s">
        <v>7</v>
      </c>
      <c r="L30" s="65" t="s">
        <v>7</v>
      </c>
      <c r="M30" s="65" t="s">
        <v>7</v>
      </c>
      <c r="N30" s="65" t="s">
        <v>7</v>
      </c>
      <c r="O30" s="65" t="s">
        <v>7</v>
      </c>
      <c r="P30" s="65" t="s">
        <v>7</v>
      </c>
      <c r="Q30" s="65" t="s">
        <v>7</v>
      </c>
      <c r="R30" s="65" t="s">
        <v>7</v>
      </c>
      <c r="S30" s="59">
        <f t="shared" si="2"/>
        <v>755.775</v>
      </c>
      <c r="T30" s="59">
        <f t="shared" si="3"/>
        <v>6.048667856485446</v>
      </c>
      <c r="V30" s="13">
        <f t="shared" si="1"/>
        <v>0</v>
      </c>
      <c r="W30" s="13"/>
      <c r="X30" s="13"/>
      <c r="Y30" s="13"/>
      <c r="Z30" s="13"/>
    </row>
    <row r="31" spans="1:26" ht="12" customHeight="1">
      <c r="A31" s="43">
        <v>1933</v>
      </c>
      <c r="B31" s="79">
        <f>IF(+'[1]Pop'!D154=0,'[1]Pop'!H154,'[1]Pop'!D154)</f>
        <v>125.69</v>
      </c>
      <c r="C31" s="65">
        <v>728.064</v>
      </c>
      <c r="D31" s="65">
        <f t="shared" si="0"/>
        <v>5.792537194685337</v>
      </c>
      <c r="E31" s="65" t="s">
        <v>7</v>
      </c>
      <c r="F31" s="65" t="s">
        <v>7</v>
      </c>
      <c r="G31" s="65" t="s">
        <v>7</v>
      </c>
      <c r="H31" s="65" t="s">
        <v>7</v>
      </c>
      <c r="I31" s="60" t="s">
        <v>7</v>
      </c>
      <c r="J31" s="65" t="s">
        <v>7</v>
      </c>
      <c r="K31" s="65" t="s">
        <v>7</v>
      </c>
      <c r="L31" s="65" t="s">
        <v>7</v>
      </c>
      <c r="M31" s="65" t="s">
        <v>7</v>
      </c>
      <c r="N31" s="65" t="s">
        <v>7</v>
      </c>
      <c r="O31" s="65" t="s">
        <v>7</v>
      </c>
      <c r="P31" s="65" t="s">
        <v>7</v>
      </c>
      <c r="Q31" s="65" t="s">
        <v>7</v>
      </c>
      <c r="R31" s="65" t="s">
        <v>7</v>
      </c>
      <c r="S31" s="59">
        <f t="shared" si="2"/>
        <v>728.064</v>
      </c>
      <c r="T31" s="59">
        <f t="shared" si="3"/>
        <v>5.792537194685337</v>
      </c>
      <c r="V31" s="13">
        <f t="shared" si="1"/>
        <v>0</v>
      </c>
      <c r="W31" s="13"/>
      <c r="X31" s="13"/>
      <c r="Y31" s="13"/>
      <c r="Z31" s="13"/>
    </row>
    <row r="32" spans="1:26" ht="12" customHeight="1">
      <c r="A32" s="43">
        <v>1934</v>
      </c>
      <c r="B32" s="79">
        <f>IF(+'[1]Pop'!D155=0,'[1]Pop'!H155,'[1]Pop'!D155)</f>
        <v>126.485</v>
      </c>
      <c r="C32" s="65">
        <v>862.02</v>
      </c>
      <c r="D32" s="65">
        <f t="shared" si="0"/>
        <v>6.8151954777246315</v>
      </c>
      <c r="E32" s="65" t="s">
        <v>7</v>
      </c>
      <c r="F32" s="65" t="s">
        <v>7</v>
      </c>
      <c r="G32" s="65" t="s">
        <v>7</v>
      </c>
      <c r="H32" s="65" t="s">
        <v>7</v>
      </c>
      <c r="I32" s="60" t="s">
        <v>7</v>
      </c>
      <c r="J32" s="65" t="s">
        <v>7</v>
      </c>
      <c r="K32" s="65" t="s">
        <v>7</v>
      </c>
      <c r="L32" s="65" t="s">
        <v>7</v>
      </c>
      <c r="M32" s="65" t="s">
        <v>7</v>
      </c>
      <c r="N32" s="65" t="s">
        <v>7</v>
      </c>
      <c r="O32" s="65" t="s">
        <v>7</v>
      </c>
      <c r="P32" s="65" t="s">
        <v>7</v>
      </c>
      <c r="Q32" s="65" t="s">
        <v>7</v>
      </c>
      <c r="R32" s="65" t="s">
        <v>7</v>
      </c>
      <c r="S32" s="59">
        <f t="shared" si="2"/>
        <v>862.02</v>
      </c>
      <c r="T32" s="59">
        <f t="shared" si="3"/>
        <v>6.8151954777246315</v>
      </c>
      <c r="U32"/>
      <c r="V32" s="13">
        <f t="shared" si="1"/>
        <v>0</v>
      </c>
      <c r="W32" s="13"/>
      <c r="X32" s="13"/>
      <c r="Y32" s="13"/>
      <c r="Z32" s="13"/>
    </row>
    <row r="33" spans="1:26" ht="12" customHeight="1">
      <c r="A33" s="43">
        <v>1935</v>
      </c>
      <c r="B33" s="79">
        <f>IF(+'[1]Pop'!D156=0,'[1]Pop'!H156,'[1]Pop'!D156)</f>
        <v>127.362</v>
      </c>
      <c r="C33" s="65">
        <v>986.103</v>
      </c>
      <c r="D33" s="65">
        <f t="shared" si="0"/>
        <v>7.742521317190371</v>
      </c>
      <c r="E33" s="65" t="s">
        <v>7</v>
      </c>
      <c r="F33" s="65" t="s">
        <v>7</v>
      </c>
      <c r="G33" s="65" t="s">
        <v>7</v>
      </c>
      <c r="H33" s="65" t="s">
        <v>7</v>
      </c>
      <c r="I33" s="60" t="s">
        <v>7</v>
      </c>
      <c r="J33" s="65" t="s">
        <v>7</v>
      </c>
      <c r="K33" s="65" t="s">
        <v>7</v>
      </c>
      <c r="L33" s="65" t="s">
        <v>7</v>
      </c>
      <c r="M33" s="65" t="s">
        <v>7</v>
      </c>
      <c r="N33" s="65" t="s">
        <v>7</v>
      </c>
      <c r="O33" s="65" t="s">
        <v>7</v>
      </c>
      <c r="P33" s="65" t="s">
        <v>7</v>
      </c>
      <c r="Q33" s="65" t="s">
        <v>7</v>
      </c>
      <c r="R33" s="65" t="s">
        <v>7</v>
      </c>
      <c r="S33" s="59">
        <f t="shared" si="2"/>
        <v>986.103</v>
      </c>
      <c r="T33" s="59">
        <f t="shared" si="3"/>
        <v>7.742521317190371</v>
      </c>
      <c r="U33"/>
      <c r="V33" s="13">
        <f t="shared" si="1"/>
        <v>0</v>
      </c>
      <c r="W33" s="13"/>
      <c r="X33" s="13"/>
      <c r="Y33" s="13"/>
      <c r="Z33" s="13"/>
    </row>
    <row r="34" spans="1:26" ht="12" customHeight="1">
      <c r="A34" s="41">
        <v>1936</v>
      </c>
      <c r="B34" s="78">
        <f>IF(+'[1]Pop'!D157=0,'[1]Pop'!H157,'[1]Pop'!D157)</f>
        <v>128.181</v>
      </c>
      <c r="C34" s="64">
        <v>1163.6325</v>
      </c>
      <c r="D34" s="64">
        <f t="shared" si="0"/>
        <v>9.078041987502047</v>
      </c>
      <c r="E34" s="64" t="s">
        <v>7</v>
      </c>
      <c r="F34" s="64" t="s">
        <v>7</v>
      </c>
      <c r="G34" s="64" t="s">
        <v>7</v>
      </c>
      <c r="H34" s="64" t="s">
        <v>7</v>
      </c>
      <c r="I34" s="56" t="s">
        <v>7</v>
      </c>
      <c r="J34" s="151" t="s">
        <v>7</v>
      </c>
      <c r="K34" s="64" t="s">
        <v>7</v>
      </c>
      <c r="L34" s="64" t="s">
        <v>7</v>
      </c>
      <c r="M34" s="64" t="s">
        <v>7</v>
      </c>
      <c r="N34" s="64" t="s">
        <v>7</v>
      </c>
      <c r="O34" s="64" t="s">
        <v>7</v>
      </c>
      <c r="P34" s="64" t="s">
        <v>7</v>
      </c>
      <c r="Q34" s="64" t="s">
        <v>7</v>
      </c>
      <c r="R34" s="64" t="s">
        <v>7</v>
      </c>
      <c r="S34" s="55">
        <f t="shared" si="2"/>
        <v>1163.6325</v>
      </c>
      <c r="T34" s="55">
        <f t="shared" si="3"/>
        <v>9.078041987502047</v>
      </c>
      <c r="U34"/>
      <c r="V34" s="13">
        <f t="shared" si="1"/>
        <v>0</v>
      </c>
      <c r="W34" s="13"/>
      <c r="X34" s="13"/>
      <c r="Y34" s="13"/>
      <c r="Z34" s="13"/>
    </row>
    <row r="35" spans="1:26" ht="12" customHeight="1">
      <c r="A35" s="41">
        <v>1937</v>
      </c>
      <c r="B35" s="78">
        <f>IF(+'[1]Pop'!D158=0,'[1]Pop'!H158,'[1]Pop'!D158)</f>
        <v>128.961</v>
      </c>
      <c r="C35" s="64">
        <v>1309.7565</v>
      </c>
      <c r="D35" s="64">
        <f t="shared" si="0"/>
        <v>10.15622164840533</v>
      </c>
      <c r="E35" s="64" t="s">
        <v>7</v>
      </c>
      <c r="F35" s="64" t="s">
        <v>7</v>
      </c>
      <c r="G35" s="64" t="s">
        <v>7</v>
      </c>
      <c r="H35" s="64" t="s">
        <v>7</v>
      </c>
      <c r="I35" s="56" t="s">
        <v>7</v>
      </c>
      <c r="J35" s="151" t="s">
        <v>7</v>
      </c>
      <c r="K35" s="64" t="s">
        <v>7</v>
      </c>
      <c r="L35" s="64" t="s">
        <v>7</v>
      </c>
      <c r="M35" s="64" t="s">
        <v>7</v>
      </c>
      <c r="N35" s="64" t="s">
        <v>7</v>
      </c>
      <c r="O35" s="64" t="s">
        <v>7</v>
      </c>
      <c r="P35" s="64" t="s">
        <v>7</v>
      </c>
      <c r="Q35" s="64" t="s">
        <v>7</v>
      </c>
      <c r="R35" s="64" t="s">
        <v>7</v>
      </c>
      <c r="S35" s="55">
        <f t="shared" si="2"/>
        <v>1309.7565</v>
      </c>
      <c r="T35" s="55">
        <f t="shared" si="3"/>
        <v>10.15622164840533</v>
      </c>
      <c r="U35"/>
      <c r="V35" s="13">
        <f t="shared" si="1"/>
        <v>0</v>
      </c>
      <c r="W35" s="13"/>
      <c r="X35" s="13"/>
      <c r="Y35" s="13"/>
      <c r="Z35" s="13"/>
    </row>
    <row r="36" spans="1:26" ht="12" customHeight="1">
      <c r="A36" s="41">
        <v>1938</v>
      </c>
      <c r="B36" s="78">
        <f>IF(+'[1]Pop'!D159=0,'[1]Pop'!H159,'[1]Pop'!D159)</f>
        <v>129.969</v>
      </c>
      <c r="C36" s="64">
        <v>1288.647</v>
      </c>
      <c r="D36" s="64">
        <f t="shared" si="0"/>
        <v>9.915033584931791</v>
      </c>
      <c r="E36" s="64" t="s">
        <v>7</v>
      </c>
      <c r="F36" s="64" t="s">
        <v>7</v>
      </c>
      <c r="G36" s="64" t="s">
        <v>7</v>
      </c>
      <c r="H36" s="64" t="s">
        <v>7</v>
      </c>
      <c r="I36" s="56" t="s">
        <v>7</v>
      </c>
      <c r="J36" s="151" t="s">
        <v>7</v>
      </c>
      <c r="K36" s="64" t="s">
        <v>7</v>
      </c>
      <c r="L36" s="64" t="s">
        <v>7</v>
      </c>
      <c r="M36" s="64" t="s">
        <v>7</v>
      </c>
      <c r="N36" s="64" t="s">
        <v>7</v>
      </c>
      <c r="O36" s="64" t="s">
        <v>7</v>
      </c>
      <c r="P36" s="64" t="s">
        <v>7</v>
      </c>
      <c r="Q36" s="64" t="s">
        <v>7</v>
      </c>
      <c r="R36" s="64" t="s">
        <v>7</v>
      </c>
      <c r="S36" s="55">
        <f t="shared" si="2"/>
        <v>1288.647</v>
      </c>
      <c r="T36" s="55">
        <f t="shared" si="3"/>
        <v>9.915033584931791</v>
      </c>
      <c r="U36"/>
      <c r="V36" s="13">
        <f t="shared" si="1"/>
        <v>0</v>
      </c>
      <c r="W36" s="13"/>
      <c r="X36" s="13"/>
      <c r="Y36" s="13"/>
      <c r="Z36" s="13"/>
    </row>
    <row r="37" spans="1:26" ht="12" customHeight="1">
      <c r="A37" s="41">
        <v>1939</v>
      </c>
      <c r="B37" s="78">
        <f>IF(+'[1]Pop'!D160=0,'[1]Pop'!H160,'[1]Pop'!D160)</f>
        <v>131.028</v>
      </c>
      <c r="C37" s="64">
        <v>1375.974</v>
      </c>
      <c r="D37" s="64">
        <f t="shared" si="0"/>
        <v>10.501373752175107</v>
      </c>
      <c r="E37" s="64" t="s">
        <v>7</v>
      </c>
      <c r="F37" s="64" t="s">
        <v>7</v>
      </c>
      <c r="G37" s="64" t="s">
        <v>7</v>
      </c>
      <c r="H37" s="64" t="s">
        <v>7</v>
      </c>
      <c r="I37" s="56" t="s">
        <v>7</v>
      </c>
      <c r="J37" s="151" t="s">
        <v>7</v>
      </c>
      <c r="K37" s="64" t="s">
        <v>7</v>
      </c>
      <c r="L37" s="64" t="s">
        <v>7</v>
      </c>
      <c r="M37" s="64" t="s">
        <v>7</v>
      </c>
      <c r="N37" s="64" t="s">
        <v>7</v>
      </c>
      <c r="O37" s="64" t="s">
        <v>7</v>
      </c>
      <c r="P37" s="64" t="s">
        <v>7</v>
      </c>
      <c r="Q37" s="64" t="s">
        <v>7</v>
      </c>
      <c r="R37" s="64" t="s">
        <v>7</v>
      </c>
      <c r="S37" s="55">
        <f t="shared" si="2"/>
        <v>1375.974</v>
      </c>
      <c r="T37" s="55">
        <f t="shared" si="3"/>
        <v>10.501373752175107</v>
      </c>
      <c r="U37"/>
      <c r="V37" s="13">
        <f t="shared" si="1"/>
        <v>0</v>
      </c>
      <c r="W37" s="13"/>
      <c r="X37" s="13"/>
      <c r="Y37" s="13"/>
      <c r="Z37" s="13"/>
    </row>
    <row r="38" spans="1:26" ht="12" customHeight="1">
      <c r="A38" s="41">
        <v>1940</v>
      </c>
      <c r="B38" s="78">
        <f>IF(+'[1]Pop'!D161=0,'[1]Pop'!H161,'[1]Pop'!D161)</f>
        <v>132.122</v>
      </c>
      <c r="C38" s="64">
        <v>1431.396</v>
      </c>
      <c r="D38" s="64">
        <f t="shared" si="0"/>
        <v>10.83389594465721</v>
      </c>
      <c r="E38" s="56">
        <v>47.0565</v>
      </c>
      <c r="F38" s="64">
        <f aca="true" t="shared" si="4" ref="F38:F72">E38/B38</f>
        <v>0.35615945868212706</v>
      </c>
      <c r="G38" s="64" t="s">
        <v>7</v>
      </c>
      <c r="H38" s="64" t="s">
        <v>7</v>
      </c>
      <c r="I38" s="56" t="s">
        <v>7</v>
      </c>
      <c r="J38" s="151" t="s">
        <v>7</v>
      </c>
      <c r="K38" s="64" t="s">
        <v>7</v>
      </c>
      <c r="L38" s="64" t="s">
        <v>7</v>
      </c>
      <c r="M38" s="64" t="s">
        <v>7</v>
      </c>
      <c r="N38" s="64" t="s">
        <v>7</v>
      </c>
      <c r="O38" s="55" t="s">
        <v>7</v>
      </c>
      <c r="P38" s="64" t="s">
        <v>7</v>
      </c>
      <c r="Q38" s="55" t="s">
        <v>7</v>
      </c>
      <c r="R38" s="64" t="s">
        <v>7</v>
      </c>
      <c r="S38" s="55">
        <f t="shared" si="2"/>
        <v>1478.4524999999999</v>
      </c>
      <c r="T38" s="55">
        <f t="shared" si="3"/>
        <v>11.190055403339336</v>
      </c>
      <c r="U38"/>
      <c r="V38" s="13"/>
      <c r="W38" s="13"/>
      <c r="X38" s="13"/>
      <c r="Y38" s="13"/>
      <c r="Z38" s="13"/>
    </row>
    <row r="39" spans="1:26" ht="12" customHeight="1">
      <c r="A39" s="43">
        <v>1941</v>
      </c>
      <c r="B39" s="79">
        <f>IF(+'[1]Pop'!D162=0,'[1]Pop'!H162,'[1]Pop'!D162)</f>
        <v>133.402</v>
      </c>
      <c r="C39" s="65">
        <v>1756.269</v>
      </c>
      <c r="D39" s="65">
        <f t="shared" si="0"/>
        <v>13.165237402737592</v>
      </c>
      <c r="E39" s="60">
        <v>55.998</v>
      </c>
      <c r="F39" s="65">
        <f t="shared" si="4"/>
        <v>0.4197688190581851</v>
      </c>
      <c r="G39" s="59" t="s">
        <v>7</v>
      </c>
      <c r="H39" s="59" t="s">
        <v>7</v>
      </c>
      <c r="I39" s="60" t="s">
        <v>7</v>
      </c>
      <c r="J39" s="65" t="s">
        <v>7</v>
      </c>
      <c r="K39" s="65" t="s">
        <v>7</v>
      </c>
      <c r="L39" s="65" t="s">
        <v>7</v>
      </c>
      <c r="M39" s="65" t="s">
        <v>7</v>
      </c>
      <c r="N39" s="65" t="s">
        <v>7</v>
      </c>
      <c r="O39" s="59" t="s">
        <v>7</v>
      </c>
      <c r="P39" s="65" t="s">
        <v>7</v>
      </c>
      <c r="Q39" s="59" t="s">
        <v>7</v>
      </c>
      <c r="R39" s="65" t="s">
        <v>7</v>
      </c>
      <c r="S39" s="59">
        <f t="shared" si="2"/>
        <v>1812.267</v>
      </c>
      <c r="T39" s="59">
        <f t="shared" si="3"/>
        <v>13.585006221795776</v>
      </c>
      <c r="U39"/>
      <c r="V39" s="13"/>
      <c r="W39" s="13"/>
      <c r="X39" s="13"/>
      <c r="Y39" s="13"/>
      <c r="Z39" s="13"/>
    </row>
    <row r="40" spans="1:26" ht="12" customHeight="1">
      <c r="A40" s="43">
        <v>1942</v>
      </c>
      <c r="B40" s="79">
        <f>IF(+'[1]Pop'!D163=0,'[1]Pop'!H163,'[1]Pop'!D163)</f>
        <v>134.86</v>
      </c>
      <c r="C40" s="65">
        <v>2088.774</v>
      </c>
      <c r="D40" s="65">
        <f t="shared" si="0"/>
        <v>15.488462108853623</v>
      </c>
      <c r="E40" s="60">
        <v>62.883</v>
      </c>
      <c r="F40" s="65">
        <f t="shared" si="4"/>
        <v>0.4662835533145484</v>
      </c>
      <c r="G40" s="59" t="s">
        <v>7</v>
      </c>
      <c r="H40" s="59" t="s">
        <v>7</v>
      </c>
      <c r="I40" s="60" t="s">
        <v>7</v>
      </c>
      <c r="J40" s="65" t="s">
        <v>7</v>
      </c>
      <c r="K40" s="65" t="s">
        <v>7</v>
      </c>
      <c r="L40" s="65" t="s">
        <v>7</v>
      </c>
      <c r="M40" s="65" t="s">
        <v>7</v>
      </c>
      <c r="N40" s="65" t="s">
        <v>7</v>
      </c>
      <c r="O40" s="59" t="s">
        <v>7</v>
      </c>
      <c r="P40" s="65" t="s">
        <v>7</v>
      </c>
      <c r="Q40" s="59" t="s">
        <v>7</v>
      </c>
      <c r="R40" s="65" t="s">
        <v>7</v>
      </c>
      <c r="S40" s="59">
        <f t="shared" si="2"/>
        <v>2151.6569999999997</v>
      </c>
      <c r="T40" s="59">
        <f t="shared" si="3"/>
        <v>15.95474566216817</v>
      </c>
      <c r="U40"/>
      <c r="V40" s="13"/>
      <c r="W40" s="13"/>
      <c r="X40" s="13"/>
      <c r="Y40" s="13"/>
      <c r="Z40" s="13"/>
    </row>
    <row r="41" spans="1:26" ht="12" customHeight="1">
      <c r="A41" s="43">
        <v>1943</v>
      </c>
      <c r="B41" s="79">
        <f>IF(+'[1]Pop'!D164=0,'[1]Pop'!H164,'[1]Pop'!D164)</f>
        <v>136.739</v>
      </c>
      <c r="C41" s="65">
        <v>1852.407</v>
      </c>
      <c r="D41" s="65">
        <f t="shared" si="0"/>
        <v>13.547027548833908</v>
      </c>
      <c r="E41" s="60">
        <v>45.0945</v>
      </c>
      <c r="F41" s="65">
        <f t="shared" si="4"/>
        <v>0.3297852112418549</v>
      </c>
      <c r="G41" s="59" t="s">
        <v>7</v>
      </c>
      <c r="H41" s="59" t="s">
        <v>7</v>
      </c>
      <c r="I41" s="60" t="s">
        <v>7</v>
      </c>
      <c r="J41" s="65" t="s">
        <v>7</v>
      </c>
      <c r="K41" s="65" t="s">
        <v>7</v>
      </c>
      <c r="L41" s="65" t="s">
        <v>7</v>
      </c>
      <c r="M41" s="65" t="s">
        <v>7</v>
      </c>
      <c r="N41" s="65" t="s">
        <v>7</v>
      </c>
      <c r="O41" s="59" t="s">
        <v>7</v>
      </c>
      <c r="P41" s="65" t="s">
        <v>7</v>
      </c>
      <c r="Q41" s="59" t="s">
        <v>7</v>
      </c>
      <c r="R41" s="65" t="s">
        <v>7</v>
      </c>
      <c r="S41" s="59">
        <f t="shared" si="2"/>
        <v>1897.5014999999999</v>
      </c>
      <c r="T41" s="59">
        <f t="shared" si="3"/>
        <v>13.876812760075763</v>
      </c>
      <c r="U41"/>
      <c r="V41" s="13"/>
      <c r="W41" s="13"/>
      <c r="X41" s="13"/>
      <c r="Y41" s="13"/>
      <c r="Z41" s="13"/>
    </row>
    <row r="42" spans="1:26" ht="12" customHeight="1">
      <c r="A42" s="43">
        <v>1944</v>
      </c>
      <c r="B42" s="79">
        <f>IF(+'[1]Pop'!D165=0,'[1]Pop'!H165,'[1]Pop'!D165)</f>
        <v>138.397</v>
      </c>
      <c r="C42" s="65">
        <v>2001.987</v>
      </c>
      <c r="D42" s="65">
        <f t="shared" si="0"/>
        <v>14.465537547779217</v>
      </c>
      <c r="E42" s="60">
        <v>37.575</v>
      </c>
      <c r="F42" s="65">
        <f t="shared" si="4"/>
        <v>0.2715015498890872</v>
      </c>
      <c r="G42" s="59" t="s">
        <v>7</v>
      </c>
      <c r="H42" s="59" t="s">
        <v>7</v>
      </c>
      <c r="I42" s="60" t="s">
        <v>7</v>
      </c>
      <c r="J42" s="65" t="s">
        <v>7</v>
      </c>
      <c r="K42" s="65" t="s">
        <v>7</v>
      </c>
      <c r="L42" s="65" t="s">
        <v>7</v>
      </c>
      <c r="M42" s="65" t="s">
        <v>7</v>
      </c>
      <c r="N42" s="65" t="s">
        <v>7</v>
      </c>
      <c r="O42" s="59" t="s">
        <v>7</v>
      </c>
      <c r="P42" s="65" t="s">
        <v>7</v>
      </c>
      <c r="Q42" s="59" t="s">
        <v>7</v>
      </c>
      <c r="R42" s="65" t="s">
        <v>7</v>
      </c>
      <c r="S42" s="59">
        <f t="shared" si="2"/>
        <v>2039.5620000000001</v>
      </c>
      <c r="T42" s="59">
        <f t="shared" si="3"/>
        <v>14.737039097668303</v>
      </c>
      <c r="U42"/>
      <c r="V42" s="13"/>
      <c r="W42" s="13"/>
      <c r="X42" s="13"/>
      <c r="Y42" s="13"/>
      <c r="Z42" s="13"/>
    </row>
    <row r="43" spans="1:26" ht="12" customHeight="1">
      <c r="A43" s="43">
        <v>1945</v>
      </c>
      <c r="B43" s="79">
        <f>IF(+'[1]Pop'!D166=0,'[1]Pop'!H166,'[1]Pop'!D166)</f>
        <v>139.928</v>
      </c>
      <c r="C43" s="65">
        <v>2147.229</v>
      </c>
      <c r="D43" s="65">
        <f t="shared" si="0"/>
        <v>15.34524183865988</v>
      </c>
      <c r="E43" s="60">
        <v>52.749</v>
      </c>
      <c r="F43" s="65">
        <f t="shared" si="4"/>
        <v>0.3769724429706707</v>
      </c>
      <c r="G43" s="59" t="s">
        <v>7</v>
      </c>
      <c r="H43" s="59" t="s">
        <v>7</v>
      </c>
      <c r="I43" s="60" t="s">
        <v>7</v>
      </c>
      <c r="J43" s="65" t="s">
        <v>7</v>
      </c>
      <c r="K43" s="65" t="s">
        <v>7</v>
      </c>
      <c r="L43" s="65" t="s">
        <v>7</v>
      </c>
      <c r="M43" s="65" t="s">
        <v>7</v>
      </c>
      <c r="N43" s="65" t="s">
        <v>7</v>
      </c>
      <c r="O43" s="59" t="s">
        <v>7</v>
      </c>
      <c r="P43" s="65" t="s">
        <v>7</v>
      </c>
      <c r="Q43" s="59" t="s">
        <v>7</v>
      </c>
      <c r="R43" s="65" t="s">
        <v>7</v>
      </c>
      <c r="S43" s="59">
        <f t="shared" si="2"/>
        <v>2199.9779999999996</v>
      </c>
      <c r="T43" s="59">
        <f t="shared" si="3"/>
        <v>15.722214281630551</v>
      </c>
      <c r="U43"/>
      <c r="V43" s="13"/>
      <c r="W43" s="13"/>
      <c r="X43" s="13"/>
      <c r="Y43" s="13"/>
      <c r="Z43" s="13"/>
    </row>
    <row r="44" spans="1:26" ht="12" customHeight="1">
      <c r="A44" s="41">
        <v>1946</v>
      </c>
      <c r="B44" s="78">
        <f>IF(+'[1]Pop'!D167=0,'[1]Pop'!H167,'[1]Pop'!D167)</f>
        <v>141.389</v>
      </c>
      <c r="C44" s="64">
        <v>3211.9605</v>
      </c>
      <c r="D44" s="64">
        <f t="shared" si="0"/>
        <v>22.71718804150252</v>
      </c>
      <c r="E44" s="56">
        <v>68.832</v>
      </c>
      <c r="F44" s="64">
        <f t="shared" si="4"/>
        <v>0.4868271223362496</v>
      </c>
      <c r="G44" s="64" t="s">
        <v>7</v>
      </c>
      <c r="H44" s="64" t="s">
        <v>7</v>
      </c>
      <c r="I44" s="56" t="s">
        <v>7</v>
      </c>
      <c r="J44" s="151" t="s">
        <v>7</v>
      </c>
      <c r="K44" s="64" t="s">
        <v>7</v>
      </c>
      <c r="L44" s="64" t="s">
        <v>7</v>
      </c>
      <c r="M44" s="64" t="s">
        <v>7</v>
      </c>
      <c r="N44" s="64" t="s">
        <v>7</v>
      </c>
      <c r="O44" s="55" t="s">
        <v>7</v>
      </c>
      <c r="P44" s="151" t="s">
        <v>7</v>
      </c>
      <c r="Q44" s="55" t="s">
        <v>7</v>
      </c>
      <c r="R44" s="151" t="s">
        <v>7</v>
      </c>
      <c r="S44" s="55">
        <f t="shared" si="2"/>
        <v>3280.7925</v>
      </c>
      <c r="T44" s="55">
        <f t="shared" si="3"/>
        <v>23.20401516383877</v>
      </c>
      <c r="U44"/>
      <c r="V44" s="13"/>
      <c r="W44" s="13"/>
      <c r="X44" s="13"/>
      <c r="Y44" s="13"/>
      <c r="Z44" s="13"/>
    </row>
    <row r="45" spans="1:26" ht="12" customHeight="1">
      <c r="A45" s="41">
        <v>1947</v>
      </c>
      <c r="B45" s="78">
        <f>IF(+'[1]Pop'!D168=0,'[1]Pop'!H168,'[1]Pop'!D168)</f>
        <v>144.126</v>
      </c>
      <c r="C45" s="64">
        <v>2839.6035</v>
      </c>
      <c r="D45" s="64">
        <f t="shared" si="0"/>
        <v>19.702229299363058</v>
      </c>
      <c r="E45" s="56">
        <v>70.074</v>
      </c>
      <c r="F45" s="64">
        <f t="shared" si="4"/>
        <v>0.48619957537154984</v>
      </c>
      <c r="G45" s="64" t="s">
        <v>7</v>
      </c>
      <c r="H45" s="64" t="s">
        <v>7</v>
      </c>
      <c r="I45" s="56" t="s">
        <v>7</v>
      </c>
      <c r="J45" s="151" t="s">
        <v>7</v>
      </c>
      <c r="K45" s="64" t="s">
        <v>7</v>
      </c>
      <c r="L45" s="64" t="s">
        <v>7</v>
      </c>
      <c r="M45" s="64" t="s">
        <v>7</v>
      </c>
      <c r="N45" s="64" t="s">
        <v>7</v>
      </c>
      <c r="O45" s="55" t="s">
        <v>7</v>
      </c>
      <c r="P45" s="151" t="s">
        <v>7</v>
      </c>
      <c r="Q45" s="55" t="s">
        <v>7</v>
      </c>
      <c r="R45" s="151" t="s">
        <v>7</v>
      </c>
      <c r="S45" s="55">
        <f t="shared" si="2"/>
        <v>2909.6775000000002</v>
      </c>
      <c r="T45" s="55">
        <f t="shared" si="3"/>
        <v>20.18842887473461</v>
      </c>
      <c r="U45"/>
      <c r="V45" s="13"/>
      <c r="W45" s="13"/>
      <c r="X45" s="13"/>
      <c r="Y45" s="13"/>
      <c r="Z45" s="13"/>
    </row>
    <row r="46" spans="1:26" ht="12" customHeight="1">
      <c r="A46" s="41">
        <v>1948</v>
      </c>
      <c r="B46" s="78">
        <f>IF(+'[1]Pop'!D169=0,'[1]Pop'!H169,'[1]Pop'!D169)</f>
        <v>146.631</v>
      </c>
      <c r="C46" s="64">
        <v>2594.178</v>
      </c>
      <c r="D46" s="64">
        <f t="shared" si="0"/>
        <v>17.69187961617939</v>
      </c>
      <c r="E46" s="56">
        <v>87.129</v>
      </c>
      <c r="F46" s="64">
        <f t="shared" si="4"/>
        <v>0.5942058636986722</v>
      </c>
      <c r="G46" s="64" t="s">
        <v>7</v>
      </c>
      <c r="H46" s="64" t="s">
        <v>7</v>
      </c>
      <c r="I46" s="56" t="s">
        <v>7</v>
      </c>
      <c r="J46" s="151" t="s">
        <v>7</v>
      </c>
      <c r="K46" s="64" t="s">
        <v>7</v>
      </c>
      <c r="L46" s="64" t="s">
        <v>7</v>
      </c>
      <c r="M46" s="64" t="s">
        <v>7</v>
      </c>
      <c r="N46" s="64" t="s">
        <v>7</v>
      </c>
      <c r="O46" s="55" t="s">
        <v>7</v>
      </c>
      <c r="P46" s="151" t="s">
        <v>7</v>
      </c>
      <c r="Q46" s="55" t="s">
        <v>7</v>
      </c>
      <c r="R46" s="151" t="s">
        <v>7</v>
      </c>
      <c r="S46" s="55">
        <f t="shared" si="2"/>
        <v>2681.307</v>
      </c>
      <c r="T46" s="55">
        <f t="shared" si="3"/>
        <v>18.28608547987806</v>
      </c>
      <c r="U46"/>
      <c r="V46" s="13"/>
      <c r="W46" s="13"/>
      <c r="X46" s="13"/>
      <c r="Y46" s="13"/>
      <c r="Z46" s="13"/>
    </row>
    <row r="47" spans="1:26" ht="12" customHeight="1">
      <c r="A47" s="41">
        <v>1949</v>
      </c>
      <c r="B47" s="78">
        <f>IF(+'[1]Pop'!D170=0,'[1]Pop'!H170,'[1]Pop'!D170)</f>
        <v>149.188</v>
      </c>
      <c r="C47" s="64">
        <v>2511.243</v>
      </c>
      <c r="D47" s="64">
        <f t="shared" si="0"/>
        <v>16.832741239241763</v>
      </c>
      <c r="E47" s="56">
        <v>132.867</v>
      </c>
      <c r="F47" s="64">
        <f t="shared" si="4"/>
        <v>0.8906011207335711</v>
      </c>
      <c r="G47" s="64" t="s">
        <v>7</v>
      </c>
      <c r="H47" s="64" t="s">
        <v>7</v>
      </c>
      <c r="I47" s="56" t="s">
        <v>7</v>
      </c>
      <c r="J47" s="151" t="s">
        <v>7</v>
      </c>
      <c r="K47" s="64" t="s">
        <v>7</v>
      </c>
      <c r="L47" s="64" t="s">
        <v>7</v>
      </c>
      <c r="M47" s="64" t="s">
        <v>7</v>
      </c>
      <c r="N47" s="64" t="s">
        <v>7</v>
      </c>
      <c r="O47" s="55" t="s">
        <v>7</v>
      </c>
      <c r="P47" s="151" t="s">
        <v>7</v>
      </c>
      <c r="Q47" s="55" t="s">
        <v>7</v>
      </c>
      <c r="R47" s="151" t="s">
        <v>7</v>
      </c>
      <c r="S47" s="55">
        <f t="shared" si="2"/>
        <v>2644.11</v>
      </c>
      <c r="T47" s="55">
        <f t="shared" si="3"/>
        <v>17.723342359975334</v>
      </c>
      <c r="U47"/>
      <c r="V47" s="13"/>
      <c r="W47" s="13"/>
      <c r="X47" s="13"/>
      <c r="Y47" s="13"/>
      <c r="Z47" s="13"/>
    </row>
    <row r="48" spans="1:26" ht="12" customHeight="1">
      <c r="A48" s="41">
        <v>1950</v>
      </c>
      <c r="B48" s="78">
        <f>IF(+'[1]Pop'!D171=0,'[1]Pop'!H171,'[1]Pop'!D171)</f>
        <v>151.684</v>
      </c>
      <c r="C48" s="64">
        <v>2494.5795</v>
      </c>
      <c r="D48" s="64">
        <f t="shared" si="0"/>
        <v>16.445897391946414</v>
      </c>
      <c r="E48" s="56">
        <v>165.915</v>
      </c>
      <c r="F48" s="64">
        <f t="shared" si="4"/>
        <v>1.0938200469396904</v>
      </c>
      <c r="G48" s="64" t="s">
        <v>7</v>
      </c>
      <c r="H48" s="64" t="s">
        <v>7</v>
      </c>
      <c r="I48" s="56">
        <v>102.108</v>
      </c>
      <c r="J48" s="64">
        <f>I48/B48</f>
        <v>0.6731626275678384</v>
      </c>
      <c r="K48" s="64" t="s">
        <v>7</v>
      </c>
      <c r="L48" s="64" t="s">
        <v>7</v>
      </c>
      <c r="M48" s="64" t="s">
        <v>7</v>
      </c>
      <c r="N48" s="64" t="s">
        <v>7</v>
      </c>
      <c r="O48" s="56">
        <v>109.794</v>
      </c>
      <c r="P48" s="56">
        <f aca="true" t="shared" si="5" ref="P48:P72">O48/B48</f>
        <v>0.7238337596582368</v>
      </c>
      <c r="Q48" s="55">
        <v>49.38</v>
      </c>
      <c r="R48" s="55">
        <f aca="true" t="shared" si="6" ref="R48:R62">Q48/B48</f>
        <v>0.32554521241528445</v>
      </c>
      <c r="S48" s="55">
        <f t="shared" si="2"/>
        <v>2921.7765</v>
      </c>
      <c r="T48" s="55">
        <f t="shared" si="3"/>
        <v>19.262259038527464</v>
      </c>
      <c r="U48"/>
      <c r="V48" s="13"/>
      <c r="W48" s="13"/>
      <c r="X48" s="13"/>
      <c r="Y48" s="13"/>
      <c r="Z48" s="13"/>
    </row>
    <row r="49" spans="1:26" ht="12" customHeight="1">
      <c r="A49" s="43">
        <v>1951</v>
      </c>
      <c r="B49" s="79">
        <f>IF(+'[1]Pop'!D172=0,'[1]Pop'!H172,'[1]Pop'!D172)</f>
        <v>154.287</v>
      </c>
      <c r="C49" s="65">
        <v>2559.8205</v>
      </c>
      <c r="D49" s="65">
        <f t="shared" si="0"/>
        <v>16.591290905909116</v>
      </c>
      <c r="E49" s="60">
        <v>206.118</v>
      </c>
      <c r="F49" s="65">
        <f t="shared" si="4"/>
        <v>1.3359388671761068</v>
      </c>
      <c r="G49" s="59" t="s">
        <v>7</v>
      </c>
      <c r="H49" s="59" t="s">
        <v>7</v>
      </c>
      <c r="I49" s="60">
        <v>122.814</v>
      </c>
      <c r="J49" s="65">
        <f aca="true" t="shared" si="7" ref="J49:J64">I49/B49</f>
        <v>0.7960100332497229</v>
      </c>
      <c r="K49" s="65" t="s">
        <v>7</v>
      </c>
      <c r="L49" s="65" t="s">
        <v>7</v>
      </c>
      <c r="M49" s="65" t="s">
        <v>7</v>
      </c>
      <c r="N49" s="65" t="s">
        <v>7</v>
      </c>
      <c r="O49" s="60">
        <v>130.098</v>
      </c>
      <c r="P49" s="60">
        <f t="shared" si="5"/>
        <v>0.8432207509381867</v>
      </c>
      <c r="Q49" s="59">
        <v>53.67</v>
      </c>
      <c r="R49" s="59">
        <f t="shared" si="6"/>
        <v>0.34785821229267533</v>
      </c>
      <c r="S49" s="59">
        <f t="shared" si="2"/>
        <v>3072.5204999999996</v>
      </c>
      <c r="T49" s="59">
        <f t="shared" si="3"/>
        <v>19.914318769565806</v>
      </c>
      <c r="U49"/>
      <c r="V49" s="13"/>
      <c r="W49" s="13"/>
      <c r="X49" s="13"/>
      <c r="Y49" s="13"/>
      <c r="Z49" s="13"/>
    </row>
    <row r="50" spans="1:26" ht="12" customHeight="1">
      <c r="A50" s="43">
        <v>1952</v>
      </c>
      <c r="B50" s="79">
        <f>IF(+'[1]Pop'!D173=0,'[1]Pop'!H173,'[1]Pop'!D173)</f>
        <v>156.954</v>
      </c>
      <c r="C50" s="65">
        <v>2667.1725</v>
      </c>
      <c r="D50" s="65">
        <f t="shared" si="0"/>
        <v>16.993338812645742</v>
      </c>
      <c r="E50" s="60">
        <v>241.659</v>
      </c>
      <c r="F50" s="65">
        <f t="shared" si="4"/>
        <v>1.5396804159180395</v>
      </c>
      <c r="G50" s="59" t="s">
        <v>7</v>
      </c>
      <c r="H50" s="59" t="s">
        <v>7</v>
      </c>
      <c r="I50" s="60">
        <v>153.822</v>
      </c>
      <c r="J50" s="65">
        <f t="shared" si="7"/>
        <v>0.98004510875798</v>
      </c>
      <c r="K50" s="60" t="s">
        <v>7</v>
      </c>
      <c r="L50" s="65" t="s">
        <v>7</v>
      </c>
      <c r="M50" s="65" t="s">
        <v>7</v>
      </c>
      <c r="N50" s="65" t="s">
        <v>7</v>
      </c>
      <c r="O50" s="60">
        <v>157.89</v>
      </c>
      <c r="P50" s="60">
        <f t="shared" si="5"/>
        <v>1.0059635307160057</v>
      </c>
      <c r="Q50" s="59">
        <v>55.032</v>
      </c>
      <c r="R50" s="59">
        <f t="shared" si="6"/>
        <v>0.35062502389235056</v>
      </c>
      <c r="S50" s="59">
        <f t="shared" si="2"/>
        <v>3275.5755000000004</v>
      </c>
      <c r="T50" s="59">
        <f t="shared" si="3"/>
        <v>20.86965289193012</v>
      </c>
      <c r="U50"/>
      <c r="V50" s="13"/>
      <c r="W50" s="13"/>
      <c r="X50" s="13"/>
      <c r="Y50" s="13"/>
      <c r="Z50" s="13"/>
    </row>
    <row r="51" spans="1:26" ht="12" customHeight="1">
      <c r="A51" s="43">
        <v>1953</v>
      </c>
      <c r="B51" s="79">
        <f>IF(+'[1]Pop'!D174=0,'[1]Pop'!H174,'[1]Pop'!D174)</f>
        <v>159.565</v>
      </c>
      <c r="C51" s="65">
        <v>2722.7295</v>
      </c>
      <c r="D51" s="65">
        <f t="shared" si="0"/>
        <v>17.06345063140413</v>
      </c>
      <c r="E51" s="60">
        <v>291.195</v>
      </c>
      <c r="F51" s="65">
        <f t="shared" si="4"/>
        <v>1.8249302791965656</v>
      </c>
      <c r="G51" s="59" t="s">
        <v>7</v>
      </c>
      <c r="H51" s="59" t="s">
        <v>7</v>
      </c>
      <c r="I51" s="60">
        <v>186.474</v>
      </c>
      <c r="J51" s="65">
        <f t="shared" si="7"/>
        <v>1.1686397392911978</v>
      </c>
      <c r="K51" s="60" t="s">
        <v>7</v>
      </c>
      <c r="L51" s="65" t="s">
        <v>7</v>
      </c>
      <c r="M51" s="65" t="s">
        <v>7</v>
      </c>
      <c r="N51" s="65" t="s">
        <v>7</v>
      </c>
      <c r="O51" s="60">
        <v>161.106</v>
      </c>
      <c r="P51" s="60">
        <f t="shared" si="5"/>
        <v>1.0096575063453765</v>
      </c>
      <c r="Q51" s="59">
        <v>55.44</v>
      </c>
      <c r="R51" s="59">
        <f t="shared" si="6"/>
        <v>0.34744461504715946</v>
      </c>
      <c r="S51" s="59">
        <f t="shared" si="2"/>
        <v>3416.9445</v>
      </c>
      <c r="T51" s="59">
        <f t="shared" si="3"/>
        <v>21.41412277128443</v>
      </c>
      <c r="U51"/>
      <c r="V51" s="13"/>
      <c r="W51" s="13"/>
      <c r="X51" s="13"/>
      <c r="Y51" s="13"/>
      <c r="Z51" s="13"/>
    </row>
    <row r="52" spans="1:26" ht="12" customHeight="1">
      <c r="A52" s="43">
        <v>1954</v>
      </c>
      <c r="B52" s="79">
        <f>IF(+'[1]Pop'!D175=0,'[1]Pop'!H175,'[1]Pop'!D175)</f>
        <v>162.391</v>
      </c>
      <c r="C52" s="65">
        <v>2685.6945</v>
      </c>
      <c r="D52" s="65">
        <f t="shared" si="0"/>
        <v>16.538444248757628</v>
      </c>
      <c r="E52" s="60">
        <v>360.0855</v>
      </c>
      <c r="F52" s="65">
        <f t="shared" si="4"/>
        <v>2.2173981316698588</v>
      </c>
      <c r="G52" s="59" t="s">
        <v>7</v>
      </c>
      <c r="H52" s="59" t="s">
        <v>7</v>
      </c>
      <c r="I52" s="60">
        <v>205.02</v>
      </c>
      <c r="J52" s="65">
        <f t="shared" si="7"/>
        <v>1.2625083902433019</v>
      </c>
      <c r="K52" s="60" t="s">
        <v>7</v>
      </c>
      <c r="L52" s="65" t="s">
        <v>7</v>
      </c>
      <c r="M52" s="65" t="s">
        <v>7</v>
      </c>
      <c r="N52" s="65" t="s">
        <v>7</v>
      </c>
      <c r="O52" s="60">
        <v>159.33</v>
      </c>
      <c r="P52" s="60">
        <f t="shared" si="5"/>
        <v>0.9811504332136635</v>
      </c>
      <c r="Q52" s="59">
        <v>28.722</v>
      </c>
      <c r="R52" s="59">
        <f t="shared" si="6"/>
        <v>0.1768694077873774</v>
      </c>
      <c r="S52" s="59">
        <f t="shared" si="2"/>
        <v>3438.8520000000003</v>
      </c>
      <c r="T52" s="59">
        <f t="shared" si="3"/>
        <v>21.17637061167183</v>
      </c>
      <c r="U52"/>
      <c r="V52" s="13"/>
      <c r="W52" s="13"/>
      <c r="X52" s="13"/>
      <c r="Y52" s="13"/>
      <c r="Z52" s="13"/>
    </row>
    <row r="53" spans="1:26" ht="12" customHeight="1">
      <c r="A53" s="43">
        <v>1955</v>
      </c>
      <c r="B53" s="79">
        <f>IF(+'[1]Pop'!D176=0,'[1]Pop'!H176,'[1]Pop'!D176)</f>
        <v>165.275</v>
      </c>
      <c r="C53" s="65">
        <v>2828.3625</v>
      </c>
      <c r="D53" s="65">
        <f t="shared" si="0"/>
        <v>17.113069127212224</v>
      </c>
      <c r="E53" s="60">
        <v>405.8325</v>
      </c>
      <c r="F53" s="65">
        <f t="shared" si="4"/>
        <v>2.455498411738012</v>
      </c>
      <c r="G53" s="59" t="s">
        <v>7</v>
      </c>
      <c r="H53" s="59" t="s">
        <v>7</v>
      </c>
      <c r="I53" s="60">
        <v>224.19</v>
      </c>
      <c r="J53" s="65">
        <f t="shared" si="7"/>
        <v>1.356466495235214</v>
      </c>
      <c r="K53" s="60">
        <v>144.0986</v>
      </c>
      <c r="L53" s="65">
        <v>1</v>
      </c>
      <c r="M53" s="65" t="s">
        <v>7</v>
      </c>
      <c r="N53" s="65" t="s">
        <v>7</v>
      </c>
      <c r="O53" s="60">
        <v>168.948</v>
      </c>
      <c r="P53" s="60">
        <f t="shared" si="5"/>
        <v>1.022223566782635</v>
      </c>
      <c r="Q53" s="59">
        <v>20.64</v>
      </c>
      <c r="R53" s="59">
        <f t="shared" si="6"/>
        <v>0.12488277113901074</v>
      </c>
      <c r="S53" s="59">
        <f t="shared" si="2"/>
        <v>3792.0715999999998</v>
      </c>
      <c r="T53" s="59">
        <f t="shared" si="3"/>
        <v>22.94401210104371</v>
      </c>
      <c r="U53"/>
      <c r="V53" s="13"/>
      <c r="W53" s="13"/>
      <c r="X53" s="13"/>
      <c r="Y53" s="13"/>
      <c r="Z53" s="13"/>
    </row>
    <row r="54" spans="1:26" ht="12" customHeight="1">
      <c r="A54" s="41">
        <v>1956</v>
      </c>
      <c r="B54" s="78">
        <f>IF(+'[1]Pop'!D177=0,'[1]Pop'!H177,'[1]Pop'!D177)</f>
        <v>168.221</v>
      </c>
      <c r="C54" s="64">
        <v>2885.9985</v>
      </c>
      <c r="D54" s="64">
        <f t="shared" si="0"/>
        <v>17.15599419810844</v>
      </c>
      <c r="E54" s="56">
        <v>463.734</v>
      </c>
      <c r="F54" s="64">
        <f t="shared" si="4"/>
        <v>2.7566950618531574</v>
      </c>
      <c r="G54" s="64" t="s">
        <v>7</v>
      </c>
      <c r="H54" s="64" t="s">
        <v>7</v>
      </c>
      <c r="I54" s="56">
        <v>214.326</v>
      </c>
      <c r="J54" s="64">
        <f t="shared" si="7"/>
        <v>1.2740739860065033</v>
      </c>
      <c r="K54" s="180">
        <v>145.2794</v>
      </c>
      <c r="L54" s="64">
        <v>1</v>
      </c>
      <c r="M54" s="64" t="s">
        <v>7</v>
      </c>
      <c r="N54" s="64" t="s">
        <v>7</v>
      </c>
      <c r="O54" s="56">
        <v>164.784</v>
      </c>
      <c r="P54" s="56">
        <f t="shared" si="5"/>
        <v>0.9795685437608859</v>
      </c>
      <c r="Q54" s="179">
        <v>20.58</v>
      </c>
      <c r="R54" s="55">
        <f t="shared" si="6"/>
        <v>0.1223390658716807</v>
      </c>
      <c r="S54" s="55">
        <f t="shared" si="2"/>
        <v>3894.7019</v>
      </c>
      <c r="T54" s="55">
        <f t="shared" si="3"/>
        <v>23.152293114414967</v>
      </c>
      <c r="U54"/>
      <c r="V54" s="13"/>
      <c r="W54" s="13"/>
      <c r="X54" s="13"/>
      <c r="Y54" s="13"/>
      <c r="Z54" s="13"/>
    </row>
    <row r="55" spans="1:26" ht="12" customHeight="1">
      <c r="A55" s="41">
        <v>1957</v>
      </c>
      <c r="B55" s="78">
        <f>IF(+'[1]Pop'!D178=0,'[1]Pop'!H178,'[1]Pop'!D178)</f>
        <v>171.274</v>
      </c>
      <c r="C55" s="64">
        <v>2927.6235</v>
      </c>
      <c r="D55" s="64">
        <f t="shared" si="0"/>
        <v>17.09321613321345</v>
      </c>
      <c r="E55" s="56">
        <v>500.2425</v>
      </c>
      <c r="F55" s="64">
        <f t="shared" si="4"/>
        <v>2.920714761142964</v>
      </c>
      <c r="G55" s="64" t="s">
        <v>7</v>
      </c>
      <c r="H55" s="64" t="s">
        <v>7</v>
      </c>
      <c r="I55" s="56">
        <v>220.272</v>
      </c>
      <c r="J55" s="64">
        <f t="shared" si="7"/>
        <v>1.2860796151196328</v>
      </c>
      <c r="K55" s="180">
        <v>151.8804</v>
      </c>
      <c r="L55" s="64">
        <v>1</v>
      </c>
      <c r="M55" s="64" t="s">
        <v>7</v>
      </c>
      <c r="N55" s="64" t="s">
        <v>7</v>
      </c>
      <c r="O55" s="56">
        <v>168.894</v>
      </c>
      <c r="P55" s="56">
        <f t="shared" si="5"/>
        <v>0.9861041372304028</v>
      </c>
      <c r="Q55" s="179">
        <v>19.902</v>
      </c>
      <c r="R55" s="55">
        <f t="shared" si="6"/>
        <v>0.11619977346240527</v>
      </c>
      <c r="S55" s="55">
        <f t="shared" si="2"/>
        <v>3988.8144</v>
      </c>
      <c r="T55" s="55">
        <f t="shared" si="3"/>
        <v>23.289082989829165</v>
      </c>
      <c r="U55"/>
      <c r="V55" s="13"/>
      <c r="W55" s="13"/>
      <c r="X55" s="13"/>
      <c r="Y55" s="13"/>
      <c r="Z55" s="13"/>
    </row>
    <row r="56" spans="1:26" ht="12" customHeight="1">
      <c r="A56" s="41">
        <v>1958</v>
      </c>
      <c r="B56" s="78">
        <f>IF(+'[1]Pop'!D179=0,'[1]Pop'!H179,'[1]Pop'!D179)</f>
        <v>174.141</v>
      </c>
      <c r="C56" s="64">
        <v>2957.2875</v>
      </c>
      <c r="D56" s="64">
        <f t="shared" si="0"/>
        <v>16.982143780040314</v>
      </c>
      <c r="E56" s="56">
        <v>527.832</v>
      </c>
      <c r="F56" s="64">
        <f t="shared" si="4"/>
        <v>3.031061036746085</v>
      </c>
      <c r="G56" s="64" t="s">
        <v>7</v>
      </c>
      <c r="H56" s="64" t="s">
        <v>7</v>
      </c>
      <c r="I56" s="56">
        <v>222.408</v>
      </c>
      <c r="J56" s="64">
        <f t="shared" si="7"/>
        <v>1.2771719468706393</v>
      </c>
      <c r="K56" s="180">
        <v>172.75759999999997</v>
      </c>
      <c r="L56" s="64">
        <v>1.1</v>
      </c>
      <c r="M56" s="64" t="s">
        <v>7</v>
      </c>
      <c r="N56" s="64" t="s">
        <v>7</v>
      </c>
      <c r="O56" s="56">
        <v>170.4</v>
      </c>
      <c r="P56" s="56">
        <f t="shared" si="5"/>
        <v>0.9785174083070616</v>
      </c>
      <c r="Q56" s="179">
        <v>23.574</v>
      </c>
      <c r="R56" s="55">
        <f t="shared" si="6"/>
        <v>0.13537305976191708</v>
      </c>
      <c r="S56" s="55">
        <f t="shared" si="2"/>
        <v>4074.2590999999998</v>
      </c>
      <c r="T56" s="55">
        <f t="shared" si="3"/>
        <v>23.396323094503877</v>
      </c>
      <c r="U56"/>
      <c r="V56" s="13"/>
      <c r="W56" s="13"/>
      <c r="X56" s="13"/>
      <c r="Y56" s="13"/>
      <c r="Z56" s="13"/>
    </row>
    <row r="57" spans="1:26" ht="12" customHeight="1">
      <c r="A57" s="41">
        <v>1959</v>
      </c>
      <c r="B57" s="78">
        <f>IF(+'[1]Pop'!D180=0,'[1]Pop'!H180,'[1]Pop'!D180)</f>
        <v>177.073</v>
      </c>
      <c r="C57" s="64">
        <v>3145.1895</v>
      </c>
      <c r="D57" s="64">
        <f t="shared" si="0"/>
        <v>17.762106588808006</v>
      </c>
      <c r="E57" s="56">
        <v>603.972</v>
      </c>
      <c r="F57" s="64">
        <f t="shared" si="4"/>
        <v>3.4108644457370687</v>
      </c>
      <c r="G57" s="64" t="s">
        <v>7</v>
      </c>
      <c r="H57" s="64" t="s">
        <v>7</v>
      </c>
      <c r="I57" s="56">
        <v>242.376</v>
      </c>
      <c r="J57" s="64">
        <f t="shared" si="7"/>
        <v>1.3687914024159527</v>
      </c>
      <c r="K57" s="180">
        <v>183.30279999999996</v>
      </c>
      <c r="L57" s="64">
        <v>1.2</v>
      </c>
      <c r="M57" s="64" t="s">
        <v>7</v>
      </c>
      <c r="N57" s="64" t="s">
        <v>7</v>
      </c>
      <c r="O57" s="56">
        <v>210.666</v>
      </c>
      <c r="P57" s="56">
        <f t="shared" si="5"/>
        <v>1.1897127173538597</v>
      </c>
      <c r="Q57" s="179">
        <v>26.604</v>
      </c>
      <c r="R57" s="55">
        <f t="shared" si="6"/>
        <v>0.15024312006912402</v>
      </c>
      <c r="S57" s="55">
        <f t="shared" si="2"/>
        <v>4412.110300000001</v>
      </c>
      <c r="T57" s="55">
        <f t="shared" si="3"/>
        <v>24.916900374421854</v>
      </c>
      <c r="U57"/>
      <c r="V57" s="13"/>
      <c r="W57" s="13"/>
      <c r="X57" s="13"/>
      <c r="Y57" s="13"/>
      <c r="Z57" s="13"/>
    </row>
    <row r="58" spans="1:26" ht="12" customHeight="1">
      <c r="A58" s="41">
        <v>1960</v>
      </c>
      <c r="B58" s="78">
        <f>IF(+'[1]Pop'!D181=0,'[1]Pop'!H181,'[1]Pop'!D181)</f>
        <v>180.671</v>
      </c>
      <c r="C58" s="64">
        <v>3138.984</v>
      </c>
      <c r="D58" s="64">
        <f t="shared" si="0"/>
        <v>17.374033464142006</v>
      </c>
      <c r="E58" s="56">
        <v>650.8305</v>
      </c>
      <c r="F58" s="64">
        <f t="shared" si="4"/>
        <v>3.6022964393842956</v>
      </c>
      <c r="G58" s="64" t="s">
        <v>7</v>
      </c>
      <c r="H58" s="64" t="s">
        <v>7</v>
      </c>
      <c r="I58" s="56">
        <v>243.45</v>
      </c>
      <c r="J58" s="64">
        <f t="shared" si="7"/>
        <v>1.347476905535476</v>
      </c>
      <c r="K58" s="180">
        <v>200.05539999999996</v>
      </c>
      <c r="L58" s="64">
        <v>1.2</v>
      </c>
      <c r="M58" s="64" t="s">
        <v>7</v>
      </c>
      <c r="N58" s="64" t="s">
        <v>7</v>
      </c>
      <c r="O58" s="56">
        <v>200.166</v>
      </c>
      <c r="P58" s="56">
        <f t="shared" si="5"/>
        <v>1.107903315972126</v>
      </c>
      <c r="Q58" s="179">
        <v>29.478</v>
      </c>
      <c r="R58" s="55">
        <f t="shared" si="6"/>
        <v>0.16315844822910153</v>
      </c>
      <c r="S58" s="55">
        <f t="shared" si="2"/>
        <v>4462.9639</v>
      </c>
      <c r="T58" s="55">
        <f t="shared" si="3"/>
        <v>24.70215972679622</v>
      </c>
      <c r="U58"/>
      <c r="V58" s="13"/>
      <c r="W58" s="13"/>
      <c r="X58" s="13"/>
      <c r="Y58" s="13"/>
      <c r="Z58" s="13"/>
    </row>
    <row r="59" spans="1:26" ht="12" customHeight="1">
      <c r="A59" s="43">
        <v>1961</v>
      </c>
      <c r="B59" s="79">
        <f>IF(+'[1]Pop'!D182=0,'[1]Pop'!H182,'[1]Pop'!D182)</f>
        <v>183.691</v>
      </c>
      <c r="C59" s="65">
        <v>3137.1795</v>
      </c>
      <c r="D59" s="65">
        <f t="shared" si="0"/>
        <v>17.078569445427377</v>
      </c>
      <c r="E59" s="60">
        <v>735.1425</v>
      </c>
      <c r="F59" s="65">
        <f t="shared" si="4"/>
        <v>4.002060525556505</v>
      </c>
      <c r="G59" s="59" t="s">
        <v>7</v>
      </c>
      <c r="H59" s="59" t="s">
        <v>7</v>
      </c>
      <c r="I59" s="60">
        <v>240.966</v>
      </c>
      <c r="J59" s="65">
        <f t="shared" si="7"/>
        <v>1.3118007959018134</v>
      </c>
      <c r="K59" s="60">
        <v>205.41819999999996</v>
      </c>
      <c r="L59" s="65">
        <v>1.3</v>
      </c>
      <c r="M59" s="65" t="s">
        <v>7</v>
      </c>
      <c r="N59" s="65" t="s">
        <v>7</v>
      </c>
      <c r="O59" s="60">
        <v>197.244</v>
      </c>
      <c r="P59" s="60">
        <f t="shared" si="5"/>
        <v>1.0737815135199873</v>
      </c>
      <c r="Q59" s="59">
        <v>26.778</v>
      </c>
      <c r="R59" s="59">
        <f t="shared" si="6"/>
        <v>0.1457774196884986</v>
      </c>
      <c r="S59" s="59">
        <f t="shared" si="2"/>
        <v>4542.7282000000005</v>
      </c>
      <c r="T59" s="59">
        <f t="shared" si="3"/>
        <v>24.73027094413989</v>
      </c>
      <c r="U59"/>
      <c r="V59" s="13"/>
      <c r="W59" s="13"/>
      <c r="X59" s="13"/>
      <c r="Y59" s="13"/>
      <c r="Z59" s="13"/>
    </row>
    <row r="60" spans="1:26" ht="12" customHeight="1">
      <c r="A60" s="43">
        <v>1962</v>
      </c>
      <c r="B60" s="79">
        <f>IF(+'[1]Pop'!D183=0,'[1]Pop'!H183,'[1]Pop'!D183)</f>
        <v>186.538</v>
      </c>
      <c r="C60" s="65">
        <v>3169.926</v>
      </c>
      <c r="D60" s="65">
        <f t="shared" si="0"/>
        <v>16.993459777632438</v>
      </c>
      <c r="E60" s="60">
        <v>846.63</v>
      </c>
      <c r="F60" s="65">
        <f t="shared" si="4"/>
        <v>4.538646281186675</v>
      </c>
      <c r="G60" s="59" t="s">
        <v>7</v>
      </c>
      <c r="H60" s="59" t="s">
        <v>7</v>
      </c>
      <c r="I60" s="60">
        <v>243.906</v>
      </c>
      <c r="J60" s="65">
        <f t="shared" si="7"/>
        <v>1.307540554739517</v>
      </c>
      <c r="K60" s="60">
        <v>219.53859999999997</v>
      </c>
      <c r="L60" s="65">
        <v>1.3</v>
      </c>
      <c r="M60" s="65" t="s">
        <v>7</v>
      </c>
      <c r="N60" s="65" t="s">
        <v>7</v>
      </c>
      <c r="O60" s="60">
        <v>199.2</v>
      </c>
      <c r="P60" s="60">
        <f t="shared" si="5"/>
        <v>1.0678789308344678</v>
      </c>
      <c r="Q60" s="59">
        <v>31.2</v>
      </c>
      <c r="R60" s="59">
        <f t="shared" si="6"/>
        <v>0.1672581457933504</v>
      </c>
      <c r="S60" s="59">
        <f t="shared" si="2"/>
        <v>4710.4006</v>
      </c>
      <c r="T60" s="59">
        <f t="shared" si="3"/>
        <v>25.251694560893757</v>
      </c>
      <c r="U60"/>
      <c r="V60" s="13"/>
      <c r="W60" s="13"/>
      <c r="X60" s="13"/>
      <c r="Y60" s="13"/>
      <c r="Z60" s="13"/>
    </row>
    <row r="61" spans="1:26" ht="12" customHeight="1">
      <c r="A61" s="43">
        <v>1963</v>
      </c>
      <c r="B61" s="79">
        <f>IF(+'[1]Pop'!D184=0,'[1]Pop'!H184,'[1]Pop'!D184)</f>
        <v>189.242</v>
      </c>
      <c r="C61" s="65">
        <v>3229.1865</v>
      </c>
      <c r="D61" s="65">
        <f t="shared" si="0"/>
        <v>17.063793978080977</v>
      </c>
      <c r="E61" s="60">
        <v>915.066</v>
      </c>
      <c r="F61" s="65">
        <f t="shared" si="4"/>
        <v>4.835427653480729</v>
      </c>
      <c r="G61" s="59" t="s">
        <v>7</v>
      </c>
      <c r="H61" s="59" t="s">
        <v>7</v>
      </c>
      <c r="I61" s="60">
        <v>253.02</v>
      </c>
      <c r="J61" s="65">
        <f t="shared" si="7"/>
        <v>1.33701820948838</v>
      </c>
      <c r="K61" s="60">
        <v>218.11999999999998</v>
      </c>
      <c r="L61" s="65">
        <v>1.3</v>
      </c>
      <c r="M61" s="65" t="s">
        <v>7</v>
      </c>
      <c r="N61" s="65" t="s">
        <v>7</v>
      </c>
      <c r="O61" s="60">
        <v>202.8</v>
      </c>
      <c r="P61" s="60">
        <f t="shared" si="5"/>
        <v>1.0716437154542862</v>
      </c>
      <c r="Q61" s="59">
        <v>32.4</v>
      </c>
      <c r="R61" s="59">
        <f t="shared" si="6"/>
        <v>0.171209350989738</v>
      </c>
      <c r="S61" s="59">
        <f t="shared" si="2"/>
        <v>4850.5925</v>
      </c>
      <c r="T61" s="59">
        <f t="shared" si="3"/>
        <v>25.631691167922554</v>
      </c>
      <c r="U61"/>
      <c r="V61" s="13"/>
      <c r="W61" s="13"/>
      <c r="X61" s="13"/>
      <c r="Y61" s="13"/>
      <c r="Z61" s="13"/>
    </row>
    <row r="62" spans="1:26" ht="12" customHeight="1">
      <c r="A62" s="43">
        <v>1964</v>
      </c>
      <c r="B62" s="79">
        <f>IF(+'[1]Pop'!D185=0,'[1]Pop'!H185,'[1]Pop'!D185)</f>
        <v>191.889</v>
      </c>
      <c r="C62" s="65">
        <v>3324.3435</v>
      </c>
      <c r="D62" s="65">
        <f t="shared" si="0"/>
        <v>17.324304676140894</v>
      </c>
      <c r="E62" s="60">
        <v>979.749</v>
      </c>
      <c r="F62" s="65">
        <f t="shared" si="4"/>
        <v>5.105811172083861</v>
      </c>
      <c r="G62" s="59" t="s">
        <v>7</v>
      </c>
      <c r="H62" s="59" t="s">
        <v>7</v>
      </c>
      <c r="I62" s="60">
        <v>264.048</v>
      </c>
      <c r="J62" s="65">
        <f t="shared" si="7"/>
        <v>1.3760455263199036</v>
      </c>
      <c r="K62" s="60">
        <v>218.11999999999998</v>
      </c>
      <c r="L62" s="65">
        <v>1.3</v>
      </c>
      <c r="M62" s="65" t="s">
        <v>7</v>
      </c>
      <c r="N62" s="65" t="s">
        <v>7</v>
      </c>
      <c r="O62" s="60">
        <v>218.4</v>
      </c>
      <c r="P62" s="60">
        <f t="shared" si="5"/>
        <v>1.1381579975923581</v>
      </c>
      <c r="Q62" s="59">
        <v>35.4</v>
      </c>
      <c r="R62" s="59">
        <f t="shared" si="6"/>
        <v>0.18448165345590417</v>
      </c>
      <c r="S62" s="59">
        <f t="shared" si="2"/>
        <v>5040.060499999999</v>
      </c>
      <c r="T62" s="59">
        <f t="shared" si="3"/>
        <v>26.265499846265282</v>
      </c>
      <c r="U62"/>
      <c r="V62" s="13"/>
      <c r="W62" s="13"/>
      <c r="X62" s="13"/>
      <c r="Y62" s="13"/>
      <c r="Z62" s="13"/>
    </row>
    <row r="63" spans="1:26" ht="12" customHeight="1">
      <c r="A63" s="43">
        <v>1965</v>
      </c>
      <c r="B63" s="79">
        <f>IF(+'[1]Pop'!D186=0,'[1]Pop'!H186,'[1]Pop'!D186)</f>
        <v>194.303</v>
      </c>
      <c r="C63" s="65">
        <v>3406.5</v>
      </c>
      <c r="D63" s="65">
        <f t="shared" si="0"/>
        <v>17.53189605924767</v>
      </c>
      <c r="E63" s="60">
        <v>1039.464</v>
      </c>
      <c r="F63" s="65">
        <f t="shared" si="4"/>
        <v>5.349706386417091</v>
      </c>
      <c r="G63" s="59" t="s">
        <v>7</v>
      </c>
      <c r="H63" s="59" t="s">
        <v>7</v>
      </c>
      <c r="I63" s="60">
        <v>272.694</v>
      </c>
      <c r="J63" s="65">
        <f t="shared" si="7"/>
        <v>1.4034471933011843</v>
      </c>
      <c r="K63" s="60">
        <v>229.84599999999998</v>
      </c>
      <c r="L63" s="65">
        <v>1.3</v>
      </c>
      <c r="M63" s="65" t="s">
        <v>7</v>
      </c>
      <c r="N63" s="65" t="s">
        <v>7</v>
      </c>
      <c r="O63" s="60">
        <v>222.714</v>
      </c>
      <c r="P63" s="60">
        <f t="shared" si="5"/>
        <v>1.1462200789488581</v>
      </c>
      <c r="Q63" s="59">
        <v>38.916</v>
      </c>
      <c r="R63" s="59">
        <f>Q63/B63</f>
        <v>0.2002851216913789</v>
      </c>
      <c r="S63" s="59">
        <f t="shared" si="2"/>
        <v>5210.134</v>
      </c>
      <c r="T63" s="59">
        <f t="shared" si="3"/>
        <v>26.814480476369383</v>
      </c>
      <c r="U63"/>
      <c r="V63" s="13"/>
      <c r="W63" s="13"/>
      <c r="X63" s="13"/>
      <c r="Y63" s="13"/>
      <c r="Z63" s="13"/>
    </row>
    <row r="64" spans="1:26" ht="12" customHeight="1">
      <c r="A64" s="41">
        <v>1966</v>
      </c>
      <c r="B64" s="78">
        <f>IF(+'[1]Pop'!D187=0,'[1]Pop'!H187,'[1]Pop'!D187)</f>
        <v>196.56</v>
      </c>
      <c r="C64" s="64">
        <v>3380.2155</v>
      </c>
      <c r="D64" s="64">
        <f t="shared" si="0"/>
        <v>17.196863553113552</v>
      </c>
      <c r="E64" s="56">
        <v>1080.153</v>
      </c>
      <c r="F64" s="64">
        <f t="shared" si="4"/>
        <v>5.495283882783883</v>
      </c>
      <c r="G64" s="64" t="s">
        <v>7</v>
      </c>
      <c r="H64" s="64" t="s">
        <v>7</v>
      </c>
      <c r="I64" s="64">
        <v>284.826</v>
      </c>
      <c r="J64" s="64">
        <f t="shared" si="7"/>
        <v>1.4490537240537242</v>
      </c>
      <c r="K64" s="151">
        <v>229.27199999999996</v>
      </c>
      <c r="L64" s="64">
        <f>K64/$B64</f>
        <v>1.1664224664224663</v>
      </c>
      <c r="M64" s="64" t="s">
        <v>7</v>
      </c>
      <c r="N64" s="64" t="s">
        <v>7</v>
      </c>
      <c r="O64" s="56">
        <v>243.69</v>
      </c>
      <c r="P64" s="56">
        <f t="shared" si="5"/>
        <v>1.2397741147741148</v>
      </c>
      <c r="Q64" s="179">
        <v>40.746</v>
      </c>
      <c r="R64" s="55">
        <f aca="true" t="shared" si="8" ref="R64:R113">Q64/B64</f>
        <v>0.2072954822954823</v>
      </c>
      <c r="S64" s="55">
        <f t="shared" si="2"/>
        <v>5258.902499999999</v>
      </c>
      <c r="T64" s="55">
        <f t="shared" si="3"/>
        <v>26.75469322344322</v>
      </c>
      <c r="U64"/>
      <c r="V64" s="13"/>
      <c r="W64" s="13"/>
      <c r="X64" s="13"/>
      <c r="Y64" s="13"/>
      <c r="Z64" s="13"/>
    </row>
    <row r="65" spans="1:26" ht="12" customHeight="1">
      <c r="A65" s="41">
        <v>1967</v>
      </c>
      <c r="B65" s="78">
        <f>IF(+'[1]Pop'!D188=0,'[1]Pop'!H188,'[1]Pop'!D188)</f>
        <v>198.712</v>
      </c>
      <c r="C65" s="64">
        <v>3354.3405</v>
      </c>
      <c r="D65" s="64">
        <f t="shared" si="0"/>
        <v>16.88041235556987</v>
      </c>
      <c r="E65" s="56">
        <v>1119.6</v>
      </c>
      <c r="F65" s="64">
        <f t="shared" si="4"/>
        <v>5.634284794073835</v>
      </c>
      <c r="G65" s="64" t="s">
        <v>7</v>
      </c>
      <c r="H65" s="64" t="s">
        <v>7</v>
      </c>
      <c r="I65" s="64">
        <v>275.958</v>
      </c>
      <c r="J65" s="64">
        <f>I65/$B65</f>
        <v>1.3887334433753373</v>
      </c>
      <c r="K65" s="151">
        <v>237.41459999999998</v>
      </c>
      <c r="L65" s="64">
        <f>K65/$B65</f>
        <v>1.1947673014211522</v>
      </c>
      <c r="M65" s="64" t="s">
        <v>7</v>
      </c>
      <c r="N65" s="64" t="s">
        <v>7</v>
      </c>
      <c r="O65" s="56">
        <v>253.788</v>
      </c>
      <c r="P65" s="56">
        <f t="shared" si="5"/>
        <v>1.277164942227948</v>
      </c>
      <c r="Q65" s="179">
        <v>41.682</v>
      </c>
      <c r="R65" s="55">
        <f t="shared" si="8"/>
        <v>0.20976085993800075</v>
      </c>
      <c r="S65" s="55">
        <f t="shared" si="2"/>
        <v>5282.7831</v>
      </c>
      <c r="T65" s="55">
        <f t="shared" si="3"/>
        <v>26.585123696606143</v>
      </c>
      <c r="U65"/>
      <c r="V65" s="13"/>
      <c r="W65" s="13"/>
      <c r="X65" s="13"/>
      <c r="Y65" s="13"/>
      <c r="Z65" s="13"/>
    </row>
    <row r="66" spans="1:26" ht="12" customHeight="1">
      <c r="A66" s="41">
        <v>1968</v>
      </c>
      <c r="B66" s="78">
        <f>IF(+'[1]Pop'!D189=0,'[1]Pop'!H189,'[1]Pop'!D189)</f>
        <v>200.706</v>
      </c>
      <c r="C66" s="64">
        <v>3479.4315</v>
      </c>
      <c r="D66" s="64">
        <f t="shared" si="0"/>
        <v>17.33596155570835</v>
      </c>
      <c r="E66" s="56">
        <v>1169.532</v>
      </c>
      <c r="F66" s="64">
        <f t="shared" si="4"/>
        <v>5.827090370990404</v>
      </c>
      <c r="G66" s="64" t="s">
        <v>7</v>
      </c>
      <c r="H66" s="64" t="s">
        <v>7</v>
      </c>
      <c r="I66" s="64">
        <v>295.398</v>
      </c>
      <c r="J66" s="64">
        <f>I66/$B66</f>
        <v>1.4717945651848976</v>
      </c>
      <c r="K66" s="151">
        <v>249.56699999999998</v>
      </c>
      <c r="L66" s="64">
        <f>K66/$B66</f>
        <v>1.2434456369017368</v>
      </c>
      <c r="M66" s="64" t="s">
        <v>7</v>
      </c>
      <c r="N66" s="64" t="s">
        <v>7</v>
      </c>
      <c r="O66" s="56">
        <v>271.686</v>
      </c>
      <c r="P66" s="56">
        <f t="shared" si="5"/>
        <v>1.3536516098173448</v>
      </c>
      <c r="Q66" s="179">
        <v>41.946</v>
      </c>
      <c r="R66" s="55">
        <f t="shared" si="8"/>
        <v>0.20899225733161939</v>
      </c>
      <c r="S66" s="55">
        <f t="shared" si="2"/>
        <v>5507.5605</v>
      </c>
      <c r="T66" s="55">
        <f t="shared" si="3"/>
        <v>27.44093599593435</v>
      </c>
      <c r="U66"/>
      <c r="V66" s="13"/>
      <c r="W66" s="13"/>
      <c r="X66" s="13"/>
      <c r="Y66" s="13"/>
      <c r="Z66" s="13"/>
    </row>
    <row r="67" spans="1:26" ht="12" customHeight="1">
      <c r="A67" s="41">
        <v>1969</v>
      </c>
      <c r="B67" s="78">
        <f>IF(+'[1]Pop'!D190=0,'[1]Pop'!H190,'[1]Pop'!D190)</f>
        <v>202.677</v>
      </c>
      <c r="C67" s="64">
        <v>3444.7545</v>
      </c>
      <c r="D67" s="64">
        <f t="shared" si="0"/>
        <v>16.99627732796519</v>
      </c>
      <c r="E67" s="56">
        <v>1239.7275</v>
      </c>
      <c r="F67" s="64">
        <f t="shared" si="4"/>
        <v>6.116764605752009</v>
      </c>
      <c r="G67" s="64" t="s">
        <v>7</v>
      </c>
      <c r="H67" s="64" t="s">
        <v>7</v>
      </c>
      <c r="I67" s="64">
        <v>307.194</v>
      </c>
      <c r="J67" s="64">
        <f>I67/$B67</f>
        <v>1.5156825885522285</v>
      </c>
      <c r="K67" s="151">
        <v>244.40099999999998</v>
      </c>
      <c r="L67" s="64">
        <f>K67/$B67</f>
        <v>1.205864503619059</v>
      </c>
      <c r="M67" s="64" t="s">
        <v>7</v>
      </c>
      <c r="N67" s="64" t="s">
        <v>7</v>
      </c>
      <c r="O67" s="56">
        <v>247.63799999999998</v>
      </c>
      <c r="P67" s="56">
        <f t="shared" si="5"/>
        <v>1.221835728770408</v>
      </c>
      <c r="Q67" s="179">
        <v>35.868</v>
      </c>
      <c r="R67" s="55">
        <f t="shared" si="8"/>
        <v>0.17697123995322608</v>
      </c>
      <c r="S67" s="55">
        <f t="shared" si="2"/>
        <v>5519.5830000000005</v>
      </c>
      <c r="T67" s="55">
        <f t="shared" si="3"/>
        <v>27.23339599461212</v>
      </c>
      <c r="U67"/>
      <c r="V67" s="13"/>
      <c r="W67" s="13"/>
      <c r="X67" s="13"/>
      <c r="Y67" s="13"/>
      <c r="Z67" s="13"/>
    </row>
    <row r="68" spans="1:26" ht="12" customHeight="1">
      <c r="A68" s="41">
        <v>1970</v>
      </c>
      <c r="B68" s="78">
        <f>IF(+'[1]Pop'!D191=0,'[1]Pop'!H191,'[1]Pop'!D191)</f>
        <v>205.052</v>
      </c>
      <c r="C68" s="55">
        <v>3427.794</v>
      </c>
      <c r="D68" s="55">
        <f aca="true" t="shared" si="9" ref="D68:D105">C68/$B68</f>
        <v>16.716706006281335</v>
      </c>
      <c r="E68" s="55">
        <v>1289.9835</v>
      </c>
      <c r="F68" s="64">
        <f t="shared" si="4"/>
        <v>6.2910066714784545</v>
      </c>
      <c r="G68" s="64" t="s">
        <v>7</v>
      </c>
      <c r="H68" s="64" t="s">
        <v>7</v>
      </c>
      <c r="I68" s="55">
        <v>293.322</v>
      </c>
      <c r="J68" s="55">
        <f aca="true" t="shared" si="10" ref="J68:J105">I68/$B68</f>
        <v>1.43047617189786</v>
      </c>
      <c r="K68" s="179">
        <v>229.61639999999997</v>
      </c>
      <c r="L68" s="55">
        <f aca="true" t="shared" si="11" ref="L68:L93">K68/$B68</f>
        <v>1.119795954196984</v>
      </c>
      <c r="M68" s="64" t="s">
        <v>7</v>
      </c>
      <c r="N68" s="64" t="s">
        <v>7</v>
      </c>
      <c r="O68" s="56">
        <v>223.59</v>
      </c>
      <c r="P68" s="56">
        <f t="shared" si="5"/>
        <v>1.090406335953807</v>
      </c>
      <c r="Q68" s="179">
        <v>40.314</v>
      </c>
      <c r="R68" s="55">
        <f t="shared" si="8"/>
        <v>0.1966037883073562</v>
      </c>
      <c r="S68" s="55">
        <f t="shared" si="2"/>
        <v>5504.619900000001</v>
      </c>
      <c r="T68" s="55">
        <f t="shared" si="3"/>
        <v>26.8449949281158</v>
      </c>
      <c r="U68"/>
      <c r="V68" s="13"/>
      <c r="W68" s="13"/>
      <c r="X68" s="13"/>
      <c r="Y68" s="13"/>
      <c r="Z68" s="13"/>
    </row>
    <row r="69" spans="1:26" ht="12" customHeight="1">
      <c r="A69" s="43">
        <v>1971</v>
      </c>
      <c r="B69" s="79">
        <f>IF(+'[1]Pop'!D192=0,'[1]Pop'!H192,'[1]Pop'!D192)</f>
        <v>207.661</v>
      </c>
      <c r="C69" s="59">
        <v>3446.2935</v>
      </c>
      <c r="D69" s="59">
        <f t="shared" si="9"/>
        <v>16.595766658159214</v>
      </c>
      <c r="E69" s="59">
        <v>1294.623</v>
      </c>
      <c r="F69" s="65">
        <f t="shared" si="4"/>
        <v>6.234309764471904</v>
      </c>
      <c r="G69" s="59" t="s">
        <v>7</v>
      </c>
      <c r="H69" s="59" t="s">
        <v>7</v>
      </c>
      <c r="I69" s="59">
        <v>292.986</v>
      </c>
      <c r="J69" s="59">
        <f t="shared" si="10"/>
        <v>1.4108860113357828</v>
      </c>
      <c r="K69" s="59">
        <v>213.65099999999998</v>
      </c>
      <c r="L69" s="59">
        <f t="shared" si="11"/>
        <v>1.0288450888708038</v>
      </c>
      <c r="M69" s="65" t="s">
        <v>7</v>
      </c>
      <c r="N69" s="65" t="s">
        <v>7</v>
      </c>
      <c r="O69" s="60">
        <v>224.52</v>
      </c>
      <c r="P69" s="60">
        <f t="shared" si="5"/>
        <v>1.081185200880281</v>
      </c>
      <c r="Q69" s="59">
        <v>47.202</v>
      </c>
      <c r="R69" s="59">
        <f t="shared" si="8"/>
        <v>0.22730315273450477</v>
      </c>
      <c r="S69" s="59">
        <f t="shared" si="2"/>
        <v>5519.275500000001</v>
      </c>
      <c r="T69" s="59">
        <f t="shared" si="3"/>
        <v>26.57829587645249</v>
      </c>
      <c r="U69"/>
      <c r="V69" s="13"/>
      <c r="W69" s="13"/>
      <c r="X69" s="13"/>
      <c r="Y69" s="13"/>
      <c r="Z69" s="13"/>
    </row>
    <row r="70" spans="1:26" ht="12" customHeight="1">
      <c r="A70" s="43">
        <v>1972</v>
      </c>
      <c r="B70" s="79">
        <f>IF(+'[1]Pop'!D193=0,'[1]Pop'!H193,'[1]Pop'!D193)</f>
        <v>209.896</v>
      </c>
      <c r="C70" s="59">
        <v>3454.875</v>
      </c>
      <c r="D70" s="59">
        <f t="shared" si="9"/>
        <v>16.459937302283038</v>
      </c>
      <c r="E70" s="59">
        <v>1308.627</v>
      </c>
      <c r="F70" s="65">
        <f t="shared" si="4"/>
        <v>6.234644776460724</v>
      </c>
      <c r="G70" s="59" t="s">
        <v>7</v>
      </c>
      <c r="H70" s="59" t="s">
        <v>7</v>
      </c>
      <c r="I70" s="59">
        <v>300.102</v>
      </c>
      <c r="J70" s="59">
        <f t="shared" si="10"/>
        <v>1.4297652170598774</v>
      </c>
      <c r="K70" s="59">
        <v>202.10539999999997</v>
      </c>
      <c r="L70" s="59">
        <f t="shared" si="11"/>
        <v>0.9628835232686663</v>
      </c>
      <c r="M70" s="65" t="s">
        <v>7</v>
      </c>
      <c r="N70" s="65" t="s">
        <v>7</v>
      </c>
      <c r="O70" s="60">
        <v>239.634</v>
      </c>
      <c r="P70" s="60">
        <f t="shared" si="5"/>
        <v>1.1416796889888325</v>
      </c>
      <c r="Q70" s="59">
        <v>53.394</v>
      </c>
      <c r="R70" s="59">
        <f t="shared" si="8"/>
        <v>0.254383123070473</v>
      </c>
      <c r="S70" s="59">
        <f t="shared" si="2"/>
        <v>5558.737400000001</v>
      </c>
      <c r="T70" s="59">
        <f t="shared" si="3"/>
        <v>26.483293631131612</v>
      </c>
      <c r="U70"/>
      <c r="V70" s="13"/>
      <c r="W70" s="13"/>
      <c r="X70" s="13"/>
      <c r="Y70" s="13"/>
      <c r="Z70" s="13"/>
    </row>
    <row r="71" spans="1:26" ht="12" customHeight="1">
      <c r="A71" s="43">
        <v>1973</v>
      </c>
      <c r="B71" s="79">
        <f>IF(+'[1]Pop'!D194=0,'[1]Pop'!H194,'[1]Pop'!D194)</f>
        <v>211.909</v>
      </c>
      <c r="C71" s="59">
        <v>3481.533</v>
      </c>
      <c r="D71" s="59">
        <f t="shared" si="9"/>
        <v>16.42937770458074</v>
      </c>
      <c r="E71" s="59">
        <v>1312.641</v>
      </c>
      <c r="F71" s="65">
        <f t="shared" si="4"/>
        <v>6.194361730742914</v>
      </c>
      <c r="G71" s="59" t="s">
        <v>7</v>
      </c>
      <c r="H71" s="59" t="s">
        <v>7</v>
      </c>
      <c r="I71" s="59">
        <v>319.386</v>
      </c>
      <c r="J71" s="59">
        <f t="shared" si="10"/>
        <v>1.507184687766919</v>
      </c>
      <c r="K71" s="59">
        <v>176.75919999999996</v>
      </c>
      <c r="L71" s="59">
        <f t="shared" si="11"/>
        <v>0.8341278567687072</v>
      </c>
      <c r="M71" s="65" t="s">
        <v>7</v>
      </c>
      <c r="N71" s="65" t="s">
        <v>7</v>
      </c>
      <c r="O71" s="60">
        <v>250.008</v>
      </c>
      <c r="P71" s="60">
        <f t="shared" si="5"/>
        <v>1.179789437919107</v>
      </c>
      <c r="Q71" s="59">
        <v>70.266</v>
      </c>
      <c r="R71" s="59">
        <f t="shared" si="8"/>
        <v>0.3315857278360051</v>
      </c>
      <c r="S71" s="59">
        <f t="shared" si="2"/>
        <v>5610.593199999999</v>
      </c>
      <c r="T71" s="59">
        <f t="shared" si="3"/>
        <v>26.476427145614387</v>
      </c>
      <c r="U71"/>
      <c r="V71" s="13"/>
      <c r="W71" s="13"/>
      <c r="X71" s="13"/>
      <c r="Y71" s="13"/>
      <c r="Z71" s="13"/>
    </row>
    <row r="72" spans="1:26" ht="12" customHeight="1">
      <c r="A72" s="43">
        <v>1974</v>
      </c>
      <c r="B72" s="79">
        <f>IF(+'[1]Pop'!D195=0,'[1]Pop'!H195,'[1]Pop'!D195)</f>
        <v>213.854</v>
      </c>
      <c r="C72" s="59">
        <v>3518.8695</v>
      </c>
      <c r="D72" s="59">
        <f t="shared" si="9"/>
        <v>16.454541416106313</v>
      </c>
      <c r="E72" s="59">
        <v>1332.45</v>
      </c>
      <c r="F72" s="65">
        <f t="shared" si="4"/>
        <v>6.23065268828266</v>
      </c>
      <c r="G72" s="59" t="s">
        <v>7</v>
      </c>
      <c r="H72" s="59" t="s">
        <v>7</v>
      </c>
      <c r="I72" s="59">
        <v>299.592</v>
      </c>
      <c r="J72" s="59">
        <f t="shared" si="10"/>
        <v>1.4009183835700991</v>
      </c>
      <c r="K72" s="59">
        <v>152.4216</v>
      </c>
      <c r="L72" s="59">
        <f t="shared" si="11"/>
        <v>0.7127367269258467</v>
      </c>
      <c r="M72" s="65" t="s">
        <v>7</v>
      </c>
      <c r="N72" s="65" t="s">
        <v>7</v>
      </c>
      <c r="O72" s="60">
        <v>256.626</v>
      </c>
      <c r="P72" s="60">
        <f t="shared" si="5"/>
        <v>1.2000056113049087</v>
      </c>
      <c r="Q72" s="59">
        <v>56.448</v>
      </c>
      <c r="R72" s="59">
        <f t="shared" si="8"/>
        <v>0.2639557829173174</v>
      </c>
      <c r="S72" s="59">
        <f aca="true" t="shared" si="12" ref="S72:S112">SUM(C72,E72,G72,I72,K72,M72,O72,Q72)</f>
        <v>5616.407099999999</v>
      </c>
      <c r="T72" s="59">
        <f aca="true" t="shared" si="13" ref="T72:T114">S72/B72</f>
        <v>26.262810609107145</v>
      </c>
      <c r="U72"/>
      <c r="V72" s="13"/>
      <c r="W72" s="13"/>
      <c r="X72" s="13"/>
      <c r="Y72" s="13"/>
      <c r="Z72" s="13"/>
    </row>
    <row r="73" spans="1:26" ht="12" customHeight="1">
      <c r="A73" s="43">
        <v>1975</v>
      </c>
      <c r="B73" s="79">
        <f>IF(+'[1]Pop'!D196=0,'[1]Pop'!H196,'[1]Pop'!D196)</f>
        <v>215.973</v>
      </c>
      <c r="C73" s="59">
        <v>3931.8</v>
      </c>
      <c r="D73" s="59">
        <f t="shared" si="9"/>
        <v>18.20505340945396</v>
      </c>
      <c r="E73" s="59">
        <v>1404.3</v>
      </c>
      <c r="F73" s="65">
        <f aca="true" t="shared" si="14" ref="F73:F117">E73/B73</f>
        <v>6.5022016640969005</v>
      </c>
      <c r="G73" s="59" t="s">
        <v>7</v>
      </c>
      <c r="H73" s="59" t="s">
        <v>7</v>
      </c>
      <c r="I73" s="59">
        <v>291.3</v>
      </c>
      <c r="J73" s="59">
        <f t="shared" si="10"/>
        <v>1.3487797085746829</v>
      </c>
      <c r="K73" s="59">
        <v>132.0282</v>
      </c>
      <c r="L73" s="59">
        <f t="shared" si="11"/>
        <v>0.611318081426845</v>
      </c>
      <c r="M73" s="65" t="s">
        <v>7</v>
      </c>
      <c r="N73" s="65" t="s">
        <v>7</v>
      </c>
      <c r="O73" s="60">
        <v>229.4</v>
      </c>
      <c r="P73" s="60">
        <f>O73/B73</f>
        <v>1.06216980826307</v>
      </c>
      <c r="Q73" s="59">
        <v>66.4</v>
      </c>
      <c r="R73" s="59">
        <f t="shared" si="8"/>
        <v>0.3074458381371746</v>
      </c>
      <c r="S73" s="59">
        <f t="shared" si="12"/>
        <v>6055.2282</v>
      </c>
      <c r="T73" s="59">
        <f t="shared" si="13"/>
        <v>28.03696850995263</v>
      </c>
      <c r="U73"/>
      <c r="V73" s="13"/>
      <c r="W73" s="13"/>
      <c r="X73" s="13"/>
      <c r="Y73" s="13"/>
      <c r="Z73" s="13"/>
    </row>
    <row r="74" spans="1:26" ht="12" customHeight="1">
      <c r="A74" s="41">
        <v>1976</v>
      </c>
      <c r="B74" s="78">
        <f>IF(+'[1]Pop'!D197=0,'[1]Pop'!H197,'[1]Pop'!D197)</f>
        <v>218.035</v>
      </c>
      <c r="C74" s="55">
        <v>3845.7999999999997</v>
      </c>
      <c r="D74" s="55">
        <f t="shared" si="9"/>
        <v>17.638452542023067</v>
      </c>
      <c r="E74" s="55">
        <v>1345.1</v>
      </c>
      <c r="F74" s="151">
        <f t="shared" si="14"/>
        <v>6.1691930194693505</v>
      </c>
      <c r="G74" s="55" t="s">
        <v>7</v>
      </c>
      <c r="H74" s="55" t="s">
        <v>7</v>
      </c>
      <c r="I74" s="55">
        <v>297.5</v>
      </c>
      <c r="J74" s="55">
        <f t="shared" si="10"/>
        <v>1.364459834430252</v>
      </c>
      <c r="K74" s="55">
        <v>101.36839999999998</v>
      </c>
      <c r="L74" s="55">
        <f t="shared" si="11"/>
        <v>0.4649180177494438</v>
      </c>
      <c r="M74" s="64" t="s">
        <v>7</v>
      </c>
      <c r="N74" s="64" t="s">
        <v>7</v>
      </c>
      <c r="O74" s="64">
        <v>228</v>
      </c>
      <c r="P74" s="180">
        <f>O74/B74</f>
        <v>1.045703671428899</v>
      </c>
      <c r="Q74" s="55">
        <v>63.7</v>
      </c>
      <c r="R74" s="55">
        <f t="shared" si="8"/>
        <v>0.2921549292544775</v>
      </c>
      <c r="S74" s="55">
        <f t="shared" si="12"/>
        <v>5881.4684</v>
      </c>
      <c r="T74" s="55">
        <f t="shared" si="13"/>
        <v>26.974882014355494</v>
      </c>
      <c r="U74"/>
      <c r="V74" s="13"/>
      <c r="W74" s="13"/>
      <c r="X74" s="13"/>
      <c r="Y74" s="13"/>
      <c r="Z74" s="13"/>
    </row>
    <row r="75" spans="1:26" ht="12" customHeight="1">
      <c r="A75" s="41">
        <v>1977</v>
      </c>
      <c r="B75" s="78">
        <f>IF(+'[1]Pop'!D198=0,'[1]Pop'!H198,'[1]Pop'!D198)</f>
        <v>220.23899999999998</v>
      </c>
      <c r="C75" s="55">
        <v>3807.7000000000003</v>
      </c>
      <c r="D75" s="55">
        <f t="shared" si="9"/>
        <v>17.2889451913603</v>
      </c>
      <c r="E75" s="55">
        <v>1447.9</v>
      </c>
      <c r="F75" s="151">
        <f t="shared" si="14"/>
        <v>6.574221641035422</v>
      </c>
      <c r="G75" s="55" t="s">
        <v>7</v>
      </c>
      <c r="H75" s="55" t="s">
        <v>7</v>
      </c>
      <c r="I75" s="55">
        <v>298.7</v>
      </c>
      <c r="J75" s="55">
        <f t="shared" si="10"/>
        <v>1.3562538878218664</v>
      </c>
      <c r="K75" s="55">
        <v>86.41979999999998</v>
      </c>
      <c r="L75" s="55">
        <f t="shared" si="11"/>
        <v>0.39239099342078376</v>
      </c>
      <c r="M75" s="64" t="s">
        <v>7</v>
      </c>
      <c r="N75" s="64" t="s">
        <v>7</v>
      </c>
      <c r="O75" s="64">
        <v>223.6</v>
      </c>
      <c r="P75" s="180">
        <f aca="true" t="shared" si="15" ref="P75:P117">O75/B75</f>
        <v>1.0152606940641757</v>
      </c>
      <c r="Q75" s="55">
        <v>71.7</v>
      </c>
      <c r="R75" s="55">
        <f t="shared" si="8"/>
        <v>0.32555541933989895</v>
      </c>
      <c r="S75" s="55">
        <f t="shared" si="12"/>
        <v>5936.0198</v>
      </c>
      <c r="T75" s="55">
        <f t="shared" si="13"/>
        <v>26.952627827042445</v>
      </c>
      <c r="U75"/>
      <c r="V75" s="13"/>
      <c r="W75" s="13"/>
      <c r="X75" s="13"/>
      <c r="Y75" s="13"/>
      <c r="Z75" s="13"/>
    </row>
    <row r="76" spans="1:26" ht="12" customHeight="1">
      <c r="A76" s="41">
        <v>1978</v>
      </c>
      <c r="B76" s="78">
        <f>IF(+'[1]Pop'!D199=0,'[1]Pop'!H199,'[1]Pop'!D199)</f>
        <v>222.585</v>
      </c>
      <c r="C76" s="55">
        <v>3834.1</v>
      </c>
      <c r="D76" s="55">
        <f t="shared" si="9"/>
        <v>17.22532964934744</v>
      </c>
      <c r="E76" s="55">
        <v>1458</v>
      </c>
      <c r="F76" s="151">
        <f t="shared" si="14"/>
        <v>6.550306624435609</v>
      </c>
      <c r="G76" s="55" t="s">
        <v>7</v>
      </c>
      <c r="H76" s="55" t="s">
        <v>7</v>
      </c>
      <c r="I76" s="55">
        <v>288.2</v>
      </c>
      <c r="J76" s="55">
        <f t="shared" si="10"/>
        <v>1.2947862614282184</v>
      </c>
      <c r="K76" s="55">
        <v>76.0796</v>
      </c>
      <c r="L76" s="55">
        <f t="shared" si="11"/>
        <v>0.34180021115528897</v>
      </c>
      <c r="M76" s="64" t="s">
        <v>7</v>
      </c>
      <c r="N76" s="64" t="s">
        <v>7</v>
      </c>
      <c r="O76" s="64">
        <v>203.8</v>
      </c>
      <c r="P76" s="180">
        <f t="shared" si="15"/>
        <v>0.9156052743895591</v>
      </c>
      <c r="Q76" s="55">
        <v>77</v>
      </c>
      <c r="R76" s="55">
        <f t="shared" si="8"/>
        <v>0.3459352606869286</v>
      </c>
      <c r="S76" s="55">
        <f t="shared" si="12"/>
        <v>5937.1796</v>
      </c>
      <c r="T76" s="55">
        <f t="shared" si="13"/>
        <v>26.673763281443044</v>
      </c>
      <c r="U76"/>
      <c r="V76" s="13"/>
      <c r="W76" s="13"/>
      <c r="X76" s="13"/>
      <c r="Y76" s="13"/>
      <c r="Z76" s="13"/>
    </row>
    <row r="77" spans="1:26" ht="12" customHeight="1">
      <c r="A77" s="41">
        <v>1979</v>
      </c>
      <c r="B77" s="78">
        <f>IF(+'[1]Pop'!D200=0,'[1]Pop'!H200,'[1]Pop'!D200)</f>
        <v>225.055</v>
      </c>
      <c r="C77" s="55">
        <v>3813.2</v>
      </c>
      <c r="D77" s="55">
        <f t="shared" si="9"/>
        <v>16.943413832174357</v>
      </c>
      <c r="E77" s="55">
        <v>1394.7</v>
      </c>
      <c r="F77" s="151">
        <f t="shared" si="14"/>
        <v>6.197151807335985</v>
      </c>
      <c r="G77" s="55" t="s">
        <v>7</v>
      </c>
      <c r="H77" s="55" t="s">
        <v>7</v>
      </c>
      <c r="I77" s="55">
        <v>270.7</v>
      </c>
      <c r="J77" s="55">
        <f t="shared" si="10"/>
        <v>1.202817089155984</v>
      </c>
      <c r="K77" s="55">
        <v>72.9308</v>
      </c>
      <c r="L77" s="55">
        <f t="shared" si="11"/>
        <v>0.32405767479060676</v>
      </c>
      <c r="M77" s="64" t="s">
        <v>7</v>
      </c>
      <c r="N77" s="64" t="s">
        <v>7</v>
      </c>
      <c r="O77" s="64">
        <v>192.5</v>
      </c>
      <c r="P77" s="180">
        <f t="shared" si="15"/>
        <v>0.855346470862678</v>
      </c>
      <c r="Q77" s="55">
        <v>72.2</v>
      </c>
      <c r="R77" s="55">
        <f t="shared" si="8"/>
        <v>0.3208104685521317</v>
      </c>
      <c r="S77" s="55">
        <f t="shared" si="12"/>
        <v>5816.230799999999</v>
      </c>
      <c r="T77" s="55">
        <f t="shared" si="13"/>
        <v>25.84359734287174</v>
      </c>
      <c r="U77"/>
      <c r="V77" s="13"/>
      <c r="W77" s="13"/>
      <c r="X77" s="13"/>
      <c r="Y77" s="13"/>
      <c r="Z77" s="13"/>
    </row>
    <row r="78" spans="1:26" ht="12" customHeight="1">
      <c r="A78" s="41">
        <v>1980</v>
      </c>
      <c r="B78" s="78">
        <f>IF(+'[1]Pop'!D201=0,'[1]Pop'!H201,'[1]Pop'!D201)</f>
        <v>227.726</v>
      </c>
      <c r="C78" s="55">
        <v>3898.1</v>
      </c>
      <c r="D78" s="55">
        <f t="shared" si="9"/>
        <v>17.11750085629221</v>
      </c>
      <c r="E78" s="55">
        <v>1378.2</v>
      </c>
      <c r="F78" s="151">
        <f t="shared" si="14"/>
        <v>6.052009871512256</v>
      </c>
      <c r="G78" s="55" t="s">
        <v>7</v>
      </c>
      <c r="H78" s="55" t="s">
        <v>7</v>
      </c>
      <c r="I78" s="55">
        <v>271.1</v>
      </c>
      <c r="J78" s="55">
        <f t="shared" si="10"/>
        <v>1.1904657351378412</v>
      </c>
      <c r="K78" s="55">
        <v>61.81159999999999</v>
      </c>
      <c r="L78" s="55">
        <f t="shared" si="11"/>
        <v>0.2714297006051131</v>
      </c>
      <c r="M78" s="64" t="s">
        <v>7</v>
      </c>
      <c r="N78" s="64" t="s">
        <v>7</v>
      </c>
      <c r="O78" s="64">
        <v>200.3</v>
      </c>
      <c r="P78" s="180">
        <f t="shared" si="15"/>
        <v>0.8795657939804854</v>
      </c>
      <c r="Q78" s="55">
        <v>61.7</v>
      </c>
      <c r="R78" s="55">
        <f t="shared" si="8"/>
        <v>0.27093963798600074</v>
      </c>
      <c r="S78" s="55">
        <f t="shared" si="12"/>
        <v>5871.2116000000005</v>
      </c>
      <c r="T78" s="55">
        <f t="shared" si="13"/>
        <v>25.78191159551391</v>
      </c>
      <c r="U78"/>
      <c r="V78" s="13"/>
      <c r="W78" s="13"/>
      <c r="X78" s="13"/>
      <c r="Y78" s="13"/>
      <c r="Z78" s="13"/>
    </row>
    <row r="79" spans="1:26" ht="12" customHeight="1">
      <c r="A79" s="43">
        <v>1981</v>
      </c>
      <c r="B79" s="79">
        <f>IF(+'[1]Pop'!D202=0,'[1]Pop'!H202,'[1]Pop'!D202)</f>
        <v>229.966</v>
      </c>
      <c r="C79" s="59">
        <v>3908.6</v>
      </c>
      <c r="D79" s="59">
        <f t="shared" si="9"/>
        <v>16.99642555856083</v>
      </c>
      <c r="E79" s="59">
        <v>1366.3</v>
      </c>
      <c r="F79" s="65">
        <f t="shared" si="14"/>
        <v>5.941313063670282</v>
      </c>
      <c r="G79" s="59" t="s">
        <v>7</v>
      </c>
      <c r="H79" s="59" t="s">
        <v>7</v>
      </c>
      <c r="I79" s="59">
        <v>274.4</v>
      </c>
      <c r="J79" s="59">
        <f t="shared" si="10"/>
        <v>1.193219867284729</v>
      </c>
      <c r="K79" s="59">
        <v>52.258599999999994</v>
      </c>
      <c r="L79" s="59">
        <f t="shared" si="11"/>
        <v>0.227244897071741</v>
      </c>
      <c r="M79" s="65" t="s">
        <v>7</v>
      </c>
      <c r="N79" s="65" t="s">
        <v>7</v>
      </c>
      <c r="O79" s="65">
        <v>206.1</v>
      </c>
      <c r="P79" s="60">
        <f t="shared" si="15"/>
        <v>0.8962194411347764</v>
      </c>
      <c r="Q79" s="59">
        <v>144</v>
      </c>
      <c r="R79" s="59">
        <f t="shared" si="8"/>
        <v>0.6261795221902368</v>
      </c>
      <c r="S79" s="59">
        <f t="shared" si="12"/>
        <v>5951.6586</v>
      </c>
      <c r="T79" s="59">
        <f t="shared" si="13"/>
        <v>25.880602349912593</v>
      </c>
      <c r="U79"/>
      <c r="V79" s="13"/>
      <c r="W79" s="13"/>
      <c r="X79" s="13"/>
      <c r="Y79" s="13"/>
      <c r="Z79" s="13"/>
    </row>
    <row r="80" spans="1:26" ht="12" customHeight="1">
      <c r="A80" s="43">
        <v>1982</v>
      </c>
      <c r="B80" s="79">
        <f>IF(+'[1]Pop'!D203=0,'[1]Pop'!H203,'[1]Pop'!D203)</f>
        <v>232.188</v>
      </c>
      <c r="C80" s="59">
        <v>4000.2999999999997</v>
      </c>
      <c r="D80" s="59">
        <f t="shared" si="9"/>
        <v>17.228711216772616</v>
      </c>
      <c r="E80" s="59">
        <v>1317.1</v>
      </c>
      <c r="F80" s="65">
        <f t="shared" si="14"/>
        <v>5.672558444019502</v>
      </c>
      <c r="G80" s="59" t="s">
        <v>7</v>
      </c>
      <c r="H80" s="59" t="s">
        <v>7</v>
      </c>
      <c r="I80" s="59">
        <v>273.5</v>
      </c>
      <c r="J80" s="59">
        <f t="shared" si="10"/>
        <v>1.177924785087946</v>
      </c>
      <c r="K80" s="59">
        <v>49.41319999999999</v>
      </c>
      <c r="L80" s="59">
        <f t="shared" si="11"/>
        <v>0.21281547711337362</v>
      </c>
      <c r="M80" s="65" t="s">
        <v>7</v>
      </c>
      <c r="N80" s="65" t="s">
        <v>7</v>
      </c>
      <c r="O80" s="65">
        <v>210.9</v>
      </c>
      <c r="P80" s="60">
        <f t="shared" si="15"/>
        <v>0.908315675228694</v>
      </c>
      <c r="Q80" s="59">
        <v>150.3</v>
      </c>
      <c r="R80" s="59">
        <f t="shared" si="8"/>
        <v>0.6473202749496099</v>
      </c>
      <c r="S80" s="59">
        <f t="shared" si="12"/>
        <v>6001.513199999999</v>
      </c>
      <c r="T80" s="59">
        <f t="shared" si="13"/>
        <v>25.84764587317174</v>
      </c>
      <c r="U80"/>
      <c r="V80" s="13"/>
      <c r="W80" s="13"/>
      <c r="X80" s="13"/>
      <c r="Y80" s="13"/>
      <c r="Z80" s="13"/>
    </row>
    <row r="81" spans="1:26" ht="12" customHeight="1">
      <c r="A81" s="43">
        <v>1983</v>
      </c>
      <c r="B81" s="79">
        <f>IF(+'[1]Pop'!D204=0,'[1]Pop'!H204,'[1]Pop'!D204)</f>
        <v>234.307</v>
      </c>
      <c r="C81" s="59">
        <v>4139.1</v>
      </c>
      <c r="D81" s="59">
        <f t="shared" si="9"/>
        <v>17.665285288104926</v>
      </c>
      <c r="E81" s="59">
        <v>1384.6999999999998</v>
      </c>
      <c r="F81" s="65">
        <f t="shared" si="14"/>
        <v>5.909767954009056</v>
      </c>
      <c r="G81" s="59" t="s">
        <v>7</v>
      </c>
      <c r="H81" s="59" t="s">
        <v>7</v>
      </c>
      <c r="I81" s="59">
        <v>286.4</v>
      </c>
      <c r="J81" s="59">
        <f t="shared" si="10"/>
        <v>1.2223279714221085</v>
      </c>
      <c r="K81" s="59">
        <v>46.78099999999999</v>
      </c>
      <c r="L81" s="59">
        <f t="shared" si="11"/>
        <v>0.19965686044377673</v>
      </c>
      <c r="M81" s="65" t="s">
        <v>7</v>
      </c>
      <c r="N81" s="65" t="s">
        <v>7</v>
      </c>
      <c r="O81" s="65">
        <v>236.6</v>
      </c>
      <c r="P81" s="60">
        <f t="shared" si="15"/>
        <v>1.0097863060002477</v>
      </c>
      <c r="Q81" s="59">
        <v>129.6</v>
      </c>
      <c r="R81" s="59">
        <f t="shared" si="8"/>
        <v>0.5531204786882168</v>
      </c>
      <c r="S81" s="59">
        <f t="shared" si="12"/>
        <v>6223.1810000000005</v>
      </c>
      <c r="T81" s="59">
        <f t="shared" si="13"/>
        <v>26.55994485866833</v>
      </c>
      <c r="U81"/>
      <c r="V81" s="13"/>
      <c r="W81" s="13"/>
      <c r="X81" s="13"/>
      <c r="Y81" s="13"/>
      <c r="Z81" s="13"/>
    </row>
    <row r="82" spans="1:26" ht="12" customHeight="1">
      <c r="A82" s="43">
        <v>1984</v>
      </c>
      <c r="B82" s="79">
        <f>IF(+'[1]Pop'!D205=0,'[1]Pop'!H205,'[1]Pop'!D205)</f>
        <v>236.348</v>
      </c>
      <c r="C82" s="59">
        <v>4199.8</v>
      </c>
      <c r="D82" s="59">
        <f t="shared" si="9"/>
        <v>17.76956014013235</v>
      </c>
      <c r="E82" s="59">
        <v>1407.7</v>
      </c>
      <c r="F82" s="65">
        <f t="shared" si="14"/>
        <v>5.956047861627769</v>
      </c>
      <c r="G82" s="59" t="s">
        <v>7</v>
      </c>
      <c r="H82" s="59" t="s">
        <v>7</v>
      </c>
      <c r="I82" s="59">
        <v>284.9</v>
      </c>
      <c r="J82" s="59">
        <f t="shared" si="10"/>
        <v>1.2054258974055205</v>
      </c>
      <c r="K82" s="59">
        <v>43.697799999999994</v>
      </c>
      <c r="L82" s="59">
        <f t="shared" si="11"/>
        <v>0.18488753871409952</v>
      </c>
      <c r="M82" s="65" t="s">
        <v>7</v>
      </c>
      <c r="N82" s="65" t="s">
        <v>7</v>
      </c>
      <c r="O82" s="65">
        <v>254.5</v>
      </c>
      <c r="P82" s="60">
        <f t="shared" si="15"/>
        <v>1.0768020038248685</v>
      </c>
      <c r="Q82" s="59">
        <v>137.3</v>
      </c>
      <c r="R82" s="59">
        <f t="shared" si="8"/>
        <v>0.5809230456784065</v>
      </c>
      <c r="S82" s="59">
        <f t="shared" si="12"/>
        <v>6327.8978</v>
      </c>
      <c r="T82" s="59">
        <f t="shared" si="13"/>
        <v>26.773646487383008</v>
      </c>
      <c r="U82"/>
      <c r="V82" s="13"/>
      <c r="W82" s="13"/>
      <c r="X82" s="13"/>
      <c r="Y82" s="13"/>
      <c r="Z82" s="13"/>
    </row>
    <row r="83" spans="1:26" ht="12" customHeight="1">
      <c r="A83" s="43">
        <v>1985</v>
      </c>
      <c r="B83" s="79">
        <f>IF(+'[1]Pop'!D206=0,'[1]Pop'!H206,'[1]Pop'!D206)</f>
        <v>238.466</v>
      </c>
      <c r="C83" s="59">
        <v>4232.2</v>
      </c>
      <c r="D83" s="59">
        <f t="shared" si="9"/>
        <v>17.747603431935786</v>
      </c>
      <c r="E83" s="59">
        <v>1414.7</v>
      </c>
      <c r="F83" s="65">
        <f t="shared" si="14"/>
        <v>5.932501908028818</v>
      </c>
      <c r="G83" s="59" t="s">
        <v>7</v>
      </c>
      <c r="H83" s="59" t="s">
        <v>7</v>
      </c>
      <c r="I83" s="59">
        <v>289.2</v>
      </c>
      <c r="J83" s="59">
        <f t="shared" si="10"/>
        <v>1.2127515033589693</v>
      </c>
      <c r="K83" s="59">
        <v>42.0988</v>
      </c>
      <c r="L83" s="59">
        <f t="shared" si="11"/>
        <v>0.1765400518312883</v>
      </c>
      <c r="M83" s="65" t="s">
        <v>7</v>
      </c>
      <c r="N83" s="65" t="s">
        <v>7</v>
      </c>
      <c r="O83" s="65">
        <v>299.1</v>
      </c>
      <c r="P83" s="60">
        <f t="shared" si="15"/>
        <v>1.2542668556523782</v>
      </c>
      <c r="Q83" s="59">
        <v>308.5</v>
      </c>
      <c r="R83" s="59">
        <f t="shared" si="8"/>
        <v>1.2936854729814733</v>
      </c>
      <c r="S83" s="59">
        <f t="shared" si="12"/>
        <v>6585.7988</v>
      </c>
      <c r="T83" s="59">
        <f t="shared" si="13"/>
        <v>27.617349223788715</v>
      </c>
      <c r="U83"/>
      <c r="V83" s="13"/>
      <c r="W83" s="13"/>
      <c r="X83" s="13"/>
      <c r="Y83" s="13"/>
      <c r="Z83" s="13"/>
    </row>
    <row r="84" spans="1:26" ht="12" customHeight="1">
      <c r="A84" s="41">
        <v>1986</v>
      </c>
      <c r="B84" s="78">
        <f>IF(+'[1]Pop'!D207=0,'[1]Pop'!H207,'[1]Pop'!D207)</f>
        <v>240.651</v>
      </c>
      <c r="C84" s="55">
        <v>4334.599999999999</v>
      </c>
      <c r="D84" s="55">
        <f t="shared" si="9"/>
        <v>18.011975848843342</v>
      </c>
      <c r="E84" s="55">
        <v>1476.9</v>
      </c>
      <c r="F84" s="151">
        <f t="shared" si="14"/>
        <v>6.137103107820038</v>
      </c>
      <c r="G84" s="55" t="s">
        <v>7</v>
      </c>
      <c r="H84" s="55" t="s">
        <v>7</v>
      </c>
      <c r="I84" s="55">
        <v>298.1</v>
      </c>
      <c r="J84" s="55">
        <f t="shared" si="10"/>
        <v>1.2387232963918704</v>
      </c>
      <c r="K84" s="55">
        <v>39.4502</v>
      </c>
      <c r="L84" s="55">
        <f t="shared" si="11"/>
        <v>0.16393117003461444</v>
      </c>
      <c r="M84" s="64" t="s">
        <v>7</v>
      </c>
      <c r="N84" s="64" t="s">
        <v>7</v>
      </c>
      <c r="O84" s="64">
        <v>305.6</v>
      </c>
      <c r="P84" s="180">
        <f t="shared" si="15"/>
        <v>1.269888760071639</v>
      </c>
      <c r="Q84" s="55">
        <v>210.1</v>
      </c>
      <c r="R84" s="55">
        <f t="shared" si="8"/>
        <v>0.8730485225492518</v>
      </c>
      <c r="S84" s="55">
        <f t="shared" si="12"/>
        <v>6664.750200000001</v>
      </c>
      <c r="T84" s="55">
        <f t="shared" si="13"/>
        <v>27.694670705710763</v>
      </c>
      <c r="U84"/>
      <c r="V84" s="13"/>
      <c r="W84" s="13"/>
      <c r="X84" s="13"/>
      <c r="Y84" s="13"/>
      <c r="Z84" s="13"/>
    </row>
    <row r="85" spans="1:26" ht="12" customHeight="1">
      <c r="A85" s="41">
        <v>1987</v>
      </c>
      <c r="B85" s="78">
        <f>IF(+'[1]Pop'!D208=0,'[1]Pop'!H208,'[1]Pop'!D208)</f>
        <v>242.804</v>
      </c>
      <c r="C85" s="55">
        <v>4353.7</v>
      </c>
      <c r="D85" s="55">
        <f t="shared" si="9"/>
        <v>17.9309237080114</v>
      </c>
      <c r="E85" s="55">
        <v>1536.1</v>
      </c>
      <c r="F85" s="151">
        <f t="shared" si="14"/>
        <v>6.326502034562857</v>
      </c>
      <c r="G85" s="55" t="s">
        <v>7</v>
      </c>
      <c r="H85" s="55" t="s">
        <v>7</v>
      </c>
      <c r="I85" s="55">
        <v>300</v>
      </c>
      <c r="J85" s="55">
        <f t="shared" si="10"/>
        <v>1.235564488229189</v>
      </c>
      <c r="K85" s="55">
        <v>54.349599999999995</v>
      </c>
      <c r="L85" s="55">
        <f t="shared" si="11"/>
        <v>0.2238414523648704</v>
      </c>
      <c r="M85" s="64" t="s">
        <v>7</v>
      </c>
      <c r="N85" s="64" t="s">
        <v>7</v>
      </c>
      <c r="O85" s="64">
        <v>282.6</v>
      </c>
      <c r="P85" s="180">
        <f t="shared" si="15"/>
        <v>1.163901747911896</v>
      </c>
      <c r="Q85" s="55">
        <v>232.4</v>
      </c>
      <c r="R85" s="55">
        <f t="shared" si="8"/>
        <v>0.9571506235482118</v>
      </c>
      <c r="S85" s="55">
        <f t="shared" si="12"/>
        <v>6759.149599999999</v>
      </c>
      <c r="T85" s="55">
        <f t="shared" si="13"/>
        <v>27.837884054628418</v>
      </c>
      <c r="U85"/>
      <c r="V85" s="13"/>
      <c r="W85" s="13"/>
      <c r="X85" s="13"/>
      <c r="Y85" s="13"/>
      <c r="Z85" s="13"/>
    </row>
    <row r="86" spans="1:26" ht="12" customHeight="1">
      <c r="A86" s="41">
        <v>1988</v>
      </c>
      <c r="B86" s="78">
        <f>IF(+'[1]Pop'!D209=0,'[1]Pop'!H209,'[1]Pop'!D209)</f>
        <v>245.021</v>
      </c>
      <c r="C86" s="55">
        <v>4135.5</v>
      </c>
      <c r="D86" s="55">
        <f t="shared" si="9"/>
        <v>16.87814513857996</v>
      </c>
      <c r="E86" s="55">
        <v>1663.6000000000001</v>
      </c>
      <c r="F86" s="151">
        <f t="shared" si="14"/>
        <v>6.7896221140228805</v>
      </c>
      <c r="G86" s="55" t="s">
        <v>7</v>
      </c>
      <c r="H86" s="55" t="s">
        <v>7</v>
      </c>
      <c r="I86" s="55">
        <v>313.1</v>
      </c>
      <c r="J86" s="55">
        <f t="shared" si="10"/>
        <v>1.277849653703152</v>
      </c>
      <c r="K86" s="55">
        <v>49.700199999999995</v>
      </c>
      <c r="L86" s="55">
        <f t="shared" si="11"/>
        <v>0.20284057284885784</v>
      </c>
      <c r="M86" s="64" t="s">
        <v>7</v>
      </c>
      <c r="N86" s="64" t="s">
        <v>7</v>
      </c>
      <c r="O86" s="64">
        <v>302.2</v>
      </c>
      <c r="P86" s="180">
        <f t="shared" si="15"/>
        <v>1.2333636708690277</v>
      </c>
      <c r="Q86" s="55">
        <v>234</v>
      </c>
      <c r="R86" s="55">
        <f t="shared" si="8"/>
        <v>0.9550201819435885</v>
      </c>
      <c r="S86" s="55">
        <f t="shared" si="12"/>
        <v>6698.100200000001</v>
      </c>
      <c r="T86" s="55">
        <f t="shared" si="13"/>
        <v>27.33684133196747</v>
      </c>
      <c r="U86"/>
      <c r="V86" s="13"/>
      <c r="W86" s="13"/>
      <c r="X86" s="13"/>
      <c r="Y86" s="13"/>
      <c r="Z86" s="13"/>
    </row>
    <row r="87" spans="1:26" ht="12" customHeight="1">
      <c r="A87" s="41">
        <v>1989</v>
      </c>
      <c r="B87" s="78">
        <f>IF(+'[1]Pop'!D210=0,'[1]Pop'!H210,'[1]Pop'!D210)</f>
        <v>247.342</v>
      </c>
      <c r="C87" s="55">
        <v>3895.7000000000003</v>
      </c>
      <c r="D87" s="55">
        <f t="shared" si="9"/>
        <v>15.75025672954856</v>
      </c>
      <c r="E87" s="55">
        <v>1764.6999999999998</v>
      </c>
      <c r="F87" s="151">
        <f t="shared" si="14"/>
        <v>7.1346556589661265</v>
      </c>
      <c r="G87" s="55" t="s">
        <v>7</v>
      </c>
      <c r="H87" s="55" t="s">
        <v>7</v>
      </c>
      <c r="I87" s="55">
        <v>315.5</v>
      </c>
      <c r="J87" s="55">
        <f t="shared" si="10"/>
        <v>1.2755617727680701</v>
      </c>
      <c r="K87" s="55">
        <v>55.513999999999996</v>
      </c>
      <c r="L87" s="55">
        <f t="shared" si="11"/>
        <v>0.22444227021694654</v>
      </c>
      <c r="M87" s="55">
        <v>493.8</v>
      </c>
      <c r="N87" s="55">
        <f aca="true" t="shared" si="16" ref="N87:N105">M87/$B87</f>
        <v>1.9964260012452393</v>
      </c>
      <c r="O87" s="55">
        <v>294.6</v>
      </c>
      <c r="P87" s="180">
        <f t="shared" si="15"/>
        <v>1.1910633859190918</v>
      </c>
      <c r="Q87" s="55">
        <v>192</v>
      </c>
      <c r="R87" s="55">
        <f t="shared" si="8"/>
        <v>0.7762531232059253</v>
      </c>
      <c r="S87" s="55">
        <f t="shared" si="12"/>
        <v>7011.814</v>
      </c>
      <c r="T87" s="55">
        <f t="shared" si="13"/>
        <v>28.34865894186996</v>
      </c>
      <c r="U87"/>
      <c r="V87" s="13"/>
      <c r="W87" s="13"/>
      <c r="X87" s="13"/>
      <c r="Y87" s="13"/>
      <c r="Z87" s="13"/>
    </row>
    <row r="88" spans="1:26" ht="12" customHeight="1">
      <c r="A88" s="41">
        <v>1990</v>
      </c>
      <c r="B88" s="78">
        <f>IF(+'[1]Pop'!D211=0,'[1]Pop'!H211,'[1]Pop'!D211)</f>
        <v>250.132</v>
      </c>
      <c r="C88" s="55">
        <v>3851.4</v>
      </c>
      <c r="D88" s="55">
        <f t="shared" si="9"/>
        <v>15.397470135768314</v>
      </c>
      <c r="E88" s="55">
        <v>1647.3</v>
      </c>
      <c r="F88" s="151">
        <f t="shared" si="14"/>
        <v>6.585722738394128</v>
      </c>
      <c r="G88" s="55" t="s">
        <v>7</v>
      </c>
      <c r="H88" s="55" t="s">
        <v>7</v>
      </c>
      <c r="I88" s="55">
        <v>300.9</v>
      </c>
      <c r="J88" s="55">
        <f t="shared" si="10"/>
        <v>1.2029648345673483</v>
      </c>
      <c r="K88" s="55">
        <v>62.70539999999999</v>
      </c>
      <c r="L88" s="55">
        <f t="shared" si="11"/>
        <v>0.2506892360833479</v>
      </c>
      <c r="M88" s="55">
        <v>703.6</v>
      </c>
      <c r="N88" s="55">
        <f t="shared" si="16"/>
        <v>2.8129147809956345</v>
      </c>
      <c r="O88" s="55">
        <v>303.5</v>
      </c>
      <c r="P88" s="180">
        <f t="shared" si="15"/>
        <v>1.213359346265172</v>
      </c>
      <c r="Q88" s="55">
        <v>194.3</v>
      </c>
      <c r="R88" s="55">
        <f t="shared" si="8"/>
        <v>0.7767898549565829</v>
      </c>
      <c r="S88" s="55">
        <f t="shared" si="12"/>
        <v>7063.7054</v>
      </c>
      <c r="T88" s="55">
        <f t="shared" si="13"/>
        <v>28.239910927030525</v>
      </c>
      <c r="U88"/>
      <c r="V88" s="13"/>
      <c r="W88" s="13"/>
      <c r="X88" s="13"/>
      <c r="Y88" s="13"/>
      <c r="Z88" s="13"/>
    </row>
    <row r="89" spans="1:26" ht="12" customHeight="1">
      <c r="A89" s="43">
        <v>1991</v>
      </c>
      <c r="B89" s="79">
        <f>IF(+'[1]Pop'!D212=0,'[1]Pop'!H212,'[1]Pop'!D212)</f>
        <v>253.493</v>
      </c>
      <c r="C89" s="59">
        <v>4020</v>
      </c>
      <c r="D89" s="59">
        <f t="shared" si="9"/>
        <v>15.85842607093687</v>
      </c>
      <c r="E89" s="59">
        <v>1592.8000000000002</v>
      </c>
      <c r="F89" s="65">
        <f t="shared" si="14"/>
        <v>6.283408220345335</v>
      </c>
      <c r="G89" s="59" t="s">
        <v>7</v>
      </c>
      <c r="H89" s="59" t="s">
        <v>7</v>
      </c>
      <c r="I89" s="59">
        <v>283.3</v>
      </c>
      <c r="J89" s="59">
        <f t="shared" si="10"/>
        <v>1.1175851009692577</v>
      </c>
      <c r="K89" s="61">
        <v>77.2112</v>
      </c>
      <c r="L89" s="59">
        <f t="shared" si="11"/>
        <v>0.3045890813553037</v>
      </c>
      <c r="M89" s="59">
        <v>879.8</v>
      </c>
      <c r="N89" s="59">
        <f t="shared" si="16"/>
        <v>3.4707072779129993</v>
      </c>
      <c r="O89" s="59">
        <v>334.8</v>
      </c>
      <c r="P89" s="60">
        <f t="shared" si="15"/>
        <v>1.3207465294899663</v>
      </c>
      <c r="Q89" s="59">
        <v>216</v>
      </c>
      <c r="R89" s="59">
        <f t="shared" si="8"/>
        <v>0.8520945351548169</v>
      </c>
      <c r="S89" s="59">
        <f t="shared" si="12"/>
        <v>7403.9112000000005</v>
      </c>
      <c r="T89" s="59">
        <f t="shared" si="13"/>
        <v>29.20755681616455</v>
      </c>
      <c r="U89"/>
      <c r="V89" s="13"/>
      <c r="W89" s="13"/>
      <c r="X89" s="13"/>
      <c r="Y89" s="13"/>
      <c r="Z89" s="13"/>
    </row>
    <row r="90" spans="1:26" ht="12" customHeight="1">
      <c r="A90" s="45">
        <v>1992</v>
      </c>
      <c r="B90" s="79">
        <f>IF(+'[1]Pop'!D213=0,'[1]Pop'!H213,'[1]Pop'!D213)</f>
        <v>256.894</v>
      </c>
      <c r="C90" s="59">
        <v>4018.6</v>
      </c>
      <c r="D90" s="59">
        <f t="shared" si="9"/>
        <v>15.64302786363247</v>
      </c>
      <c r="E90" s="59">
        <v>1522.8</v>
      </c>
      <c r="F90" s="65">
        <f t="shared" si="14"/>
        <v>5.927736731881632</v>
      </c>
      <c r="G90" s="59" t="s">
        <v>7</v>
      </c>
      <c r="H90" s="59" t="s">
        <v>7</v>
      </c>
      <c r="I90" s="59">
        <v>297.5</v>
      </c>
      <c r="J90" s="59">
        <f t="shared" si="10"/>
        <v>1.1580651942046136</v>
      </c>
      <c r="K90" s="61">
        <v>82.9102</v>
      </c>
      <c r="L90" s="59">
        <f t="shared" si="11"/>
        <v>0.32274089702367514</v>
      </c>
      <c r="M90" s="59">
        <v>798.8</v>
      </c>
      <c r="N90" s="59">
        <f t="shared" si="16"/>
        <v>3.109453704640824</v>
      </c>
      <c r="O90" s="59">
        <v>315.59999999999997</v>
      </c>
      <c r="P90" s="60">
        <f t="shared" si="15"/>
        <v>1.2285222698856335</v>
      </c>
      <c r="Q90" s="59">
        <v>310.6</v>
      </c>
      <c r="R90" s="59">
        <f t="shared" si="8"/>
        <v>1.2090589893107664</v>
      </c>
      <c r="S90" s="59">
        <f t="shared" si="12"/>
        <v>7346.810200000001</v>
      </c>
      <c r="T90" s="59">
        <f t="shared" si="13"/>
        <v>28.598605650579618</v>
      </c>
      <c r="U90"/>
      <c r="V90" s="13"/>
      <c r="W90" s="13"/>
      <c r="X90" s="13"/>
      <c r="Y90" s="13"/>
      <c r="Z90" s="13"/>
    </row>
    <row r="91" spans="1:26" ht="12" customHeight="1">
      <c r="A91" s="45">
        <v>1993</v>
      </c>
      <c r="B91" s="79">
        <f>IF(+'[1]Pop'!D214=0,'[1]Pop'!H214,'[1]Pop'!D214)</f>
        <v>260.255</v>
      </c>
      <c r="C91" s="59">
        <v>4021.9</v>
      </c>
      <c r="D91" s="59">
        <f t="shared" si="9"/>
        <v>15.453689650535052</v>
      </c>
      <c r="E91" s="59">
        <v>1510.5</v>
      </c>
      <c r="F91" s="65">
        <f t="shared" si="14"/>
        <v>5.803923075445237</v>
      </c>
      <c r="G91" s="59" t="s">
        <v>7</v>
      </c>
      <c r="H91" s="59" t="s">
        <v>7</v>
      </c>
      <c r="I91" s="59">
        <v>302.7</v>
      </c>
      <c r="J91" s="59">
        <f t="shared" si="10"/>
        <v>1.1630900463007434</v>
      </c>
      <c r="K91" s="61">
        <v>95.33319999999999</v>
      </c>
      <c r="L91" s="59">
        <f t="shared" si="11"/>
        <v>0.36630689131813027</v>
      </c>
      <c r="M91" s="59">
        <v>893</v>
      </c>
      <c r="N91" s="59">
        <f t="shared" si="16"/>
        <v>3.431250120074542</v>
      </c>
      <c r="O91" s="59">
        <v>346.8</v>
      </c>
      <c r="P91" s="60">
        <f t="shared" si="15"/>
        <v>1.3325392403604157</v>
      </c>
      <c r="Q91" s="59">
        <v>395.8</v>
      </c>
      <c r="R91" s="59">
        <f t="shared" si="8"/>
        <v>1.5208161226489405</v>
      </c>
      <c r="S91" s="59">
        <f t="shared" si="12"/>
        <v>7566.0332</v>
      </c>
      <c r="T91" s="59">
        <f t="shared" si="13"/>
        <v>29.07161514668306</v>
      </c>
      <c r="U91"/>
      <c r="V91" s="13"/>
      <c r="W91" s="13"/>
      <c r="X91" s="13"/>
      <c r="Y91" s="13"/>
      <c r="Z91" s="13"/>
    </row>
    <row r="92" spans="1:26" ht="12" customHeight="1">
      <c r="A92" s="43">
        <v>1994</v>
      </c>
      <c r="B92" s="79">
        <f>IF(+'[1]Pop'!D215=0,'[1]Pop'!H215,'[1]Pop'!D215)</f>
        <v>263.436</v>
      </c>
      <c r="C92" s="59">
        <v>4060.8999999999996</v>
      </c>
      <c r="D92" s="59">
        <f t="shared" si="9"/>
        <v>15.415129291364886</v>
      </c>
      <c r="E92" s="59">
        <v>1662.1000000000001</v>
      </c>
      <c r="F92" s="65">
        <f t="shared" si="14"/>
        <v>6.309312318741555</v>
      </c>
      <c r="G92" s="59" t="s">
        <v>7</v>
      </c>
      <c r="H92" s="59" t="s">
        <v>7</v>
      </c>
      <c r="I92" s="59">
        <v>322.70000000000005</v>
      </c>
      <c r="J92" s="59">
        <f t="shared" si="10"/>
        <v>1.2249654565055652</v>
      </c>
      <c r="K92" s="61">
        <v>92.70099999999998</v>
      </c>
      <c r="L92" s="59">
        <f t="shared" si="11"/>
        <v>0.35189192061829055</v>
      </c>
      <c r="M92" s="59">
        <v>898</v>
      </c>
      <c r="N92" s="59">
        <f t="shared" si="16"/>
        <v>3.4087975827145875</v>
      </c>
      <c r="O92" s="59">
        <v>380.5</v>
      </c>
      <c r="P92" s="60">
        <f t="shared" si="15"/>
        <v>1.4443735859943214</v>
      </c>
      <c r="Q92" s="59">
        <v>361</v>
      </c>
      <c r="R92" s="59">
        <f t="shared" si="8"/>
        <v>1.370351812204862</v>
      </c>
      <c r="S92" s="59">
        <f t="shared" si="12"/>
        <v>7777.901</v>
      </c>
      <c r="T92" s="59">
        <f t="shared" si="13"/>
        <v>29.524821968144067</v>
      </c>
      <c r="U92"/>
      <c r="V92" s="13"/>
      <c r="W92" s="13"/>
      <c r="X92" s="13"/>
      <c r="Y92" s="13"/>
      <c r="Z92" s="13"/>
    </row>
    <row r="93" spans="1:26" ht="12" customHeight="1">
      <c r="A93" s="43">
        <v>1995</v>
      </c>
      <c r="B93" s="79">
        <f>IF(+'[1]Pop'!D216=0,'[1]Pop'!H216,'[1]Pop'!D216)</f>
        <v>266.557</v>
      </c>
      <c r="C93" s="59">
        <v>3995.6</v>
      </c>
      <c r="D93" s="59">
        <f t="shared" si="9"/>
        <v>14.989664499525428</v>
      </c>
      <c r="E93" s="59">
        <v>1653.6000000000001</v>
      </c>
      <c r="F93" s="65">
        <f t="shared" si="14"/>
        <v>6.2035512104352915</v>
      </c>
      <c r="G93" s="59">
        <v>203.2</v>
      </c>
      <c r="H93" s="65">
        <f aca="true" t="shared" si="17" ref="H93:H102">G93/B93</f>
        <v>0.7623135014274619</v>
      </c>
      <c r="I93" s="59">
        <v>320.3</v>
      </c>
      <c r="J93" s="59">
        <f t="shared" si="10"/>
        <v>1.2016191658819688</v>
      </c>
      <c r="K93" s="61">
        <v>93.42259999999999</v>
      </c>
      <c r="L93" s="59">
        <f t="shared" si="11"/>
        <v>0.3504788844412264</v>
      </c>
      <c r="M93" s="59">
        <v>910.8000000000001</v>
      </c>
      <c r="N93" s="59">
        <f t="shared" si="16"/>
        <v>3.4169052022644313</v>
      </c>
      <c r="O93" s="59">
        <v>428.3</v>
      </c>
      <c r="P93" s="60">
        <f t="shared" si="15"/>
        <v>1.6067857906564074</v>
      </c>
      <c r="Q93" s="59">
        <v>114.8</v>
      </c>
      <c r="R93" s="59">
        <f t="shared" si="8"/>
        <v>0.43067711596394015</v>
      </c>
      <c r="S93" s="59">
        <f t="shared" si="12"/>
        <v>7720.0226</v>
      </c>
      <c r="T93" s="59">
        <f t="shared" si="13"/>
        <v>28.961995370596156</v>
      </c>
      <c r="U93"/>
      <c r="V93" s="13"/>
      <c r="W93" s="13"/>
      <c r="X93" s="13"/>
      <c r="Y93" s="13"/>
      <c r="Z93" s="13"/>
    </row>
    <row r="94" spans="1:26" ht="12" customHeight="1">
      <c r="A94" s="41">
        <v>1996</v>
      </c>
      <c r="B94" s="78">
        <f>IF(+'[1]Pop'!D217=0,'[1]Pop'!H217,'[1]Pop'!D217)</f>
        <v>269.667</v>
      </c>
      <c r="C94" s="55">
        <v>4069.5</v>
      </c>
      <c r="D94" s="55">
        <f t="shared" si="9"/>
        <v>15.090834251131954</v>
      </c>
      <c r="E94" s="55">
        <v>1695.8999999999999</v>
      </c>
      <c r="F94" s="151">
        <f t="shared" si="14"/>
        <v>6.288867380880864</v>
      </c>
      <c r="G94" s="55">
        <v>191.89999999999998</v>
      </c>
      <c r="H94" s="64">
        <f t="shared" si="17"/>
        <v>0.7116184034383146</v>
      </c>
      <c r="I94" s="55">
        <v>314.8</v>
      </c>
      <c r="J94" s="55">
        <f t="shared" si="10"/>
        <v>1.16736567692747</v>
      </c>
      <c r="K94" s="92" t="s">
        <v>7</v>
      </c>
      <c r="L94" s="92" t="s">
        <v>7</v>
      </c>
      <c r="M94" s="55">
        <v>683.2</v>
      </c>
      <c r="N94" s="55">
        <f t="shared" si="16"/>
        <v>2.5334950142212436</v>
      </c>
      <c r="O94" s="55">
        <v>396.8</v>
      </c>
      <c r="P94" s="180">
        <f t="shared" si="15"/>
        <v>1.4714444110699494</v>
      </c>
      <c r="Q94" s="55">
        <v>88.3</v>
      </c>
      <c r="R94" s="55">
        <f t="shared" si="8"/>
        <v>0.3274408807900114</v>
      </c>
      <c r="S94" s="55">
        <f t="shared" si="12"/>
        <v>7440.4</v>
      </c>
      <c r="T94" s="55">
        <f t="shared" si="13"/>
        <v>27.591066018459806</v>
      </c>
      <c r="U94"/>
      <c r="V94" s="13"/>
      <c r="W94" s="13"/>
      <c r="X94" s="13"/>
      <c r="Y94" s="13"/>
      <c r="Z94" s="13"/>
    </row>
    <row r="95" spans="1:26" ht="12" customHeight="1">
      <c r="A95" s="41">
        <v>1997</v>
      </c>
      <c r="B95" s="78">
        <f>IF(+'[1]Pop'!D218=0,'[1]Pop'!H218,'[1]Pop'!D218)</f>
        <v>272.912</v>
      </c>
      <c r="C95" s="55">
        <v>4239.4</v>
      </c>
      <c r="D95" s="55">
        <f t="shared" si="9"/>
        <v>15.533945007914639</v>
      </c>
      <c r="E95" s="55">
        <v>1789.3999999999999</v>
      </c>
      <c r="F95" s="151">
        <f t="shared" si="14"/>
        <v>6.556692267104415</v>
      </c>
      <c r="G95" s="55">
        <v>188.5</v>
      </c>
      <c r="H95" s="64">
        <f t="shared" si="17"/>
        <v>0.6906988333235622</v>
      </c>
      <c r="I95" s="55">
        <v>316.8</v>
      </c>
      <c r="J95" s="55">
        <f t="shared" si="10"/>
        <v>1.1608137421586446</v>
      </c>
      <c r="K95" s="92" t="s">
        <v>7</v>
      </c>
      <c r="L95" s="92" t="s">
        <v>7</v>
      </c>
      <c r="M95" s="55">
        <v>550.1</v>
      </c>
      <c r="N95" s="55">
        <f t="shared" si="16"/>
        <v>2.015668054171308</v>
      </c>
      <c r="O95" s="55">
        <v>425.6</v>
      </c>
      <c r="P95" s="180">
        <f t="shared" si="15"/>
        <v>1.559477047546462</v>
      </c>
      <c r="Q95" s="55">
        <v>76.6</v>
      </c>
      <c r="R95" s="55">
        <f t="shared" si="8"/>
        <v>0.2806765550800258</v>
      </c>
      <c r="S95" s="55">
        <f t="shared" si="12"/>
        <v>7586.400000000001</v>
      </c>
      <c r="T95" s="55">
        <f t="shared" si="13"/>
        <v>27.79797150729906</v>
      </c>
      <c r="U95"/>
      <c r="V95" s="13"/>
      <c r="W95" s="13"/>
      <c r="X95" s="13"/>
      <c r="Y95" s="13"/>
      <c r="Z95" s="13"/>
    </row>
    <row r="96" spans="1:26" ht="12" customHeight="1">
      <c r="A96" s="41">
        <v>1998</v>
      </c>
      <c r="B96" s="78">
        <f>IF(+'[1]Pop'!D219=0,'[1]Pop'!H219,'[1]Pop'!D219)</f>
        <v>276.115</v>
      </c>
      <c r="C96" s="55">
        <v>4337.9</v>
      </c>
      <c r="D96" s="55">
        <f t="shared" si="9"/>
        <v>15.710482950944352</v>
      </c>
      <c r="E96" s="55">
        <v>1886.6000000000001</v>
      </c>
      <c r="F96" s="151">
        <f t="shared" si="14"/>
        <v>6.832660304583236</v>
      </c>
      <c r="G96" s="55">
        <v>198.6</v>
      </c>
      <c r="H96" s="64">
        <f t="shared" si="17"/>
        <v>0.7192655234232113</v>
      </c>
      <c r="I96" s="55">
        <v>326.2</v>
      </c>
      <c r="J96" s="55">
        <f t="shared" si="10"/>
        <v>1.1813918113829383</v>
      </c>
      <c r="K96" s="92" t="s">
        <v>7</v>
      </c>
      <c r="L96" s="92" t="s">
        <v>7</v>
      </c>
      <c r="M96" s="55">
        <v>581.1</v>
      </c>
      <c r="N96" s="55">
        <f t="shared" si="16"/>
        <v>2.1045578834905747</v>
      </c>
      <c r="O96" s="55">
        <v>442.8</v>
      </c>
      <c r="P96" s="180">
        <f t="shared" si="15"/>
        <v>1.6036796262426887</v>
      </c>
      <c r="Q96" s="55">
        <v>88.19999999999999</v>
      </c>
      <c r="R96" s="55">
        <f t="shared" si="8"/>
        <v>0.31943212067435667</v>
      </c>
      <c r="S96" s="55">
        <f t="shared" si="12"/>
        <v>7861.400000000001</v>
      </c>
      <c r="T96" s="55">
        <f t="shared" si="13"/>
        <v>28.47147022074136</v>
      </c>
      <c r="U96"/>
      <c r="V96" s="13"/>
      <c r="W96" s="13"/>
      <c r="X96" s="13"/>
      <c r="Y96" s="13"/>
      <c r="Z96" s="13"/>
    </row>
    <row r="97" spans="1:26" ht="12" customHeight="1">
      <c r="A97" s="41">
        <v>1999</v>
      </c>
      <c r="B97" s="78">
        <f>IF(+'[1]Pop'!D220=0,'[1]Pop'!H220,'[1]Pop'!D220)</f>
        <v>279.295</v>
      </c>
      <c r="C97" s="55">
        <v>4518.7</v>
      </c>
      <c r="D97" s="55">
        <f t="shared" si="9"/>
        <v>16.178950571975868</v>
      </c>
      <c r="E97" s="55">
        <v>1771.8999999999999</v>
      </c>
      <c r="F97" s="151">
        <f t="shared" si="14"/>
        <v>6.344188044898762</v>
      </c>
      <c r="G97" s="55">
        <v>185.20000000000002</v>
      </c>
      <c r="H97" s="64">
        <f t="shared" si="17"/>
        <v>0.6630981578617591</v>
      </c>
      <c r="I97" s="55">
        <v>326.7</v>
      </c>
      <c r="J97" s="55">
        <f t="shared" si="10"/>
        <v>1.169730929662185</v>
      </c>
      <c r="K97" s="92" t="s">
        <v>7</v>
      </c>
      <c r="L97" s="92" t="s">
        <v>7</v>
      </c>
      <c r="M97" s="55">
        <v>544.6999999999999</v>
      </c>
      <c r="N97" s="55">
        <f t="shared" si="16"/>
        <v>1.9502676381603676</v>
      </c>
      <c r="O97" s="55">
        <v>439.3</v>
      </c>
      <c r="P97" s="180">
        <f t="shared" si="15"/>
        <v>1.5728888809323476</v>
      </c>
      <c r="Q97" s="55">
        <v>83.10000000000001</v>
      </c>
      <c r="R97" s="55">
        <f t="shared" si="8"/>
        <v>0.2975348645697202</v>
      </c>
      <c r="S97" s="55">
        <f t="shared" si="12"/>
        <v>7869.599999999999</v>
      </c>
      <c r="T97" s="55">
        <f t="shared" si="13"/>
        <v>28.176659088061008</v>
      </c>
      <c r="U97"/>
      <c r="V97" s="13"/>
      <c r="W97" s="13"/>
      <c r="X97" s="13"/>
      <c r="Y97" s="13"/>
      <c r="Z97" s="13"/>
    </row>
    <row r="98" spans="1:26" ht="12" customHeight="1">
      <c r="A98" s="41">
        <v>2000</v>
      </c>
      <c r="B98" s="78">
        <f>IF(+'[1]Pop'!D221=0,'[1]Pop'!H221,'[1]Pop'!D221)</f>
        <v>282.385</v>
      </c>
      <c r="C98" s="55">
        <v>4545.3</v>
      </c>
      <c r="D98" s="55">
        <f t="shared" si="9"/>
        <v>16.096109920852737</v>
      </c>
      <c r="E98" s="55">
        <v>1732.4</v>
      </c>
      <c r="F98" s="151">
        <f t="shared" si="14"/>
        <v>6.134886768064876</v>
      </c>
      <c r="G98" s="55">
        <v>142.7</v>
      </c>
      <c r="H98" s="64">
        <f t="shared" si="17"/>
        <v>0.5053384563627671</v>
      </c>
      <c r="I98" s="55">
        <v>311.00000000000006</v>
      </c>
      <c r="J98" s="55">
        <f t="shared" si="10"/>
        <v>1.1013332861164724</v>
      </c>
      <c r="K98" s="92" t="s">
        <v>7</v>
      </c>
      <c r="L98" s="92" t="s">
        <v>7</v>
      </c>
      <c r="M98" s="55">
        <v>565.8</v>
      </c>
      <c r="N98" s="55">
        <f t="shared" si="16"/>
        <v>2.003647502523151</v>
      </c>
      <c r="O98" s="55">
        <v>408.5</v>
      </c>
      <c r="P98" s="180">
        <f t="shared" si="15"/>
        <v>1.4466065832108645</v>
      </c>
      <c r="Q98" s="55">
        <v>69.39999999999999</v>
      </c>
      <c r="R98" s="55">
        <f t="shared" si="8"/>
        <v>0.2457637622394957</v>
      </c>
      <c r="S98" s="55">
        <f t="shared" si="12"/>
        <v>7775.1</v>
      </c>
      <c r="T98" s="55">
        <f t="shared" si="13"/>
        <v>27.533686279370365</v>
      </c>
      <c r="U98" s="13"/>
      <c r="V98" s="13"/>
      <c r="W98" s="13"/>
      <c r="X98" s="13"/>
      <c r="Y98" s="13"/>
      <c r="Z98" s="13"/>
    </row>
    <row r="99" spans="1:26" ht="12" customHeight="1">
      <c r="A99" s="43">
        <v>2001</v>
      </c>
      <c r="B99" s="79">
        <f>IF(+'[1]Pop'!D222=0,'[1]Pop'!H222,'[1]Pop'!D222)</f>
        <v>285.309019</v>
      </c>
      <c r="C99" s="59">
        <v>4500.6</v>
      </c>
      <c r="D99" s="59">
        <f t="shared" si="9"/>
        <v>15.77447504384711</v>
      </c>
      <c r="E99" s="59">
        <v>1763.6999999999998</v>
      </c>
      <c r="F99" s="65">
        <f t="shared" si="14"/>
        <v>6.181718356404288</v>
      </c>
      <c r="G99" s="59">
        <v>103.89999999999999</v>
      </c>
      <c r="H99" s="65">
        <f t="shared" si="17"/>
        <v>0.36416654602846604</v>
      </c>
      <c r="I99" s="59">
        <v>315.20000000000005</v>
      </c>
      <c r="J99" s="59">
        <f t="shared" si="10"/>
        <v>1.104767038577214</v>
      </c>
      <c r="K99" s="61" t="s">
        <v>7</v>
      </c>
      <c r="L99" s="61" t="s">
        <v>7</v>
      </c>
      <c r="M99" s="59">
        <v>426.1</v>
      </c>
      <c r="N99" s="59">
        <f t="shared" si="16"/>
        <v>1.493468385589311</v>
      </c>
      <c r="O99" s="59">
        <v>392.7</v>
      </c>
      <c r="P99" s="60">
        <f t="shared" si="15"/>
        <v>1.3764023351817</v>
      </c>
      <c r="Q99" s="59">
        <v>63.00000000000001</v>
      </c>
      <c r="R99" s="59">
        <f t="shared" si="8"/>
        <v>0.2208132088526792</v>
      </c>
      <c r="S99" s="59">
        <f t="shared" si="12"/>
        <v>7565.2</v>
      </c>
      <c r="T99" s="59">
        <f t="shared" si="13"/>
        <v>26.515810914480767</v>
      </c>
      <c r="U99" s="13"/>
      <c r="V99" s="13"/>
      <c r="W99" s="13"/>
      <c r="X99" s="13"/>
      <c r="Y99" s="13"/>
      <c r="Z99" s="13"/>
    </row>
    <row r="100" spans="1:26" ht="12" customHeight="1">
      <c r="A100" s="43">
        <v>2002</v>
      </c>
      <c r="B100" s="79">
        <f>IF(+'[1]Pop'!D223=0,'[1]Pop'!H223,'[1]Pop'!D223)</f>
        <v>288.104818</v>
      </c>
      <c r="C100" s="59">
        <v>4666.6</v>
      </c>
      <c r="D100" s="59">
        <f t="shared" si="9"/>
        <v>16.19757709154312</v>
      </c>
      <c r="E100" s="59">
        <v>1571.8999999999999</v>
      </c>
      <c r="F100" s="65">
        <f t="shared" si="14"/>
        <v>5.456000392190594</v>
      </c>
      <c r="G100" s="59">
        <v>97.7</v>
      </c>
      <c r="H100" s="65">
        <f t="shared" si="17"/>
        <v>0.339112690576386</v>
      </c>
      <c r="I100" s="59">
        <v>341.4</v>
      </c>
      <c r="J100" s="59">
        <f t="shared" si="10"/>
        <v>1.1849853895883127</v>
      </c>
      <c r="K100" s="61" t="s">
        <v>7</v>
      </c>
      <c r="L100" s="61" t="s">
        <v>7</v>
      </c>
      <c r="M100" s="59">
        <v>423.90000000000003</v>
      </c>
      <c r="N100" s="59">
        <f t="shared" si="16"/>
        <v>1.4713395039440125</v>
      </c>
      <c r="O100" s="59">
        <v>414.49999999999994</v>
      </c>
      <c r="P100" s="60">
        <f t="shared" si="15"/>
        <v>1.4387124897022718</v>
      </c>
      <c r="Q100" s="59">
        <v>51.9</v>
      </c>
      <c r="R100" s="59">
        <f t="shared" si="8"/>
        <v>0.18014277012194913</v>
      </c>
      <c r="S100" s="59">
        <f t="shared" si="12"/>
        <v>7567.899999999999</v>
      </c>
      <c r="T100" s="59">
        <f t="shared" si="13"/>
        <v>26.267870327666643</v>
      </c>
      <c r="U100" s="13"/>
      <c r="V100" s="13"/>
      <c r="W100" s="13"/>
      <c r="X100" s="13"/>
      <c r="Y100" s="13"/>
      <c r="Z100" s="13"/>
    </row>
    <row r="101" spans="1:26" ht="12" customHeight="1">
      <c r="A101" s="43">
        <v>2003</v>
      </c>
      <c r="B101" s="79">
        <f>IF(+'[1]Pop'!D224=0,'[1]Pop'!H224,'[1]Pop'!D224)</f>
        <v>290.819634</v>
      </c>
      <c r="C101" s="59">
        <v>4624.599999999999</v>
      </c>
      <c r="D101" s="59">
        <f t="shared" si="9"/>
        <v>15.901952479590836</v>
      </c>
      <c r="E101" s="59">
        <v>1855</v>
      </c>
      <c r="F101" s="65">
        <f t="shared" si="14"/>
        <v>6.378523947939498</v>
      </c>
      <c r="G101" s="59">
        <v>94.89999999999999</v>
      </c>
      <c r="H101" s="65">
        <f t="shared" si="17"/>
        <v>0.3263190957732929</v>
      </c>
      <c r="I101" s="59">
        <v>324.20000000000005</v>
      </c>
      <c r="J101" s="59">
        <f t="shared" si="10"/>
        <v>1.1147803040010704</v>
      </c>
      <c r="K101" s="61" t="s">
        <v>7</v>
      </c>
      <c r="L101" s="61" t="s">
        <v>7</v>
      </c>
      <c r="M101" s="59">
        <v>421.7</v>
      </c>
      <c r="N101" s="59">
        <f t="shared" si="16"/>
        <v>1.4500396489736314</v>
      </c>
      <c r="O101" s="59">
        <v>386.8</v>
      </c>
      <c r="P101" s="60">
        <f t="shared" si="15"/>
        <v>1.3300339962603762</v>
      </c>
      <c r="Q101" s="59">
        <v>43.3</v>
      </c>
      <c r="R101" s="59">
        <f t="shared" si="8"/>
        <v>0.14888953474166053</v>
      </c>
      <c r="S101" s="59">
        <f t="shared" si="12"/>
        <v>7750.499999999999</v>
      </c>
      <c r="T101" s="59">
        <f t="shared" si="13"/>
        <v>26.650539007280365</v>
      </c>
      <c r="U101" s="13"/>
      <c r="V101" s="13"/>
      <c r="W101" s="13"/>
      <c r="X101" s="13"/>
      <c r="Y101" s="13"/>
      <c r="Z101" s="13"/>
    </row>
    <row r="102" spans="1:26" ht="12" customHeight="1">
      <c r="A102" s="43">
        <v>2004</v>
      </c>
      <c r="B102" s="79">
        <f>IF(+'[1]Pop'!D225=0,'[1]Pop'!H225,'[1]Pop'!D225)</f>
        <v>293.463185</v>
      </c>
      <c r="C102" s="59">
        <v>4290.700000000001</v>
      </c>
      <c r="D102" s="59">
        <f t="shared" si="9"/>
        <v>14.620914033901734</v>
      </c>
      <c r="E102" s="59">
        <v>1805.6000000000001</v>
      </c>
      <c r="F102" s="65">
        <f t="shared" si="14"/>
        <v>6.152730878321245</v>
      </c>
      <c r="G102" s="59">
        <v>105.69999999999999</v>
      </c>
      <c r="H102" s="65">
        <f t="shared" si="17"/>
        <v>0.36018146535143747</v>
      </c>
      <c r="I102" s="59">
        <v>329.1</v>
      </c>
      <c r="J102" s="59">
        <f t="shared" si="10"/>
        <v>1.1214353854981844</v>
      </c>
      <c r="K102" s="61" t="s">
        <v>7</v>
      </c>
      <c r="L102" s="61" t="s">
        <v>7</v>
      </c>
      <c r="M102" s="59">
        <v>387</v>
      </c>
      <c r="N102" s="59">
        <f t="shared" si="16"/>
        <v>1.3187344095648659</v>
      </c>
      <c r="O102" s="59">
        <v>418.49999999999994</v>
      </c>
      <c r="P102" s="60">
        <f t="shared" si="15"/>
        <v>1.4260732568550292</v>
      </c>
      <c r="Q102" s="59">
        <v>48.4</v>
      </c>
      <c r="R102" s="59">
        <f t="shared" si="8"/>
        <v>0.1649269907569496</v>
      </c>
      <c r="S102" s="59">
        <f t="shared" si="12"/>
        <v>7385.000000000001</v>
      </c>
      <c r="T102" s="59">
        <f t="shared" si="13"/>
        <v>25.164996420249444</v>
      </c>
      <c r="U102" s="13"/>
      <c r="V102" s="13"/>
      <c r="W102" s="13"/>
      <c r="X102" s="13"/>
      <c r="Y102" s="13"/>
      <c r="Z102" s="13"/>
    </row>
    <row r="103" spans="1:26" ht="12" customHeight="1">
      <c r="A103" s="43">
        <v>2005</v>
      </c>
      <c r="B103" s="79">
        <f>IF(+'[1]Pop'!D226=0,'[1]Pop'!H226,'[1]Pop'!D226)</f>
        <v>296.186216</v>
      </c>
      <c r="C103" s="59">
        <v>4474.6</v>
      </c>
      <c r="D103" s="59">
        <f t="shared" si="9"/>
        <v>15.107387711790073</v>
      </c>
      <c r="E103" s="59">
        <v>1679.1</v>
      </c>
      <c r="F103" s="65">
        <f t="shared" si="14"/>
        <v>5.669068678064343</v>
      </c>
      <c r="G103" s="59">
        <v>96.99999999999999</v>
      </c>
      <c r="H103" s="65">
        <f aca="true" t="shared" si="18" ref="H103:H117">G103/B103</f>
        <v>0.3274966718910376</v>
      </c>
      <c r="I103" s="59">
        <v>337.5</v>
      </c>
      <c r="J103" s="59">
        <f t="shared" si="10"/>
        <v>1.1394858429198473</v>
      </c>
      <c r="K103" s="61" t="s">
        <v>7</v>
      </c>
      <c r="L103" s="61" t="s">
        <v>7</v>
      </c>
      <c r="M103" s="59">
        <v>395.90000000000003</v>
      </c>
      <c r="N103" s="59">
        <f t="shared" si="16"/>
        <v>1.3366590969243486</v>
      </c>
      <c r="O103" s="59">
        <v>431.2</v>
      </c>
      <c r="P103" s="60">
        <f t="shared" si="15"/>
        <v>1.4558408754578909</v>
      </c>
      <c r="Q103" s="59">
        <v>46.6</v>
      </c>
      <c r="R103" s="59">
        <f t="shared" si="8"/>
        <v>0.15733345268167376</v>
      </c>
      <c r="S103" s="59">
        <f t="shared" si="12"/>
        <v>7461.900000000001</v>
      </c>
      <c r="T103" s="59">
        <f t="shared" si="13"/>
        <v>25.193272329729215</v>
      </c>
      <c r="U103" s="13"/>
      <c r="V103" s="13"/>
      <c r="W103" s="13"/>
      <c r="X103" s="13"/>
      <c r="Y103" s="13"/>
      <c r="Z103" s="13"/>
    </row>
    <row r="104" spans="1:26" ht="12" customHeight="1">
      <c r="A104" s="41">
        <v>2006</v>
      </c>
      <c r="B104" s="78">
        <f>IF(+'[1]Pop'!D227=0,'[1]Pop'!H227,'[1]Pop'!D227)</f>
        <v>298.995825</v>
      </c>
      <c r="C104" s="55">
        <v>4578.2</v>
      </c>
      <c r="D104" s="55">
        <f t="shared" si="9"/>
        <v>15.311919489176812</v>
      </c>
      <c r="E104" s="55">
        <v>1755.3</v>
      </c>
      <c r="F104" s="151">
        <f t="shared" si="14"/>
        <v>5.870650535003289</v>
      </c>
      <c r="G104" s="55">
        <v>75.6</v>
      </c>
      <c r="H104" s="64">
        <f t="shared" si="18"/>
        <v>0.2528463399112679</v>
      </c>
      <c r="I104" s="55">
        <v>355.79999999999995</v>
      </c>
      <c r="J104" s="55">
        <f t="shared" si="10"/>
        <v>1.1899831711696975</v>
      </c>
      <c r="K104" s="92" t="s">
        <v>7</v>
      </c>
      <c r="L104" s="92" t="s">
        <v>7</v>
      </c>
      <c r="M104" s="55">
        <v>396.90000000000003</v>
      </c>
      <c r="N104" s="55">
        <f t="shared" si="16"/>
        <v>1.327443284534157</v>
      </c>
      <c r="O104" s="55">
        <v>430.40000000000003</v>
      </c>
      <c r="P104" s="180">
        <f t="shared" si="15"/>
        <v>1.4394849827752612</v>
      </c>
      <c r="Q104" s="55">
        <v>68.4</v>
      </c>
      <c r="R104" s="55">
        <f t="shared" si="8"/>
        <v>0.22876573611019485</v>
      </c>
      <c r="S104" s="55">
        <f t="shared" si="12"/>
        <v>7660.599999999999</v>
      </c>
      <c r="T104" s="55">
        <f t="shared" si="13"/>
        <v>25.62109353868068</v>
      </c>
      <c r="U104" s="13"/>
      <c r="V104" s="13"/>
      <c r="W104" s="13"/>
      <c r="X104" s="13"/>
      <c r="Y104" s="13"/>
      <c r="Z104" s="13"/>
    </row>
    <row r="105" spans="1:26" ht="12" customHeight="1">
      <c r="A105" s="41">
        <v>2007</v>
      </c>
      <c r="B105" s="78">
        <f>IF(+'[1]Pop'!D228=0,'[1]Pop'!H228,'[1]Pop'!D228)</f>
        <v>302.003917</v>
      </c>
      <c r="C105" s="55">
        <v>4458.1</v>
      </c>
      <c r="D105" s="55">
        <f t="shared" si="9"/>
        <v>14.76172906724253</v>
      </c>
      <c r="E105" s="55">
        <v>1780.8999999999999</v>
      </c>
      <c r="F105" s="151">
        <f t="shared" si="14"/>
        <v>5.896943383022412</v>
      </c>
      <c r="G105" s="55">
        <v>67.1</v>
      </c>
      <c r="H105" s="64">
        <f t="shared" si="18"/>
        <v>0.22218254871177712</v>
      </c>
      <c r="I105" s="55">
        <v>376.59999999999997</v>
      </c>
      <c r="J105" s="55">
        <f t="shared" si="10"/>
        <v>1.2470036936640128</v>
      </c>
      <c r="K105" s="92" t="s">
        <v>7</v>
      </c>
      <c r="L105" s="92" t="s">
        <v>7</v>
      </c>
      <c r="M105" s="55">
        <v>449</v>
      </c>
      <c r="N105" s="55">
        <f t="shared" si="16"/>
        <v>1.4867356836302226</v>
      </c>
      <c r="O105" s="55">
        <v>422.59999999999997</v>
      </c>
      <c r="P105" s="180">
        <f t="shared" si="15"/>
        <v>1.3993195988911626</v>
      </c>
      <c r="Q105" s="55">
        <v>73.80000000000001</v>
      </c>
      <c r="R105" s="55">
        <f t="shared" si="8"/>
        <v>0.24436769142964465</v>
      </c>
      <c r="S105" s="55">
        <f t="shared" si="12"/>
        <v>7628.100000000001</v>
      </c>
      <c r="T105" s="55">
        <f t="shared" si="13"/>
        <v>25.258281666591767</v>
      </c>
      <c r="U105" s="13"/>
      <c r="V105" s="13"/>
      <c r="W105" s="13"/>
      <c r="X105" s="13"/>
      <c r="Y105" s="13"/>
      <c r="Z105" s="13"/>
    </row>
    <row r="106" spans="1:26" ht="12" customHeight="1">
      <c r="A106" s="41">
        <v>2008</v>
      </c>
      <c r="B106" s="78">
        <f>IF(+'[1]Pop'!D229=0,'[1]Pop'!H229,'[1]Pop'!D229)</f>
        <v>304.797761</v>
      </c>
      <c r="C106" s="55">
        <v>4338.900000000001</v>
      </c>
      <c r="D106" s="55">
        <f aca="true" t="shared" si="19" ref="D106:D117">C106/$B106</f>
        <v>14.235340790446294</v>
      </c>
      <c r="E106" s="55">
        <v>1789.4</v>
      </c>
      <c r="F106" s="151">
        <f t="shared" si="14"/>
        <v>5.870778033700845</v>
      </c>
      <c r="G106" s="55">
        <v>72.1</v>
      </c>
      <c r="H106" s="64">
        <f t="shared" si="18"/>
        <v>0.23655029408172062</v>
      </c>
      <c r="I106" s="55">
        <v>346.3</v>
      </c>
      <c r="J106" s="55">
        <f aca="true" t="shared" si="20" ref="J106:J117">I106/$B106</f>
        <v>1.136163201671288</v>
      </c>
      <c r="K106" s="92" t="s">
        <v>7</v>
      </c>
      <c r="L106" s="92" t="s">
        <v>7</v>
      </c>
      <c r="M106" s="55">
        <v>471.59999999999997</v>
      </c>
      <c r="N106" s="55">
        <f aca="true" t="shared" si="21" ref="N106:N117">M106/$B106</f>
        <v>1.5472554603181616</v>
      </c>
      <c r="O106" s="55">
        <v>380.40000000000003</v>
      </c>
      <c r="P106" s="180">
        <f t="shared" si="15"/>
        <v>1.2480406639207564</v>
      </c>
      <c r="Q106" s="55">
        <v>85.7</v>
      </c>
      <c r="R106" s="55">
        <f t="shared" si="8"/>
        <v>0.2811700444216846</v>
      </c>
      <c r="S106" s="55">
        <f t="shared" si="12"/>
        <v>7484.4000000000015</v>
      </c>
      <c r="T106" s="55">
        <f t="shared" si="13"/>
        <v>24.555298488560755</v>
      </c>
      <c r="U106" s="13"/>
      <c r="V106" s="13"/>
      <c r="W106" s="13"/>
      <c r="X106" s="13"/>
      <c r="Y106" s="13"/>
      <c r="Z106" s="13"/>
    </row>
    <row r="107" spans="1:26" ht="12" customHeight="1">
      <c r="A107" s="41">
        <v>2009</v>
      </c>
      <c r="B107" s="78">
        <f>IF(+'[1]Pop'!D230=0,'[1]Pop'!H230,'[1]Pop'!D230)</f>
        <v>307.439406</v>
      </c>
      <c r="C107" s="55">
        <v>4280.4</v>
      </c>
      <c r="D107" s="55">
        <f t="shared" si="19"/>
        <v>13.922743527548969</v>
      </c>
      <c r="E107" s="55">
        <v>1863</v>
      </c>
      <c r="F107" s="151">
        <f t="shared" si="14"/>
        <v>6.059730677465594</v>
      </c>
      <c r="G107" s="55">
        <v>78.19999999999999</v>
      </c>
      <c r="H107" s="64">
        <f t="shared" si="18"/>
        <v>0.2543590654738644</v>
      </c>
      <c r="I107" s="55">
        <v>319.8</v>
      </c>
      <c r="J107" s="55">
        <f t="shared" si="20"/>
        <v>1.0402049761961873</v>
      </c>
      <c r="K107" s="92" t="s">
        <v>7</v>
      </c>
      <c r="L107" s="92" t="s">
        <v>7</v>
      </c>
      <c r="M107" s="55">
        <v>276.2</v>
      </c>
      <c r="N107" s="55">
        <f t="shared" si="21"/>
        <v>0.8983884128373575</v>
      </c>
      <c r="O107" s="55">
        <v>404.5</v>
      </c>
      <c r="P107" s="180">
        <f t="shared" si="15"/>
        <v>1.315706419235015</v>
      </c>
      <c r="Q107" s="55">
        <v>91.4</v>
      </c>
      <c r="R107" s="55">
        <f t="shared" si="8"/>
        <v>0.29729435529809733</v>
      </c>
      <c r="S107" s="55">
        <f t="shared" si="12"/>
        <v>7313.499999999999</v>
      </c>
      <c r="T107" s="55">
        <f t="shared" si="13"/>
        <v>23.788427434055084</v>
      </c>
      <c r="U107" s="13"/>
      <c r="V107" s="13"/>
      <c r="W107" s="13"/>
      <c r="X107" s="13"/>
      <c r="Y107" s="13"/>
      <c r="Z107" s="13"/>
    </row>
    <row r="108" spans="1:26" ht="12" customHeight="1">
      <c r="A108" s="41">
        <v>2010</v>
      </c>
      <c r="B108" s="78">
        <f>IF(+'[1]Pop'!D231=0,'[1]Pop'!H231,'[1]Pop'!D231)</f>
        <v>309.741279</v>
      </c>
      <c r="C108" s="55">
        <v>4321.7</v>
      </c>
      <c r="D108" s="55">
        <f t="shared" si="19"/>
        <v>13.952612367174991</v>
      </c>
      <c r="E108" s="55">
        <v>1932.5</v>
      </c>
      <c r="F108" s="151">
        <f t="shared" si="14"/>
        <v>6.23907800161179</v>
      </c>
      <c r="G108" s="55">
        <v>74.3</v>
      </c>
      <c r="H108" s="64">
        <f t="shared" si="18"/>
        <v>0.23987761734528124</v>
      </c>
      <c r="I108" s="55">
        <v>295.8</v>
      </c>
      <c r="J108" s="55">
        <f t="shared" si="20"/>
        <v>0.9549905681121695</v>
      </c>
      <c r="K108" s="92" t="s">
        <v>7</v>
      </c>
      <c r="L108" s="92" t="s">
        <v>7</v>
      </c>
      <c r="M108" s="55">
        <v>300.6</v>
      </c>
      <c r="N108" s="55">
        <f t="shared" si="21"/>
        <v>0.9704873724628741</v>
      </c>
      <c r="O108" s="55">
        <v>419.1</v>
      </c>
      <c r="P108" s="180">
        <f t="shared" si="15"/>
        <v>1.3530647298708933</v>
      </c>
      <c r="Q108" s="55">
        <v>73.4</v>
      </c>
      <c r="R108" s="55">
        <f t="shared" si="8"/>
        <v>0.23697196652952415</v>
      </c>
      <c r="S108" s="55">
        <f t="shared" si="12"/>
        <v>7417.400000000001</v>
      </c>
      <c r="T108" s="55">
        <f t="shared" si="13"/>
        <v>23.947082623107526</v>
      </c>
      <c r="U108" s="13"/>
      <c r="V108" s="13"/>
      <c r="W108" s="13"/>
      <c r="X108" s="13"/>
      <c r="Y108" s="13"/>
      <c r="Z108" s="13"/>
    </row>
    <row r="109" spans="1:26" ht="12" customHeight="1">
      <c r="A109" s="127">
        <v>2011</v>
      </c>
      <c r="B109" s="122">
        <f>IF(+'[1]Pop'!D232=0,'[1]Pop'!H232,'[1]Pop'!D232)</f>
        <v>311.973914</v>
      </c>
      <c r="C109" s="147">
        <v>4123.3</v>
      </c>
      <c r="D109" s="59">
        <f t="shared" si="19"/>
        <v>13.21681017214792</v>
      </c>
      <c r="E109" s="126">
        <v>1928.3000000000002</v>
      </c>
      <c r="F109" s="65">
        <f t="shared" si="14"/>
        <v>6.1809655021349</v>
      </c>
      <c r="G109" s="147">
        <v>79.6</v>
      </c>
      <c r="H109" s="65">
        <f t="shared" si="18"/>
        <v>0.2551495379193787</v>
      </c>
      <c r="I109" s="146">
        <v>274.6</v>
      </c>
      <c r="J109" s="59">
        <f t="shared" si="20"/>
        <v>0.8802017978977564</v>
      </c>
      <c r="K109" s="124" t="s">
        <v>7</v>
      </c>
      <c r="L109" s="124" t="s">
        <v>7</v>
      </c>
      <c r="M109" s="146">
        <v>379.40000000000003</v>
      </c>
      <c r="N109" s="59">
        <f t="shared" si="21"/>
        <v>1.2161273201835716</v>
      </c>
      <c r="O109" s="126">
        <v>412.3</v>
      </c>
      <c r="P109" s="60">
        <f t="shared" si="15"/>
        <v>1.3215848553286416</v>
      </c>
      <c r="Q109" s="146">
        <v>74.30000000000001</v>
      </c>
      <c r="R109" s="59">
        <f t="shared" si="8"/>
        <v>0.23816093803278698</v>
      </c>
      <c r="S109" s="59">
        <f t="shared" si="12"/>
        <v>7271.800000000001</v>
      </c>
      <c r="T109" s="59">
        <f t="shared" si="13"/>
        <v>23.309000123644957</v>
      </c>
      <c r="U109" s="13"/>
      <c r="V109" s="13"/>
      <c r="W109" s="13"/>
      <c r="X109" s="13"/>
      <c r="Y109" s="13"/>
      <c r="Z109" s="13"/>
    </row>
    <row r="110" spans="1:26" ht="12" customHeight="1">
      <c r="A110" s="127">
        <v>2012</v>
      </c>
      <c r="B110" s="122">
        <f>IF(+'[1]Pop'!D233=0,'[1]Pop'!H233,'[1]Pop'!D233)</f>
        <v>314.167558</v>
      </c>
      <c r="C110" s="147">
        <v>4138.8</v>
      </c>
      <c r="D110" s="126">
        <f t="shared" si="19"/>
        <v>13.173861828215886</v>
      </c>
      <c r="E110" s="126">
        <v>2116.7999999999997</v>
      </c>
      <c r="F110" s="65">
        <f t="shared" si="14"/>
        <v>6.737805817620417</v>
      </c>
      <c r="G110" s="147">
        <v>79.5</v>
      </c>
      <c r="H110" s="130">
        <f t="shared" si="18"/>
        <v>0.25304967994180994</v>
      </c>
      <c r="I110" s="146">
        <v>264</v>
      </c>
      <c r="J110" s="126">
        <f t="shared" si="20"/>
        <v>0.8403159182973311</v>
      </c>
      <c r="K110" s="124" t="s">
        <v>7</v>
      </c>
      <c r="L110" s="124" t="s">
        <v>7</v>
      </c>
      <c r="M110" s="146">
        <v>348.7</v>
      </c>
      <c r="N110" s="126">
        <f t="shared" si="21"/>
        <v>1.1099172754177247</v>
      </c>
      <c r="O110" s="126">
        <v>442.40000000000003</v>
      </c>
      <c r="P110" s="60">
        <f t="shared" si="15"/>
        <v>1.4081657661164366</v>
      </c>
      <c r="Q110" s="146">
        <v>74.39999999999999</v>
      </c>
      <c r="R110" s="126">
        <f t="shared" si="8"/>
        <v>0.23681630424742964</v>
      </c>
      <c r="S110" s="59">
        <f t="shared" si="12"/>
        <v>7464.599999999999</v>
      </c>
      <c r="T110" s="59">
        <f t="shared" si="13"/>
        <v>23.759932589857033</v>
      </c>
      <c r="U110" s="13"/>
      <c r="V110" s="13"/>
      <c r="W110" s="13"/>
      <c r="X110" s="13"/>
      <c r="Y110" s="13"/>
      <c r="Z110" s="13"/>
    </row>
    <row r="111" spans="1:26" ht="12" customHeight="1">
      <c r="A111" s="127">
        <v>2013</v>
      </c>
      <c r="B111" s="122">
        <f>IF(+'[1]Pop'!D234=0,'[1]Pop'!H234,'[1]Pop'!D234)</f>
        <v>316.294766</v>
      </c>
      <c r="C111" s="147">
        <v>4128</v>
      </c>
      <c r="D111" s="126">
        <f t="shared" si="19"/>
        <v>13.051117007734488</v>
      </c>
      <c r="E111" s="126">
        <v>1844.3</v>
      </c>
      <c r="F111" s="65">
        <f t="shared" si="14"/>
        <v>5.830953269710445</v>
      </c>
      <c r="G111" s="147">
        <v>65.4</v>
      </c>
      <c r="H111" s="130">
        <f t="shared" si="18"/>
        <v>0.20676915026788653</v>
      </c>
      <c r="I111" s="146">
        <v>278.3</v>
      </c>
      <c r="J111" s="126">
        <f t="shared" si="20"/>
        <v>0.8798754513693092</v>
      </c>
      <c r="K111" s="124" t="s">
        <v>7</v>
      </c>
      <c r="L111" s="124" t="s">
        <v>7</v>
      </c>
      <c r="M111" s="146">
        <v>449.7</v>
      </c>
      <c r="N111" s="126">
        <f t="shared" si="21"/>
        <v>1.4217750286768893</v>
      </c>
      <c r="O111" s="126">
        <v>426.99999999999994</v>
      </c>
      <c r="P111" s="60">
        <f t="shared" si="15"/>
        <v>1.3500065315655585</v>
      </c>
      <c r="Q111" s="146">
        <v>73.4</v>
      </c>
      <c r="R111" s="126">
        <f t="shared" si="8"/>
        <v>0.23206201268597662</v>
      </c>
      <c r="S111" s="59">
        <f t="shared" si="12"/>
        <v>7266.099999999999</v>
      </c>
      <c r="T111" s="59">
        <f t="shared" si="13"/>
        <v>22.972558452010553</v>
      </c>
      <c r="U111" s="13"/>
      <c r="V111" s="13"/>
      <c r="W111" s="13"/>
      <c r="X111" s="13"/>
      <c r="Y111" s="13"/>
      <c r="Z111" s="13"/>
    </row>
    <row r="112" spans="1:26" ht="12" customHeight="1">
      <c r="A112" s="127">
        <v>2014</v>
      </c>
      <c r="B112" s="122">
        <f>IF(+'[1]Pop'!D235=0,'[1]Pop'!H235,'[1]Pop'!D235)</f>
        <v>318.576955</v>
      </c>
      <c r="C112" s="147">
        <v>3976.1</v>
      </c>
      <c r="D112" s="126">
        <f t="shared" si="19"/>
        <v>12.480814878778661</v>
      </c>
      <c r="E112" s="126">
        <v>1890.8</v>
      </c>
      <c r="F112" s="65">
        <f t="shared" si="14"/>
        <v>5.935143676666757</v>
      </c>
      <c r="G112" s="147">
        <v>84.1</v>
      </c>
      <c r="H112" s="130">
        <f t="shared" si="18"/>
        <v>0.2639864518762821</v>
      </c>
      <c r="I112" s="146">
        <v>290.70000000000005</v>
      </c>
      <c r="J112" s="126">
        <f t="shared" si="20"/>
        <v>0.912495381218017</v>
      </c>
      <c r="K112" s="124" t="s">
        <v>7</v>
      </c>
      <c r="L112" s="124" t="s">
        <v>7</v>
      </c>
      <c r="M112" s="146">
        <v>399.4</v>
      </c>
      <c r="N112" s="126">
        <f t="shared" si="21"/>
        <v>1.2537002244873612</v>
      </c>
      <c r="O112" s="126">
        <v>441</v>
      </c>
      <c r="P112" s="60">
        <f t="shared" si="15"/>
        <v>1.3842809188756293</v>
      </c>
      <c r="Q112" s="146">
        <v>77.7</v>
      </c>
      <c r="R112" s="126">
        <f t="shared" si="8"/>
        <v>0.24389711427808708</v>
      </c>
      <c r="S112" s="59">
        <f t="shared" si="12"/>
        <v>7159.799999999999</v>
      </c>
      <c r="T112" s="59">
        <f t="shared" si="13"/>
        <v>22.474318646180794</v>
      </c>
      <c r="U112" s="13"/>
      <c r="V112" s="13"/>
      <c r="W112" s="13"/>
      <c r="X112" s="13"/>
      <c r="Y112" s="13"/>
      <c r="Z112" s="13"/>
    </row>
    <row r="113" spans="1:26" ht="12" customHeight="1">
      <c r="A113" s="127">
        <v>2015</v>
      </c>
      <c r="B113" s="122">
        <f>IF(+'[1]Pop'!D236=0,'[1]Pop'!H236,'[1]Pop'!D236)</f>
        <v>320.870703</v>
      </c>
      <c r="C113" s="147">
        <v>4130.599999999999</v>
      </c>
      <c r="D113" s="126">
        <f t="shared" si="19"/>
        <v>12.873097984268135</v>
      </c>
      <c r="E113" s="126">
        <v>2022.3000000000004</v>
      </c>
      <c r="F113" s="65">
        <f t="shared" si="14"/>
        <v>6.302538627217706</v>
      </c>
      <c r="G113" s="147">
        <v>62.6</v>
      </c>
      <c r="H113" s="130">
        <f t="shared" si="18"/>
        <v>0.19509415915731018</v>
      </c>
      <c r="I113" s="146">
        <v>265.9</v>
      </c>
      <c r="J113" s="126">
        <f t="shared" si="20"/>
        <v>0.8286826984014181</v>
      </c>
      <c r="K113" s="124" t="s">
        <v>7</v>
      </c>
      <c r="L113" s="124" t="s">
        <v>7</v>
      </c>
      <c r="M113" s="146">
        <v>441.09999999999997</v>
      </c>
      <c r="N113" s="126">
        <f t="shared" si="21"/>
        <v>1.3746970224327397</v>
      </c>
      <c r="O113" s="126">
        <v>457.79999999999995</v>
      </c>
      <c r="P113" s="60">
        <f t="shared" si="15"/>
        <v>1.426742908342118</v>
      </c>
      <c r="Q113" s="146">
        <v>84.3</v>
      </c>
      <c r="R113" s="126">
        <f t="shared" si="8"/>
        <v>0.26272264563835857</v>
      </c>
      <c r="S113" s="59">
        <f>SUM(C113,E113,G113,I113,K113,M113,O113,Q113)</f>
        <v>7464.6</v>
      </c>
      <c r="T113" s="59">
        <f t="shared" si="13"/>
        <v>23.26357604545779</v>
      </c>
      <c r="U113" s="13"/>
      <c r="V113" s="13"/>
      <c r="W113" s="13"/>
      <c r="X113" s="13"/>
      <c r="Y113" s="13"/>
      <c r="Z113" s="13"/>
    </row>
    <row r="114" spans="1:26" ht="12" customHeight="1">
      <c r="A114" s="182">
        <v>2016</v>
      </c>
      <c r="B114" s="183">
        <f>IF(+'[1]Pop'!D237=0,'[1]Pop'!H237,'[1]Pop'!D237)</f>
        <v>323.161011</v>
      </c>
      <c r="C114" s="184">
        <v>4181</v>
      </c>
      <c r="D114" s="176">
        <f t="shared" si="19"/>
        <v>12.937823121242804</v>
      </c>
      <c r="E114" s="176">
        <v>2009.9</v>
      </c>
      <c r="F114" s="167">
        <f t="shared" si="14"/>
        <v>6.2195002849523835</v>
      </c>
      <c r="G114" s="184">
        <v>57.4</v>
      </c>
      <c r="H114" s="167">
        <f t="shared" si="18"/>
        <v>0.1776204370149096</v>
      </c>
      <c r="I114" s="185">
        <v>265.40000000000003</v>
      </c>
      <c r="J114" s="176">
        <f t="shared" si="20"/>
        <v>0.8212624387414114</v>
      </c>
      <c r="K114" s="175" t="s">
        <v>7</v>
      </c>
      <c r="L114" s="175" t="s">
        <v>7</v>
      </c>
      <c r="M114" s="185">
        <v>400.59999999999997</v>
      </c>
      <c r="N114" s="176">
        <f t="shared" si="21"/>
        <v>1.2396297398636371</v>
      </c>
      <c r="O114" s="176">
        <v>415.70000000000005</v>
      </c>
      <c r="P114" s="166">
        <f t="shared" si="15"/>
        <v>1.286355673642821</v>
      </c>
      <c r="Q114" s="185">
        <v>87.49999999999999</v>
      </c>
      <c r="R114" s="176">
        <f>Q114/B114</f>
        <v>0.2707628613032158</v>
      </c>
      <c r="S114" s="176">
        <f>SUM(C114,E114,G114,I114,K114,M114,O114,Q114)</f>
        <v>7417.499999999999</v>
      </c>
      <c r="T114" s="186">
        <f t="shared" si="13"/>
        <v>22.95295455676118</v>
      </c>
      <c r="U114" s="13"/>
      <c r="V114" s="13"/>
      <c r="W114" s="13"/>
      <c r="X114" s="13"/>
      <c r="Y114" s="13"/>
      <c r="Z114" s="13"/>
    </row>
    <row r="115" spans="1:26" ht="12" customHeight="1">
      <c r="A115" s="209">
        <v>2017</v>
      </c>
      <c r="B115" s="178">
        <f>IF(+'[1]Pop'!D238=0,'[1]Pop'!H238,'[1]Pop'!D238)</f>
        <v>325.20603</v>
      </c>
      <c r="C115" s="220">
        <v>4008.7999999999997</v>
      </c>
      <c r="D115" s="179">
        <f t="shared" si="19"/>
        <v>12.326954700071212</v>
      </c>
      <c r="E115" s="179">
        <v>2123.2</v>
      </c>
      <c r="F115" s="151">
        <f t="shared" si="14"/>
        <v>6.528784229492915</v>
      </c>
      <c r="G115" s="220">
        <v>52.6</v>
      </c>
      <c r="H115" s="151">
        <f t="shared" si="18"/>
        <v>0.16174361834557618</v>
      </c>
      <c r="I115" s="221">
        <v>258.2</v>
      </c>
      <c r="J115" s="179">
        <f t="shared" si="20"/>
        <v>0.7939582178104139</v>
      </c>
      <c r="K115" s="92" t="s">
        <v>7</v>
      </c>
      <c r="L115" s="92" t="s">
        <v>7</v>
      </c>
      <c r="M115" s="221">
        <v>377.8</v>
      </c>
      <c r="N115" s="179">
        <f t="shared" si="21"/>
        <v>1.1617250762539675</v>
      </c>
      <c r="O115" s="179">
        <v>427.00000000000006</v>
      </c>
      <c r="P115" s="180">
        <f t="shared" si="15"/>
        <v>1.3130137839080045</v>
      </c>
      <c r="Q115" s="221">
        <v>135.40000000000003</v>
      </c>
      <c r="R115" s="179">
        <f>Q115/B115</f>
        <v>0.4163514434218825</v>
      </c>
      <c r="S115" s="179">
        <f>SUM(C115,E115,G115,I115,K115,M115,O115,Q115)</f>
        <v>7383</v>
      </c>
      <c r="T115" s="55">
        <f>S115/B115</f>
        <v>22.702531069303973</v>
      </c>
      <c r="U115" s="13"/>
      <c r="V115" s="13"/>
      <c r="W115" s="13"/>
      <c r="X115" s="13"/>
      <c r="Y115" s="13"/>
      <c r="Z115" s="13"/>
    </row>
    <row r="116" spans="1:26" ht="12" customHeight="1">
      <c r="A116" s="209">
        <v>2018</v>
      </c>
      <c r="B116" s="178">
        <f>IF(+'[1]Pop'!D239=0,'[1]Pop'!H239,'[1]Pop'!D239)</f>
        <v>326.923976</v>
      </c>
      <c r="C116" s="250">
        <v>3913.5000000000005</v>
      </c>
      <c r="D116" s="179">
        <f t="shared" si="19"/>
        <v>11.970672961593984</v>
      </c>
      <c r="E116" s="246">
        <v>2112.8999999999996</v>
      </c>
      <c r="F116" s="151">
        <f t="shared" si="14"/>
        <v>6.462970461364999</v>
      </c>
      <c r="G116" s="250">
        <v>52.5</v>
      </c>
      <c r="H116" s="151">
        <f t="shared" si="18"/>
        <v>0.16058779365879242</v>
      </c>
      <c r="I116" s="247">
        <v>230.1</v>
      </c>
      <c r="J116" s="179">
        <f t="shared" si="20"/>
        <v>0.7038333584931074</v>
      </c>
      <c r="K116" s="92" t="s">
        <v>7</v>
      </c>
      <c r="L116" s="92" t="s">
        <v>7</v>
      </c>
      <c r="M116" s="247">
        <v>331.29999999999995</v>
      </c>
      <c r="N116" s="179">
        <f t="shared" si="21"/>
        <v>1.0133854483649127</v>
      </c>
      <c r="O116" s="246">
        <v>444.2</v>
      </c>
      <c r="P116" s="180">
        <f t="shared" si="15"/>
        <v>1.3587256751092494</v>
      </c>
      <c r="Q116" s="247">
        <v>136.9</v>
      </c>
      <c r="R116" s="179">
        <f>Q116/B116</f>
        <v>0.4187517895597844</v>
      </c>
      <c r="S116" s="179">
        <f>SUM(C116,E116,G116,I116,K116,M116,O116,Q116)</f>
        <v>7221.4</v>
      </c>
      <c r="T116" s="55">
        <f>S116/B116</f>
        <v>22.08892748814483</v>
      </c>
      <c r="U116" s="13"/>
      <c r="V116" s="13"/>
      <c r="W116" s="13"/>
      <c r="X116" s="13"/>
      <c r="Y116" s="13"/>
      <c r="Z116" s="13"/>
    </row>
    <row r="117" spans="1:26" ht="12" customHeight="1" thickBot="1">
      <c r="A117" s="204">
        <v>2019</v>
      </c>
      <c r="B117" s="205">
        <f>IF(+'[1]Pop'!D240=0,'[1]Pop'!H240,'[1]Pop'!D240)</f>
        <v>328.475998</v>
      </c>
      <c r="C117" s="215">
        <v>3958.2000000000003</v>
      </c>
      <c r="D117" s="208">
        <f t="shared" si="19"/>
        <v>12.050195521439592</v>
      </c>
      <c r="E117" s="211">
        <v>2135.6</v>
      </c>
      <c r="F117" s="218">
        <f t="shared" si="14"/>
        <v>6.501540486985597</v>
      </c>
      <c r="G117" s="215">
        <v>42.5</v>
      </c>
      <c r="H117" s="218">
        <f t="shared" si="18"/>
        <v>0.1293854048964637</v>
      </c>
      <c r="I117" s="217">
        <v>256.90000000000003</v>
      </c>
      <c r="J117" s="208">
        <f t="shared" si="20"/>
        <v>0.7820967180682713</v>
      </c>
      <c r="K117" s="207" t="s">
        <v>7</v>
      </c>
      <c r="L117" s="207" t="s">
        <v>7</v>
      </c>
      <c r="M117" s="217">
        <v>373.9</v>
      </c>
      <c r="N117" s="208">
        <f t="shared" si="21"/>
        <v>1.1382871268420653</v>
      </c>
      <c r="O117" s="211">
        <v>475.59999999999997</v>
      </c>
      <c r="P117" s="213">
        <f t="shared" si="15"/>
        <v>1.4478987898531324</v>
      </c>
      <c r="Q117" s="217">
        <v>118.2</v>
      </c>
      <c r="R117" s="208">
        <f>Q117/B117</f>
        <v>0.3598436437355767</v>
      </c>
      <c r="S117" s="208">
        <f>SUM(C117,E117,G117,I117,K117,M117,O117,Q117)</f>
        <v>7360.9</v>
      </c>
      <c r="T117" s="219">
        <f>S117/B117</f>
        <v>22.409247691820696</v>
      </c>
      <c r="U117" s="13"/>
      <c r="V117" s="13"/>
      <c r="W117" s="13"/>
      <c r="X117" s="13"/>
      <c r="Y117" s="13"/>
      <c r="Z117" s="13"/>
    </row>
    <row r="118" spans="1:20" ht="12" customHeight="1" thickTop="1">
      <c r="A118" s="586" t="s">
        <v>67</v>
      </c>
      <c r="B118" s="587"/>
      <c r="C118" s="587"/>
      <c r="D118" s="587"/>
      <c r="E118" s="587"/>
      <c r="F118" s="587"/>
      <c r="G118" s="587"/>
      <c r="H118" s="587"/>
      <c r="I118" s="587"/>
      <c r="J118" s="587"/>
      <c r="K118" s="587"/>
      <c r="L118" s="587"/>
      <c r="M118" s="587"/>
      <c r="N118" s="587"/>
      <c r="O118" s="587"/>
      <c r="P118" s="587"/>
      <c r="Q118" s="587"/>
      <c r="R118" s="587"/>
      <c r="S118" s="587"/>
      <c r="T118" s="588"/>
    </row>
    <row r="119" spans="1:20" ht="12" customHeight="1">
      <c r="A119" s="577"/>
      <c r="B119" s="578"/>
      <c r="C119" s="578"/>
      <c r="D119" s="578"/>
      <c r="E119" s="578"/>
      <c r="F119" s="578"/>
      <c r="G119" s="578"/>
      <c r="H119" s="578"/>
      <c r="I119" s="578"/>
      <c r="J119" s="578"/>
      <c r="K119" s="578"/>
      <c r="L119" s="578"/>
      <c r="M119" s="578"/>
      <c r="N119" s="578"/>
      <c r="O119" s="578"/>
      <c r="P119" s="578"/>
      <c r="Q119" s="578"/>
      <c r="R119" s="578"/>
      <c r="S119" s="578"/>
      <c r="T119" s="579"/>
    </row>
    <row r="120" spans="1:21" ht="27" customHeight="1">
      <c r="A120" s="582" t="s">
        <v>207</v>
      </c>
      <c r="B120" s="583"/>
      <c r="C120" s="583"/>
      <c r="D120" s="583"/>
      <c r="E120" s="583"/>
      <c r="F120" s="583"/>
      <c r="G120" s="583"/>
      <c r="H120" s="583"/>
      <c r="I120" s="583"/>
      <c r="J120" s="583"/>
      <c r="K120" s="583"/>
      <c r="L120" s="583"/>
      <c r="M120" s="583"/>
      <c r="N120" s="583"/>
      <c r="O120" s="583"/>
      <c r="P120" s="583"/>
      <c r="Q120" s="583"/>
      <c r="R120" s="583"/>
      <c r="S120" s="583"/>
      <c r="T120" s="583"/>
      <c r="U120" s="13"/>
    </row>
    <row r="121" spans="1:20" ht="12" customHeight="1">
      <c r="A121" s="580"/>
      <c r="B121" s="581"/>
      <c r="C121" s="581"/>
      <c r="D121" s="581"/>
      <c r="E121" s="581"/>
      <c r="F121" s="581"/>
      <c r="G121" s="581"/>
      <c r="H121" s="581"/>
      <c r="I121" s="581"/>
      <c r="J121" s="581"/>
      <c r="K121" s="581"/>
      <c r="L121" s="581"/>
      <c r="M121" s="581"/>
      <c r="N121" s="581"/>
      <c r="O121" s="13"/>
      <c r="P121" s="13"/>
      <c r="Q121" s="13"/>
      <c r="R121" s="13"/>
      <c r="S121" s="13"/>
      <c r="T121" s="13"/>
    </row>
    <row r="122" spans="1:20" ht="12" customHeight="1">
      <c r="A122" s="333" t="s">
        <v>200</v>
      </c>
      <c r="B122" s="334"/>
      <c r="C122" s="334"/>
      <c r="D122" s="334"/>
      <c r="E122" s="334"/>
      <c r="F122" s="334"/>
      <c r="G122" s="334"/>
      <c r="H122" s="334"/>
      <c r="I122" s="334"/>
      <c r="J122" s="334"/>
      <c r="K122" s="334"/>
      <c r="L122" s="334"/>
      <c r="M122" s="334"/>
      <c r="N122" s="334"/>
      <c r="O122" s="13"/>
      <c r="P122" s="13"/>
      <c r="Q122" s="13"/>
      <c r="R122" s="13"/>
      <c r="S122" s="13"/>
      <c r="T122" s="13"/>
    </row>
    <row r="123" spans="15:20" ht="12" customHeight="1">
      <c r="O123" s="13"/>
      <c r="P123" s="13"/>
      <c r="Q123" s="13"/>
      <c r="R123" s="13"/>
      <c r="S123" s="13"/>
      <c r="T123" s="13"/>
    </row>
    <row r="124" spans="10:20" ht="12" customHeight="1">
      <c r="J124" s="38"/>
      <c r="O124" s="9"/>
      <c r="P124" s="9"/>
      <c r="Q124" s="9"/>
      <c r="R124" s="9"/>
      <c r="S124" s="9"/>
      <c r="T124" s="9"/>
    </row>
    <row r="126" ht="12" customHeight="1">
      <c r="B126" s="15"/>
    </row>
  </sheetData>
  <sheetProtection/>
  <mergeCells count="35">
    <mergeCell ref="I2:J3"/>
    <mergeCell ref="E2:F3"/>
    <mergeCell ref="G2:H3"/>
    <mergeCell ref="E4:E5"/>
    <mergeCell ref="F4:F5"/>
    <mergeCell ref="T4:T5"/>
    <mergeCell ref="J4:J5"/>
    <mergeCell ref="Q2:R3"/>
    <mergeCell ref="O2:P3"/>
    <mergeCell ref="O4:O5"/>
    <mergeCell ref="A1:R1"/>
    <mergeCell ref="M2:N3"/>
    <mergeCell ref="N4:N5"/>
    <mergeCell ref="R4:R5"/>
    <mergeCell ref="D4:D5"/>
    <mergeCell ref="A2:A5"/>
    <mergeCell ref="A120:T120"/>
    <mergeCell ref="K2:L3"/>
    <mergeCell ref="A118:T118"/>
    <mergeCell ref="L4:L5"/>
    <mergeCell ref="S1:T1"/>
    <mergeCell ref="S2:T3"/>
    <mergeCell ref="C2:D3"/>
    <mergeCell ref="C4:C5"/>
    <mergeCell ref="I4:I5"/>
    <mergeCell ref="M4:M5"/>
    <mergeCell ref="H4:H5"/>
    <mergeCell ref="A119:T119"/>
    <mergeCell ref="S4:S5"/>
    <mergeCell ref="P4:P5"/>
    <mergeCell ref="A121:N121"/>
    <mergeCell ref="B2:B5"/>
    <mergeCell ref="Q4:Q5"/>
    <mergeCell ref="G4:G5"/>
    <mergeCell ref="K4:K5"/>
  </mergeCells>
  <printOptions horizontalCentered="1"/>
  <pageMargins left="0.4" right="0.4" top="0.5" bottom="0.5" header="0" footer="0"/>
  <pageSetup fitToHeight="3" fitToWidth="1" horizontalDpi="300" verticalDpi="300" orientation="landscape" r:id="rId1"/>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A124"/>
  <sheetViews>
    <sheetView showOutlineSymbols="0" zoomScalePageLayoutView="0" workbookViewId="0" topLeftCell="A1">
      <pane ySplit="7" topLeftCell="A8" activePane="bottomLeft" state="frozen"/>
      <selection pane="topLeft" activeCell="A1" sqref="A1"/>
      <selection pane="bottomLeft" activeCell="A1" sqref="A1:K1"/>
    </sheetView>
  </sheetViews>
  <sheetFormatPr defaultColWidth="12.83203125" defaultRowHeight="12" customHeight="1"/>
  <cols>
    <col min="1" max="1" width="12.83203125" style="5" customWidth="1"/>
    <col min="2" max="2" width="12.83203125" style="6" customWidth="1"/>
    <col min="3" max="12" width="12.83203125" style="8" customWidth="1"/>
    <col min="13" max="14" width="13.83203125" style="8" customWidth="1"/>
    <col min="15" max="27" width="12.83203125" style="9" customWidth="1"/>
    <col min="28" max="16384" width="12.83203125" style="10" customWidth="1"/>
  </cols>
  <sheetData>
    <row r="1" spans="1:27" s="83" customFormat="1" ht="12" customHeight="1" thickBot="1">
      <c r="A1" s="361" t="s">
        <v>127</v>
      </c>
      <c r="B1" s="361"/>
      <c r="C1" s="361"/>
      <c r="D1" s="361"/>
      <c r="E1" s="361"/>
      <c r="F1" s="361"/>
      <c r="G1" s="361"/>
      <c r="H1" s="361"/>
      <c r="I1" s="361"/>
      <c r="J1" s="361"/>
      <c r="K1" s="361"/>
      <c r="L1" s="266"/>
      <c r="M1" s="360" t="s">
        <v>66</v>
      </c>
      <c r="N1" s="360"/>
      <c r="O1" s="84"/>
      <c r="P1" s="84"/>
      <c r="Q1" s="84"/>
      <c r="R1" s="84"/>
      <c r="S1" s="84"/>
      <c r="T1" s="84"/>
      <c r="U1" s="84"/>
      <c r="V1" s="84"/>
      <c r="W1" s="84"/>
      <c r="X1" s="84"/>
      <c r="Y1" s="84"/>
      <c r="Z1" s="84"/>
      <c r="AA1" s="84"/>
    </row>
    <row r="2" spans="1:14" ht="12" customHeight="1" thickTop="1">
      <c r="A2" s="447" t="s">
        <v>0</v>
      </c>
      <c r="B2" s="459" t="s">
        <v>63</v>
      </c>
      <c r="C2" s="34" t="s">
        <v>1</v>
      </c>
      <c r="D2" s="33"/>
      <c r="E2" s="33"/>
      <c r="F2" s="33"/>
      <c r="G2" s="427" t="s">
        <v>108</v>
      </c>
      <c r="H2" s="428"/>
      <c r="I2" s="428"/>
      <c r="J2" s="428"/>
      <c r="K2" s="433" t="s">
        <v>102</v>
      </c>
      <c r="L2" s="434"/>
      <c r="M2" s="434"/>
      <c r="N2" s="434"/>
    </row>
    <row r="3" spans="1:14" ht="12" customHeight="1">
      <c r="A3" s="598"/>
      <c r="B3" s="603"/>
      <c r="C3" s="401" t="s">
        <v>55</v>
      </c>
      <c r="D3" s="401" t="s">
        <v>4</v>
      </c>
      <c r="E3" s="401" t="s">
        <v>27</v>
      </c>
      <c r="F3" s="454" t="s">
        <v>34</v>
      </c>
      <c r="G3" s="454" t="s">
        <v>56</v>
      </c>
      <c r="H3" s="454" t="s">
        <v>57</v>
      </c>
      <c r="I3" s="401" t="s">
        <v>183</v>
      </c>
      <c r="J3" s="453" t="s">
        <v>28</v>
      </c>
      <c r="K3" s="435"/>
      <c r="L3" s="436"/>
      <c r="M3" s="436"/>
      <c r="N3" s="436"/>
    </row>
    <row r="4" spans="1:14" ht="12" customHeight="1">
      <c r="A4" s="598"/>
      <c r="B4" s="603"/>
      <c r="C4" s="406"/>
      <c r="D4" s="406"/>
      <c r="E4" s="406"/>
      <c r="F4" s="455"/>
      <c r="G4" s="406"/>
      <c r="H4" s="406"/>
      <c r="I4" s="406"/>
      <c r="J4" s="406"/>
      <c r="K4" s="454" t="s">
        <v>58</v>
      </c>
      <c r="L4" s="450" t="s">
        <v>197</v>
      </c>
      <c r="M4" s="450" t="s">
        <v>196</v>
      </c>
      <c r="N4" s="386" t="s">
        <v>5</v>
      </c>
    </row>
    <row r="5" spans="1:14" ht="12" customHeight="1">
      <c r="A5" s="598"/>
      <c r="B5" s="603"/>
      <c r="C5" s="406"/>
      <c r="D5" s="406"/>
      <c r="E5" s="406"/>
      <c r="F5" s="455"/>
      <c r="G5" s="406"/>
      <c r="H5" s="406"/>
      <c r="I5" s="406"/>
      <c r="J5" s="406"/>
      <c r="K5" s="406"/>
      <c r="L5" s="475"/>
      <c r="M5" s="475"/>
      <c r="N5" s="387"/>
    </row>
    <row r="6" spans="1:14" ht="12" customHeight="1">
      <c r="A6" s="599"/>
      <c r="B6" s="604"/>
      <c r="C6" s="407"/>
      <c r="D6" s="407"/>
      <c r="E6" s="407"/>
      <c r="F6" s="456"/>
      <c r="G6" s="407"/>
      <c r="H6" s="407"/>
      <c r="I6" s="407"/>
      <c r="J6" s="407"/>
      <c r="K6" s="407"/>
      <c r="L6" s="476"/>
      <c r="M6" s="476"/>
      <c r="N6" s="388"/>
    </row>
    <row r="7" spans="1:27" ht="12" customHeight="1">
      <c r="A7"/>
      <c r="B7" s="112" t="s">
        <v>75</v>
      </c>
      <c r="C7" s="437" t="s">
        <v>87</v>
      </c>
      <c r="D7" s="438"/>
      <c r="E7" s="438"/>
      <c r="F7" s="438"/>
      <c r="G7" s="438"/>
      <c r="H7" s="438"/>
      <c r="I7" s="438"/>
      <c r="J7" s="438"/>
      <c r="K7" s="438"/>
      <c r="L7" s="438"/>
      <c r="M7" s="438"/>
      <c r="N7" s="113" t="s">
        <v>78</v>
      </c>
      <c r="O7"/>
      <c r="P7"/>
      <c r="Q7"/>
      <c r="R7"/>
      <c r="S7"/>
      <c r="T7"/>
      <c r="U7"/>
      <c r="V7"/>
      <c r="W7"/>
      <c r="X7"/>
      <c r="Y7"/>
      <c r="Z7"/>
      <c r="AA7"/>
    </row>
    <row r="8" spans="1:27" ht="12" customHeight="1">
      <c r="A8" s="41">
        <v>1909</v>
      </c>
      <c r="B8" s="78">
        <f>IF(+'[1]Pop'!D130=0,'[1]Pop'!H130,'[1]Pop'!D130)</f>
        <v>90.49</v>
      </c>
      <c r="C8" s="57" t="s">
        <v>7</v>
      </c>
      <c r="D8" s="57" t="s">
        <v>7</v>
      </c>
      <c r="E8" s="57" t="s">
        <v>7</v>
      </c>
      <c r="F8" s="57" t="s">
        <v>7</v>
      </c>
      <c r="G8" s="57" t="s">
        <v>7</v>
      </c>
      <c r="H8" s="57" t="s">
        <v>7</v>
      </c>
      <c r="I8" s="57" t="s">
        <v>7</v>
      </c>
      <c r="J8" s="57" t="s">
        <v>7</v>
      </c>
      <c r="K8" s="57" t="s">
        <v>7</v>
      </c>
      <c r="L8" s="57" t="str">
        <f>M8</f>
        <v>NA</v>
      </c>
      <c r="M8" s="57" t="s">
        <v>7</v>
      </c>
      <c r="N8" s="57" t="s">
        <v>7</v>
      </c>
      <c r="O8" s="13"/>
      <c r="P8" s="13"/>
      <c r="Q8" s="13"/>
      <c r="R8" s="13"/>
      <c r="S8" s="13"/>
      <c r="T8" s="13"/>
      <c r="U8" s="13"/>
      <c r="V8" s="13"/>
      <c r="W8" s="13"/>
      <c r="X8" s="13"/>
      <c r="Y8" s="13"/>
      <c r="Z8" s="13"/>
      <c r="AA8" s="13"/>
    </row>
    <row r="9" spans="1:27" ht="12" customHeight="1">
      <c r="A9" s="41">
        <v>1910</v>
      </c>
      <c r="B9" s="78">
        <f>IF(+'[1]Pop'!D131=0,'[1]Pop'!H131,'[1]Pop'!D131)</f>
        <v>92.407</v>
      </c>
      <c r="C9" s="57" t="s">
        <v>7</v>
      </c>
      <c r="D9" s="57" t="s">
        <v>7</v>
      </c>
      <c r="E9" s="57" t="s">
        <v>7</v>
      </c>
      <c r="F9" s="57" t="s">
        <v>7</v>
      </c>
      <c r="G9" s="57" t="s">
        <v>7</v>
      </c>
      <c r="H9" s="57" t="s">
        <v>7</v>
      </c>
      <c r="I9" s="57" t="s">
        <v>7</v>
      </c>
      <c r="J9" s="57" t="s">
        <v>7</v>
      </c>
      <c r="K9" s="57" t="s">
        <v>7</v>
      </c>
      <c r="L9" s="57" t="str">
        <f aca="true" t="shared" si="0" ref="L9:L45">M9</f>
        <v>NA</v>
      </c>
      <c r="M9" s="57" t="s">
        <v>7</v>
      </c>
      <c r="N9" s="57" t="s">
        <v>7</v>
      </c>
      <c r="O9" s="13"/>
      <c r="P9" s="13"/>
      <c r="Q9" s="13"/>
      <c r="R9" s="13"/>
      <c r="S9" s="13"/>
      <c r="T9" s="13"/>
      <c r="U9" s="13"/>
      <c r="V9" s="13"/>
      <c r="W9" s="13"/>
      <c r="X9" s="13"/>
      <c r="Y9" s="13"/>
      <c r="Z9" s="13"/>
      <c r="AA9" s="13"/>
    </row>
    <row r="10" spans="1:27" ht="12" customHeight="1">
      <c r="A10" s="43">
        <v>1911</v>
      </c>
      <c r="B10" s="79">
        <f>IF(+'[1]Pop'!D132=0,'[1]Pop'!H132,'[1]Pop'!D132)</f>
        <v>93.863</v>
      </c>
      <c r="C10" s="61" t="s">
        <v>7</v>
      </c>
      <c r="D10" s="61" t="s">
        <v>7</v>
      </c>
      <c r="E10" s="61" t="s">
        <v>7</v>
      </c>
      <c r="F10" s="61" t="s">
        <v>7</v>
      </c>
      <c r="G10" s="61" t="s">
        <v>7</v>
      </c>
      <c r="H10" s="61" t="s">
        <v>7</v>
      </c>
      <c r="I10" s="61" t="s">
        <v>7</v>
      </c>
      <c r="J10" s="61" t="s">
        <v>7</v>
      </c>
      <c r="K10" s="61" t="s">
        <v>7</v>
      </c>
      <c r="L10" s="61" t="str">
        <f t="shared" si="0"/>
        <v>NA</v>
      </c>
      <c r="M10" s="61" t="s">
        <v>7</v>
      </c>
      <c r="N10" s="61" t="s">
        <v>7</v>
      </c>
      <c r="O10" s="13"/>
      <c r="P10" s="13"/>
      <c r="Q10" s="13"/>
      <c r="R10" s="13"/>
      <c r="S10" s="13"/>
      <c r="T10" s="13"/>
      <c r="U10" s="13"/>
      <c r="V10" s="13"/>
      <c r="W10" s="13"/>
      <c r="X10" s="13"/>
      <c r="Y10" s="13"/>
      <c r="Z10" s="13"/>
      <c r="AA10" s="13"/>
    </row>
    <row r="11" spans="1:27" ht="12" customHeight="1">
      <c r="A11" s="43">
        <v>1912</v>
      </c>
      <c r="B11" s="79">
        <f>IF(+'[1]Pop'!D133=0,'[1]Pop'!H133,'[1]Pop'!D133)</f>
        <v>95.335</v>
      </c>
      <c r="C11" s="61" t="s">
        <v>7</v>
      </c>
      <c r="D11" s="61" t="s">
        <v>7</v>
      </c>
      <c r="E11" s="61" t="s">
        <v>7</v>
      </c>
      <c r="F11" s="61" t="s">
        <v>7</v>
      </c>
      <c r="G11" s="61" t="s">
        <v>7</v>
      </c>
      <c r="H11" s="61" t="s">
        <v>7</v>
      </c>
      <c r="I11" s="61" t="s">
        <v>7</v>
      </c>
      <c r="J11" s="61" t="s">
        <v>7</v>
      </c>
      <c r="K11" s="61" t="s">
        <v>7</v>
      </c>
      <c r="L11" s="61" t="str">
        <f t="shared" si="0"/>
        <v>NA</v>
      </c>
      <c r="M11" s="61" t="s">
        <v>7</v>
      </c>
      <c r="N11" s="61" t="s">
        <v>7</v>
      </c>
      <c r="O11" s="13"/>
      <c r="P11" s="13"/>
      <c r="Q11" s="13"/>
      <c r="R11" s="13"/>
      <c r="S11" s="13"/>
      <c r="T11" s="13"/>
      <c r="U11" s="13"/>
      <c r="V11" s="13"/>
      <c r="W11" s="13"/>
      <c r="X11" s="13"/>
      <c r="Y11" s="13"/>
      <c r="Z11" s="13"/>
      <c r="AA11" s="13"/>
    </row>
    <row r="12" spans="1:27" ht="12" customHeight="1">
      <c r="A12" s="43">
        <v>1913</v>
      </c>
      <c r="B12" s="79">
        <f>IF(+'[1]Pop'!D134=0,'[1]Pop'!H134,'[1]Pop'!D134)</f>
        <v>97.225</v>
      </c>
      <c r="C12" s="61" t="s">
        <v>7</v>
      </c>
      <c r="D12" s="61" t="s">
        <v>7</v>
      </c>
      <c r="E12" s="61" t="s">
        <v>7</v>
      </c>
      <c r="F12" s="61" t="s">
        <v>7</v>
      </c>
      <c r="G12" s="61" t="s">
        <v>7</v>
      </c>
      <c r="H12" s="61" t="s">
        <v>7</v>
      </c>
      <c r="I12" s="61" t="s">
        <v>7</v>
      </c>
      <c r="J12" s="61" t="s">
        <v>7</v>
      </c>
      <c r="K12" s="61" t="s">
        <v>7</v>
      </c>
      <c r="L12" s="61" t="str">
        <f t="shared" si="0"/>
        <v>NA</v>
      </c>
      <c r="M12" s="61" t="s">
        <v>7</v>
      </c>
      <c r="N12" s="61" t="s">
        <v>7</v>
      </c>
      <c r="O12" s="13"/>
      <c r="P12" s="13"/>
      <c r="Q12" s="13"/>
      <c r="R12" s="13"/>
      <c r="S12" s="13"/>
      <c r="T12" s="13"/>
      <c r="U12" s="13"/>
      <c r="V12" s="13"/>
      <c r="W12" s="13"/>
      <c r="X12" s="13"/>
      <c r="Y12" s="13"/>
      <c r="Z12" s="13"/>
      <c r="AA12" s="13"/>
    </row>
    <row r="13" spans="1:27" ht="12" customHeight="1">
      <c r="A13" s="43">
        <v>1914</v>
      </c>
      <c r="B13" s="79">
        <f>IF(+'[1]Pop'!D135=0,'[1]Pop'!H135,'[1]Pop'!D135)</f>
        <v>99.111</v>
      </c>
      <c r="C13" s="61" t="s">
        <v>7</v>
      </c>
      <c r="D13" s="61" t="s">
        <v>7</v>
      </c>
      <c r="E13" s="61" t="s">
        <v>7</v>
      </c>
      <c r="F13" s="61" t="s">
        <v>7</v>
      </c>
      <c r="G13" s="61" t="s">
        <v>7</v>
      </c>
      <c r="H13" s="61" t="s">
        <v>7</v>
      </c>
      <c r="I13" s="61" t="s">
        <v>7</v>
      </c>
      <c r="J13" s="61" t="s">
        <v>7</v>
      </c>
      <c r="K13" s="61" t="s">
        <v>7</v>
      </c>
      <c r="L13" s="61" t="str">
        <f t="shared" si="0"/>
        <v>NA</v>
      </c>
      <c r="M13" s="61" t="s">
        <v>7</v>
      </c>
      <c r="N13" s="61" t="s">
        <v>7</v>
      </c>
      <c r="O13" s="13"/>
      <c r="P13" s="13"/>
      <c r="Q13" s="13"/>
      <c r="R13" s="13"/>
      <c r="S13" s="13"/>
      <c r="T13" s="13"/>
      <c r="U13" s="13"/>
      <c r="V13" s="13"/>
      <c r="W13" s="13"/>
      <c r="X13" s="13"/>
      <c r="Y13" s="13"/>
      <c r="Z13" s="13"/>
      <c r="AA13" s="13"/>
    </row>
    <row r="14" spans="1:27" ht="12" customHeight="1">
      <c r="A14" s="43">
        <v>1915</v>
      </c>
      <c r="B14" s="79">
        <f>IF(+'[1]Pop'!D136=0,'[1]Pop'!H136,'[1]Pop'!D136)</f>
        <v>100.546</v>
      </c>
      <c r="C14" s="61" t="s">
        <v>7</v>
      </c>
      <c r="D14" s="61" t="s">
        <v>7</v>
      </c>
      <c r="E14" s="61" t="s">
        <v>7</v>
      </c>
      <c r="F14" s="61" t="s">
        <v>7</v>
      </c>
      <c r="G14" s="61" t="s">
        <v>7</v>
      </c>
      <c r="H14" s="61" t="s">
        <v>7</v>
      </c>
      <c r="I14" s="61" t="s">
        <v>7</v>
      </c>
      <c r="J14" s="61" t="s">
        <v>7</v>
      </c>
      <c r="K14" s="61" t="s">
        <v>7</v>
      </c>
      <c r="L14" s="61" t="str">
        <f t="shared" si="0"/>
        <v>NA</v>
      </c>
      <c r="M14" s="61" t="s">
        <v>7</v>
      </c>
      <c r="N14" s="61" t="s">
        <v>7</v>
      </c>
      <c r="O14" s="13"/>
      <c r="P14" s="13"/>
      <c r="Q14" s="13"/>
      <c r="R14" s="13"/>
      <c r="S14" s="13"/>
      <c r="T14" s="13"/>
      <c r="U14" s="13"/>
      <c r="V14" s="13"/>
      <c r="W14" s="13"/>
      <c r="X14" s="13"/>
      <c r="Y14" s="13"/>
      <c r="Z14" s="13"/>
      <c r="AA14" s="13"/>
    </row>
    <row r="15" spans="1:27" ht="12" customHeight="1">
      <c r="A15" s="41">
        <v>1916</v>
      </c>
      <c r="B15" s="78">
        <f>IF(+'[1]Pop'!D137=0,'[1]Pop'!H137,'[1]Pop'!D137)</f>
        <v>101.961</v>
      </c>
      <c r="C15" s="57" t="s">
        <v>7</v>
      </c>
      <c r="D15" s="57" t="s">
        <v>7</v>
      </c>
      <c r="E15" s="57" t="s">
        <v>7</v>
      </c>
      <c r="F15" s="57" t="s">
        <v>7</v>
      </c>
      <c r="G15" s="57" t="s">
        <v>7</v>
      </c>
      <c r="H15" s="57" t="s">
        <v>7</v>
      </c>
      <c r="I15" s="57" t="s">
        <v>7</v>
      </c>
      <c r="J15" s="57" t="s">
        <v>7</v>
      </c>
      <c r="K15" s="57" t="s">
        <v>7</v>
      </c>
      <c r="L15" s="57" t="str">
        <f t="shared" si="0"/>
        <v>NA</v>
      </c>
      <c r="M15" s="57" t="s">
        <v>7</v>
      </c>
      <c r="N15" s="57" t="s">
        <v>7</v>
      </c>
      <c r="O15" s="13"/>
      <c r="P15" s="13"/>
      <c r="Q15" s="13"/>
      <c r="R15" s="13"/>
      <c r="S15" s="13"/>
      <c r="T15" s="13"/>
      <c r="U15" s="13"/>
      <c r="V15" s="13"/>
      <c r="W15" s="13"/>
      <c r="X15" s="13"/>
      <c r="Y15" s="13"/>
      <c r="Z15" s="13"/>
      <c r="AA15" s="13"/>
    </row>
    <row r="16" spans="1:27" ht="12" customHeight="1">
      <c r="A16" s="41">
        <v>1917</v>
      </c>
      <c r="B16" s="78">
        <f>IF(+'[1]Pop'!D138=0,'[1]Pop'!H138,'[1]Pop'!D138)</f>
        <v>103.414</v>
      </c>
      <c r="C16" s="57" t="s">
        <v>7</v>
      </c>
      <c r="D16" s="57" t="s">
        <v>7</v>
      </c>
      <c r="E16" s="57" t="s">
        <v>7</v>
      </c>
      <c r="F16" s="57" t="s">
        <v>7</v>
      </c>
      <c r="G16" s="57" t="s">
        <v>7</v>
      </c>
      <c r="H16" s="57" t="s">
        <v>7</v>
      </c>
      <c r="I16" s="57" t="s">
        <v>7</v>
      </c>
      <c r="J16" s="57" t="s">
        <v>7</v>
      </c>
      <c r="K16" s="57" t="s">
        <v>7</v>
      </c>
      <c r="L16" s="57" t="str">
        <f t="shared" si="0"/>
        <v>NA</v>
      </c>
      <c r="M16" s="57" t="s">
        <v>7</v>
      </c>
      <c r="N16" s="57" t="s">
        <v>7</v>
      </c>
      <c r="O16" s="13"/>
      <c r="P16" s="13"/>
      <c r="Q16" s="13"/>
      <c r="R16" s="13"/>
      <c r="S16" s="13"/>
      <c r="T16" s="13"/>
      <c r="U16" s="13"/>
      <c r="V16" s="13"/>
      <c r="W16" s="13"/>
      <c r="X16" s="13"/>
      <c r="Y16" s="13"/>
      <c r="Z16" s="13"/>
      <c r="AA16" s="13"/>
    </row>
    <row r="17" spans="1:27" ht="12" customHeight="1">
      <c r="A17" s="41">
        <v>1918</v>
      </c>
      <c r="B17" s="78">
        <f>IF(+'[1]Pop'!D139=0,'[1]Pop'!H139,'[1]Pop'!D139)</f>
        <v>104.55</v>
      </c>
      <c r="C17" s="57" t="s">
        <v>7</v>
      </c>
      <c r="D17" s="57" t="s">
        <v>7</v>
      </c>
      <c r="E17" s="57" t="s">
        <v>7</v>
      </c>
      <c r="F17" s="57" t="s">
        <v>7</v>
      </c>
      <c r="G17" s="57" t="s">
        <v>7</v>
      </c>
      <c r="H17" s="57" t="s">
        <v>7</v>
      </c>
      <c r="I17" s="57" t="s">
        <v>7</v>
      </c>
      <c r="J17" s="57" t="s">
        <v>7</v>
      </c>
      <c r="K17" s="57" t="s">
        <v>7</v>
      </c>
      <c r="L17" s="57" t="str">
        <f t="shared" si="0"/>
        <v>NA</v>
      </c>
      <c r="M17" s="57" t="s">
        <v>7</v>
      </c>
      <c r="N17" s="57" t="s">
        <v>7</v>
      </c>
      <c r="O17" s="13"/>
      <c r="P17" s="13"/>
      <c r="Q17" s="13"/>
      <c r="R17" s="13"/>
      <c r="S17" s="13"/>
      <c r="T17" s="13"/>
      <c r="U17" s="13"/>
      <c r="V17" s="13"/>
      <c r="W17" s="13"/>
      <c r="X17" s="13"/>
      <c r="Y17" s="13"/>
      <c r="Z17" s="13"/>
      <c r="AA17" s="13"/>
    </row>
    <row r="18" spans="1:27" ht="12" customHeight="1">
      <c r="A18" s="41">
        <v>1919</v>
      </c>
      <c r="B18" s="78">
        <f>IF(+'[1]Pop'!D140=0,'[1]Pop'!H140,'[1]Pop'!D140)</f>
        <v>105.063</v>
      </c>
      <c r="C18" s="57" t="s">
        <v>7</v>
      </c>
      <c r="D18" s="57" t="s">
        <v>7</v>
      </c>
      <c r="E18" s="57" t="s">
        <v>7</v>
      </c>
      <c r="F18" s="57" t="s">
        <v>7</v>
      </c>
      <c r="G18" s="57" t="s">
        <v>7</v>
      </c>
      <c r="H18" s="57" t="s">
        <v>7</v>
      </c>
      <c r="I18" s="57" t="s">
        <v>7</v>
      </c>
      <c r="J18" s="57" t="s">
        <v>7</v>
      </c>
      <c r="K18" s="57" t="s">
        <v>7</v>
      </c>
      <c r="L18" s="57" t="str">
        <f t="shared" si="0"/>
        <v>NA</v>
      </c>
      <c r="M18" s="57" t="s">
        <v>7</v>
      </c>
      <c r="N18" s="57" t="s">
        <v>7</v>
      </c>
      <c r="O18" s="13"/>
      <c r="P18" s="13"/>
      <c r="Q18" s="13"/>
      <c r="R18" s="13"/>
      <c r="S18" s="13"/>
      <c r="T18" s="13"/>
      <c r="U18" s="13"/>
      <c r="V18" s="13"/>
      <c r="W18" s="13"/>
      <c r="X18" s="13"/>
      <c r="Y18" s="13"/>
      <c r="Z18" s="13"/>
      <c r="AA18" s="13"/>
    </row>
    <row r="19" spans="1:27" ht="12" customHeight="1">
      <c r="A19" s="41">
        <v>1920</v>
      </c>
      <c r="B19" s="78">
        <f>IF(+'[1]Pop'!D141=0,'[1]Pop'!H141,'[1]Pop'!D141)</f>
        <v>106.461</v>
      </c>
      <c r="C19" s="55">
        <v>27</v>
      </c>
      <c r="D19" s="55" t="s">
        <v>7</v>
      </c>
      <c r="E19" s="55" t="s">
        <v>7</v>
      </c>
      <c r="F19" s="56">
        <f aca="true" t="shared" si="1" ref="F19:F39">SUM(C19,D19,E19)</f>
        <v>27</v>
      </c>
      <c r="G19" s="55">
        <v>1</v>
      </c>
      <c r="H19" s="74" t="s">
        <v>21</v>
      </c>
      <c r="I19" s="55" t="s">
        <v>7</v>
      </c>
      <c r="J19" s="55" t="s">
        <v>7</v>
      </c>
      <c r="K19" s="55" t="s">
        <v>7</v>
      </c>
      <c r="L19" s="57">
        <f t="shared" si="0"/>
        <v>26</v>
      </c>
      <c r="M19" s="57">
        <f aca="true" t="shared" si="2" ref="M19:M50">F19-SUM(G19:J19)</f>
        <v>26</v>
      </c>
      <c r="N19" s="55">
        <f aca="true" t="shared" si="3" ref="N19:N50">M19/B19</f>
        <v>0.24422088840044712</v>
      </c>
      <c r="O19" s="13"/>
      <c r="P19" s="13"/>
      <c r="Q19" s="13"/>
      <c r="R19" s="13"/>
      <c r="S19" s="13"/>
      <c r="T19" s="13"/>
      <c r="U19" s="13"/>
      <c r="V19" s="13"/>
      <c r="W19" s="13"/>
      <c r="X19" s="13"/>
      <c r="Y19" s="13"/>
      <c r="Z19" s="13"/>
      <c r="AA19" s="13"/>
    </row>
    <row r="20" spans="1:27" ht="12" customHeight="1">
      <c r="A20" s="43">
        <v>1921</v>
      </c>
      <c r="B20" s="79">
        <f>IF(+'[1]Pop'!D142=0,'[1]Pop'!H142,'[1]Pop'!D142)</f>
        <v>108.538</v>
      </c>
      <c r="C20" s="59">
        <v>25</v>
      </c>
      <c r="D20" s="59" t="s">
        <v>7</v>
      </c>
      <c r="E20" s="59" t="s">
        <v>7</v>
      </c>
      <c r="F20" s="60">
        <f t="shared" si="1"/>
        <v>25</v>
      </c>
      <c r="G20" s="59">
        <v>4</v>
      </c>
      <c r="H20" s="76" t="s">
        <v>21</v>
      </c>
      <c r="I20" s="59" t="s">
        <v>7</v>
      </c>
      <c r="J20" s="59" t="s">
        <v>7</v>
      </c>
      <c r="K20" s="59" t="s">
        <v>7</v>
      </c>
      <c r="L20" s="61">
        <f t="shared" si="0"/>
        <v>21</v>
      </c>
      <c r="M20" s="61">
        <f t="shared" si="2"/>
        <v>21</v>
      </c>
      <c r="N20" s="59">
        <f t="shared" si="3"/>
        <v>0.19348062429748109</v>
      </c>
      <c r="O20" s="13"/>
      <c r="P20" s="13"/>
      <c r="Q20" s="13"/>
      <c r="R20" s="13"/>
      <c r="S20" s="13"/>
      <c r="T20" s="13"/>
      <c r="U20" s="13"/>
      <c r="V20" s="13"/>
      <c r="W20" s="13"/>
      <c r="X20" s="13"/>
      <c r="Y20" s="13"/>
      <c r="Z20" s="13"/>
      <c r="AA20" s="13"/>
    </row>
    <row r="21" spans="1:27" ht="12" customHeight="1">
      <c r="A21" s="43">
        <v>1922</v>
      </c>
      <c r="B21" s="79">
        <f>IF(+'[1]Pop'!D143=0,'[1]Pop'!H143,'[1]Pop'!D143)</f>
        <v>110.049</v>
      </c>
      <c r="C21" s="59">
        <v>26</v>
      </c>
      <c r="D21" s="59">
        <v>1</v>
      </c>
      <c r="E21" s="59" t="s">
        <v>7</v>
      </c>
      <c r="F21" s="60">
        <f t="shared" si="1"/>
        <v>27</v>
      </c>
      <c r="G21" s="59">
        <v>3</v>
      </c>
      <c r="H21" s="76" t="s">
        <v>21</v>
      </c>
      <c r="I21" s="59" t="s">
        <v>7</v>
      </c>
      <c r="J21" s="59" t="s">
        <v>7</v>
      </c>
      <c r="K21" s="59" t="s">
        <v>7</v>
      </c>
      <c r="L21" s="61">
        <f t="shared" si="0"/>
        <v>24</v>
      </c>
      <c r="M21" s="61">
        <f t="shared" si="2"/>
        <v>24</v>
      </c>
      <c r="N21" s="59">
        <f t="shared" si="3"/>
        <v>0.2180846713736608</v>
      </c>
      <c r="O21" s="13"/>
      <c r="P21" s="13"/>
      <c r="Q21" s="13"/>
      <c r="R21" s="13"/>
      <c r="S21" s="13"/>
      <c r="T21" s="13"/>
      <c r="U21" s="13"/>
      <c r="V21" s="13"/>
      <c r="W21" s="13"/>
      <c r="X21" s="13"/>
      <c r="Y21" s="13"/>
      <c r="Z21" s="13"/>
      <c r="AA21" s="13"/>
    </row>
    <row r="22" spans="1:27" ht="12" customHeight="1">
      <c r="A22" s="43">
        <v>1923</v>
      </c>
      <c r="B22" s="79">
        <f>IF(+'[1]Pop'!D144=0,'[1]Pop'!H144,'[1]Pop'!D144)</f>
        <v>111.947</v>
      </c>
      <c r="C22" s="59">
        <v>40</v>
      </c>
      <c r="D22" s="59">
        <v>2</v>
      </c>
      <c r="E22" s="59" t="s">
        <v>7</v>
      </c>
      <c r="F22" s="60">
        <f t="shared" si="1"/>
        <v>42</v>
      </c>
      <c r="G22" s="59">
        <v>1</v>
      </c>
      <c r="H22" s="76" t="s">
        <v>21</v>
      </c>
      <c r="I22" s="59" t="s">
        <v>7</v>
      </c>
      <c r="J22" s="59" t="s">
        <v>7</v>
      </c>
      <c r="K22" s="59" t="s">
        <v>7</v>
      </c>
      <c r="L22" s="61">
        <f t="shared" si="0"/>
        <v>41</v>
      </c>
      <c r="M22" s="61">
        <f t="shared" si="2"/>
        <v>41</v>
      </c>
      <c r="N22" s="59">
        <f t="shared" si="3"/>
        <v>0.36624474081484987</v>
      </c>
      <c r="O22" s="13"/>
      <c r="P22" s="13"/>
      <c r="Q22" s="13"/>
      <c r="R22" s="13"/>
      <c r="S22" s="13"/>
      <c r="T22" s="13"/>
      <c r="U22" s="13"/>
      <c r="V22" s="13"/>
      <c r="W22" s="13"/>
      <c r="X22" s="13"/>
      <c r="Y22" s="13"/>
      <c r="Z22" s="13"/>
      <c r="AA22" s="13"/>
    </row>
    <row r="23" spans="1:27" ht="12" customHeight="1">
      <c r="A23" s="43">
        <v>1924</v>
      </c>
      <c r="B23" s="79">
        <f>IF(+'[1]Pop'!D145=0,'[1]Pop'!H145,'[1]Pop'!D145)</f>
        <v>114.109</v>
      </c>
      <c r="C23" s="59">
        <v>45</v>
      </c>
      <c r="D23" s="59">
        <v>1</v>
      </c>
      <c r="E23" s="59" t="s">
        <v>7</v>
      </c>
      <c r="F23" s="60">
        <f t="shared" si="1"/>
        <v>46</v>
      </c>
      <c r="G23" s="59">
        <v>2</v>
      </c>
      <c r="H23" s="76" t="s">
        <v>21</v>
      </c>
      <c r="I23" s="59" t="s">
        <v>7</v>
      </c>
      <c r="J23" s="59" t="s">
        <v>7</v>
      </c>
      <c r="K23" s="59" t="s">
        <v>7</v>
      </c>
      <c r="L23" s="61">
        <f t="shared" si="0"/>
        <v>44</v>
      </c>
      <c r="M23" s="61">
        <f t="shared" si="2"/>
        <v>44</v>
      </c>
      <c r="N23" s="59">
        <f t="shared" si="3"/>
        <v>0.3855962281678045</v>
      </c>
      <c r="O23" s="13"/>
      <c r="P23" s="13"/>
      <c r="Q23" s="13"/>
      <c r="R23" s="13"/>
      <c r="S23" s="13"/>
      <c r="T23" s="13"/>
      <c r="U23" s="13"/>
      <c r="V23" s="13"/>
      <c r="W23" s="13"/>
      <c r="X23" s="13"/>
      <c r="Y23" s="13"/>
      <c r="Z23" s="13"/>
      <c r="AA23" s="13"/>
    </row>
    <row r="24" spans="1:27" ht="12" customHeight="1">
      <c r="A24" s="43">
        <v>1925</v>
      </c>
      <c r="B24" s="79">
        <f>IF(+'[1]Pop'!D146=0,'[1]Pop'!H146,'[1]Pop'!D146)</f>
        <v>115.829</v>
      </c>
      <c r="C24" s="59">
        <v>47</v>
      </c>
      <c r="D24" s="59">
        <v>4</v>
      </c>
      <c r="E24" s="59" t="s">
        <v>7</v>
      </c>
      <c r="F24" s="60">
        <f t="shared" si="1"/>
        <v>51</v>
      </c>
      <c r="G24" s="59">
        <v>2</v>
      </c>
      <c r="H24" s="76" t="s">
        <v>21</v>
      </c>
      <c r="I24" s="59" t="s">
        <v>7</v>
      </c>
      <c r="J24" s="59" t="s">
        <v>7</v>
      </c>
      <c r="K24" s="59" t="s">
        <v>7</v>
      </c>
      <c r="L24" s="61">
        <f t="shared" si="0"/>
        <v>49</v>
      </c>
      <c r="M24" s="61">
        <f t="shared" si="2"/>
        <v>49</v>
      </c>
      <c r="N24" s="59">
        <f t="shared" si="3"/>
        <v>0.4230374085937028</v>
      </c>
      <c r="O24" s="13"/>
      <c r="P24" s="13"/>
      <c r="Q24" s="13"/>
      <c r="R24" s="13"/>
      <c r="S24" s="13"/>
      <c r="T24" s="13"/>
      <c r="U24" s="13"/>
      <c r="V24" s="13"/>
      <c r="W24" s="13"/>
      <c r="X24" s="13"/>
      <c r="Y24" s="13"/>
      <c r="Z24" s="13"/>
      <c r="AA24" s="13"/>
    </row>
    <row r="25" spans="1:27" ht="12" customHeight="1">
      <c r="A25" s="41">
        <v>1926</v>
      </c>
      <c r="B25" s="78">
        <f>IF(+'[1]Pop'!D147=0,'[1]Pop'!H147,'[1]Pop'!D147)</f>
        <v>117.397</v>
      </c>
      <c r="C25" s="55">
        <v>60</v>
      </c>
      <c r="D25" s="55">
        <v>4</v>
      </c>
      <c r="E25" s="55" t="s">
        <v>7</v>
      </c>
      <c r="F25" s="56">
        <f t="shared" si="1"/>
        <v>64</v>
      </c>
      <c r="G25" s="55">
        <v>1</v>
      </c>
      <c r="H25" s="74" t="s">
        <v>21</v>
      </c>
      <c r="I25" s="55" t="s">
        <v>7</v>
      </c>
      <c r="J25" s="55" t="s">
        <v>7</v>
      </c>
      <c r="K25" s="55" t="s">
        <v>7</v>
      </c>
      <c r="L25" s="57">
        <f t="shared" si="0"/>
        <v>63</v>
      </c>
      <c r="M25" s="57">
        <f t="shared" si="2"/>
        <v>63</v>
      </c>
      <c r="N25" s="55">
        <f t="shared" si="3"/>
        <v>0.5366406296583388</v>
      </c>
      <c r="O25" s="13"/>
      <c r="P25" s="13"/>
      <c r="Q25" s="13"/>
      <c r="R25" s="13"/>
      <c r="S25" s="13"/>
      <c r="T25" s="13"/>
      <c r="U25" s="13"/>
      <c r="V25" s="13"/>
      <c r="W25" s="13"/>
      <c r="X25" s="13"/>
      <c r="Y25" s="13"/>
      <c r="Z25" s="13"/>
      <c r="AA25" s="13"/>
    </row>
    <row r="26" spans="1:27" ht="12" customHeight="1">
      <c r="A26" s="41">
        <v>1927</v>
      </c>
      <c r="B26" s="78">
        <f>IF(+'[1]Pop'!D148=0,'[1]Pop'!H148,'[1]Pop'!D148)</f>
        <v>119.035</v>
      </c>
      <c r="C26" s="55">
        <v>77</v>
      </c>
      <c r="D26" s="55">
        <v>3</v>
      </c>
      <c r="E26" s="55" t="s">
        <v>7</v>
      </c>
      <c r="F26" s="56">
        <f t="shared" si="1"/>
        <v>80</v>
      </c>
      <c r="G26" s="55">
        <v>1</v>
      </c>
      <c r="H26" s="74" t="s">
        <v>21</v>
      </c>
      <c r="I26" s="55" t="s">
        <v>7</v>
      </c>
      <c r="J26" s="55" t="s">
        <v>7</v>
      </c>
      <c r="K26" s="55" t="s">
        <v>7</v>
      </c>
      <c r="L26" s="57">
        <f t="shared" si="0"/>
        <v>79</v>
      </c>
      <c r="M26" s="57">
        <f t="shared" si="2"/>
        <v>79</v>
      </c>
      <c r="N26" s="55">
        <f t="shared" si="3"/>
        <v>0.6636703490570001</v>
      </c>
      <c r="O26" s="13"/>
      <c r="P26" s="13"/>
      <c r="Q26" s="13"/>
      <c r="R26" s="13"/>
      <c r="S26" s="13"/>
      <c r="T26" s="13"/>
      <c r="U26" s="13"/>
      <c r="V26" s="13"/>
      <c r="W26" s="13"/>
      <c r="X26" s="13"/>
      <c r="Y26" s="13"/>
      <c r="Z26" s="13"/>
      <c r="AA26" s="13"/>
    </row>
    <row r="27" spans="1:27" ht="12" customHeight="1">
      <c r="A27" s="41">
        <v>1928</v>
      </c>
      <c r="B27" s="78">
        <f>IF(+'[1]Pop'!D149=0,'[1]Pop'!H149,'[1]Pop'!D149)</f>
        <v>120.509</v>
      </c>
      <c r="C27" s="55">
        <v>96</v>
      </c>
      <c r="D27" s="55">
        <v>1</v>
      </c>
      <c r="E27" s="55" t="s">
        <v>7</v>
      </c>
      <c r="F27" s="56">
        <f t="shared" si="1"/>
        <v>97</v>
      </c>
      <c r="G27" s="55">
        <v>2</v>
      </c>
      <c r="H27" s="74" t="s">
        <v>21</v>
      </c>
      <c r="I27" s="55" t="s">
        <v>7</v>
      </c>
      <c r="J27" s="55" t="s">
        <v>7</v>
      </c>
      <c r="K27" s="55" t="s">
        <v>7</v>
      </c>
      <c r="L27" s="57">
        <f t="shared" si="0"/>
        <v>95</v>
      </c>
      <c r="M27" s="57">
        <f t="shared" si="2"/>
        <v>95</v>
      </c>
      <c r="N27" s="55">
        <f t="shared" si="3"/>
        <v>0.7883228638524924</v>
      </c>
      <c r="O27" s="13"/>
      <c r="P27" s="13"/>
      <c r="Q27" s="13"/>
      <c r="R27" s="13"/>
      <c r="S27" s="13"/>
      <c r="T27" s="13"/>
      <c r="U27" s="13"/>
      <c r="V27" s="13"/>
      <c r="W27" s="13"/>
      <c r="X27" s="13"/>
      <c r="Y27" s="13"/>
      <c r="Z27" s="13"/>
      <c r="AA27" s="13"/>
    </row>
    <row r="28" spans="1:27" ht="12" customHeight="1">
      <c r="A28" s="41">
        <v>1929</v>
      </c>
      <c r="B28" s="78">
        <f>IF(+'[1]Pop'!D150=0,'[1]Pop'!H150,'[1]Pop'!D150)</f>
        <v>121.767</v>
      </c>
      <c r="C28" s="55">
        <v>135</v>
      </c>
      <c r="D28" s="55" t="s">
        <v>7</v>
      </c>
      <c r="E28" s="55" t="s">
        <v>7</v>
      </c>
      <c r="F28" s="56">
        <f t="shared" si="1"/>
        <v>135</v>
      </c>
      <c r="G28" s="55">
        <v>2</v>
      </c>
      <c r="H28" s="74" t="s">
        <v>21</v>
      </c>
      <c r="I28" s="55" t="s">
        <v>7</v>
      </c>
      <c r="J28" s="55" t="s">
        <v>7</v>
      </c>
      <c r="K28" s="55" t="s">
        <v>7</v>
      </c>
      <c r="L28" s="57">
        <f t="shared" si="0"/>
        <v>133</v>
      </c>
      <c r="M28" s="57">
        <f t="shared" si="2"/>
        <v>133</v>
      </c>
      <c r="N28" s="55">
        <f t="shared" si="3"/>
        <v>1.0922499527786675</v>
      </c>
      <c r="O28" s="13"/>
      <c r="P28" s="13"/>
      <c r="Q28" s="13"/>
      <c r="R28" s="13"/>
      <c r="S28" s="13"/>
      <c r="T28" s="13"/>
      <c r="U28" s="13"/>
      <c r="V28" s="13"/>
      <c r="W28" s="13"/>
      <c r="X28" s="13"/>
      <c r="Y28" s="13"/>
      <c r="Z28" s="13"/>
      <c r="AA28" s="13"/>
    </row>
    <row r="29" spans="1:27" ht="12" customHeight="1">
      <c r="A29" s="41">
        <v>1930</v>
      </c>
      <c r="B29" s="78">
        <f>IF(+'[1]Pop'!D151=0,'[1]Pop'!H151,'[1]Pop'!D151)</f>
        <v>123.188</v>
      </c>
      <c r="C29" s="55">
        <v>169</v>
      </c>
      <c r="D29" s="55" t="s">
        <v>7</v>
      </c>
      <c r="E29" s="55">
        <v>17</v>
      </c>
      <c r="F29" s="56">
        <f t="shared" si="1"/>
        <v>186</v>
      </c>
      <c r="G29" s="55">
        <v>3</v>
      </c>
      <c r="H29" s="74" t="s">
        <v>21</v>
      </c>
      <c r="I29" s="55" t="s">
        <v>7</v>
      </c>
      <c r="J29" s="55">
        <v>22</v>
      </c>
      <c r="K29" s="55" t="s">
        <v>7</v>
      </c>
      <c r="L29" s="57">
        <f t="shared" si="0"/>
        <v>161</v>
      </c>
      <c r="M29" s="57">
        <f t="shared" si="2"/>
        <v>161</v>
      </c>
      <c r="N29" s="55">
        <f t="shared" si="3"/>
        <v>1.3069454817027633</v>
      </c>
      <c r="O29" s="13"/>
      <c r="P29" s="13"/>
      <c r="Q29" s="13"/>
      <c r="R29" s="13"/>
      <c r="S29" s="13"/>
      <c r="T29" s="13"/>
      <c r="U29" s="13"/>
      <c r="V29" s="13"/>
      <c r="W29" s="13"/>
      <c r="X29" s="13"/>
      <c r="Y29" s="13"/>
      <c r="Z29" s="13"/>
      <c r="AA29" s="13"/>
    </row>
    <row r="30" spans="1:27" ht="12" customHeight="1">
      <c r="A30" s="43">
        <v>1931</v>
      </c>
      <c r="B30" s="79">
        <f>IF(+'[1]Pop'!D152=0,'[1]Pop'!H152,'[1]Pop'!D152)</f>
        <v>124.149</v>
      </c>
      <c r="C30" s="59">
        <v>170</v>
      </c>
      <c r="D30" s="59" t="s">
        <v>7</v>
      </c>
      <c r="E30" s="59">
        <v>22</v>
      </c>
      <c r="F30" s="60">
        <f t="shared" si="1"/>
        <v>192</v>
      </c>
      <c r="G30" s="59">
        <v>6</v>
      </c>
      <c r="H30" s="76" t="s">
        <v>21</v>
      </c>
      <c r="I30" s="59" t="s">
        <v>7</v>
      </c>
      <c r="J30" s="59">
        <v>14</v>
      </c>
      <c r="K30" s="59" t="s">
        <v>7</v>
      </c>
      <c r="L30" s="61">
        <f>M30</f>
        <v>172</v>
      </c>
      <c r="M30" s="61">
        <f t="shared" si="2"/>
        <v>172</v>
      </c>
      <c r="N30" s="59">
        <f t="shared" si="3"/>
        <v>1.385432021200332</v>
      </c>
      <c r="O30" s="13"/>
      <c r="P30" s="13"/>
      <c r="Q30" s="13"/>
      <c r="R30" s="13"/>
      <c r="S30" s="13"/>
      <c r="T30" s="13"/>
      <c r="U30" s="13"/>
      <c r="V30" s="13"/>
      <c r="W30" s="13"/>
      <c r="X30" s="13"/>
      <c r="Y30" s="13"/>
      <c r="Z30" s="13"/>
      <c r="AA30" s="13"/>
    </row>
    <row r="31" spans="1:27" ht="12" customHeight="1">
      <c r="A31" s="43">
        <v>1932</v>
      </c>
      <c r="B31" s="79">
        <f>IF(+'[1]Pop'!D153=0,'[1]Pop'!H153,'[1]Pop'!D153)</f>
        <v>124.949</v>
      </c>
      <c r="C31" s="59">
        <v>176</v>
      </c>
      <c r="D31" s="59" t="s">
        <v>7</v>
      </c>
      <c r="E31" s="59">
        <v>14</v>
      </c>
      <c r="F31" s="60">
        <f t="shared" si="1"/>
        <v>190</v>
      </c>
      <c r="G31" s="59">
        <v>2</v>
      </c>
      <c r="H31" s="76" t="s">
        <v>21</v>
      </c>
      <c r="I31" s="59" t="s">
        <v>7</v>
      </c>
      <c r="J31" s="59">
        <v>9</v>
      </c>
      <c r="K31" s="59" t="s">
        <v>7</v>
      </c>
      <c r="L31" s="61">
        <f t="shared" si="0"/>
        <v>179</v>
      </c>
      <c r="M31" s="61">
        <f t="shared" si="2"/>
        <v>179</v>
      </c>
      <c r="N31" s="59">
        <f t="shared" si="3"/>
        <v>1.4325844944737454</v>
      </c>
      <c r="O31" s="13"/>
      <c r="P31" s="13"/>
      <c r="Q31" s="13"/>
      <c r="R31" s="13"/>
      <c r="S31" s="13"/>
      <c r="T31" s="13"/>
      <c r="U31" s="13"/>
      <c r="V31" s="13"/>
      <c r="W31" s="13"/>
      <c r="X31" s="13"/>
      <c r="Y31" s="13"/>
      <c r="Z31" s="13"/>
      <c r="AA31" s="13"/>
    </row>
    <row r="32" spans="1:27" ht="12" customHeight="1">
      <c r="A32" s="43">
        <v>1933</v>
      </c>
      <c r="B32" s="79">
        <f>IF(+'[1]Pop'!D154=0,'[1]Pop'!H154,'[1]Pop'!D154)</f>
        <v>125.69</v>
      </c>
      <c r="C32" s="59">
        <v>187</v>
      </c>
      <c r="D32" s="59" t="s">
        <v>7</v>
      </c>
      <c r="E32" s="59">
        <v>9</v>
      </c>
      <c r="F32" s="60">
        <f t="shared" si="1"/>
        <v>196</v>
      </c>
      <c r="G32" s="59">
        <v>1</v>
      </c>
      <c r="H32" s="76" t="s">
        <v>21</v>
      </c>
      <c r="I32" s="59" t="s">
        <v>7</v>
      </c>
      <c r="J32" s="59">
        <v>16</v>
      </c>
      <c r="K32" s="59" t="s">
        <v>7</v>
      </c>
      <c r="L32" s="61">
        <f t="shared" si="0"/>
        <v>179</v>
      </c>
      <c r="M32" s="61">
        <f t="shared" si="2"/>
        <v>179</v>
      </c>
      <c r="N32" s="59">
        <f t="shared" si="3"/>
        <v>1.4241387540774924</v>
      </c>
      <c r="O32" s="13"/>
      <c r="P32" s="13"/>
      <c r="Q32" s="13"/>
      <c r="R32" s="13"/>
      <c r="S32" s="13"/>
      <c r="T32" s="13"/>
      <c r="U32" s="13"/>
      <c r="V32" s="13"/>
      <c r="W32" s="13"/>
      <c r="X32" s="13"/>
      <c r="Y32" s="13"/>
      <c r="Z32" s="13"/>
      <c r="AA32" s="13"/>
    </row>
    <row r="33" spans="1:27" ht="12" customHeight="1">
      <c r="A33" s="43">
        <v>1934</v>
      </c>
      <c r="B33" s="79">
        <f>IF(+'[1]Pop'!D155=0,'[1]Pop'!H155,'[1]Pop'!D155)</f>
        <v>126.485</v>
      </c>
      <c r="C33" s="59">
        <v>192</v>
      </c>
      <c r="D33" s="59" t="s">
        <v>7</v>
      </c>
      <c r="E33" s="59">
        <v>16</v>
      </c>
      <c r="F33" s="60">
        <f t="shared" si="1"/>
        <v>208</v>
      </c>
      <c r="G33" s="59">
        <v>1</v>
      </c>
      <c r="H33" s="76" t="s">
        <v>21</v>
      </c>
      <c r="I33" s="59" t="s">
        <v>7</v>
      </c>
      <c r="J33" s="59">
        <v>19</v>
      </c>
      <c r="K33" s="59" t="s">
        <v>7</v>
      </c>
      <c r="L33" s="61">
        <f t="shared" si="0"/>
        <v>188</v>
      </c>
      <c r="M33" s="61">
        <f t="shared" si="2"/>
        <v>188</v>
      </c>
      <c r="N33" s="59">
        <f t="shared" si="3"/>
        <v>1.486342254022216</v>
      </c>
      <c r="O33" s="13"/>
      <c r="P33" s="13"/>
      <c r="Q33" s="13"/>
      <c r="R33" s="13"/>
      <c r="S33" s="13"/>
      <c r="T33" s="13"/>
      <c r="U33" s="13"/>
      <c r="V33" s="13"/>
      <c r="W33" s="13"/>
      <c r="X33" s="13"/>
      <c r="Y33" s="13"/>
      <c r="Z33" s="13"/>
      <c r="AA33" s="13"/>
    </row>
    <row r="34" spans="1:27" ht="12" customHeight="1">
      <c r="A34" s="43">
        <v>1935</v>
      </c>
      <c r="B34" s="79">
        <f>IF(+'[1]Pop'!D156=0,'[1]Pop'!H156,'[1]Pop'!D156)</f>
        <v>127.362</v>
      </c>
      <c r="C34" s="59">
        <v>188</v>
      </c>
      <c r="D34" s="59" t="s">
        <v>7</v>
      </c>
      <c r="E34" s="59">
        <v>19</v>
      </c>
      <c r="F34" s="60">
        <f t="shared" si="1"/>
        <v>207</v>
      </c>
      <c r="G34" s="59">
        <v>1</v>
      </c>
      <c r="H34" s="76" t="s">
        <v>21</v>
      </c>
      <c r="I34" s="59" t="s">
        <v>7</v>
      </c>
      <c r="J34" s="59">
        <v>6</v>
      </c>
      <c r="K34" s="59" t="s">
        <v>7</v>
      </c>
      <c r="L34" s="61">
        <f t="shared" si="0"/>
        <v>200</v>
      </c>
      <c r="M34" s="61">
        <f t="shared" si="2"/>
        <v>200</v>
      </c>
      <c r="N34" s="59">
        <f t="shared" si="3"/>
        <v>1.5703270991347498</v>
      </c>
      <c r="O34" s="13"/>
      <c r="P34" s="13"/>
      <c r="Q34" s="13"/>
      <c r="R34" s="13"/>
      <c r="S34" s="13"/>
      <c r="T34" s="13"/>
      <c r="U34" s="13"/>
      <c r="V34" s="13"/>
      <c r="W34" s="13"/>
      <c r="X34" s="13"/>
      <c r="Y34" s="13"/>
      <c r="Z34" s="13"/>
      <c r="AA34" s="13"/>
    </row>
    <row r="35" spans="1:27" ht="12" customHeight="1">
      <c r="A35" s="41">
        <v>1936</v>
      </c>
      <c r="B35" s="78">
        <f>IF(+'[1]Pop'!D157=0,'[1]Pop'!H157,'[1]Pop'!D157)</f>
        <v>128.181</v>
      </c>
      <c r="C35" s="55">
        <v>224</v>
      </c>
      <c r="D35" s="55">
        <v>20</v>
      </c>
      <c r="E35" s="55">
        <v>6</v>
      </c>
      <c r="F35" s="56">
        <f t="shared" si="1"/>
        <v>250</v>
      </c>
      <c r="G35" s="55">
        <v>2</v>
      </c>
      <c r="H35" s="74" t="s">
        <v>21</v>
      </c>
      <c r="I35" s="55" t="s">
        <v>7</v>
      </c>
      <c r="J35" s="55">
        <v>22</v>
      </c>
      <c r="K35" s="55" t="s">
        <v>7</v>
      </c>
      <c r="L35" s="57">
        <f t="shared" si="0"/>
        <v>226</v>
      </c>
      <c r="M35" s="57">
        <f t="shared" si="2"/>
        <v>226</v>
      </c>
      <c r="N35" s="55">
        <f t="shared" si="3"/>
        <v>1.763131821408789</v>
      </c>
      <c r="O35" s="13"/>
      <c r="P35" s="13"/>
      <c r="Q35" s="13"/>
      <c r="R35" s="13"/>
      <c r="S35" s="13"/>
      <c r="T35" s="13"/>
      <c r="U35" s="13"/>
      <c r="V35" s="13"/>
      <c r="W35" s="13"/>
      <c r="X35" s="13"/>
      <c r="Y35" s="13"/>
      <c r="Z35" s="13"/>
      <c r="AA35" s="13"/>
    </row>
    <row r="36" spans="1:27" ht="12" customHeight="1">
      <c r="A36" s="41">
        <v>1937</v>
      </c>
      <c r="B36" s="78">
        <f>IF(+'[1]Pop'!D158=0,'[1]Pop'!H158,'[1]Pop'!D158)</f>
        <v>128.961</v>
      </c>
      <c r="C36" s="55">
        <v>245</v>
      </c>
      <c r="D36" s="55">
        <v>1</v>
      </c>
      <c r="E36" s="55">
        <v>22</v>
      </c>
      <c r="F36" s="56">
        <f t="shared" si="1"/>
        <v>268</v>
      </c>
      <c r="G36" s="55">
        <v>3</v>
      </c>
      <c r="H36" s="74" t="s">
        <v>21</v>
      </c>
      <c r="I36" s="55" t="s">
        <v>7</v>
      </c>
      <c r="J36" s="55">
        <v>21</v>
      </c>
      <c r="K36" s="55" t="s">
        <v>7</v>
      </c>
      <c r="L36" s="57">
        <f t="shared" si="0"/>
        <v>244</v>
      </c>
      <c r="M36" s="57">
        <f t="shared" si="2"/>
        <v>244</v>
      </c>
      <c r="N36" s="55">
        <f t="shared" si="3"/>
        <v>1.892044881785966</v>
      </c>
      <c r="O36" s="13"/>
      <c r="P36" s="13"/>
      <c r="Q36" s="13"/>
      <c r="R36" s="13"/>
      <c r="S36" s="13"/>
      <c r="T36" s="13"/>
      <c r="U36" s="13"/>
      <c r="V36" s="13"/>
      <c r="W36" s="13"/>
      <c r="X36" s="13"/>
      <c r="Y36" s="13"/>
      <c r="Z36" s="13"/>
      <c r="AA36" s="13"/>
    </row>
    <row r="37" spans="1:27" ht="12" customHeight="1">
      <c r="A37" s="41">
        <v>1938</v>
      </c>
      <c r="B37" s="78">
        <f>IF(+'[1]Pop'!D159=0,'[1]Pop'!H159,'[1]Pop'!D159)</f>
        <v>129.969</v>
      </c>
      <c r="C37" s="55">
        <v>289</v>
      </c>
      <c r="D37" s="55" t="s">
        <v>7</v>
      </c>
      <c r="E37" s="55">
        <v>21</v>
      </c>
      <c r="F37" s="56">
        <f t="shared" si="1"/>
        <v>310</v>
      </c>
      <c r="G37" s="55">
        <v>7</v>
      </c>
      <c r="H37" s="74" t="s">
        <v>21</v>
      </c>
      <c r="I37" s="55" t="s">
        <v>7</v>
      </c>
      <c r="J37" s="55">
        <v>28</v>
      </c>
      <c r="K37" s="55" t="s">
        <v>7</v>
      </c>
      <c r="L37" s="57">
        <f t="shared" si="0"/>
        <v>275</v>
      </c>
      <c r="M37" s="57">
        <f t="shared" si="2"/>
        <v>275</v>
      </c>
      <c r="N37" s="55">
        <f t="shared" si="3"/>
        <v>2.1158891735721594</v>
      </c>
      <c r="O37" s="13"/>
      <c r="P37" s="13"/>
      <c r="Q37" s="13"/>
      <c r="R37" s="13"/>
      <c r="S37" s="13"/>
      <c r="T37" s="13"/>
      <c r="U37" s="13"/>
      <c r="V37" s="13"/>
      <c r="W37" s="13"/>
      <c r="X37" s="13"/>
      <c r="Y37" s="13"/>
      <c r="Z37" s="13"/>
      <c r="AA37" s="13"/>
    </row>
    <row r="38" spans="1:27" ht="12" customHeight="1">
      <c r="A38" s="41">
        <v>1939</v>
      </c>
      <c r="B38" s="78">
        <f>IF(+'[1]Pop'!D160=0,'[1]Pop'!H160,'[1]Pop'!D160)</f>
        <v>131.028</v>
      </c>
      <c r="C38" s="55">
        <v>268</v>
      </c>
      <c r="D38" s="55">
        <v>1</v>
      </c>
      <c r="E38" s="55">
        <v>28</v>
      </c>
      <c r="F38" s="56">
        <f t="shared" si="1"/>
        <v>297</v>
      </c>
      <c r="G38" s="55">
        <v>3</v>
      </c>
      <c r="H38" s="74" t="s">
        <v>21</v>
      </c>
      <c r="I38" s="55" t="s">
        <v>7</v>
      </c>
      <c r="J38" s="55">
        <v>9</v>
      </c>
      <c r="K38" s="55" t="s">
        <v>7</v>
      </c>
      <c r="L38" s="57">
        <f t="shared" si="0"/>
        <v>285</v>
      </c>
      <c r="M38" s="57">
        <f t="shared" si="2"/>
        <v>285</v>
      </c>
      <c r="N38" s="55">
        <f t="shared" si="3"/>
        <v>2.1751076105870504</v>
      </c>
      <c r="O38" s="13"/>
      <c r="P38" s="13"/>
      <c r="Q38" s="13"/>
      <c r="R38" s="13"/>
      <c r="S38" s="13"/>
      <c r="T38" s="13"/>
      <c r="U38" s="13"/>
      <c r="V38" s="13"/>
      <c r="W38" s="13"/>
      <c r="X38" s="13"/>
      <c r="Y38" s="13"/>
      <c r="Z38" s="13"/>
      <c r="AA38" s="13"/>
    </row>
    <row r="39" spans="1:27" ht="12" customHeight="1">
      <c r="A39" s="41">
        <v>1940</v>
      </c>
      <c r="B39" s="78">
        <f>IF(+'[1]Pop'!D161=0,'[1]Pop'!H161,'[1]Pop'!D161)</f>
        <v>132.122</v>
      </c>
      <c r="C39" s="55">
        <v>322</v>
      </c>
      <c r="D39" s="55" t="s">
        <v>7</v>
      </c>
      <c r="E39" s="55">
        <v>9</v>
      </c>
      <c r="F39" s="56">
        <f t="shared" si="1"/>
        <v>331</v>
      </c>
      <c r="G39" s="55">
        <v>10</v>
      </c>
      <c r="H39" s="74" t="s">
        <v>21</v>
      </c>
      <c r="I39" s="55" t="s">
        <v>7</v>
      </c>
      <c r="J39" s="55">
        <v>26</v>
      </c>
      <c r="K39" s="55" t="s">
        <v>7</v>
      </c>
      <c r="L39" s="57">
        <f t="shared" si="0"/>
        <v>295</v>
      </c>
      <c r="M39" s="57">
        <f t="shared" si="2"/>
        <v>295</v>
      </c>
      <c r="N39" s="55">
        <f t="shared" si="3"/>
        <v>2.232784850365571</v>
      </c>
      <c r="O39" s="13"/>
      <c r="P39" s="13"/>
      <c r="Q39" s="13"/>
      <c r="R39" s="13"/>
      <c r="S39" s="13"/>
      <c r="T39" s="13"/>
      <c r="U39" s="13"/>
      <c r="V39" s="13"/>
      <c r="W39" s="13"/>
      <c r="X39" s="13"/>
      <c r="Y39" s="13"/>
      <c r="Z39" s="13"/>
      <c r="AA39" s="13"/>
    </row>
    <row r="40" spans="1:27" ht="12" customHeight="1">
      <c r="A40" s="43">
        <v>1941</v>
      </c>
      <c r="B40" s="79">
        <f>IF(+'[1]Pop'!D162=0,'[1]Pop'!H162,'[1]Pop'!D162)</f>
        <v>133.402</v>
      </c>
      <c r="C40" s="59">
        <v>366</v>
      </c>
      <c r="D40" s="59" t="s">
        <v>7</v>
      </c>
      <c r="E40" s="59">
        <v>26</v>
      </c>
      <c r="F40" s="60">
        <f aca="true" t="shared" si="4" ref="F40:F71">SUM(C40,D40,E40)</f>
        <v>392</v>
      </c>
      <c r="G40" s="59">
        <v>38</v>
      </c>
      <c r="H40" s="76" t="s">
        <v>21</v>
      </c>
      <c r="I40" s="59" t="s">
        <v>7</v>
      </c>
      <c r="J40" s="59">
        <v>22</v>
      </c>
      <c r="K40" s="59" t="s">
        <v>7</v>
      </c>
      <c r="L40" s="61">
        <f t="shared" si="0"/>
        <v>332</v>
      </c>
      <c r="M40" s="61">
        <f t="shared" si="2"/>
        <v>332</v>
      </c>
      <c r="N40" s="59">
        <f t="shared" si="3"/>
        <v>2.488718310070314</v>
      </c>
      <c r="O40" s="13"/>
      <c r="P40" s="13"/>
      <c r="Q40" s="13"/>
      <c r="R40" s="13"/>
      <c r="S40" s="13"/>
      <c r="T40" s="13"/>
      <c r="U40" s="13"/>
      <c r="V40" s="13"/>
      <c r="W40" s="13"/>
      <c r="X40" s="13"/>
      <c r="Y40" s="13"/>
      <c r="Z40" s="13"/>
      <c r="AA40" s="13"/>
    </row>
    <row r="41" spans="1:27" ht="12" customHeight="1">
      <c r="A41" s="43">
        <v>1942</v>
      </c>
      <c r="B41" s="79">
        <f>IF(+'[1]Pop'!D163=0,'[1]Pop'!H163,'[1]Pop'!D163)</f>
        <v>134.86</v>
      </c>
      <c r="C41" s="59">
        <v>565</v>
      </c>
      <c r="D41" s="59" t="s">
        <v>7</v>
      </c>
      <c r="E41" s="59">
        <v>22</v>
      </c>
      <c r="F41" s="60">
        <f t="shared" si="4"/>
        <v>587</v>
      </c>
      <c r="G41" s="59">
        <v>137</v>
      </c>
      <c r="H41" s="76" t="s">
        <v>21</v>
      </c>
      <c r="I41" s="59" t="s">
        <v>7</v>
      </c>
      <c r="J41" s="59">
        <v>98</v>
      </c>
      <c r="K41" s="59" t="s">
        <v>7</v>
      </c>
      <c r="L41" s="61">
        <f t="shared" si="0"/>
        <v>352</v>
      </c>
      <c r="M41" s="61">
        <f t="shared" si="2"/>
        <v>352</v>
      </c>
      <c r="N41" s="59">
        <f t="shared" si="3"/>
        <v>2.6101141924959212</v>
      </c>
      <c r="O41" s="13"/>
      <c r="P41" s="13"/>
      <c r="Q41" s="13"/>
      <c r="R41" s="13"/>
      <c r="S41" s="13"/>
      <c r="T41" s="13"/>
      <c r="U41" s="13"/>
      <c r="V41" s="13"/>
      <c r="W41" s="13"/>
      <c r="X41" s="13"/>
      <c r="Y41" s="13"/>
      <c r="Z41" s="13"/>
      <c r="AA41" s="13"/>
    </row>
    <row r="42" spans="1:27" ht="12" customHeight="1">
      <c r="A42" s="43">
        <v>1943</v>
      </c>
      <c r="B42" s="79">
        <f>IF(+'[1]Pop'!D164=0,'[1]Pop'!H164,'[1]Pop'!D164)</f>
        <v>136.739</v>
      </c>
      <c r="C42" s="59">
        <v>510</v>
      </c>
      <c r="D42" s="59" t="s">
        <v>7</v>
      </c>
      <c r="E42" s="59">
        <v>98</v>
      </c>
      <c r="F42" s="60">
        <f t="shared" si="4"/>
        <v>608</v>
      </c>
      <c r="G42" s="59">
        <v>235</v>
      </c>
      <c r="H42" s="76" t="s">
        <v>21</v>
      </c>
      <c r="I42" s="59" t="s">
        <v>7</v>
      </c>
      <c r="J42" s="59">
        <v>69</v>
      </c>
      <c r="K42" s="59" t="s">
        <v>7</v>
      </c>
      <c r="L42" s="61">
        <f t="shared" si="0"/>
        <v>304</v>
      </c>
      <c r="M42" s="61">
        <f t="shared" si="2"/>
        <v>304</v>
      </c>
      <c r="N42" s="59">
        <f t="shared" si="3"/>
        <v>2.2232135674533233</v>
      </c>
      <c r="O42" s="13"/>
      <c r="P42" s="13"/>
      <c r="Q42" s="13"/>
      <c r="R42" s="13"/>
      <c r="S42" s="13"/>
      <c r="T42" s="13"/>
      <c r="U42" s="13"/>
      <c r="V42" s="13"/>
      <c r="W42" s="13"/>
      <c r="X42" s="13"/>
      <c r="Y42" s="13"/>
      <c r="Z42" s="13"/>
      <c r="AA42" s="13"/>
    </row>
    <row r="43" spans="1:27" ht="12" customHeight="1">
      <c r="A43" s="43">
        <v>1944</v>
      </c>
      <c r="B43" s="79">
        <f>IF(+'[1]Pop'!D165=0,'[1]Pop'!H165,'[1]Pop'!D165)</f>
        <v>138.397</v>
      </c>
      <c r="C43" s="59">
        <v>583</v>
      </c>
      <c r="D43" s="59" t="s">
        <v>7</v>
      </c>
      <c r="E43" s="59">
        <v>69</v>
      </c>
      <c r="F43" s="60">
        <f t="shared" si="4"/>
        <v>652</v>
      </c>
      <c r="G43" s="59">
        <v>221</v>
      </c>
      <c r="H43" s="76" t="s">
        <v>21</v>
      </c>
      <c r="I43" s="59" t="s">
        <v>7</v>
      </c>
      <c r="J43" s="59">
        <v>134</v>
      </c>
      <c r="K43" s="59" t="s">
        <v>7</v>
      </c>
      <c r="L43" s="61">
        <f t="shared" si="0"/>
        <v>297</v>
      </c>
      <c r="M43" s="61">
        <f t="shared" si="2"/>
        <v>297</v>
      </c>
      <c r="N43" s="59">
        <f t="shared" si="3"/>
        <v>2.146000274572426</v>
      </c>
      <c r="O43" s="13"/>
      <c r="P43" s="13"/>
      <c r="Q43" s="13"/>
      <c r="R43" s="13"/>
      <c r="S43" s="13"/>
      <c r="T43" s="13"/>
      <c r="U43" s="13"/>
      <c r="V43" s="13"/>
      <c r="W43" s="13"/>
      <c r="X43" s="13"/>
      <c r="Y43" s="13"/>
      <c r="Z43" s="13"/>
      <c r="AA43" s="13"/>
    </row>
    <row r="44" spans="1:27" ht="12" customHeight="1">
      <c r="A44" s="43">
        <v>1945</v>
      </c>
      <c r="B44" s="79">
        <f>IF(+'[1]Pop'!D166=0,'[1]Pop'!H166,'[1]Pop'!D166)</f>
        <v>139.928</v>
      </c>
      <c r="C44" s="59">
        <v>643</v>
      </c>
      <c r="D44" s="59" t="s">
        <v>7</v>
      </c>
      <c r="E44" s="59">
        <v>134</v>
      </c>
      <c r="F44" s="60">
        <f t="shared" si="4"/>
        <v>777</v>
      </c>
      <c r="G44" s="59">
        <v>198</v>
      </c>
      <c r="H44" s="76" t="s">
        <v>21</v>
      </c>
      <c r="I44" s="59" t="s">
        <v>7</v>
      </c>
      <c r="J44" s="59">
        <v>88</v>
      </c>
      <c r="K44" s="59" t="s">
        <v>7</v>
      </c>
      <c r="L44" s="61">
        <f t="shared" si="0"/>
        <v>491</v>
      </c>
      <c r="M44" s="61">
        <f t="shared" si="2"/>
        <v>491</v>
      </c>
      <c r="N44" s="59">
        <f t="shared" si="3"/>
        <v>3.5089474586930423</v>
      </c>
      <c r="O44" s="13"/>
      <c r="P44" s="13"/>
      <c r="Q44" s="13"/>
      <c r="R44" s="13"/>
      <c r="S44" s="13"/>
      <c r="T44" s="13"/>
      <c r="U44" s="13"/>
      <c r="V44" s="13"/>
      <c r="W44" s="13"/>
      <c r="X44" s="13"/>
      <c r="Y44" s="13"/>
      <c r="Z44" s="13"/>
      <c r="AA44" s="13"/>
    </row>
    <row r="45" spans="1:27" ht="12" customHeight="1">
      <c r="A45" s="41">
        <v>1946</v>
      </c>
      <c r="B45" s="78">
        <f>IF(+'[1]Pop'!D167=0,'[1]Pop'!H167,'[1]Pop'!D167)</f>
        <v>141.389</v>
      </c>
      <c r="C45" s="55">
        <v>653</v>
      </c>
      <c r="D45" s="55" t="s">
        <v>7</v>
      </c>
      <c r="E45" s="55">
        <v>88</v>
      </c>
      <c r="F45" s="56">
        <f t="shared" si="4"/>
        <v>741</v>
      </c>
      <c r="G45" s="55">
        <v>186</v>
      </c>
      <c r="H45" s="74" t="s">
        <v>21</v>
      </c>
      <c r="I45" s="55" t="s">
        <v>7</v>
      </c>
      <c r="J45" s="55">
        <v>63</v>
      </c>
      <c r="K45" s="55" t="s">
        <v>7</v>
      </c>
      <c r="L45" s="57">
        <f t="shared" si="0"/>
        <v>492</v>
      </c>
      <c r="M45" s="57">
        <f t="shared" si="2"/>
        <v>492</v>
      </c>
      <c r="N45" s="55">
        <f t="shared" si="3"/>
        <v>3.4797615090282834</v>
      </c>
      <c r="O45" s="13"/>
      <c r="P45" s="13"/>
      <c r="Q45" s="13"/>
      <c r="R45" s="13"/>
      <c r="S45" s="13"/>
      <c r="T45" s="13"/>
      <c r="U45" s="13"/>
      <c r="V45" s="13"/>
      <c r="W45" s="13"/>
      <c r="X45" s="13"/>
      <c r="Y45" s="13"/>
      <c r="Z45" s="13"/>
      <c r="AA45" s="13"/>
    </row>
    <row r="46" spans="1:27" ht="12" customHeight="1">
      <c r="A46" s="41">
        <v>1947</v>
      </c>
      <c r="B46" s="78">
        <f>IF(+'[1]Pop'!D168=0,'[1]Pop'!H168,'[1]Pop'!D168)</f>
        <v>144.126</v>
      </c>
      <c r="C46" s="55">
        <v>678</v>
      </c>
      <c r="D46" s="55" t="s">
        <v>7</v>
      </c>
      <c r="E46" s="55">
        <v>63</v>
      </c>
      <c r="F46" s="56">
        <f t="shared" si="4"/>
        <v>741</v>
      </c>
      <c r="G46" s="55">
        <v>174</v>
      </c>
      <c r="H46" s="74" t="s">
        <v>21</v>
      </c>
      <c r="I46" s="55" t="s">
        <v>7</v>
      </c>
      <c r="J46" s="55">
        <v>31</v>
      </c>
      <c r="K46" s="55">
        <v>2</v>
      </c>
      <c r="L46" s="57">
        <f>M46-K46</f>
        <v>534</v>
      </c>
      <c r="M46" s="57">
        <f t="shared" si="2"/>
        <v>536</v>
      </c>
      <c r="N46" s="55">
        <f t="shared" si="3"/>
        <v>3.7189681251127484</v>
      </c>
      <c r="O46" s="13"/>
      <c r="P46" s="13"/>
      <c r="Q46" s="13"/>
      <c r="R46" s="13"/>
      <c r="S46" s="13"/>
      <c r="T46" s="13"/>
      <c r="U46" s="13"/>
      <c r="V46" s="13"/>
      <c r="W46" s="13"/>
      <c r="X46" s="13"/>
      <c r="Y46" s="13"/>
      <c r="Z46" s="13"/>
      <c r="AA46" s="13"/>
    </row>
    <row r="47" spans="1:27" ht="12" customHeight="1">
      <c r="A47" s="41">
        <v>1948</v>
      </c>
      <c r="B47" s="78">
        <f>IF(+'[1]Pop'!D169=0,'[1]Pop'!H169,'[1]Pop'!D169)</f>
        <v>146.631</v>
      </c>
      <c r="C47" s="55">
        <v>682</v>
      </c>
      <c r="D47" s="57">
        <v>3</v>
      </c>
      <c r="E47" s="55">
        <v>31</v>
      </c>
      <c r="F47" s="56">
        <f t="shared" si="4"/>
        <v>716</v>
      </c>
      <c r="G47" s="55">
        <v>118</v>
      </c>
      <c r="H47" s="74" t="s">
        <v>21</v>
      </c>
      <c r="I47" s="55" t="s">
        <v>7</v>
      </c>
      <c r="J47" s="55">
        <v>61</v>
      </c>
      <c r="K47" s="55">
        <v>9</v>
      </c>
      <c r="L47" s="57">
        <f aca="true" t="shared" si="5" ref="L47:L110">M47-K47</f>
        <v>528</v>
      </c>
      <c r="M47" s="57">
        <f t="shared" si="2"/>
        <v>537</v>
      </c>
      <c r="N47" s="55">
        <f t="shared" si="3"/>
        <v>3.6622542300059333</v>
      </c>
      <c r="O47" s="13"/>
      <c r="P47" s="13"/>
      <c r="Q47" s="13"/>
      <c r="R47" s="13"/>
      <c r="S47" s="13"/>
      <c r="T47" s="13"/>
      <c r="U47" s="13"/>
      <c r="V47" s="13"/>
      <c r="W47" s="13"/>
      <c r="X47" s="13"/>
      <c r="Y47" s="13"/>
      <c r="Z47" s="13"/>
      <c r="AA47" s="13"/>
    </row>
    <row r="48" spans="1:27" ht="12" customHeight="1">
      <c r="A48" s="41">
        <v>1949</v>
      </c>
      <c r="B48" s="78">
        <f>IF(+'[1]Pop'!D170=0,'[1]Pop'!H170,'[1]Pop'!D170)</f>
        <v>149.188</v>
      </c>
      <c r="C48" s="55">
        <v>935</v>
      </c>
      <c r="D48" s="55">
        <v>5</v>
      </c>
      <c r="E48" s="55">
        <v>61</v>
      </c>
      <c r="F48" s="56">
        <f t="shared" si="4"/>
        <v>1001</v>
      </c>
      <c r="G48" s="55">
        <v>86</v>
      </c>
      <c r="H48" s="74" t="s">
        <v>21</v>
      </c>
      <c r="I48" s="55" t="s">
        <v>7</v>
      </c>
      <c r="J48" s="55">
        <v>300</v>
      </c>
      <c r="K48" s="55">
        <v>8</v>
      </c>
      <c r="L48" s="57">
        <f t="shared" si="5"/>
        <v>607</v>
      </c>
      <c r="M48" s="57">
        <f t="shared" si="2"/>
        <v>615</v>
      </c>
      <c r="N48" s="55">
        <f t="shared" si="3"/>
        <v>4.1223154677319895</v>
      </c>
      <c r="O48" s="13"/>
      <c r="P48" s="13"/>
      <c r="Q48" s="13"/>
      <c r="R48" s="13"/>
      <c r="S48" s="13"/>
      <c r="T48" s="13"/>
      <c r="U48" s="13"/>
      <c r="V48" s="13"/>
      <c r="W48" s="13"/>
      <c r="X48" s="13"/>
      <c r="Y48" s="13"/>
      <c r="Z48" s="13"/>
      <c r="AA48" s="13"/>
    </row>
    <row r="49" spans="1:27" ht="12" customHeight="1">
      <c r="A49" s="41">
        <v>1950</v>
      </c>
      <c r="B49" s="78">
        <f>IF(+'[1]Pop'!D171=0,'[1]Pop'!H171,'[1]Pop'!D171)</f>
        <v>151.684</v>
      </c>
      <c r="C49" s="55">
        <v>898.896</v>
      </c>
      <c r="D49" s="55">
        <v>3</v>
      </c>
      <c r="E49" s="55">
        <v>300</v>
      </c>
      <c r="F49" s="56">
        <f t="shared" si="4"/>
        <v>1201.896</v>
      </c>
      <c r="G49" s="55">
        <v>336</v>
      </c>
      <c r="H49" s="74" t="s">
        <v>21</v>
      </c>
      <c r="I49" s="55">
        <v>10</v>
      </c>
      <c r="J49" s="55">
        <v>285</v>
      </c>
      <c r="K49" s="55">
        <v>28</v>
      </c>
      <c r="L49" s="57">
        <f t="shared" si="5"/>
        <v>542.896</v>
      </c>
      <c r="M49" s="57">
        <f t="shared" si="2"/>
        <v>570.896</v>
      </c>
      <c r="N49" s="55">
        <f t="shared" si="3"/>
        <v>3.763719311199599</v>
      </c>
      <c r="O49" s="13"/>
      <c r="P49" s="13"/>
      <c r="Q49" s="13"/>
      <c r="R49" s="13"/>
      <c r="S49" s="13"/>
      <c r="T49" s="13"/>
      <c r="U49" s="13"/>
      <c r="V49" s="13"/>
      <c r="W49" s="13"/>
      <c r="X49" s="13"/>
      <c r="Y49" s="13"/>
      <c r="Z49" s="13"/>
      <c r="AA49" s="13"/>
    </row>
    <row r="50" spans="1:27" ht="12" customHeight="1">
      <c r="A50" s="43">
        <v>1951</v>
      </c>
      <c r="B50" s="79">
        <f>IF(+'[1]Pop'!D172=0,'[1]Pop'!H172,'[1]Pop'!D172)</f>
        <v>154.287</v>
      </c>
      <c r="C50" s="59">
        <v>716.775</v>
      </c>
      <c r="D50" s="59">
        <v>1</v>
      </c>
      <c r="E50" s="59">
        <v>285</v>
      </c>
      <c r="F50" s="60">
        <f t="shared" si="4"/>
        <v>1002.775</v>
      </c>
      <c r="G50" s="59">
        <v>230</v>
      </c>
      <c r="H50" s="76" t="s">
        <v>21</v>
      </c>
      <c r="I50" s="59">
        <v>17</v>
      </c>
      <c r="J50" s="59">
        <v>94</v>
      </c>
      <c r="K50" s="59">
        <v>15</v>
      </c>
      <c r="L50" s="61">
        <f t="shared" si="5"/>
        <v>646.775</v>
      </c>
      <c r="M50" s="61">
        <f t="shared" si="2"/>
        <v>661.775</v>
      </c>
      <c r="N50" s="59">
        <f t="shared" si="3"/>
        <v>4.289246663685209</v>
      </c>
      <c r="O50" s="13"/>
      <c r="P50" s="13"/>
      <c r="Q50" s="13"/>
      <c r="R50" s="13"/>
      <c r="S50" s="13"/>
      <c r="T50" s="13"/>
      <c r="U50" s="13"/>
      <c r="V50" s="13"/>
      <c r="W50" s="13"/>
      <c r="X50" s="13"/>
      <c r="Y50" s="13"/>
      <c r="Z50" s="13"/>
      <c r="AA50" s="13"/>
    </row>
    <row r="51" spans="1:27" ht="12" customHeight="1">
      <c r="A51" s="43">
        <v>1952</v>
      </c>
      <c r="B51" s="79">
        <f>IF(+'[1]Pop'!D173=0,'[1]Pop'!H173,'[1]Pop'!D173)</f>
        <v>156.954</v>
      </c>
      <c r="C51" s="59">
        <v>888.5260000000001</v>
      </c>
      <c r="D51" s="59">
        <v>1</v>
      </c>
      <c r="E51" s="59">
        <v>94</v>
      </c>
      <c r="F51" s="60">
        <f t="shared" si="4"/>
        <v>983.5260000000001</v>
      </c>
      <c r="G51" s="59">
        <v>62</v>
      </c>
      <c r="H51" s="76" t="s">
        <v>21</v>
      </c>
      <c r="I51" s="59">
        <v>7</v>
      </c>
      <c r="J51" s="59">
        <v>166</v>
      </c>
      <c r="K51" s="59">
        <v>19</v>
      </c>
      <c r="L51" s="61">
        <f t="shared" si="5"/>
        <v>729.5260000000001</v>
      </c>
      <c r="M51" s="61">
        <f aca="true" t="shared" si="6" ref="M51:M82">F51-SUM(G51:J51)</f>
        <v>748.5260000000001</v>
      </c>
      <c r="N51" s="59">
        <f aca="true" t="shared" si="7" ref="N51:N82">M51/B51</f>
        <v>4.769078838385769</v>
      </c>
      <c r="O51" s="13"/>
      <c r="P51" s="13"/>
      <c r="Q51" s="13"/>
      <c r="R51" s="13"/>
      <c r="S51" s="13"/>
      <c r="T51" s="13"/>
      <c r="U51" s="13"/>
      <c r="V51" s="13"/>
      <c r="W51" s="13"/>
      <c r="X51" s="13"/>
      <c r="Y51" s="13"/>
      <c r="Z51" s="13"/>
      <c r="AA51" s="13"/>
    </row>
    <row r="52" spans="1:27" ht="12" customHeight="1">
      <c r="A52" s="43">
        <v>1953</v>
      </c>
      <c r="B52" s="79">
        <f>IF(+'[1]Pop'!D174=0,'[1]Pop'!H174,'[1]Pop'!D174)</f>
        <v>159.565</v>
      </c>
      <c r="C52" s="59">
        <v>1233.741</v>
      </c>
      <c r="D52" s="59" t="s">
        <v>7</v>
      </c>
      <c r="E52" s="59">
        <v>166</v>
      </c>
      <c r="F52" s="60">
        <f t="shared" si="4"/>
        <v>1399.741</v>
      </c>
      <c r="G52" s="59">
        <v>178</v>
      </c>
      <c r="H52" s="76" t="s">
        <v>21</v>
      </c>
      <c r="I52" s="59">
        <v>2</v>
      </c>
      <c r="J52" s="59">
        <v>540</v>
      </c>
      <c r="K52" s="59">
        <v>14</v>
      </c>
      <c r="L52" s="61">
        <f t="shared" si="5"/>
        <v>665.741</v>
      </c>
      <c r="M52" s="61">
        <f t="shared" si="6"/>
        <v>679.741</v>
      </c>
      <c r="N52" s="59">
        <f t="shared" si="7"/>
        <v>4.2599630244727855</v>
      </c>
      <c r="O52" s="13"/>
      <c r="P52" s="13"/>
      <c r="Q52" s="13"/>
      <c r="R52" s="13"/>
      <c r="S52" s="13"/>
      <c r="T52" s="13"/>
      <c r="U52" s="13"/>
      <c r="V52" s="13"/>
      <c r="W52" s="13"/>
      <c r="X52" s="13"/>
      <c r="Y52" s="13"/>
      <c r="Z52" s="13"/>
      <c r="AA52" s="13"/>
    </row>
    <row r="53" spans="1:27" ht="12" customHeight="1">
      <c r="A53" s="43">
        <v>1954</v>
      </c>
      <c r="B53" s="79">
        <f>IF(+'[1]Pop'!D175=0,'[1]Pop'!H175,'[1]Pop'!D175)</f>
        <v>162.391</v>
      </c>
      <c r="C53" s="59">
        <v>1421.039</v>
      </c>
      <c r="D53" s="59">
        <v>1</v>
      </c>
      <c r="E53" s="59">
        <v>540</v>
      </c>
      <c r="F53" s="60">
        <f t="shared" si="4"/>
        <v>1962.039</v>
      </c>
      <c r="G53" s="59">
        <v>261</v>
      </c>
      <c r="H53" s="76" t="s">
        <v>21</v>
      </c>
      <c r="I53" s="59">
        <v>571</v>
      </c>
      <c r="J53" s="59">
        <v>324</v>
      </c>
      <c r="K53" s="59">
        <v>47</v>
      </c>
      <c r="L53" s="61">
        <f t="shared" si="5"/>
        <v>759.039</v>
      </c>
      <c r="M53" s="61">
        <f t="shared" si="6"/>
        <v>806.039</v>
      </c>
      <c r="N53" s="59">
        <f t="shared" si="7"/>
        <v>4.96356940963477</v>
      </c>
      <c r="O53" s="13"/>
      <c r="P53" s="13"/>
      <c r="Q53" s="13"/>
      <c r="R53" s="13"/>
      <c r="S53" s="13"/>
      <c r="T53" s="13"/>
      <c r="U53" s="13"/>
      <c r="V53" s="13"/>
      <c r="W53" s="13"/>
      <c r="X53" s="13"/>
      <c r="Y53" s="13"/>
      <c r="Z53" s="13"/>
      <c r="AA53" s="13"/>
    </row>
    <row r="54" spans="1:27" ht="12" customHeight="1">
      <c r="A54" s="43">
        <v>1955</v>
      </c>
      <c r="B54" s="79">
        <f>IF(+'[1]Pop'!D176=0,'[1]Pop'!H176,'[1]Pop'!D176)</f>
        <v>165.275</v>
      </c>
      <c r="C54" s="59">
        <v>1420.8999999999999</v>
      </c>
      <c r="D54" s="59">
        <v>2</v>
      </c>
      <c r="E54" s="59">
        <v>324</v>
      </c>
      <c r="F54" s="60">
        <f t="shared" si="4"/>
        <v>1746.8999999999999</v>
      </c>
      <c r="G54" s="59">
        <v>534</v>
      </c>
      <c r="H54" s="76" t="s">
        <v>21</v>
      </c>
      <c r="I54" s="59">
        <v>15</v>
      </c>
      <c r="J54" s="59">
        <v>250</v>
      </c>
      <c r="K54" s="59">
        <v>84</v>
      </c>
      <c r="L54" s="61">
        <f t="shared" si="5"/>
        <v>863.8999999999999</v>
      </c>
      <c r="M54" s="61">
        <f t="shared" si="6"/>
        <v>947.8999999999999</v>
      </c>
      <c r="N54" s="59">
        <f t="shared" si="7"/>
        <v>5.735289668733928</v>
      </c>
      <c r="O54" s="13"/>
      <c r="P54" s="13"/>
      <c r="Q54" s="13"/>
      <c r="R54" s="13"/>
      <c r="S54" s="13"/>
      <c r="T54" s="13"/>
      <c r="U54" s="13"/>
      <c r="V54" s="13"/>
      <c r="W54" s="13"/>
      <c r="X54" s="13"/>
      <c r="Y54" s="13"/>
      <c r="Z54" s="13"/>
      <c r="AA54" s="13"/>
    </row>
    <row r="55" spans="1:27" ht="12" customHeight="1">
      <c r="A55" s="41">
        <v>1956</v>
      </c>
      <c r="B55" s="78">
        <f>IF(+'[1]Pop'!D177=0,'[1]Pop'!H177,'[1]Pop'!D177)</f>
        <v>168.221</v>
      </c>
      <c r="C55" s="55">
        <v>1563.5</v>
      </c>
      <c r="D55" s="55">
        <v>1</v>
      </c>
      <c r="E55" s="55">
        <v>250</v>
      </c>
      <c r="F55" s="56">
        <f t="shared" si="4"/>
        <v>1814.5</v>
      </c>
      <c r="G55" s="55">
        <v>654</v>
      </c>
      <c r="H55" s="74" t="s">
        <v>21</v>
      </c>
      <c r="I55" s="55">
        <v>18</v>
      </c>
      <c r="J55" s="55">
        <v>201</v>
      </c>
      <c r="K55" s="55">
        <v>91</v>
      </c>
      <c r="L55" s="57">
        <f t="shared" si="5"/>
        <v>850.5</v>
      </c>
      <c r="M55" s="57">
        <f t="shared" si="6"/>
        <v>941.5</v>
      </c>
      <c r="N55" s="55">
        <f t="shared" si="7"/>
        <v>5.596804203993556</v>
      </c>
      <c r="O55" s="13"/>
      <c r="P55" s="13"/>
      <c r="Q55" s="13"/>
      <c r="R55" s="13"/>
      <c r="S55" s="13"/>
      <c r="T55" s="13"/>
      <c r="U55" s="13"/>
      <c r="V55" s="13"/>
      <c r="W55" s="13"/>
      <c r="X55" s="13"/>
      <c r="Y55" s="13"/>
      <c r="Z55" s="13"/>
      <c r="AA55" s="13"/>
    </row>
    <row r="56" spans="1:27" ht="12" customHeight="1">
      <c r="A56" s="41">
        <v>1957</v>
      </c>
      <c r="B56" s="78">
        <f>IF(+'[1]Pop'!D178=0,'[1]Pop'!H178,'[1]Pop'!D178)</f>
        <v>171.274</v>
      </c>
      <c r="C56" s="55">
        <v>1641.4840000000002</v>
      </c>
      <c r="D56" s="55">
        <v>2</v>
      </c>
      <c r="E56" s="55">
        <v>201</v>
      </c>
      <c r="F56" s="56">
        <f t="shared" si="4"/>
        <v>1844.4840000000002</v>
      </c>
      <c r="G56" s="55">
        <v>685</v>
      </c>
      <c r="H56" s="74" t="s">
        <v>21</v>
      </c>
      <c r="I56" s="55">
        <v>21</v>
      </c>
      <c r="J56" s="55">
        <v>223</v>
      </c>
      <c r="K56" s="55">
        <v>97</v>
      </c>
      <c r="L56" s="57">
        <f t="shared" si="5"/>
        <v>818.4840000000002</v>
      </c>
      <c r="M56" s="57">
        <f t="shared" si="6"/>
        <v>915.4840000000002</v>
      </c>
      <c r="N56" s="55">
        <f t="shared" si="7"/>
        <v>5.345142870488225</v>
      </c>
      <c r="O56" s="13"/>
      <c r="P56" s="13"/>
      <c r="Q56" s="13"/>
      <c r="R56" s="13"/>
      <c r="S56" s="13"/>
      <c r="T56" s="13"/>
      <c r="U56" s="13"/>
      <c r="V56" s="13"/>
      <c r="W56" s="13"/>
      <c r="X56" s="13"/>
      <c r="Y56" s="13"/>
      <c r="Z56" s="13"/>
      <c r="AA56" s="13"/>
    </row>
    <row r="57" spans="1:27" ht="12" customHeight="1">
      <c r="A57" s="41">
        <v>1958</v>
      </c>
      <c r="B57" s="78">
        <f>IF(+'[1]Pop'!D179=0,'[1]Pop'!H179,'[1]Pop'!D179)</f>
        <v>174.141</v>
      </c>
      <c r="C57" s="55">
        <v>1730.846</v>
      </c>
      <c r="D57" s="55">
        <v>2</v>
      </c>
      <c r="E57" s="55">
        <v>223</v>
      </c>
      <c r="F57" s="56">
        <f t="shared" si="4"/>
        <v>1955.846</v>
      </c>
      <c r="G57" s="55">
        <v>690</v>
      </c>
      <c r="H57" s="74" t="s">
        <v>21</v>
      </c>
      <c r="I57" s="55">
        <v>46</v>
      </c>
      <c r="J57" s="55">
        <v>243</v>
      </c>
      <c r="K57" s="55">
        <v>135</v>
      </c>
      <c r="L57" s="57">
        <f t="shared" si="5"/>
        <v>841.846</v>
      </c>
      <c r="M57" s="57">
        <f t="shared" si="6"/>
        <v>976.846</v>
      </c>
      <c r="N57" s="55">
        <f t="shared" si="7"/>
        <v>5.609511832365727</v>
      </c>
      <c r="O57" s="13"/>
      <c r="P57" s="13"/>
      <c r="Q57" s="13"/>
      <c r="R57" s="13"/>
      <c r="S57" s="13"/>
      <c r="T57" s="13"/>
      <c r="U57" s="13"/>
      <c r="V57" s="13"/>
      <c r="W57" s="13"/>
      <c r="X57" s="13"/>
      <c r="Y57" s="13"/>
      <c r="Z57" s="13"/>
      <c r="AA57" s="13"/>
    </row>
    <row r="58" spans="1:27" ht="12" customHeight="1">
      <c r="A58" s="41">
        <v>1959</v>
      </c>
      <c r="B58" s="78">
        <f>IF(+'[1]Pop'!D180=0,'[1]Pop'!H180,'[1]Pop'!D180)</f>
        <v>177.073</v>
      </c>
      <c r="C58" s="55">
        <v>1746.507</v>
      </c>
      <c r="D58" s="55">
        <v>2</v>
      </c>
      <c r="E58" s="55">
        <v>243</v>
      </c>
      <c r="F58" s="56">
        <f t="shared" si="4"/>
        <v>1991.507</v>
      </c>
      <c r="G58" s="55">
        <v>692</v>
      </c>
      <c r="H58" s="74" t="s">
        <v>21</v>
      </c>
      <c r="I58" s="55">
        <v>43</v>
      </c>
      <c r="J58" s="55">
        <v>156</v>
      </c>
      <c r="K58" s="55">
        <v>133</v>
      </c>
      <c r="L58" s="57">
        <f t="shared" si="5"/>
        <v>967.5070000000001</v>
      </c>
      <c r="M58" s="57">
        <f t="shared" si="6"/>
        <v>1100.507</v>
      </c>
      <c r="N58" s="55">
        <f t="shared" si="7"/>
        <v>6.214990427676721</v>
      </c>
      <c r="O58" s="13"/>
      <c r="P58" s="13"/>
      <c r="Q58" s="13"/>
      <c r="R58" s="13"/>
      <c r="S58" s="13"/>
      <c r="T58" s="13"/>
      <c r="U58" s="13"/>
      <c r="V58" s="13"/>
      <c r="W58" s="13"/>
      <c r="X58" s="13"/>
      <c r="Y58" s="13"/>
      <c r="Z58" s="13"/>
      <c r="AA58" s="13"/>
    </row>
    <row r="59" spans="1:27" ht="12" customHeight="1">
      <c r="A59" s="41">
        <v>1960</v>
      </c>
      <c r="B59" s="78">
        <f>IF(+'[1]Pop'!D181=0,'[1]Pop'!H181,'[1]Pop'!D181)</f>
        <v>180.671</v>
      </c>
      <c r="C59" s="55">
        <v>1844.475</v>
      </c>
      <c r="D59" s="55">
        <v>1</v>
      </c>
      <c r="E59" s="55">
        <v>156</v>
      </c>
      <c r="F59" s="56">
        <f t="shared" si="4"/>
        <v>2001.475</v>
      </c>
      <c r="G59" s="55">
        <v>474</v>
      </c>
      <c r="H59" s="74" t="s">
        <v>21</v>
      </c>
      <c r="I59" s="55">
        <v>12</v>
      </c>
      <c r="J59" s="55">
        <v>383</v>
      </c>
      <c r="K59" s="55">
        <v>107</v>
      </c>
      <c r="L59" s="57">
        <f t="shared" si="5"/>
        <v>1025.475</v>
      </c>
      <c r="M59" s="57">
        <f t="shared" si="6"/>
        <v>1132.475</v>
      </c>
      <c r="N59" s="55">
        <f t="shared" si="7"/>
        <v>6.268161464761915</v>
      </c>
      <c r="O59" s="13"/>
      <c r="P59" s="13"/>
      <c r="Q59" s="13"/>
      <c r="R59" s="13"/>
      <c r="S59" s="13"/>
      <c r="T59" s="13"/>
      <c r="U59" s="13"/>
      <c r="V59" s="13"/>
      <c r="W59" s="13"/>
      <c r="X59" s="13"/>
      <c r="Y59" s="13"/>
      <c r="Z59" s="13"/>
      <c r="AA59" s="13"/>
    </row>
    <row r="60" spans="1:27" ht="12" customHeight="1">
      <c r="A60" s="43">
        <v>1961</v>
      </c>
      <c r="B60" s="79">
        <f>IF(+'[1]Pop'!D182=0,'[1]Pop'!H182,'[1]Pop'!D182)</f>
        <v>183.691</v>
      </c>
      <c r="C60" s="59">
        <v>2047.647</v>
      </c>
      <c r="D60" s="59">
        <v>2</v>
      </c>
      <c r="E60" s="59">
        <v>383</v>
      </c>
      <c r="F60" s="60">
        <f t="shared" si="4"/>
        <v>2432.647</v>
      </c>
      <c r="G60" s="59">
        <v>761</v>
      </c>
      <c r="H60" s="76" t="s">
        <v>21</v>
      </c>
      <c r="I60" s="59">
        <v>23</v>
      </c>
      <c r="J60" s="59">
        <v>487</v>
      </c>
      <c r="K60" s="59">
        <v>171</v>
      </c>
      <c r="L60" s="61">
        <f t="shared" si="5"/>
        <v>990.6469999999999</v>
      </c>
      <c r="M60" s="61">
        <f t="shared" si="6"/>
        <v>1161.647</v>
      </c>
      <c r="N60" s="59">
        <f t="shared" si="7"/>
        <v>6.323918972622502</v>
      </c>
      <c r="O60" s="13"/>
      <c r="P60" s="13"/>
      <c r="Q60" s="13"/>
      <c r="R60" s="13"/>
      <c r="S60" s="13"/>
      <c r="T60" s="13"/>
      <c r="U60" s="13"/>
      <c r="V60" s="13"/>
      <c r="W60" s="13"/>
      <c r="X60" s="13"/>
      <c r="Y60" s="13"/>
      <c r="Z60" s="13"/>
      <c r="AA60" s="13"/>
    </row>
    <row r="61" spans="1:27" ht="12" customHeight="1">
      <c r="A61" s="43">
        <v>1962</v>
      </c>
      <c r="B61" s="79">
        <f>IF(+'[1]Pop'!D183=0,'[1]Pop'!H183,'[1]Pop'!D183)</f>
        <v>186.538</v>
      </c>
      <c r="C61" s="59">
        <v>2260.743</v>
      </c>
      <c r="D61" s="59">
        <v>1</v>
      </c>
      <c r="E61" s="59">
        <v>487</v>
      </c>
      <c r="F61" s="60">
        <f t="shared" si="4"/>
        <v>2748.743</v>
      </c>
      <c r="G61" s="59">
        <v>900</v>
      </c>
      <c r="H61" s="76" t="s">
        <v>21</v>
      </c>
      <c r="I61" s="59">
        <v>20</v>
      </c>
      <c r="J61" s="59">
        <v>675</v>
      </c>
      <c r="K61" s="59">
        <v>179</v>
      </c>
      <c r="L61" s="61">
        <f t="shared" si="5"/>
        <v>974.7429999999999</v>
      </c>
      <c r="M61" s="61">
        <f t="shared" si="6"/>
        <v>1153.743</v>
      </c>
      <c r="N61" s="59">
        <f t="shared" si="7"/>
        <v>6.185029323783893</v>
      </c>
      <c r="O61" s="13"/>
      <c r="P61" s="13"/>
      <c r="Q61" s="13"/>
      <c r="R61" s="13"/>
      <c r="S61" s="13"/>
      <c r="T61" s="13"/>
      <c r="U61" s="13"/>
      <c r="V61" s="13"/>
      <c r="W61" s="13"/>
      <c r="X61" s="13"/>
      <c r="Y61" s="13"/>
      <c r="Z61" s="13"/>
      <c r="AA61" s="13"/>
    </row>
    <row r="62" spans="1:27" ht="12" customHeight="1">
      <c r="A62" s="43">
        <v>1963</v>
      </c>
      <c r="B62" s="79">
        <f>IF(+'[1]Pop'!D184=0,'[1]Pop'!H184,'[1]Pop'!D184)</f>
        <v>189.242</v>
      </c>
      <c r="C62" s="59">
        <v>2129.681</v>
      </c>
      <c r="D62" s="59">
        <v>2</v>
      </c>
      <c r="E62" s="59">
        <v>675</v>
      </c>
      <c r="F62" s="60">
        <f t="shared" si="4"/>
        <v>2806.681</v>
      </c>
      <c r="G62" s="59">
        <v>1145</v>
      </c>
      <c r="H62" s="76" t="s">
        <v>21</v>
      </c>
      <c r="I62" s="59">
        <v>62</v>
      </c>
      <c r="J62" s="59">
        <v>487</v>
      </c>
      <c r="K62" s="59">
        <v>165</v>
      </c>
      <c r="L62" s="61">
        <f t="shared" si="5"/>
        <v>947.681</v>
      </c>
      <c r="M62" s="61">
        <f t="shared" si="6"/>
        <v>1112.681</v>
      </c>
      <c r="N62" s="59">
        <f t="shared" si="7"/>
        <v>5.879672588537429</v>
      </c>
      <c r="O62" s="13"/>
      <c r="P62" s="13"/>
      <c r="Q62" s="13"/>
      <c r="R62" s="13"/>
      <c r="S62" s="13"/>
      <c r="T62" s="13"/>
      <c r="U62" s="13"/>
      <c r="V62" s="13"/>
      <c r="W62" s="13"/>
      <c r="X62" s="13"/>
      <c r="Y62" s="13"/>
      <c r="Z62" s="13"/>
      <c r="AA62" s="13"/>
    </row>
    <row r="63" spans="1:27" ht="12" customHeight="1">
      <c r="A63" s="43">
        <v>1964</v>
      </c>
      <c r="B63" s="79">
        <f>IF(+'[1]Pop'!D185=0,'[1]Pop'!H185,'[1]Pop'!D185)</f>
        <v>191.889</v>
      </c>
      <c r="C63" s="59">
        <v>2199.156</v>
      </c>
      <c r="D63" s="59">
        <v>2</v>
      </c>
      <c r="E63" s="59">
        <v>487</v>
      </c>
      <c r="F63" s="60">
        <f t="shared" si="4"/>
        <v>2688.156</v>
      </c>
      <c r="G63" s="59">
        <v>1337</v>
      </c>
      <c r="H63" s="76" t="s">
        <v>21</v>
      </c>
      <c r="I63" s="59">
        <v>33</v>
      </c>
      <c r="J63" s="59">
        <v>174</v>
      </c>
      <c r="K63" s="59">
        <v>153</v>
      </c>
      <c r="L63" s="61">
        <f t="shared" si="5"/>
        <v>991.156</v>
      </c>
      <c r="M63" s="61">
        <f t="shared" si="6"/>
        <v>1144.156</v>
      </c>
      <c r="N63" s="59">
        <f t="shared" si="7"/>
        <v>5.962592957386822</v>
      </c>
      <c r="O63" s="13"/>
      <c r="P63" s="13"/>
      <c r="Q63" s="13"/>
      <c r="R63" s="13"/>
      <c r="S63" s="13"/>
      <c r="T63" s="13"/>
      <c r="U63" s="13"/>
      <c r="V63" s="13"/>
      <c r="W63" s="13"/>
      <c r="X63" s="13"/>
      <c r="Y63" s="13"/>
      <c r="Z63" s="13"/>
      <c r="AA63" s="13"/>
    </row>
    <row r="64" spans="1:27" ht="12" customHeight="1">
      <c r="A64" s="43">
        <v>1965</v>
      </c>
      <c r="B64" s="79">
        <f>IF(+'[1]Pop'!D186=0,'[1]Pop'!H186,'[1]Pop'!D186)</f>
        <v>194.303</v>
      </c>
      <c r="C64" s="59">
        <v>2013.122</v>
      </c>
      <c r="D64" s="59">
        <v>1</v>
      </c>
      <c r="E64" s="59">
        <v>174</v>
      </c>
      <c r="F64" s="60">
        <f t="shared" si="4"/>
        <v>2188.1220000000003</v>
      </c>
      <c r="G64" s="59">
        <v>863</v>
      </c>
      <c r="H64" s="59">
        <v>24</v>
      </c>
      <c r="I64" s="59">
        <v>46</v>
      </c>
      <c r="J64" s="59">
        <v>154</v>
      </c>
      <c r="K64" s="59">
        <v>146</v>
      </c>
      <c r="L64" s="61">
        <f t="shared" si="5"/>
        <v>955.1220000000003</v>
      </c>
      <c r="M64" s="61">
        <f t="shared" si="6"/>
        <v>1101.1220000000003</v>
      </c>
      <c r="N64" s="59">
        <f t="shared" si="7"/>
        <v>5.6670355063998</v>
      </c>
      <c r="O64" s="13"/>
      <c r="P64" s="13"/>
      <c r="Q64" s="13"/>
      <c r="R64" s="13"/>
      <c r="S64" s="13"/>
      <c r="T64" s="13"/>
      <c r="U64" s="13"/>
      <c r="V64" s="13"/>
      <c r="W64" s="13"/>
      <c r="X64" s="13"/>
      <c r="Y64" s="13"/>
      <c r="Z64" s="13"/>
      <c r="AA64" s="13"/>
    </row>
    <row r="65" spans="1:27" ht="12" customHeight="1">
      <c r="A65" s="41">
        <v>1966</v>
      </c>
      <c r="B65" s="78">
        <f>IF(+'[1]Pop'!D187=0,'[1]Pop'!H187,'[1]Pop'!D187)</f>
        <v>196.56</v>
      </c>
      <c r="C65" s="55">
        <v>1605.9569999999999</v>
      </c>
      <c r="D65" s="55">
        <v>3</v>
      </c>
      <c r="E65" s="55">
        <v>154</v>
      </c>
      <c r="F65" s="56">
        <f t="shared" si="4"/>
        <v>1762.9569999999999</v>
      </c>
      <c r="G65" s="55">
        <v>388</v>
      </c>
      <c r="H65" s="55">
        <v>22</v>
      </c>
      <c r="I65" s="55">
        <v>58</v>
      </c>
      <c r="J65" s="55">
        <v>118</v>
      </c>
      <c r="K65" s="55">
        <v>127</v>
      </c>
      <c r="L65" s="57">
        <f t="shared" si="5"/>
        <v>1049.9569999999999</v>
      </c>
      <c r="M65" s="57">
        <f t="shared" si="6"/>
        <v>1176.9569999999999</v>
      </c>
      <c r="N65" s="55">
        <f t="shared" si="7"/>
        <v>5.987774725274725</v>
      </c>
      <c r="O65" s="13"/>
      <c r="P65" s="13"/>
      <c r="Q65" s="13"/>
      <c r="R65" s="13"/>
      <c r="S65" s="13"/>
      <c r="T65" s="13"/>
      <c r="U65" s="13"/>
      <c r="V65" s="13"/>
      <c r="W65" s="13"/>
      <c r="X65" s="13"/>
      <c r="Y65" s="13"/>
      <c r="Z65" s="13"/>
      <c r="AA65" s="13"/>
    </row>
    <row r="66" spans="1:27" ht="12" customHeight="1">
      <c r="A66" s="41">
        <v>1967</v>
      </c>
      <c r="B66" s="78">
        <f>IF(+'[1]Pop'!D188=0,'[1]Pop'!H188,'[1]Pop'!D188)</f>
        <v>198.712</v>
      </c>
      <c r="C66" s="55">
        <v>1708.979</v>
      </c>
      <c r="D66" s="55">
        <v>1</v>
      </c>
      <c r="E66" s="55">
        <v>118</v>
      </c>
      <c r="F66" s="56">
        <f t="shared" si="4"/>
        <v>1827.979</v>
      </c>
      <c r="G66" s="55">
        <v>409</v>
      </c>
      <c r="H66" s="55">
        <v>25</v>
      </c>
      <c r="I66" s="55">
        <v>13</v>
      </c>
      <c r="J66" s="55">
        <v>257</v>
      </c>
      <c r="K66" s="55">
        <v>108</v>
      </c>
      <c r="L66" s="57">
        <f t="shared" si="5"/>
        <v>1015.979</v>
      </c>
      <c r="M66" s="57">
        <f t="shared" si="6"/>
        <v>1123.979</v>
      </c>
      <c r="N66" s="55">
        <f t="shared" si="7"/>
        <v>5.656321711824148</v>
      </c>
      <c r="O66" s="13"/>
      <c r="P66" s="13"/>
      <c r="Q66" s="13"/>
      <c r="R66" s="13"/>
      <c r="S66" s="13"/>
      <c r="T66" s="13"/>
      <c r="U66" s="13"/>
      <c r="V66" s="13"/>
      <c r="W66" s="13"/>
      <c r="X66" s="13"/>
      <c r="Y66" s="13"/>
      <c r="Z66" s="13"/>
      <c r="AA66" s="13"/>
    </row>
    <row r="67" spans="1:27" ht="12" customHeight="1">
      <c r="A67" s="41">
        <v>1968</v>
      </c>
      <c r="B67" s="78">
        <f>IF(+'[1]Pop'!D189=0,'[1]Pop'!H189,'[1]Pop'!D189)</f>
        <v>200.706</v>
      </c>
      <c r="C67" s="55">
        <v>1621.3600000000001</v>
      </c>
      <c r="D67" s="55">
        <v>2</v>
      </c>
      <c r="E67" s="55">
        <v>257</v>
      </c>
      <c r="F67" s="56">
        <f t="shared" si="4"/>
        <v>1880.3600000000001</v>
      </c>
      <c r="G67" s="55">
        <v>397</v>
      </c>
      <c r="H67" s="55">
        <v>22</v>
      </c>
      <c r="I67" s="55">
        <v>15</v>
      </c>
      <c r="J67" s="55">
        <v>278</v>
      </c>
      <c r="K67" s="55">
        <v>111</v>
      </c>
      <c r="L67" s="57">
        <f t="shared" si="5"/>
        <v>1057.3600000000001</v>
      </c>
      <c r="M67" s="57">
        <f t="shared" si="6"/>
        <v>1168.3600000000001</v>
      </c>
      <c r="N67" s="55">
        <f t="shared" si="7"/>
        <v>5.8212509840263875</v>
      </c>
      <c r="O67" s="13"/>
      <c r="P67" s="13"/>
      <c r="Q67" s="13"/>
      <c r="R67" s="13"/>
      <c r="S67" s="13"/>
      <c r="T67" s="13"/>
      <c r="U67" s="13"/>
      <c r="V67" s="13"/>
      <c r="W67" s="13"/>
      <c r="X67" s="13"/>
      <c r="Y67" s="13"/>
      <c r="Z67" s="13"/>
      <c r="AA67" s="13"/>
    </row>
    <row r="68" spans="1:27" ht="12" customHeight="1">
      <c r="A68" s="41">
        <v>1969</v>
      </c>
      <c r="B68" s="78">
        <f>IF(+'[1]Pop'!D190=0,'[1]Pop'!H190,'[1]Pop'!D190)</f>
        <v>202.677</v>
      </c>
      <c r="C68" s="55">
        <v>1466.686</v>
      </c>
      <c r="D68" s="55">
        <v>2</v>
      </c>
      <c r="E68" s="55">
        <v>278</v>
      </c>
      <c r="F68" s="56">
        <f t="shared" si="4"/>
        <v>1746.686</v>
      </c>
      <c r="G68" s="55">
        <v>329</v>
      </c>
      <c r="H68" s="55">
        <v>10</v>
      </c>
      <c r="I68" s="55">
        <v>14</v>
      </c>
      <c r="J68" s="55">
        <v>222</v>
      </c>
      <c r="K68" s="55">
        <v>117</v>
      </c>
      <c r="L68" s="57">
        <f t="shared" si="5"/>
        <v>1054.686</v>
      </c>
      <c r="M68" s="57">
        <f t="shared" si="6"/>
        <v>1171.686</v>
      </c>
      <c r="N68" s="55">
        <f t="shared" si="7"/>
        <v>5.781050637220799</v>
      </c>
      <c r="O68" s="13"/>
      <c r="P68" s="13"/>
      <c r="Q68" s="13"/>
      <c r="R68" s="13"/>
      <c r="S68" s="13"/>
      <c r="T68" s="13"/>
      <c r="U68" s="13"/>
      <c r="V68" s="13"/>
      <c r="W68" s="13"/>
      <c r="X68" s="13"/>
      <c r="Y68" s="13"/>
      <c r="Z68" s="13"/>
      <c r="AA68" s="13"/>
    </row>
    <row r="69" spans="1:27" ht="12" customHeight="1">
      <c r="A69" s="41">
        <v>1970</v>
      </c>
      <c r="B69" s="78">
        <f>IF(+'[1]Pop'!D191=0,'[1]Pop'!H191,'[1]Pop'!D191)</f>
        <v>205.052</v>
      </c>
      <c r="C69" s="55">
        <v>1456.0339999999999</v>
      </c>
      <c r="D69" s="55">
        <v>2</v>
      </c>
      <c r="E69" s="55">
        <v>222</v>
      </c>
      <c r="F69" s="56">
        <f t="shared" si="4"/>
        <v>1680.0339999999999</v>
      </c>
      <c r="G69" s="55">
        <v>416</v>
      </c>
      <c r="H69" s="55">
        <v>16</v>
      </c>
      <c r="I69" s="55">
        <v>20</v>
      </c>
      <c r="J69" s="55">
        <v>137.915</v>
      </c>
      <c r="K69" s="55">
        <v>126</v>
      </c>
      <c r="L69" s="57">
        <f t="shared" si="5"/>
        <v>964.1189999999999</v>
      </c>
      <c r="M69" s="57">
        <f t="shared" si="6"/>
        <v>1090.119</v>
      </c>
      <c r="N69" s="55">
        <f t="shared" si="7"/>
        <v>5.31630513235667</v>
      </c>
      <c r="O69" s="13"/>
      <c r="P69" s="13"/>
      <c r="Q69" s="13"/>
      <c r="R69" s="13"/>
      <c r="S69" s="13"/>
      <c r="T69" s="13"/>
      <c r="U69" s="13"/>
      <c r="V69" s="13"/>
      <c r="W69" s="13"/>
      <c r="X69" s="13"/>
      <c r="Y69" s="13"/>
      <c r="Z69" s="13"/>
      <c r="AA69" s="13"/>
    </row>
    <row r="70" spans="1:27" ht="12" customHeight="1">
      <c r="A70" s="43">
        <v>1971</v>
      </c>
      <c r="B70" s="79">
        <f>IF(+'[1]Pop'!D192=0,'[1]Pop'!H192,'[1]Pop'!D192)</f>
        <v>207.661</v>
      </c>
      <c r="C70" s="59">
        <v>1429.0439999999999</v>
      </c>
      <c r="D70" s="59">
        <v>2</v>
      </c>
      <c r="E70" s="59">
        <v>137.915</v>
      </c>
      <c r="F70" s="60">
        <f t="shared" si="4"/>
        <v>1568.9589999999998</v>
      </c>
      <c r="G70" s="59">
        <v>358</v>
      </c>
      <c r="H70" s="59">
        <v>17</v>
      </c>
      <c r="I70" s="59">
        <v>14</v>
      </c>
      <c r="J70" s="59">
        <v>89.531</v>
      </c>
      <c r="K70" s="59">
        <v>130</v>
      </c>
      <c r="L70" s="61">
        <f t="shared" si="5"/>
        <v>960.4279999999999</v>
      </c>
      <c r="M70" s="61">
        <f t="shared" si="6"/>
        <v>1090.4279999999999</v>
      </c>
      <c r="N70" s="59">
        <f t="shared" si="7"/>
        <v>5.251000428583123</v>
      </c>
      <c r="O70" s="13"/>
      <c r="P70" s="13"/>
      <c r="Q70" s="13"/>
      <c r="R70" s="13"/>
      <c r="S70" s="13"/>
      <c r="T70" s="13"/>
      <c r="U70" s="13"/>
      <c r="V70" s="13"/>
      <c r="W70" s="13"/>
      <c r="X70" s="13"/>
      <c r="Y70" s="13"/>
      <c r="Z70" s="13"/>
      <c r="AA70" s="13"/>
    </row>
    <row r="71" spans="1:27" ht="12" customHeight="1">
      <c r="A71" s="43">
        <v>1972</v>
      </c>
      <c r="B71" s="79">
        <f>IF(+'[1]Pop'!D193=0,'[1]Pop'!H193,'[1]Pop'!D193)</f>
        <v>209.896</v>
      </c>
      <c r="C71" s="59">
        <v>1236.309</v>
      </c>
      <c r="D71" s="59">
        <v>2</v>
      </c>
      <c r="E71" s="59">
        <v>89.531</v>
      </c>
      <c r="F71" s="60">
        <f t="shared" si="4"/>
        <v>1327.84</v>
      </c>
      <c r="G71" s="59">
        <v>282</v>
      </c>
      <c r="H71" s="59">
        <v>23</v>
      </c>
      <c r="I71" s="59">
        <v>15</v>
      </c>
      <c r="J71" s="59">
        <v>44.857</v>
      </c>
      <c r="K71" s="59">
        <v>107</v>
      </c>
      <c r="L71" s="61">
        <f t="shared" si="5"/>
        <v>855.983</v>
      </c>
      <c r="M71" s="61">
        <f t="shared" si="6"/>
        <v>962.983</v>
      </c>
      <c r="N71" s="59">
        <f t="shared" si="7"/>
        <v>4.587905438884019</v>
      </c>
      <c r="O71" s="13"/>
      <c r="P71" s="13"/>
      <c r="Q71" s="13"/>
      <c r="R71" s="13"/>
      <c r="S71" s="13"/>
      <c r="T71" s="13"/>
      <c r="U71" s="13"/>
      <c r="V71" s="13"/>
      <c r="W71" s="13"/>
      <c r="X71" s="13"/>
      <c r="Y71" s="13"/>
      <c r="Z71" s="13"/>
      <c r="AA71" s="13"/>
    </row>
    <row r="72" spans="1:27" ht="12" customHeight="1">
      <c r="A72" s="43">
        <v>1973</v>
      </c>
      <c r="B72" s="79">
        <f>IF(+'[1]Pop'!D194=0,'[1]Pop'!H194,'[1]Pop'!D194)</f>
        <v>211.909</v>
      </c>
      <c r="C72" s="59">
        <v>926.322</v>
      </c>
      <c r="D72" s="59">
        <v>267</v>
      </c>
      <c r="E72" s="59">
        <v>44.857</v>
      </c>
      <c r="F72" s="60">
        <f aca="true" t="shared" si="8" ref="F72:F99">SUM(C72,D72,E72)</f>
        <v>1238.179</v>
      </c>
      <c r="G72" s="59">
        <v>18</v>
      </c>
      <c r="H72" s="59">
        <v>19</v>
      </c>
      <c r="I72" s="59">
        <v>13</v>
      </c>
      <c r="J72" s="59">
        <v>74.585</v>
      </c>
      <c r="K72" s="59">
        <v>58</v>
      </c>
      <c r="L72" s="61">
        <f t="shared" si="5"/>
        <v>1055.594</v>
      </c>
      <c r="M72" s="61">
        <f t="shared" si="6"/>
        <v>1113.594</v>
      </c>
      <c r="N72" s="59">
        <f t="shared" si="7"/>
        <v>5.255057595477305</v>
      </c>
      <c r="O72" s="13"/>
      <c r="P72" s="13"/>
      <c r="Q72" s="13"/>
      <c r="R72" s="13"/>
      <c r="S72" s="13"/>
      <c r="T72" s="13"/>
      <c r="U72" s="13"/>
      <c r="V72" s="13"/>
      <c r="W72" s="13"/>
      <c r="X72" s="13"/>
      <c r="Y72" s="13"/>
      <c r="Z72" s="13"/>
      <c r="AA72" s="13"/>
    </row>
    <row r="73" spans="1:27" ht="12" customHeight="1">
      <c r="A73" s="43">
        <v>1974</v>
      </c>
      <c r="B73" s="79">
        <f>IF(+'[1]Pop'!D195=0,'[1]Pop'!H195,'[1]Pop'!D195)</f>
        <v>213.854</v>
      </c>
      <c r="C73" s="59">
        <v>1025.539</v>
      </c>
      <c r="D73" s="59">
        <v>115</v>
      </c>
      <c r="E73" s="59">
        <v>74.585</v>
      </c>
      <c r="F73" s="60">
        <f t="shared" si="8"/>
        <v>1215.124</v>
      </c>
      <c r="G73" s="59">
        <v>9</v>
      </c>
      <c r="H73" s="59">
        <v>18</v>
      </c>
      <c r="I73" s="59">
        <v>10</v>
      </c>
      <c r="J73" s="59">
        <v>293.203</v>
      </c>
      <c r="K73" s="59">
        <v>46</v>
      </c>
      <c r="L73" s="61">
        <f t="shared" si="5"/>
        <v>838.921</v>
      </c>
      <c r="M73" s="61">
        <f t="shared" si="6"/>
        <v>884.921</v>
      </c>
      <c r="N73" s="59">
        <f t="shared" si="7"/>
        <v>4.13796795944897</v>
      </c>
      <c r="O73" s="13"/>
      <c r="P73" s="13"/>
      <c r="Q73" s="13"/>
      <c r="R73" s="13"/>
      <c r="S73" s="13"/>
      <c r="T73" s="13"/>
      <c r="U73" s="13"/>
      <c r="V73" s="13"/>
      <c r="W73" s="13"/>
      <c r="X73" s="13"/>
      <c r="Y73" s="13"/>
      <c r="Z73" s="13"/>
      <c r="AA73" s="13"/>
    </row>
    <row r="74" spans="1:27" ht="12" customHeight="1">
      <c r="A74" s="43">
        <v>1975</v>
      </c>
      <c r="B74" s="79">
        <f>IF(+'[1]Pop'!D196=0,'[1]Pop'!H196,'[1]Pop'!D196)</f>
        <v>215.973</v>
      </c>
      <c r="C74" s="59">
        <v>1009.3879999999999</v>
      </c>
      <c r="D74" s="59">
        <v>2</v>
      </c>
      <c r="E74" s="59">
        <v>293.203</v>
      </c>
      <c r="F74" s="60">
        <f t="shared" si="8"/>
        <v>1304.591</v>
      </c>
      <c r="G74" s="59">
        <v>113</v>
      </c>
      <c r="H74" s="59">
        <v>6</v>
      </c>
      <c r="I74" s="59">
        <v>12</v>
      </c>
      <c r="J74" s="59">
        <v>468.943</v>
      </c>
      <c r="K74" s="59">
        <v>36</v>
      </c>
      <c r="L74" s="61">
        <f t="shared" si="5"/>
        <v>668.6479999999999</v>
      </c>
      <c r="M74" s="61">
        <f t="shared" si="6"/>
        <v>704.6479999999999</v>
      </c>
      <c r="N74" s="59">
        <f t="shared" si="7"/>
        <v>3.2626670926458394</v>
      </c>
      <c r="O74" s="13"/>
      <c r="P74" s="13"/>
      <c r="Q74" s="13"/>
      <c r="R74" s="13"/>
      <c r="S74" s="13"/>
      <c r="T74" s="13"/>
      <c r="U74" s="13"/>
      <c r="V74" s="13"/>
      <c r="W74" s="13"/>
      <c r="X74" s="13"/>
      <c r="Y74" s="13"/>
      <c r="Z74" s="13"/>
      <c r="AA74" s="13"/>
    </row>
    <row r="75" spans="1:27" ht="12" customHeight="1">
      <c r="A75" s="41">
        <v>1976</v>
      </c>
      <c r="B75" s="78">
        <f>IF(+'[1]Pop'!D197=0,'[1]Pop'!H197,'[1]Pop'!D197)</f>
        <v>218.035</v>
      </c>
      <c r="C75" s="55">
        <v>932.098</v>
      </c>
      <c r="D75" s="55">
        <v>2</v>
      </c>
      <c r="E75" s="55">
        <v>468.943</v>
      </c>
      <c r="F75" s="56">
        <f t="shared" si="8"/>
        <v>1403.041</v>
      </c>
      <c r="G75" s="55">
        <v>126</v>
      </c>
      <c r="H75" s="55">
        <v>8</v>
      </c>
      <c r="I75" s="55">
        <v>18</v>
      </c>
      <c r="J75" s="55">
        <v>485.396</v>
      </c>
      <c r="K75" s="55">
        <v>21</v>
      </c>
      <c r="L75" s="57">
        <f t="shared" si="5"/>
        <v>744.645</v>
      </c>
      <c r="M75" s="57">
        <f t="shared" si="6"/>
        <v>765.645</v>
      </c>
      <c r="N75" s="55">
        <f t="shared" si="7"/>
        <v>3.511569243470085</v>
      </c>
      <c r="O75" s="13"/>
      <c r="P75" s="13"/>
      <c r="Q75" s="13"/>
      <c r="R75" s="13"/>
      <c r="S75" s="13"/>
      <c r="T75" s="13"/>
      <c r="U75" s="13"/>
      <c r="V75" s="13"/>
      <c r="W75" s="13"/>
      <c r="X75" s="13"/>
      <c r="Y75" s="13"/>
      <c r="Z75" s="13"/>
      <c r="AA75" s="13"/>
    </row>
    <row r="76" spans="1:27" ht="12" customHeight="1">
      <c r="A76" s="41">
        <v>1977</v>
      </c>
      <c r="B76" s="78">
        <f>IF(+'[1]Pop'!D198=0,'[1]Pop'!H198,'[1]Pop'!D198)</f>
        <v>220.23899999999998</v>
      </c>
      <c r="C76" s="55">
        <v>1114.503</v>
      </c>
      <c r="D76" s="55">
        <v>2</v>
      </c>
      <c r="E76" s="55">
        <v>485.396</v>
      </c>
      <c r="F76" s="56">
        <f t="shared" si="8"/>
        <v>1601.899</v>
      </c>
      <c r="G76" s="55">
        <v>156</v>
      </c>
      <c r="H76" s="55">
        <v>8</v>
      </c>
      <c r="I76" s="55">
        <v>31</v>
      </c>
      <c r="J76" s="55">
        <v>677.886</v>
      </c>
      <c r="K76" s="55">
        <v>31</v>
      </c>
      <c r="L76" s="57">
        <f t="shared" si="5"/>
        <v>698.0129999999999</v>
      </c>
      <c r="M76" s="57">
        <f t="shared" si="6"/>
        <v>729.0129999999999</v>
      </c>
      <c r="N76" s="55">
        <f t="shared" si="7"/>
        <v>3.310099482834557</v>
      </c>
      <c r="O76" s="13"/>
      <c r="P76" s="13"/>
      <c r="Q76" s="13"/>
      <c r="R76" s="13"/>
      <c r="S76" s="13"/>
      <c r="T76" s="13"/>
      <c r="U76" s="13"/>
      <c r="V76" s="13"/>
      <c r="W76" s="13"/>
      <c r="X76" s="13"/>
      <c r="Y76" s="13"/>
      <c r="Z76" s="13"/>
      <c r="AA76" s="13"/>
    </row>
    <row r="77" spans="1:27" ht="12" customHeight="1">
      <c r="A77" s="41">
        <v>1978</v>
      </c>
      <c r="B77" s="78">
        <f>IF(+'[1]Pop'!D199=0,'[1]Pop'!H199,'[1]Pop'!D199)</f>
        <v>222.585</v>
      </c>
      <c r="C77" s="55">
        <v>926.9100000000001</v>
      </c>
      <c r="D77" s="55">
        <v>2</v>
      </c>
      <c r="E77" s="55">
        <v>677.886</v>
      </c>
      <c r="F77" s="56">
        <f t="shared" si="8"/>
        <v>1606.796</v>
      </c>
      <c r="G77" s="55">
        <v>261</v>
      </c>
      <c r="H77" s="55">
        <v>9</v>
      </c>
      <c r="I77" s="55">
        <v>60</v>
      </c>
      <c r="J77" s="55">
        <v>585.091</v>
      </c>
      <c r="K77" s="55">
        <v>50</v>
      </c>
      <c r="L77" s="57">
        <f t="shared" si="5"/>
        <v>641.705</v>
      </c>
      <c r="M77" s="57">
        <f t="shared" si="6"/>
        <v>691.705</v>
      </c>
      <c r="N77" s="55">
        <f t="shared" si="7"/>
        <v>3.1075993440708043</v>
      </c>
      <c r="O77" s="13"/>
      <c r="P77" s="13"/>
      <c r="Q77" s="13"/>
      <c r="R77" s="13"/>
      <c r="S77" s="13"/>
      <c r="T77" s="13"/>
      <c r="U77" s="13"/>
      <c r="V77" s="13"/>
      <c r="W77" s="13"/>
      <c r="X77" s="13"/>
      <c r="Y77" s="13"/>
      <c r="Z77" s="13"/>
      <c r="AA77" s="13"/>
    </row>
    <row r="78" spans="1:27" ht="12" customHeight="1">
      <c r="A78" s="41">
        <v>1979</v>
      </c>
      <c r="B78" s="78">
        <f>IF(+'[1]Pop'!D200=0,'[1]Pop'!H200,'[1]Pop'!D200)</f>
        <v>225.055</v>
      </c>
      <c r="C78" s="55">
        <v>914.842</v>
      </c>
      <c r="D78" s="55">
        <v>2</v>
      </c>
      <c r="E78" s="55">
        <v>585.091</v>
      </c>
      <c r="F78" s="56">
        <f t="shared" si="8"/>
        <v>1501.933</v>
      </c>
      <c r="G78" s="55">
        <v>185</v>
      </c>
      <c r="H78" s="55">
        <v>12</v>
      </c>
      <c r="I78" s="55">
        <v>79</v>
      </c>
      <c r="J78" s="55">
        <v>485.242</v>
      </c>
      <c r="K78" s="55">
        <v>50</v>
      </c>
      <c r="L78" s="57">
        <f t="shared" si="5"/>
        <v>690.691</v>
      </c>
      <c r="M78" s="57">
        <f t="shared" si="6"/>
        <v>740.691</v>
      </c>
      <c r="N78" s="55">
        <f t="shared" si="7"/>
        <v>3.2911554953233653</v>
      </c>
      <c r="O78" s="13"/>
      <c r="P78" s="13"/>
      <c r="Q78" s="13"/>
      <c r="R78" s="13"/>
      <c r="S78" s="13"/>
      <c r="T78" s="13"/>
      <c r="U78" s="13"/>
      <c r="V78" s="13"/>
      <c r="W78" s="13"/>
      <c r="X78" s="13"/>
      <c r="Y78" s="13"/>
      <c r="Z78" s="13"/>
      <c r="AA78" s="13"/>
    </row>
    <row r="79" spans="1:27" ht="12" customHeight="1">
      <c r="A79" s="41">
        <v>1980</v>
      </c>
      <c r="B79" s="78">
        <f>IF(+'[1]Pop'!D201=0,'[1]Pop'!H201,'[1]Pop'!D201)</f>
        <v>227.726</v>
      </c>
      <c r="C79" s="55">
        <v>1167.635</v>
      </c>
      <c r="D79" s="55">
        <v>5</v>
      </c>
      <c r="E79" s="55">
        <v>485.242</v>
      </c>
      <c r="F79" s="56">
        <f t="shared" si="8"/>
        <v>1657.877</v>
      </c>
      <c r="G79" s="55">
        <v>289</v>
      </c>
      <c r="H79" s="55">
        <v>9</v>
      </c>
      <c r="I79" s="55">
        <v>86</v>
      </c>
      <c r="J79" s="55">
        <v>586.743</v>
      </c>
      <c r="K79" s="55">
        <v>43</v>
      </c>
      <c r="L79" s="57">
        <f t="shared" si="5"/>
        <v>644.1339999999999</v>
      </c>
      <c r="M79" s="57">
        <f t="shared" si="6"/>
        <v>687.1339999999999</v>
      </c>
      <c r="N79" s="55">
        <f t="shared" si="7"/>
        <v>3.017371753774272</v>
      </c>
      <c r="O79" s="13"/>
      <c r="P79" s="13"/>
      <c r="Q79" s="13"/>
      <c r="R79" s="13"/>
      <c r="S79" s="13"/>
      <c r="T79" s="13"/>
      <c r="U79" s="13"/>
      <c r="V79" s="13"/>
      <c r="W79" s="13"/>
      <c r="X79" s="13"/>
      <c r="Y79" s="13"/>
      <c r="Z79" s="13"/>
      <c r="AA79" s="13"/>
    </row>
    <row r="80" spans="1:27" ht="12" customHeight="1">
      <c r="A80" s="43">
        <v>1981</v>
      </c>
      <c r="B80" s="79">
        <f>IF(+'[1]Pop'!D202=0,'[1]Pop'!H202,'[1]Pop'!D202)</f>
        <v>229.966</v>
      </c>
      <c r="C80" s="59">
        <v>1322.116</v>
      </c>
      <c r="D80" s="59">
        <v>3</v>
      </c>
      <c r="E80" s="59">
        <v>586.743</v>
      </c>
      <c r="F80" s="60">
        <f t="shared" si="8"/>
        <v>1911.859</v>
      </c>
      <c r="G80" s="59">
        <v>456</v>
      </c>
      <c r="H80" s="59">
        <v>15</v>
      </c>
      <c r="I80" s="59">
        <v>55</v>
      </c>
      <c r="J80" s="59">
        <v>889.699</v>
      </c>
      <c r="K80" s="59">
        <v>49</v>
      </c>
      <c r="L80" s="61">
        <f t="shared" si="5"/>
        <v>447.15999999999985</v>
      </c>
      <c r="M80" s="61">
        <f t="shared" si="6"/>
        <v>496.15999999999985</v>
      </c>
      <c r="N80" s="59">
        <f t="shared" si="7"/>
        <v>2.157536331457693</v>
      </c>
      <c r="O80" s="13"/>
      <c r="P80" s="13"/>
      <c r="Q80" s="13"/>
      <c r="R80" s="13"/>
      <c r="S80" s="13"/>
      <c r="T80" s="13"/>
      <c r="U80" s="13"/>
      <c r="V80" s="13"/>
      <c r="W80" s="13"/>
      <c r="X80" s="13"/>
      <c r="Y80" s="13"/>
      <c r="Z80" s="13"/>
      <c r="AA80" s="13"/>
    </row>
    <row r="81" spans="1:27" ht="12" customHeight="1">
      <c r="A81" s="43">
        <v>1982</v>
      </c>
      <c r="B81" s="79">
        <f>IF(+'[1]Pop'!D203=0,'[1]Pop'!H203,'[1]Pop'!D203)</f>
        <v>232.188</v>
      </c>
      <c r="C81" s="59">
        <v>1410.186</v>
      </c>
      <c r="D81" s="59">
        <v>2</v>
      </c>
      <c r="E81" s="59">
        <v>889.699</v>
      </c>
      <c r="F81" s="60">
        <f t="shared" si="8"/>
        <v>2301.8849999999998</v>
      </c>
      <c r="G81" s="59">
        <v>448</v>
      </c>
      <c r="H81" s="59">
        <v>12</v>
      </c>
      <c r="I81" s="59">
        <v>65</v>
      </c>
      <c r="J81" s="59">
        <v>1281.967</v>
      </c>
      <c r="K81" s="59">
        <v>59</v>
      </c>
      <c r="L81" s="61">
        <f t="shared" si="5"/>
        <v>435.91799999999967</v>
      </c>
      <c r="M81" s="61">
        <f t="shared" si="6"/>
        <v>494.91799999999967</v>
      </c>
      <c r="N81" s="59">
        <f t="shared" si="7"/>
        <v>2.131539958998741</v>
      </c>
      <c r="O81" s="13"/>
      <c r="P81" s="13"/>
      <c r="Q81" s="13"/>
      <c r="R81" s="13"/>
      <c r="S81" s="13"/>
      <c r="T81" s="13"/>
      <c r="U81" s="13"/>
      <c r="V81" s="13"/>
      <c r="W81" s="13"/>
      <c r="X81" s="13"/>
      <c r="Y81" s="13"/>
      <c r="Z81" s="13"/>
      <c r="AA81" s="13"/>
    </row>
    <row r="82" spans="1:27" ht="12" customHeight="1">
      <c r="A82" s="43">
        <v>1983</v>
      </c>
      <c r="B82" s="79">
        <f>IF(+'[1]Pop'!D204=0,'[1]Pop'!H204,'[1]Pop'!D204)</f>
        <v>234.307</v>
      </c>
      <c r="C82" s="59">
        <v>1510.226</v>
      </c>
      <c r="D82" s="59">
        <v>2</v>
      </c>
      <c r="E82" s="59">
        <v>1281.967</v>
      </c>
      <c r="F82" s="60">
        <f t="shared" si="8"/>
        <v>2794.193</v>
      </c>
      <c r="G82" s="59">
        <v>769</v>
      </c>
      <c r="H82" s="59">
        <v>8</v>
      </c>
      <c r="I82" s="59">
        <v>82</v>
      </c>
      <c r="J82" s="59">
        <v>1405.178</v>
      </c>
      <c r="K82" s="59">
        <v>91</v>
      </c>
      <c r="L82" s="61">
        <f t="shared" si="5"/>
        <v>439.0150000000003</v>
      </c>
      <c r="M82" s="61">
        <f t="shared" si="6"/>
        <v>530.0150000000003</v>
      </c>
      <c r="N82" s="59">
        <f t="shared" si="7"/>
        <v>2.2620536304933285</v>
      </c>
      <c r="O82" s="13"/>
      <c r="P82" s="13"/>
      <c r="Q82" s="13"/>
      <c r="R82" s="13"/>
      <c r="S82" s="13"/>
      <c r="T82" s="13"/>
      <c r="U82" s="13"/>
      <c r="V82" s="13"/>
      <c r="W82" s="13"/>
      <c r="X82" s="13"/>
      <c r="Y82" s="13"/>
      <c r="Z82" s="13"/>
      <c r="AA82" s="13"/>
    </row>
    <row r="83" spans="1:27" ht="12" customHeight="1">
      <c r="A83" s="43">
        <v>1984</v>
      </c>
      <c r="B83" s="79">
        <f>IF(+'[1]Pop'!D205=0,'[1]Pop'!H205,'[1]Pop'!D205)</f>
        <v>236.348</v>
      </c>
      <c r="C83" s="59">
        <v>1168.342</v>
      </c>
      <c r="D83" s="59">
        <v>2</v>
      </c>
      <c r="E83" s="59">
        <v>1405.178</v>
      </c>
      <c r="F83" s="60">
        <f t="shared" si="8"/>
        <v>2575.5200000000004</v>
      </c>
      <c r="G83" s="59">
        <v>617</v>
      </c>
      <c r="H83" s="59">
        <v>16</v>
      </c>
      <c r="I83" s="59">
        <v>96</v>
      </c>
      <c r="J83" s="59">
        <v>1247.633</v>
      </c>
      <c r="K83" s="59">
        <v>118</v>
      </c>
      <c r="L83" s="61">
        <f t="shared" si="5"/>
        <v>480.8870000000004</v>
      </c>
      <c r="M83" s="61">
        <f aca="true" t="shared" si="9" ref="M83:M108">F83-SUM(G83:J83)</f>
        <v>598.8870000000004</v>
      </c>
      <c r="N83" s="59">
        <f aca="true" t="shared" si="10" ref="N83:N114">M83/B83</f>
        <v>2.5339203208827676</v>
      </c>
      <c r="O83" s="13"/>
      <c r="P83" s="13"/>
      <c r="Q83" s="13"/>
      <c r="R83" s="13"/>
      <c r="S83" s="13"/>
      <c r="T83" s="13"/>
      <c r="U83" s="13"/>
      <c r="V83" s="13"/>
      <c r="W83" s="13"/>
      <c r="X83" s="13"/>
      <c r="Y83" s="13"/>
      <c r="Z83" s="13"/>
      <c r="AA83" s="13"/>
    </row>
    <row r="84" spans="1:27" ht="12" customHeight="1">
      <c r="A84" s="43">
        <v>1985</v>
      </c>
      <c r="B84" s="79">
        <f>IF(+'[1]Pop'!D206=0,'[1]Pop'!H206,'[1]Pop'!D206)</f>
        <v>238.466</v>
      </c>
      <c r="C84" s="59">
        <v>1398.2949999999998</v>
      </c>
      <c r="D84" s="59">
        <v>3</v>
      </c>
      <c r="E84" s="59">
        <v>1247.633</v>
      </c>
      <c r="F84" s="60">
        <f t="shared" si="8"/>
        <v>2648.928</v>
      </c>
      <c r="G84" s="59">
        <v>984</v>
      </c>
      <c r="H84" s="59">
        <v>10</v>
      </c>
      <c r="I84" s="59">
        <v>98</v>
      </c>
      <c r="J84" s="59">
        <v>1011.112</v>
      </c>
      <c r="K84" s="59">
        <v>120</v>
      </c>
      <c r="L84" s="61">
        <f t="shared" si="5"/>
        <v>425.8159999999998</v>
      </c>
      <c r="M84" s="61">
        <f t="shared" si="9"/>
        <v>545.8159999999998</v>
      </c>
      <c r="N84" s="59">
        <f t="shared" si="10"/>
        <v>2.288862982563551</v>
      </c>
      <c r="O84" s="13"/>
      <c r="P84" s="13"/>
      <c r="Q84" s="13"/>
      <c r="R84" s="13"/>
      <c r="S84" s="13"/>
      <c r="T84" s="13"/>
      <c r="U84" s="13"/>
      <c r="V84" s="13"/>
      <c r="W84" s="13"/>
      <c r="X84" s="13"/>
      <c r="Y84" s="13"/>
      <c r="Z84" s="13"/>
      <c r="AA84" s="13"/>
    </row>
    <row r="85" spans="1:27" ht="12" customHeight="1">
      <c r="A85" s="41">
        <v>1986</v>
      </c>
      <c r="B85" s="78">
        <f>IF(+'[1]Pop'!D207=0,'[1]Pop'!H207,'[1]Pop'!D207)</f>
        <v>240.651</v>
      </c>
      <c r="C85" s="55">
        <v>1293.861</v>
      </c>
      <c r="D85" s="55">
        <v>2</v>
      </c>
      <c r="E85" s="55">
        <v>1011.112</v>
      </c>
      <c r="F85" s="56">
        <f t="shared" si="8"/>
        <v>2306.973</v>
      </c>
      <c r="G85" s="55">
        <v>909</v>
      </c>
      <c r="H85" s="55">
        <v>17</v>
      </c>
      <c r="I85" s="55">
        <v>98</v>
      </c>
      <c r="J85" s="55">
        <v>686.841</v>
      </c>
      <c r="K85" s="55">
        <v>136</v>
      </c>
      <c r="L85" s="57">
        <f t="shared" si="5"/>
        <v>460.13200000000006</v>
      </c>
      <c r="M85" s="57">
        <f t="shared" si="9"/>
        <v>596.1320000000001</v>
      </c>
      <c r="N85" s="55">
        <f t="shared" si="10"/>
        <v>2.4771640259130443</v>
      </c>
      <c r="O85" s="13"/>
      <c r="P85" s="13"/>
      <c r="Q85" s="13"/>
      <c r="R85" s="13"/>
      <c r="S85" s="13"/>
      <c r="T85" s="13"/>
      <c r="U85" s="13"/>
      <c r="V85" s="13"/>
      <c r="W85" s="13"/>
      <c r="X85" s="13"/>
      <c r="Y85" s="13"/>
      <c r="Z85" s="13"/>
      <c r="AA85" s="13"/>
    </row>
    <row r="86" spans="1:27" ht="12" customHeight="1">
      <c r="A86" s="41">
        <v>1987</v>
      </c>
      <c r="B86" s="78">
        <f>IF(+'[1]Pop'!D208=0,'[1]Pop'!H208,'[1]Pop'!D208)</f>
        <v>242.804</v>
      </c>
      <c r="C86" s="55">
        <v>1076.6200000000001</v>
      </c>
      <c r="D86" s="55">
        <v>3</v>
      </c>
      <c r="E86" s="55">
        <v>686.841</v>
      </c>
      <c r="F86" s="56">
        <f t="shared" si="8"/>
        <v>1766.4610000000002</v>
      </c>
      <c r="G86" s="55">
        <v>856</v>
      </c>
      <c r="H86" s="55">
        <v>27</v>
      </c>
      <c r="I86" s="55">
        <v>89</v>
      </c>
      <c r="J86" s="55">
        <v>177.191</v>
      </c>
      <c r="K86" s="55">
        <v>149</v>
      </c>
      <c r="L86" s="57">
        <f t="shared" si="5"/>
        <v>468.2700000000002</v>
      </c>
      <c r="M86" s="57">
        <f t="shared" si="9"/>
        <v>617.2700000000002</v>
      </c>
      <c r="N86" s="55">
        <f t="shared" si="10"/>
        <v>2.542256305497439</v>
      </c>
      <c r="O86" s="13"/>
      <c r="P86" s="13"/>
      <c r="Q86" s="13"/>
      <c r="R86" s="13"/>
      <c r="S86" s="13"/>
      <c r="T86" s="13"/>
      <c r="U86" s="13"/>
      <c r="V86" s="13"/>
      <c r="W86" s="13"/>
      <c r="X86" s="13"/>
      <c r="Y86" s="13"/>
      <c r="Z86" s="13"/>
      <c r="AA86" s="13"/>
    </row>
    <row r="87" spans="1:27" ht="12" customHeight="1">
      <c r="A87" s="41">
        <v>1988</v>
      </c>
      <c r="B87" s="78">
        <f>IF(+'[1]Pop'!D209=0,'[1]Pop'!H209,'[1]Pop'!D209)</f>
        <v>245.021</v>
      </c>
      <c r="C87" s="55">
        <v>998.452</v>
      </c>
      <c r="D87" s="55">
        <v>2</v>
      </c>
      <c r="E87" s="55">
        <v>177.191</v>
      </c>
      <c r="F87" s="56">
        <f t="shared" si="8"/>
        <v>1177.643</v>
      </c>
      <c r="G87" s="55">
        <v>417</v>
      </c>
      <c r="H87" s="55">
        <v>18</v>
      </c>
      <c r="I87" s="55">
        <v>49</v>
      </c>
      <c r="J87" s="55">
        <v>53.077</v>
      </c>
      <c r="K87" s="55">
        <v>103</v>
      </c>
      <c r="L87" s="57">
        <f t="shared" si="5"/>
        <v>537.566</v>
      </c>
      <c r="M87" s="57">
        <f t="shared" si="9"/>
        <v>640.566</v>
      </c>
      <c r="N87" s="55">
        <f t="shared" si="10"/>
        <v>2.6143310165251146</v>
      </c>
      <c r="O87" s="13"/>
      <c r="P87" s="13"/>
      <c r="Q87" s="13"/>
      <c r="R87" s="13"/>
      <c r="S87" s="13"/>
      <c r="T87" s="13"/>
      <c r="U87" s="13"/>
      <c r="V87" s="13"/>
      <c r="W87" s="13"/>
      <c r="X87" s="13"/>
      <c r="Y87" s="13"/>
      <c r="Z87" s="13"/>
      <c r="AA87" s="13"/>
    </row>
    <row r="88" spans="1:27" ht="12" customHeight="1">
      <c r="A88" s="41">
        <v>1989</v>
      </c>
      <c r="B88" s="78">
        <f>IF(+'[1]Pop'!D210=0,'[1]Pop'!H210,'[1]Pop'!D210)</f>
        <v>247.342</v>
      </c>
      <c r="C88" s="55">
        <v>893.3720000000001</v>
      </c>
      <c r="D88" s="55">
        <v>3</v>
      </c>
      <c r="E88" s="55">
        <v>53.077</v>
      </c>
      <c r="F88" s="56">
        <f t="shared" si="8"/>
        <v>949.4490000000001</v>
      </c>
      <c r="G88" s="55">
        <v>321</v>
      </c>
      <c r="H88" s="55">
        <v>16</v>
      </c>
      <c r="I88" s="55">
        <v>31</v>
      </c>
      <c r="J88" s="55">
        <v>49.5</v>
      </c>
      <c r="K88" s="55">
        <v>9</v>
      </c>
      <c r="L88" s="57">
        <f t="shared" si="5"/>
        <v>522.9490000000001</v>
      </c>
      <c r="M88" s="57">
        <f t="shared" si="9"/>
        <v>531.9490000000001</v>
      </c>
      <c r="N88" s="55">
        <f t="shared" si="10"/>
        <v>2.1506618366472336</v>
      </c>
      <c r="O88" s="13"/>
      <c r="P88" s="13"/>
      <c r="Q88" s="13"/>
      <c r="R88" s="13"/>
      <c r="S88" s="13"/>
      <c r="T88" s="13"/>
      <c r="U88" s="13"/>
      <c r="V88" s="13"/>
      <c r="W88" s="13"/>
      <c r="X88" s="13"/>
      <c r="Y88" s="13"/>
      <c r="Z88" s="13"/>
      <c r="AA88" s="13"/>
    </row>
    <row r="89" spans="1:27" ht="12" customHeight="1">
      <c r="A89" s="41">
        <v>1990</v>
      </c>
      <c r="B89" s="78">
        <f>IF(+'[1]Pop'!D211=0,'[1]Pop'!H211,'[1]Pop'!D211)</f>
        <v>250.132</v>
      </c>
      <c r="C89" s="55">
        <v>902.433</v>
      </c>
      <c r="D89" s="55">
        <v>1</v>
      </c>
      <c r="E89" s="55">
        <v>49.5</v>
      </c>
      <c r="F89" s="56">
        <f t="shared" si="8"/>
        <v>952.933</v>
      </c>
      <c r="G89" s="55">
        <v>23</v>
      </c>
      <c r="H89" s="55">
        <v>14</v>
      </c>
      <c r="I89" s="55">
        <v>30</v>
      </c>
      <c r="J89" s="55">
        <v>161.931</v>
      </c>
      <c r="K89" s="55">
        <v>14.2</v>
      </c>
      <c r="L89" s="57">
        <f t="shared" si="5"/>
        <v>709.8019999999999</v>
      </c>
      <c r="M89" s="57">
        <f t="shared" si="9"/>
        <v>724.002</v>
      </c>
      <c r="N89" s="55">
        <f t="shared" si="10"/>
        <v>2.8944797147106325</v>
      </c>
      <c r="O89" s="13"/>
      <c r="P89" s="13"/>
      <c r="Q89" s="13"/>
      <c r="R89" s="13"/>
      <c r="S89" s="13"/>
      <c r="T89" s="13"/>
      <c r="U89" s="13"/>
      <c r="V89" s="13"/>
      <c r="W89" s="13"/>
      <c r="X89" s="13"/>
      <c r="Y89" s="13"/>
      <c r="Z89" s="13"/>
      <c r="AA89" s="13"/>
    </row>
    <row r="90" spans="1:27" ht="12" customHeight="1">
      <c r="A90" s="43">
        <v>1991</v>
      </c>
      <c r="B90" s="79">
        <f>IF(+'[1]Pop'!D212=0,'[1]Pop'!H212,'[1]Pop'!D212)</f>
        <v>253.493</v>
      </c>
      <c r="C90" s="59">
        <v>884.741</v>
      </c>
      <c r="D90" s="59">
        <v>1</v>
      </c>
      <c r="E90" s="59">
        <v>161.931</v>
      </c>
      <c r="F90" s="60">
        <f t="shared" si="8"/>
        <v>1047.672</v>
      </c>
      <c r="G90" s="59">
        <v>149</v>
      </c>
      <c r="H90" s="59">
        <v>15</v>
      </c>
      <c r="I90" s="59">
        <v>12</v>
      </c>
      <c r="J90" s="59">
        <v>214.784</v>
      </c>
      <c r="K90" s="59">
        <v>22</v>
      </c>
      <c r="L90" s="61">
        <f t="shared" si="5"/>
        <v>634.888</v>
      </c>
      <c r="M90" s="61">
        <f t="shared" si="9"/>
        <v>656.888</v>
      </c>
      <c r="N90" s="59">
        <f t="shared" si="10"/>
        <v>2.591345717633229</v>
      </c>
      <c r="O90" s="13"/>
      <c r="P90" s="13"/>
      <c r="Q90" s="13"/>
      <c r="R90" s="13"/>
      <c r="S90" s="13"/>
      <c r="T90" s="13"/>
      <c r="U90" s="13"/>
      <c r="V90" s="13"/>
      <c r="W90" s="13"/>
      <c r="X90" s="13"/>
      <c r="Y90" s="13"/>
      <c r="Z90" s="13"/>
      <c r="AA90" s="13"/>
    </row>
    <row r="91" spans="1:27" ht="12" customHeight="1">
      <c r="A91" s="45">
        <v>1992</v>
      </c>
      <c r="B91" s="79">
        <f>IF(+'[1]Pop'!D213=0,'[1]Pop'!H213,'[1]Pop'!D213)</f>
        <v>256.894</v>
      </c>
      <c r="C91" s="59">
        <v>882.071</v>
      </c>
      <c r="D91" s="59">
        <v>2</v>
      </c>
      <c r="E91" s="59">
        <v>214.784</v>
      </c>
      <c r="F91" s="60">
        <f t="shared" si="8"/>
        <v>1098.855</v>
      </c>
      <c r="G91" s="59">
        <v>261</v>
      </c>
      <c r="H91" s="59">
        <v>4</v>
      </c>
      <c r="I91" s="59">
        <f>18+13</f>
        <v>31</v>
      </c>
      <c r="J91" s="59">
        <v>81.198</v>
      </c>
      <c r="K91" s="59">
        <v>24</v>
      </c>
      <c r="L91" s="61">
        <f t="shared" si="5"/>
        <v>697.657</v>
      </c>
      <c r="M91" s="61">
        <f t="shared" si="9"/>
        <v>721.657</v>
      </c>
      <c r="N91" s="59">
        <f t="shared" si="10"/>
        <v>2.8091625339634247</v>
      </c>
      <c r="O91" s="13"/>
      <c r="P91" s="13"/>
      <c r="Q91" s="13"/>
      <c r="R91" s="13"/>
      <c r="S91" s="13"/>
      <c r="T91" s="13"/>
      <c r="U91" s="13"/>
      <c r="V91" s="13"/>
      <c r="W91" s="13"/>
      <c r="X91" s="13"/>
      <c r="Y91" s="13"/>
      <c r="Z91" s="13"/>
      <c r="AA91" s="13"/>
    </row>
    <row r="92" spans="1:27" ht="12" customHeight="1">
      <c r="A92" s="43">
        <v>1993</v>
      </c>
      <c r="B92" s="79">
        <f>IF(+'[1]Pop'!D214=0,'[1]Pop'!H214,'[1]Pop'!D214)</f>
        <v>260.255</v>
      </c>
      <c r="C92" s="59">
        <v>964.287</v>
      </c>
      <c r="D92" s="59">
        <v>1</v>
      </c>
      <c r="E92" s="59">
        <v>81.198</v>
      </c>
      <c r="F92" s="60">
        <f t="shared" si="8"/>
        <v>1046.4850000000001</v>
      </c>
      <c r="G92" s="59">
        <v>305</v>
      </c>
      <c r="H92" s="59">
        <v>1</v>
      </c>
      <c r="I92" s="59">
        <v>13</v>
      </c>
      <c r="J92" s="59">
        <v>89.568</v>
      </c>
      <c r="K92" s="59">
        <v>11</v>
      </c>
      <c r="L92" s="61">
        <f t="shared" si="5"/>
        <v>626.9170000000001</v>
      </c>
      <c r="M92" s="61">
        <f t="shared" si="9"/>
        <v>637.9170000000001</v>
      </c>
      <c r="N92" s="59">
        <f t="shared" si="10"/>
        <v>2.451122937119364</v>
      </c>
      <c r="O92" s="14"/>
      <c r="P92" s="13"/>
      <c r="Q92" s="13"/>
      <c r="R92" s="13"/>
      <c r="S92" s="13"/>
      <c r="T92" s="13"/>
      <c r="U92" s="13"/>
      <c r="V92" s="13"/>
      <c r="W92" s="13"/>
      <c r="X92" s="13"/>
      <c r="Y92" s="13"/>
      <c r="Z92" s="13"/>
      <c r="AA92" s="13"/>
    </row>
    <row r="93" spans="1:27" ht="12" customHeight="1">
      <c r="A93" s="43">
        <v>1994</v>
      </c>
      <c r="B93" s="79">
        <f>IF(+'[1]Pop'!D215=0,'[1]Pop'!H215,'[1]Pop'!D215)</f>
        <v>263.436</v>
      </c>
      <c r="C93" s="59">
        <v>1242.042</v>
      </c>
      <c r="D93" s="59">
        <v>1</v>
      </c>
      <c r="E93" s="59">
        <v>89.568</v>
      </c>
      <c r="F93" s="60">
        <f t="shared" si="8"/>
        <v>1332.61</v>
      </c>
      <c r="G93" s="59">
        <v>271</v>
      </c>
      <c r="H93" s="59">
        <v>1</v>
      </c>
      <c r="I93" s="59">
        <v>14</v>
      </c>
      <c r="J93" s="59">
        <v>131.201</v>
      </c>
      <c r="K93" s="59">
        <v>18</v>
      </c>
      <c r="L93" s="61">
        <f t="shared" si="5"/>
        <v>897.4089999999999</v>
      </c>
      <c r="M93" s="61">
        <f t="shared" si="9"/>
        <v>915.4089999999999</v>
      </c>
      <c r="N93" s="59">
        <f t="shared" si="10"/>
        <v>3.4748819447607766</v>
      </c>
      <c r="O93" s="14"/>
      <c r="P93" s="13"/>
      <c r="Q93" s="13"/>
      <c r="R93" s="13"/>
      <c r="S93" s="13"/>
      <c r="T93" s="13"/>
      <c r="U93" s="13"/>
      <c r="V93" s="13"/>
      <c r="W93" s="13"/>
      <c r="X93" s="13"/>
      <c r="Y93" s="13"/>
      <c r="Z93" s="13"/>
      <c r="AA93" s="13"/>
    </row>
    <row r="94" spans="1:27" ht="12" customHeight="1">
      <c r="A94" s="43">
        <v>1995</v>
      </c>
      <c r="B94" s="79">
        <f>IF(+'[1]Pop'!D216=0,'[1]Pop'!H216,'[1]Pop'!D216)</f>
        <v>266.557</v>
      </c>
      <c r="C94" s="59">
        <v>1242.5539999999999</v>
      </c>
      <c r="D94" s="59">
        <v>0.549056948904</v>
      </c>
      <c r="E94" s="59">
        <v>131.201</v>
      </c>
      <c r="F94" s="60">
        <f t="shared" si="8"/>
        <v>1374.304056948904</v>
      </c>
      <c r="G94" s="59">
        <v>361.9926544467308</v>
      </c>
      <c r="H94" s="59">
        <v>2</v>
      </c>
      <c r="I94" s="59">
        <v>12</v>
      </c>
      <c r="J94" s="59">
        <v>86.393</v>
      </c>
      <c r="K94" s="59">
        <v>18</v>
      </c>
      <c r="L94" s="61">
        <f t="shared" si="5"/>
        <v>893.9184025021732</v>
      </c>
      <c r="M94" s="61">
        <f t="shared" si="9"/>
        <v>911.9184025021732</v>
      </c>
      <c r="N94" s="59">
        <f t="shared" si="10"/>
        <v>3.4211009371435495</v>
      </c>
      <c r="O94" s="14"/>
      <c r="P94" s="13"/>
      <c r="Q94" s="13"/>
      <c r="R94" s="13"/>
      <c r="S94" s="13"/>
      <c r="T94" s="13"/>
      <c r="U94" s="13"/>
      <c r="V94" s="13"/>
      <c r="W94" s="13"/>
      <c r="X94" s="13"/>
      <c r="Y94" s="13"/>
      <c r="Z94" s="13"/>
      <c r="AA94" s="13"/>
    </row>
    <row r="95" spans="1:27" ht="12" customHeight="1">
      <c r="A95" s="41">
        <v>1996</v>
      </c>
      <c r="B95" s="78">
        <f>IF(+'[1]Pop'!D217=0,'[1]Pop'!H217,'[1]Pop'!D217)</f>
        <v>269.667</v>
      </c>
      <c r="C95" s="55">
        <v>1068.05</v>
      </c>
      <c r="D95" s="55">
        <v>3.737792791382</v>
      </c>
      <c r="E95" s="55">
        <v>86.393</v>
      </c>
      <c r="F95" s="56">
        <f t="shared" si="8"/>
        <v>1158.180792791382</v>
      </c>
      <c r="G95" s="69">
        <v>68.9811125129604</v>
      </c>
      <c r="H95" s="69">
        <v>1</v>
      </c>
      <c r="I95" s="69">
        <v>11</v>
      </c>
      <c r="J95" s="69">
        <v>72.381</v>
      </c>
      <c r="K95" s="69">
        <v>5</v>
      </c>
      <c r="L95" s="57">
        <f t="shared" si="5"/>
        <v>999.8186802784215</v>
      </c>
      <c r="M95" s="57">
        <f t="shared" si="9"/>
        <v>1004.8186802784215</v>
      </c>
      <c r="N95" s="55">
        <f t="shared" si="10"/>
        <v>3.7261462480704783</v>
      </c>
      <c r="O95" s="14"/>
      <c r="P95" s="13"/>
      <c r="Q95" s="13"/>
      <c r="R95" s="13"/>
      <c r="S95" s="13"/>
      <c r="T95" s="13"/>
      <c r="U95" s="13"/>
      <c r="V95" s="13"/>
      <c r="W95" s="13"/>
      <c r="X95" s="13"/>
      <c r="Y95" s="13"/>
      <c r="Z95" s="13"/>
      <c r="AA95" s="13"/>
    </row>
    <row r="96" spans="1:27" ht="12" customHeight="1">
      <c r="A96" s="41">
        <v>1997</v>
      </c>
      <c r="B96" s="78">
        <f>IF(+'[1]Pop'!D218=0,'[1]Pop'!H218,'[1]Pop'!D218)</f>
        <v>272.912</v>
      </c>
      <c r="C96" s="55">
        <v>1222.8529999999998</v>
      </c>
      <c r="D96" s="55">
        <v>4.810692415939</v>
      </c>
      <c r="E96" s="55">
        <v>72.381</v>
      </c>
      <c r="F96" s="56">
        <f t="shared" si="8"/>
        <v>1300.044692415939</v>
      </c>
      <c r="G96" s="69">
        <v>258</v>
      </c>
      <c r="H96" s="69">
        <v>2</v>
      </c>
      <c r="I96" s="69">
        <v>7</v>
      </c>
      <c r="J96" s="69">
        <v>125.655</v>
      </c>
      <c r="K96" s="69">
        <v>12.2</v>
      </c>
      <c r="L96" s="57">
        <f t="shared" si="5"/>
        <v>895.1896924159389</v>
      </c>
      <c r="M96" s="57">
        <f t="shared" si="9"/>
        <v>907.389692415939</v>
      </c>
      <c r="N96" s="55">
        <f t="shared" si="10"/>
        <v>3.3248435115199735</v>
      </c>
      <c r="O96" s="13"/>
      <c r="P96" s="13"/>
      <c r="Q96" s="13"/>
      <c r="R96" s="13"/>
      <c r="S96" s="13"/>
      <c r="T96" s="13"/>
      <c r="U96" s="13"/>
      <c r="V96" s="13"/>
      <c r="W96" s="13"/>
      <c r="X96" s="13"/>
      <c r="Y96" s="13"/>
      <c r="Z96" s="13"/>
      <c r="AA96" s="13"/>
    </row>
    <row r="97" spans="1:27" ht="12" customHeight="1">
      <c r="A97" s="41">
        <v>1998</v>
      </c>
      <c r="B97" s="78">
        <f>IF(+'[1]Pop'!D219=0,'[1]Pop'!H219,'[1]Pop'!D219)</f>
        <v>276.115</v>
      </c>
      <c r="C97" s="56">
        <v>1139.713</v>
      </c>
      <c r="D97" s="56">
        <v>6.689467727293001</v>
      </c>
      <c r="E97" s="57">
        <v>125.655</v>
      </c>
      <c r="F97" s="56">
        <f t="shared" si="8"/>
        <v>1272.057467727293</v>
      </c>
      <c r="G97" s="56">
        <v>228</v>
      </c>
      <c r="H97" s="56">
        <v>5</v>
      </c>
      <c r="I97" s="56">
        <v>5</v>
      </c>
      <c r="J97" s="56">
        <v>153.246</v>
      </c>
      <c r="K97" s="56">
        <v>24.4</v>
      </c>
      <c r="L97" s="57">
        <f t="shared" si="5"/>
        <v>856.411467727293</v>
      </c>
      <c r="M97" s="57">
        <f t="shared" si="9"/>
        <v>880.811467727293</v>
      </c>
      <c r="N97" s="55">
        <f t="shared" si="10"/>
        <v>3.1900167239276858</v>
      </c>
      <c r="O97" s="13"/>
      <c r="P97" s="13"/>
      <c r="Q97" s="13"/>
      <c r="R97" s="13"/>
      <c r="S97" s="13"/>
      <c r="T97" s="13"/>
      <c r="U97" s="13"/>
      <c r="V97" s="13"/>
      <c r="W97" s="13"/>
      <c r="X97" s="13"/>
      <c r="Y97" s="13"/>
      <c r="Z97" s="13"/>
      <c r="AA97" s="13"/>
    </row>
    <row r="98" spans="1:27" ht="12" customHeight="1">
      <c r="A98" s="41">
        <v>1999</v>
      </c>
      <c r="B98" s="78">
        <f>IF(+'[1]Pop'!D220=0,'[1]Pop'!H220,'[1]Pop'!D220)</f>
        <v>279.295</v>
      </c>
      <c r="C98" s="56">
        <v>1364.477</v>
      </c>
      <c r="D98" s="56">
        <v>8.455666169775</v>
      </c>
      <c r="E98" s="57">
        <v>153.246</v>
      </c>
      <c r="F98" s="56">
        <f t="shared" si="8"/>
        <v>1526.1786661697752</v>
      </c>
      <c r="G98" s="56">
        <v>479</v>
      </c>
      <c r="H98" s="56">
        <v>5</v>
      </c>
      <c r="I98" s="56">
        <v>7</v>
      </c>
      <c r="J98" s="56">
        <v>285.693</v>
      </c>
      <c r="K98" s="56">
        <v>23.5</v>
      </c>
      <c r="L98" s="57">
        <f t="shared" si="5"/>
        <v>725.9856661697752</v>
      </c>
      <c r="M98" s="57">
        <f t="shared" si="9"/>
        <v>749.4856661697752</v>
      </c>
      <c r="N98" s="55">
        <f t="shared" si="10"/>
        <v>2.683491169443689</v>
      </c>
      <c r="O98" s="13"/>
      <c r="P98" s="13"/>
      <c r="Q98" s="13"/>
      <c r="R98" s="13"/>
      <c r="S98" s="13"/>
      <c r="T98" s="13"/>
      <c r="U98" s="13"/>
      <c r="V98" s="13"/>
      <c r="W98" s="13"/>
      <c r="X98" s="13"/>
      <c r="Y98" s="13"/>
      <c r="Z98" s="13"/>
      <c r="AA98" s="13"/>
    </row>
    <row r="99" spans="1:27" ht="12" customHeight="1">
      <c r="A99" s="41">
        <v>2000</v>
      </c>
      <c r="B99" s="78">
        <f>IF(+'[1]Pop'!D221=0,'[1]Pop'!H221,'[1]Pop'!D221)</f>
        <v>282.385</v>
      </c>
      <c r="C99" s="56">
        <v>1457.318</v>
      </c>
      <c r="D99" s="56">
        <v>6.457501704478998</v>
      </c>
      <c r="E99" s="57">
        <v>285.693</v>
      </c>
      <c r="F99" s="56">
        <f t="shared" si="8"/>
        <v>1749.468501704479</v>
      </c>
      <c r="G99" s="56">
        <v>313.4455324023469</v>
      </c>
      <c r="H99" s="56">
        <v>5</v>
      </c>
      <c r="I99" s="56">
        <v>18</v>
      </c>
      <c r="J99" s="56">
        <v>662.7810000000001</v>
      </c>
      <c r="K99" s="56">
        <v>39.6</v>
      </c>
      <c r="L99" s="57">
        <f t="shared" si="5"/>
        <v>710.641969302132</v>
      </c>
      <c r="M99" s="57">
        <f t="shared" si="9"/>
        <v>750.241969302132</v>
      </c>
      <c r="N99" s="55">
        <f t="shared" si="10"/>
        <v>2.6568053165080725</v>
      </c>
      <c r="O99" s="13"/>
      <c r="P99" s="13"/>
      <c r="Q99" s="13"/>
      <c r="R99" s="13"/>
      <c r="S99" s="13"/>
      <c r="T99" s="13"/>
      <c r="U99" s="13"/>
      <c r="V99" s="13"/>
      <c r="W99" s="13"/>
      <c r="X99" s="13"/>
      <c r="Y99" s="13"/>
      <c r="Z99" s="13"/>
      <c r="AA99" s="13"/>
    </row>
    <row r="100" spans="1:27" ht="12" customHeight="1">
      <c r="A100" s="43">
        <v>2001</v>
      </c>
      <c r="B100" s="79">
        <f>IF(+'[1]Pop'!D222=0,'[1]Pop'!H222,'[1]Pop'!D222)</f>
        <v>285.309019</v>
      </c>
      <c r="C100" s="60">
        <v>1419.284</v>
      </c>
      <c r="D100" s="60">
        <v>6.598989999373</v>
      </c>
      <c r="E100" s="61">
        <v>662.7810000000001</v>
      </c>
      <c r="F100" s="60">
        <f aca="true" t="shared" si="11" ref="F100:F105">SUM(C100,D100,E100)</f>
        <v>2088.6639899993734</v>
      </c>
      <c r="G100" s="60">
        <v>211.94087814511153</v>
      </c>
      <c r="H100" s="60">
        <v>5</v>
      </c>
      <c r="I100" s="60">
        <v>17</v>
      </c>
      <c r="J100" s="60">
        <v>900.936</v>
      </c>
      <c r="K100" s="60">
        <v>22</v>
      </c>
      <c r="L100" s="61">
        <f t="shared" si="5"/>
        <v>931.7871118542619</v>
      </c>
      <c r="M100" s="61">
        <f t="shared" si="9"/>
        <v>953.7871118542619</v>
      </c>
      <c r="N100" s="59">
        <f t="shared" si="10"/>
        <v>3.3429967100137903</v>
      </c>
      <c r="O100" s="13"/>
      <c r="P100" s="13"/>
      <c r="Q100" s="13"/>
      <c r="R100" s="13"/>
      <c r="S100" s="13"/>
      <c r="T100" s="13"/>
      <c r="U100" s="13"/>
      <c r="V100" s="13"/>
      <c r="W100" s="13"/>
      <c r="X100" s="13"/>
      <c r="Y100" s="13"/>
      <c r="Z100" s="13"/>
      <c r="AA100" s="13"/>
    </row>
    <row r="101" spans="1:27" ht="12" customHeight="1">
      <c r="A101" s="43">
        <v>2002</v>
      </c>
      <c r="B101" s="79">
        <f>IF(+'[1]Pop'!D223=0,'[1]Pop'!H223,'[1]Pop'!D223)</f>
        <v>288.104818</v>
      </c>
      <c r="C101" s="60">
        <v>1603.5040000000001</v>
      </c>
      <c r="D101" s="60">
        <v>11.852957143430002</v>
      </c>
      <c r="E101" s="61">
        <v>900.936</v>
      </c>
      <c r="F101" s="60">
        <f t="shared" si="11"/>
        <v>2516.29295714343</v>
      </c>
      <c r="G101" s="60">
        <v>277.9998098388949</v>
      </c>
      <c r="H101" s="60">
        <v>5</v>
      </c>
      <c r="I101" s="60">
        <v>198</v>
      </c>
      <c r="J101" s="60">
        <v>1147.701</v>
      </c>
      <c r="K101" s="60">
        <v>106.4</v>
      </c>
      <c r="L101" s="61">
        <f t="shared" si="5"/>
        <v>781.1921473045353</v>
      </c>
      <c r="M101" s="61">
        <f t="shared" si="9"/>
        <v>887.5921473045353</v>
      </c>
      <c r="N101" s="59">
        <f t="shared" si="10"/>
        <v>3.0807959181874396</v>
      </c>
      <c r="O101" s="13"/>
      <c r="P101" s="13"/>
      <c r="Q101" s="13"/>
      <c r="R101" s="13"/>
      <c r="S101" s="13"/>
      <c r="T101" s="13"/>
      <c r="U101" s="13"/>
      <c r="V101" s="13"/>
      <c r="W101" s="13"/>
      <c r="X101" s="13"/>
      <c r="Y101" s="13"/>
      <c r="Z101" s="13"/>
      <c r="AA101" s="13"/>
    </row>
    <row r="102" spans="1:27" ht="12" customHeight="1">
      <c r="A102" s="43">
        <v>2003</v>
      </c>
      <c r="B102" s="79">
        <f>IF(+'[1]Pop'!D224=0,'[1]Pop'!H224,'[1]Pop'!D224)</f>
        <v>290.819634</v>
      </c>
      <c r="C102" s="60">
        <v>1594.642</v>
      </c>
      <c r="D102" s="60">
        <v>2.3250130527840005</v>
      </c>
      <c r="E102" s="61">
        <v>1147.701</v>
      </c>
      <c r="F102" s="60">
        <f t="shared" si="11"/>
        <v>2744.668013052784</v>
      </c>
      <c r="G102" s="60">
        <v>310.3971138817678</v>
      </c>
      <c r="H102" s="60">
        <v>3</v>
      </c>
      <c r="I102" s="60">
        <v>468</v>
      </c>
      <c r="J102" s="60">
        <v>982.442</v>
      </c>
      <c r="K102" s="60">
        <v>93.8</v>
      </c>
      <c r="L102" s="61">
        <f t="shared" si="5"/>
        <v>887.0288991710161</v>
      </c>
      <c r="M102" s="61">
        <f t="shared" si="9"/>
        <v>980.828899171016</v>
      </c>
      <c r="N102" s="59">
        <f t="shared" si="10"/>
        <v>3.3726364540126474</v>
      </c>
      <c r="O102" s="13"/>
      <c r="P102" s="13"/>
      <c r="Q102" s="13"/>
      <c r="R102" s="13"/>
      <c r="S102" s="13"/>
      <c r="T102" s="13"/>
      <c r="U102" s="13"/>
      <c r="V102" s="13"/>
      <c r="W102" s="13"/>
      <c r="X102" s="13"/>
      <c r="Y102" s="13"/>
      <c r="Z102" s="13"/>
      <c r="AA102" s="13"/>
    </row>
    <row r="103" spans="1:27" ht="12" customHeight="1">
      <c r="A103" s="43">
        <v>2004</v>
      </c>
      <c r="B103" s="79">
        <f>IF(+'[1]Pop'!D225=0,'[1]Pop'!H225,'[1]Pop'!D225)</f>
        <v>293.463185</v>
      </c>
      <c r="C103" s="60">
        <v>1417.624</v>
      </c>
      <c r="D103" s="60">
        <v>1.1278300112250002</v>
      </c>
      <c r="E103" s="61">
        <v>982.442</v>
      </c>
      <c r="F103" s="60">
        <f t="shared" si="11"/>
        <v>2401.193830011225</v>
      </c>
      <c r="G103" s="60">
        <v>510.60227564535603</v>
      </c>
      <c r="H103" s="60">
        <v>4</v>
      </c>
      <c r="I103" s="60">
        <v>115</v>
      </c>
      <c r="J103" s="60">
        <v>512.756</v>
      </c>
      <c r="K103" s="60">
        <v>207</v>
      </c>
      <c r="L103" s="61">
        <f t="shared" si="5"/>
        <v>1051.835554365869</v>
      </c>
      <c r="M103" s="61">
        <f t="shared" si="9"/>
        <v>1258.835554365869</v>
      </c>
      <c r="N103" s="59">
        <f t="shared" si="10"/>
        <v>4.289585947095439</v>
      </c>
      <c r="O103" s="13"/>
      <c r="P103" s="13"/>
      <c r="Q103" s="13"/>
      <c r="R103" s="13"/>
      <c r="S103" s="13"/>
      <c r="T103" s="13"/>
      <c r="U103" s="13"/>
      <c r="V103" s="13"/>
      <c r="W103" s="13"/>
      <c r="X103" s="13"/>
      <c r="Y103" s="13"/>
      <c r="Z103" s="13"/>
      <c r="AA103" s="13"/>
    </row>
    <row r="104" spans="1:27" ht="12" customHeight="1">
      <c r="A104" s="43">
        <v>2005</v>
      </c>
      <c r="B104" s="79">
        <f>IF(+'[1]Pop'!D226=0,'[1]Pop'!H226,'[1]Pop'!D226)</f>
        <v>296.186216</v>
      </c>
      <c r="C104" s="60">
        <v>1538.618</v>
      </c>
      <c r="D104" s="60">
        <v>2.729261544556</v>
      </c>
      <c r="E104" s="61">
        <v>512.756</v>
      </c>
      <c r="F104" s="60">
        <f t="shared" si="11"/>
        <v>2054.103261544556</v>
      </c>
      <c r="G104" s="60">
        <v>611.5754639062401</v>
      </c>
      <c r="H104" s="60">
        <v>2.3686</v>
      </c>
      <c r="I104" s="60">
        <v>11</v>
      </c>
      <c r="J104" s="60">
        <v>185.903</v>
      </c>
      <c r="K104" s="60">
        <v>150</v>
      </c>
      <c r="L104" s="61">
        <f t="shared" si="5"/>
        <v>1093.2561976383158</v>
      </c>
      <c r="M104" s="61">
        <f t="shared" si="9"/>
        <v>1243.2561976383158</v>
      </c>
      <c r="N104" s="59">
        <f t="shared" si="10"/>
        <v>4.197549144685098</v>
      </c>
      <c r="O104" s="13"/>
      <c r="P104" s="13"/>
      <c r="Q104" s="13"/>
      <c r="R104" s="13"/>
      <c r="S104" s="13"/>
      <c r="T104" s="13"/>
      <c r="U104" s="13"/>
      <c r="V104" s="13"/>
      <c r="W104" s="13"/>
      <c r="X104" s="13"/>
      <c r="Y104" s="13"/>
      <c r="Z104" s="13"/>
      <c r="AA104" s="13"/>
    </row>
    <row r="105" spans="1:14" ht="12" customHeight="1">
      <c r="A105" s="41">
        <v>2006</v>
      </c>
      <c r="B105" s="78">
        <f>IF(+'[1]Pop'!D227=0,'[1]Pop'!H227,'[1]Pop'!D227)</f>
        <v>298.995825</v>
      </c>
      <c r="C105" s="72">
        <v>1519.8749999999998</v>
      </c>
      <c r="D105" s="72">
        <v>1.417718094118</v>
      </c>
      <c r="E105" s="57">
        <v>185.903</v>
      </c>
      <c r="F105" s="72">
        <f t="shared" si="11"/>
        <v>1707.1957180941179</v>
      </c>
      <c r="G105" s="72">
        <v>631.8383224986391</v>
      </c>
      <c r="H105" s="72">
        <v>4.181822</v>
      </c>
      <c r="I105" s="72">
        <v>3</v>
      </c>
      <c r="J105" s="72">
        <v>107.80694400000002</v>
      </c>
      <c r="K105" s="72">
        <v>45.529</v>
      </c>
      <c r="L105" s="57">
        <f t="shared" si="5"/>
        <v>914.8396295954788</v>
      </c>
      <c r="M105" s="57">
        <f t="shared" si="9"/>
        <v>960.3686295954788</v>
      </c>
      <c r="N105" s="55">
        <f t="shared" si="10"/>
        <v>3.211980065592818</v>
      </c>
    </row>
    <row r="106" spans="1:14" ht="12" customHeight="1">
      <c r="A106" s="41">
        <v>2007</v>
      </c>
      <c r="B106" s="78">
        <f>IF(+'[1]Pop'!D228=0,'[1]Pop'!H228,'[1]Pop'!D228)</f>
        <v>302.003917</v>
      </c>
      <c r="C106" s="72">
        <v>1503.992</v>
      </c>
      <c r="D106" s="72">
        <v>2.056181324164</v>
      </c>
      <c r="E106" s="57">
        <v>107.80694400000002</v>
      </c>
      <c r="F106" s="72">
        <f aca="true" t="shared" si="12" ref="F106:F118">SUM(C106,D106,E106)</f>
        <v>1613.855125324164</v>
      </c>
      <c r="G106" s="72">
        <v>568.5562771601351</v>
      </c>
      <c r="H106" s="72">
        <v>5.7041</v>
      </c>
      <c r="I106" s="72">
        <v>9</v>
      </c>
      <c r="J106" s="72">
        <v>166.883</v>
      </c>
      <c r="K106" s="72">
        <v>26.827</v>
      </c>
      <c r="L106" s="57">
        <f t="shared" si="5"/>
        <v>836.8847481640288</v>
      </c>
      <c r="M106" s="57">
        <f t="shared" si="9"/>
        <v>863.7117481640288</v>
      </c>
      <c r="N106" s="55">
        <f t="shared" si="10"/>
        <v>2.8599355821071315</v>
      </c>
    </row>
    <row r="107" spans="1:14" ht="12" customHeight="1">
      <c r="A107" s="41">
        <v>2008</v>
      </c>
      <c r="B107" s="78">
        <f>IF(+'[1]Pop'!D229=0,'[1]Pop'!H229,'[1]Pop'!D229)</f>
        <v>304.797761</v>
      </c>
      <c r="C107" s="72">
        <v>1901.2859999999998</v>
      </c>
      <c r="D107" s="72">
        <v>0.8846160018650001</v>
      </c>
      <c r="E107" s="57">
        <v>166.883</v>
      </c>
      <c r="F107" s="72">
        <f t="shared" si="12"/>
        <v>2069.0536160018646</v>
      </c>
      <c r="G107" s="72">
        <v>862.3704805596692</v>
      </c>
      <c r="H107" s="72">
        <v>6.325257</v>
      </c>
      <c r="I107" s="72">
        <v>18</v>
      </c>
      <c r="J107" s="72">
        <v>248.952</v>
      </c>
      <c r="K107" s="56">
        <v>0</v>
      </c>
      <c r="L107" s="57">
        <f t="shared" si="5"/>
        <v>933.4058784421954</v>
      </c>
      <c r="M107" s="57">
        <f t="shared" si="9"/>
        <v>933.4058784421954</v>
      </c>
      <c r="N107" s="55">
        <f t="shared" si="10"/>
        <v>3.062377739848934</v>
      </c>
    </row>
    <row r="108" spans="1:14" ht="12" customHeight="1">
      <c r="A108" s="41">
        <v>2009</v>
      </c>
      <c r="B108" s="78">
        <f>IF(+'[1]Pop'!D230=0,'[1]Pop'!H230,'[1]Pop'!D230)</f>
        <v>307.439406</v>
      </c>
      <c r="C108" s="72">
        <v>1742.6680000000001</v>
      </c>
      <c r="D108" s="72">
        <v>0.544314804831</v>
      </c>
      <c r="E108" s="57">
        <v>248.952</v>
      </c>
      <c r="F108" s="72">
        <f t="shared" si="12"/>
        <v>1992.164314804831</v>
      </c>
      <c r="G108" s="72">
        <v>545.9395113936431</v>
      </c>
      <c r="H108" s="72">
        <v>11.333396</v>
      </c>
      <c r="I108" s="72">
        <v>10</v>
      </c>
      <c r="J108" s="72">
        <v>194.48600000000002</v>
      </c>
      <c r="K108" s="72">
        <v>117.434</v>
      </c>
      <c r="L108" s="57">
        <f t="shared" si="5"/>
        <v>1112.971407411188</v>
      </c>
      <c r="M108" s="57">
        <f t="shared" si="9"/>
        <v>1230.405407411188</v>
      </c>
      <c r="N108" s="55">
        <f t="shared" si="10"/>
        <v>4.00210702791687</v>
      </c>
    </row>
    <row r="109" spans="1:14" ht="12" customHeight="1">
      <c r="A109" s="41">
        <v>2010</v>
      </c>
      <c r="B109" s="78">
        <f>IF(+'[1]Pop'!D231=0,'[1]Pop'!H231,'[1]Pop'!D231)</f>
        <v>309.741279</v>
      </c>
      <c r="C109" s="72">
        <v>1824.672</v>
      </c>
      <c r="D109" s="64">
        <v>0.330821318134</v>
      </c>
      <c r="E109" s="57">
        <v>194.48600000000002</v>
      </c>
      <c r="F109" s="72">
        <f t="shared" si="12"/>
        <v>2019.4888213181341</v>
      </c>
      <c r="G109" s="72">
        <v>845.8454113974572</v>
      </c>
      <c r="H109" s="72">
        <v>11.57457939722</v>
      </c>
      <c r="I109" s="72">
        <v>14</v>
      </c>
      <c r="J109" s="72">
        <v>145.65</v>
      </c>
      <c r="K109" s="64">
        <v>0</v>
      </c>
      <c r="L109" s="57">
        <f t="shared" si="5"/>
        <v>1002.418830523457</v>
      </c>
      <c r="M109" s="57">
        <f aca="true" t="shared" si="13" ref="M109:M114">F109-SUM(G109:J109)</f>
        <v>1002.418830523457</v>
      </c>
      <c r="N109" s="55">
        <f t="shared" si="10"/>
        <v>3.236310102934188</v>
      </c>
    </row>
    <row r="110" spans="1:14" ht="12" customHeight="1">
      <c r="A110" s="127">
        <v>2011</v>
      </c>
      <c r="B110" s="122">
        <f>IF(+'[1]Pop'!D232=0,'[1]Pop'!H232,'[1]Pop'!D232)</f>
        <v>311.973914</v>
      </c>
      <c r="C110" s="125">
        <v>1954.0290000000002</v>
      </c>
      <c r="D110" s="125">
        <v>1.000001560439</v>
      </c>
      <c r="E110" s="124">
        <v>145.65</v>
      </c>
      <c r="F110" s="125">
        <f t="shared" si="12"/>
        <v>2100.6790015604392</v>
      </c>
      <c r="G110" s="125">
        <v>959.2268662517992</v>
      </c>
      <c r="H110" s="125">
        <v>15.153617286372002</v>
      </c>
      <c r="I110" s="125">
        <v>13</v>
      </c>
      <c r="J110" s="125">
        <v>166.25900000000001</v>
      </c>
      <c r="K110" s="65">
        <v>0</v>
      </c>
      <c r="L110" s="124">
        <f t="shared" si="5"/>
        <v>947.0395180222681</v>
      </c>
      <c r="M110" s="124">
        <f t="shared" si="13"/>
        <v>947.0395180222681</v>
      </c>
      <c r="N110" s="126">
        <f t="shared" si="10"/>
        <v>3.035636877070011</v>
      </c>
    </row>
    <row r="111" spans="1:14" ht="12" customHeight="1">
      <c r="A111" s="127">
        <v>2012</v>
      </c>
      <c r="B111" s="122">
        <f>IF(+'[1]Pop'!D233=0,'[1]Pop'!H233,'[1]Pop'!D233)</f>
        <v>314.167558</v>
      </c>
      <c r="C111" s="125">
        <v>2154.913</v>
      </c>
      <c r="D111" s="125">
        <v>4.159825976895</v>
      </c>
      <c r="E111" s="124">
        <v>166.25900000000001</v>
      </c>
      <c r="F111" s="125">
        <f t="shared" si="12"/>
        <v>2325.331825976895</v>
      </c>
      <c r="G111" s="125">
        <v>979.6222825033701</v>
      </c>
      <c r="H111" s="125">
        <v>9.757936975875001</v>
      </c>
      <c r="I111" s="125">
        <v>11</v>
      </c>
      <c r="J111" s="125">
        <v>184.252</v>
      </c>
      <c r="K111" s="65">
        <v>0</v>
      </c>
      <c r="L111" s="124">
        <f aca="true" t="shared" si="14" ref="L111:L118">M111-K111</f>
        <v>1140.6996064976497</v>
      </c>
      <c r="M111" s="124">
        <f t="shared" si="13"/>
        <v>1140.6996064976497</v>
      </c>
      <c r="N111" s="126">
        <f t="shared" si="10"/>
        <v>3.6308637777858968</v>
      </c>
    </row>
    <row r="112" spans="1:14" ht="12" customHeight="1">
      <c r="A112" s="127">
        <v>2013</v>
      </c>
      <c r="B112" s="122">
        <f>IF(+'[1]Pop'!D234=0,'[1]Pop'!H234,'[1]Pop'!D234)</f>
        <v>316.294766</v>
      </c>
      <c r="C112" s="125">
        <v>2118.903</v>
      </c>
      <c r="D112" s="125">
        <v>2.1992922215860005</v>
      </c>
      <c r="E112" s="124">
        <v>184.252</v>
      </c>
      <c r="F112" s="125">
        <f t="shared" si="12"/>
        <v>2305.3542922215856</v>
      </c>
      <c r="G112" s="125">
        <v>1223.6799729873348</v>
      </c>
      <c r="H112" s="125">
        <v>10.583709385247001</v>
      </c>
      <c r="I112" s="125">
        <v>10</v>
      </c>
      <c r="J112" s="125">
        <v>137.36399999999998</v>
      </c>
      <c r="K112" s="65">
        <v>0</v>
      </c>
      <c r="L112" s="124">
        <f t="shared" si="14"/>
        <v>923.7266098490038</v>
      </c>
      <c r="M112" s="124">
        <f t="shared" si="13"/>
        <v>923.7266098490038</v>
      </c>
      <c r="N112" s="126">
        <f t="shared" si="10"/>
        <v>2.920461256854955</v>
      </c>
    </row>
    <row r="113" spans="1:14" ht="12" customHeight="1">
      <c r="A113" s="127">
        <v>2014</v>
      </c>
      <c r="B113" s="122">
        <f>IF(+'[1]Pop'!D235=0,'[1]Pop'!H235,'[1]Pop'!D235)</f>
        <v>318.576955</v>
      </c>
      <c r="C113" s="125">
        <v>2319.439</v>
      </c>
      <c r="D113" s="125">
        <v>5.4183306071990005</v>
      </c>
      <c r="E113" s="124">
        <v>137.36399999999998</v>
      </c>
      <c r="F113" s="125">
        <f t="shared" si="12"/>
        <v>2462.221330607199</v>
      </c>
      <c r="G113" s="125">
        <v>1200.507119636065</v>
      </c>
      <c r="H113" s="125">
        <v>10.044531352006002</v>
      </c>
      <c r="I113" s="125">
        <v>8</v>
      </c>
      <c r="J113" s="125">
        <v>241.665</v>
      </c>
      <c r="K113" s="65">
        <v>0</v>
      </c>
      <c r="L113" s="124">
        <f t="shared" si="14"/>
        <v>1002.004679619128</v>
      </c>
      <c r="M113" s="124">
        <f t="shared" si="13"/>
        <v>1002.004679619128</v>
      </c>
      <c r="N113" s="126">
        <f t="shared" si="10"/>
        <v>3.145251606849993</v>
      </c>
    </row>
    <row r="114" spans="1:14" ht="12" customHeight="1">
      <c r="A114" s="127">
        <v>2015</v>
      </c>
      <c r="B114" s="122">
        <f>IF(+'[1]Pop'!D236=0,'[1]Pop'!H236,'[1]Pop'!D236)</f>
        <v>320.870703</v>
      </c>
      <c r="C114" s="125">
        <v>2278.625</v>
      </c>
      <c r="D114" s="125">
        <v>1.7511695274910002</v>
      </c>
      <c r="E114" s="124">
        <v>241.665</v>
      </c>
      <c r="F114" s="125">
        <f t="shared" si="12"/>
        <v>2522.041169527491</v>
      </c>
      <c r="G114" s="125">
        <v>1230.247</v>
      </c>
      <c r="H114" s="125">
        <v>12.367441194448002</v>
      </c>
      <c r="I114" s="125">
        <v>17</v>
      </c>
      <c r="J114" s="125">
        <v>206.01100000000002</v>
      </c>
      <c r="K114" s="65">
        <v>0</v>
      </c>
      <c r="L114" s="124">
        <f t="shared" si="14"/>
        <v>1056.415728333043</v>
      </c>
      <c r="M114" s="124">
        <f t="shared" si="13"/>
        <v>1056.415728333043</v>
      </c>
      <c r="N114" s="126">
        <f t="shared" si="10"/>
        <v>3.292340866448761</v>
      </c>
    </row>
    <row r="115" spans="1:14" ht="12" customHeight="1">
      <c r="A115" s="182">
        <v>2016</v>
      </c>
      <c r="B115" s="183">
        <f>IF(+'[1]Pop'!D237=0,'[1]Pop'!H237,'[1]Pop'!D237)</f>
        <v>323.161011</v>
      </c>
      <c r="C115" s="174">
        <v>2321.096</v>
      </c>
      <c r="D115" s="174">
        <v>1.4282010764830002</v>
      </c>
      <c r="E115" s="175">
        <v>206.01100000000002</v>
      </c>
      <c r="F115" s="174">
        <f t="shared" si="12"/>
        <v>2528.535201076483</v>
      </c>
      <c r="G115" s="174">
        <v>1309.64762898161</v>
      </c>
      <c r="H115" s="174">
        <v>11.318446297080001</v>
      </c>
      <c r="I115" s="174">
        <v>14</v>
      </c>
      <c r="J115" s="174">
        <v>227.475</v>
      </c>
      <c r="K115" s="196">
        <v>0</v>
      </c>
      <c r="L115" s="57">
        <f t="shared" si="14"/>
        <v>966.0941257977931</v>
      </c>
      <c r="M115" s="175">
        <f>F115-SUM(G115:J115)</f>
        <v>966.0941257977931</v>
      </c>
      <c r="N115" s="176">
        <f>M115/B115</f>
        <v>2.989513254734165</v>
      </c>
    </row>
    <row r="116" spans="1:14" ht="12" customHeight="1">
      <c r="A116" s="209">
        <v>2017</v>
      </c>
      <c r="B116" s="178">
        <f>IF(+'[1]Pop'!D238=0,'[1]Pop'!H238,'[1]Pop'!D238)</f>
        <v>325.20603</v>
      </c>
      <c r="C116" s="210">
        <v>2376.772</v>
      </c>
      <c r="D116" s="210">
        <v>2.107787139348</v>
      </c>
      <c r="E116" s="92">
        <v>227.475</v>
      </c>
      <c r="F116" s="210">
        <f t="shared" si="12"/>
        <v>2606.354787139348</v>
      </c>
      <c r="G116" s="210">
        <v>1336.00663067913</v>
      </c>
      <c r="H116" s="210">
        <v>10.335693706993</v>
      </c>
      <c r="I116" s="210">
        <v>30</v>
      </c>
      <c r="J116" s="210">
        <v>321.789</v>
      </c>
      <c r="K116" s="64">
        <v>0</v>
      </c>
      <c r="L116" s="57">
        <f t="shared" si="14"/>
        <v>908.223462753225</v>
      </c>
      <c r="M116" s="92">
        <f>F116-SUM(G116:J116)</f>
        <v>908.223462753225</v>
      </c>
      <c r="N116" s="179">
        <f>M116/B116</f>
        <v>2.7927632914839404</v>
      </c>
    </row>
    <row r="117" spans="1:14" ht="12" customHeight="1">
      <c r="A117" s="209">
        <v>2018</v>
      </c>
      <c r="B117" s="178">
        <f>IF(+'[1]Pop'!D239=0,'[1]Pop'!H239,'[1]Pop'!D239)</f>
        <v>326.923976</v>
      </c>
      <c r="C117" s="210">
        <v>2351.812</v>
      </c>
      <c r="D117" s="210">
        <v>2.701026647492</v>
      </c>
      <c r="E117" s="92">
        <v>321.789</v>
      </c>
      <c r="F117" s="210">
        <f t="shared" si="12"/>
        <v>2676.3020266474923</v>
      </c>
      <c r="G117" s="210">
        <v>1569.707120796773</v>
      </c>
      <c r="H117" s="210">
        <v>6.500652790458</v>
      </c>
      <c r="I117" s="210">
        <v>28</v>
      </c>
      <c r="J117" s="210">
        <v>292.79600000000005</v>
      </c>
      <c r="K117" s="210">
        <v>0</v>
      </c>
      <c r="L117" s="57">
        <f t="shared" si="14"/>
        <v>779.2982530602612</v>
      </c>
      <c r="M117" s="92">
        <f>F117-SUM(G117:J117)</f>
        <v>779.2982530602612</v>
      </c>
      <c r="N117" s="179">
        <f>M117/B117</f>
        <v>2.3837292773542593</v>
      </c>
    </row>
    <row r="118" spans="1:14" ht="12" customHeight="1" thickBot="1">
      <c r="A118" s="204">
        <v>2019</v>
      </c>
      <c r="B118" s="205">
        <f>IF(+'[1]Pop'!D240=0,'[1]Pop'!H240,'[1]Pop'!D240)</f>
        <v>328.475998</v>
      </c>
      <c r="C118" s="203">
        <v>2439.8839999999996</v>
      </c>
      <c r="D118" s="206">
        <v>0.558</v>
      </c>
      <c r="E118" s="227">
        <v>292.79600000000005</v>
      </c>
      <c r="F118" s="206">
        <f t="shared" si="12"/>
        <v>2733.2379999999994</v>
      </c>
      <c r="G118" s="206">
        <v>1545.2431733468393</v>
      </c>
      <c r="H118" s="206">
        <v>4.947674461421001</v>
      </c>
      <c r="I118" s="206">
        <v>22</v>
      </c>
      <c r="J118" s="206">
        <v>260</v>
      </c>
      <c r="K118" s="206">
        <v>2.694</v>
      </c>
      <c r="L118" s="57">
        <f t="shared" si="14"/>
        <v>898.3531521917391</v>
      </c>
      <c r="M118" s="207">
        <f>F118-SUM(G118:J118)</f>
        <v>901.0471521917391</v>
      </c>
      <c r="N118" s="208">
        <f>M118/B118</f>
        <v>2.743114132167852</v>
      </c>
    </row>
    <row r="119" spans="1:14" ht="12" customHeight="1" thickTop="1">
      <c r="A119" s="595" t="s">
        <v>26</v>
      </c>
      <c r="B119" s="596"/>
      <c r="C119" s="596"/>
      <c r="D119" s="596"/>
      <c r="E119" s="596"/>
      <c r="F119" s="596"/>
      <c r="G119" s="596"/>
      <c r="H119" s="596"/>
      <c r="I119" s="596"/>
      <c r="J119" s="596"/>
      <c r="K119" s="596"/>
      <c r="L119" s="596"/>
      <c r="M119" s="596"/>
      <c r="N119" s="597"/>
    </row>
    <row r="120" spans="1:14" ht="12" customHeight="1">
      <c r="A120" s="464"/>
      <c r="B120" s="465"/>
      <c r="C120" s="465"/>
      <c r="D120" s="465"/>
      <c r="E120" s="465"/>
      <c r="F120" s="465"/>
      <c r="G120" s="465"/>
      <c r="H120" s="465"/>
      <c r="I120" s="465"/>
      <c r="J120" s="465"/>
      <c r="K120" s="465"/>
      <c r="L120" s="465"/>
      <c r="M120" s="465"/>
      <c r="N120" s="602"/>
    </row>
    <row r="121" spans="1:14" ht="49.5" customHeight="1">
      <c r="A121" s="473" t="s">
        <v>184</v>
      </c>
      <c r="B121" s="474"/>
      <c r="C121" s="474"/>
      <c r="D121" s="474"/>
      <c r="E121" s="474"/>
      <c r="F121" s="474"/>
      <c r="G121" s="474"/>
      <c r="H121" s="474"/>
      <c r="I121" s="474"/>
      <c r="J121" s="474"/>
      <c r="K121" s="474"/>
      <c r="L121" s="474"/>
      <c r="M121" s="474"/>
      <c r="N121" s="601"/>
    </row>
    <row r="122" spans="1:14" ht="12" customHeight="1">
      <c r="A122" s="466"/>
      <c r="B122" s="467"/>
      <c r="C122" s="467"/>
      <c r="D122" s="467"/>
      <c r="E122" s="467"/>
      <c r="F122" s="467"/>
      <c r="G122" s="467"/>
      <c r="H122" s="467"/>
      <c r="I122" s="467"/>
      <c r="J122" s="467"/>
      <c r="K122" s="467"/>
      <c r="L122" s="467"/>
      <c r="M122" s="467"/>
      <c r="N122" s="594"/>
    </row>
    <row r="123" spans="1:14" ht="12" customHeight="1">
      <c r="A123" s="582" t="s">
        <v>200</v>
      </c>
      <c r="B123" s="583"/>
      <c r="C123" s="583"/>
      <c r="D123" s="583"/>
      <c r="E123" s="583"/>
      <c r="F123" s="583"/>
      <c r="G123" s="583"/>
      <c r="H123" s="583"/>
      <c r="I123" s="583"/>
      <c r="J123" s="583"/>
      <c r="K123" s="583"/>
      <c r="L123" s="583"/>
      <c r="M123" s="583"/>
      <c r="N123" s="600"/>
    </row>
    <row r="124" spans="1:14" ht="12" customHeight="1">
      <c r="A124" s="328"/>
      <c r="B124" s="329"/>
      <c r="C124" s="329"/>
      <c r="D124" s="329"/>
      <c r="E124" s="329"/>
      <c r="F124" s="329"/>
      <c r="G124" s="329"/>
      <c r="H124" s="329"/>
      <c r="I124" s="329"/>
      <c r="J124" s="329"/>
      <c r="K124" s="329"/>
      <c r="L124" s="329"/>
      <c r="M124" s="329"/>
      <c r="N124" s="335"/>
    </row>
  </sheetData>
  <sheetProtection/>
  <mergeCells count="24">
    <mergeCell ref="F3:F6"/>
    <mergeCell ref="A120:N120"/>
    <mergeCell ref="B2:B6"/>
    <mergeCell ref="C3:C6"/>
    <mergeCell ref="M1:N1"/>
    <mergeCell ref="J3:J6"/>
    <mergeCell ref="D3:D6"/>
    <mergeCell ref="K2:N3"/>
    <mergeCell ref="H3:H6"/>
    <mergeCell ref="A1:K1"/>
    <mergeCell ref="K4:K6"/>
    <mergeCell ref="I3:I6"/>
    <mergeCell ref="L4:L6"/>
    <mergeCell ref="N4:N6"/>
    <mergeCell ref="A122:N122"/>
    <mergeCell ref="A119:N119"/>
    <mergeCell ref="A2:A6"/>
    <mergeCell ref="M4:M6"/>
    <mergeCell ref="G2:J2"/>
    <mergeCell ref="A123:N123"/>
    <mergeCell ref="E3:E6"/>
    <mergeCell ref="G3:G6"/>
    <mergeCell ref="C7:M7"/>
    <mergeCell ref="A121:N121"/>
  </mergeCells>
  <printOptions horizontalCentered="1"/>
  <pageMargins left="0.4" right="0.4" top="0.5" bottom="0.5" header="0" footer="0"/>
  <pageSetup fitToHeight="3" fitToWidth="1" horizontalDpi="300" verticalDpi="300" orientation="landscape" r:id="rId1"/>
  <rowBreaks count="2" manualBreakCount="2">
    <brk id="39" max="17" man="1"/>
    <brk id="68" max="17" man="1"/>
  </rowBreaks>
  <ignoredErrors>
    <ignoredError sqref="H19:H63" numberStoredAsText="1"/>
    <ignoredError sqref="M64:M110 M111:M118" formulaRange="1"/>
  </ignoredErrors>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AA125"/>
  <sheetViews>
    <sheetView showZeros="0" showOutlineSymbols="0" zoomScalePageLayoutView="0" workbookViewId="0" topLeftCell="A1">
      <pane ySplit="6" topLeftCell="A7" activePane="bottomLeft" state="frozen"/>
      <selection pane="topLeft" activeCell="A1" sqref="A1"/>
      <selection pane="bottomLeft" activeCell="A1" sqref="A1:J1"/>
    </sheetView>
  </sheetViews>
  <sheetFormatPr defaultColWidth="12.83203125" defaultRowHeight="12" customHeight="1"/>
  <cols>
    <col min="1" max="1" width="12.83203125" style="5" customWidth="1"/>
    <col min="2" max="2" width="12.83203125" style="6" customWidth="1"/>
    <col min="3" max="3" width="15.83203125" style="8" customWidth="1"/>
    <col min="4" max="4" width="12.83203125" style="8" customWidth="1"/>
    <col min="5" max="5" width="15.83203125" style="8" customWidth="1"/>
    <col min="6" max="6" width="12.83203125" style="8" customWidth="1"/>
    <col min="7" max="7" width="15.83203125" style="8" customWidth="1"/>
    <col min="8" max="8" width="12.83203125" style="8" customWidth="1"/>
    <col min="9" max="9" width="15.83203125" style="8" customWidth="1"/>
    <col min="10" max="10" width="12.83203125" style="8" customWidth="1"/>
    <col min="11" max="11" width="15.83203125" style="8" customWidth="1"/>
    <col min="12" max="12" width="12.83203125" style="25" customWidth="1"/>
    <col min="13" max="27" width="12.83203125" style="9" customWidth="1"/>
    <col min="28" max="16384" width="12.83203125" style="10" customWidth="1"/>
  </cols>
  <sheetData>
    <row r="1" spans="1:27" s="83" customFormat="1" ht="12" customHeight="1" thickBot="1">
      <c r="A1" s="361" t="s">
        <v>97</v>
      </c>
      <c r="B1" s="361"/>
      <c r="C1" s="361"/>
      <c r="D1" s="361"/>
      <c r="E1" s="361"/>
      <c r="F1" s="361"/>
      <c r="G1" s="361"/>
      <c r="H1" s="361"/>
      <c r="I1" s="361"/>
      <c r="J1" s="361"/>
      <c r="K1" s="360" t="s">
        <v>66</v>
      </c>
      <c r="L1" s="360"/>
      <c r="M1" s="84"/>
      <c r="N1" s="84"/>
      <c r="O1" s="84"/>
      <c r="P1" s="84"/>
      <c r="Q1" s="84"/>
      <c r="R1" s="84"/>
      <c r="S1" s="84"/>
      <c r="T1" s="84"/>
      <c r="U1" s="84"/>
      <c r="V1" s="84"/>
      <c r="W1" s="84"/>
      <c r="X1" s="84"/>
      <c r="Y1" s="84"/>
      <c r="Z1" s="84"/>
      <c r="AA1" s="84"/>
    </row>
    <row r="2" spans="1:12" ht="12" customHeight="1" thickTop="1">
      <c r="A2" s="402" t="s">
        <v>0</v>
      </c>
      <c r="B2" s="540" t="s">
        <v>63</v>
      </c>
      <c r="C2" s="488" t="s">
        <v>39</v>
      </c>
      <c r="D2" s="605"/>
      <c r="E2" s="488" t="s">
        <v>185</v>
      </c>
      <c r="F2" s="605"/>
      <c r="G2" s="488" t="s">
        <v>40</v>
      </c>
      <c r="H2" s="605"/>
      <c r="I2" s="529" t="s">
        <v>41</v>
      </c>
      <c r="J2" s="621"/>
      <c r="K2" s="453" t="s">
        <v>42</v>
      </c>
      <c r="L2" s="608"/>
    </row>
    <row r="3" spans="1:12" ht="12" customHeight="1">
      <c r="A3" s="403"/>
      <c r="B3" s="541"/>
      <c r="C3" s="606"/>
      <c r="D3" s="607"/>
      <c r="E3" s="606"/>
      <c r="F3" s="607"/>
      <c r="G3" s="606"/>
      <c r="H3" s="607"/>
      <c r="I3" s="606"/>
      <c r="J3" s="622"/>
      <c r="K3" s="606"/>
      <c r="L3" s="607"/>
    </row>
    <row r="4" spans="1:12" ht="12" customHeight="1">
      <c r="A4" s="403"/>
      <c r="B4" s="541"/>
      <c r="C4" s="401" t="s">
        <v>2</v>
      </c>
      <c r="D4" s="386" t="s">
        <v>5</v>
      </c>
      <c r="E4" s="401" t="s">
        <v>2</v>
      </c>
      <c r="F4" s="386" t="s">
        <v>5</v>
      </c>
      <c r="G4" s="401" t="s">
        <v>2</v>
      </c>
      <c r="H4" s="386" t="s">
        <v>5</v>
      </c>
      <c r="I4" s="401" t="s">
        <v>2</v>
      </c>
      <c r="J4" s="386" t="s">
        <v>5</v>
      </c>
      <c r="K4" s="401" t="s">
        <v>2</v>
      </c>
      <c r="L4" s="511" t="s">
        <v>5</v>
      </c>
    </row>
    <row r="5" spans="1:12" ht="12" customHeight="1">
      <c r="A5" s="404"/>
      <c r="B5" s="542"/>
      <c r="C5" s="443"/>
      <c r="D5" s="388"/>
      <c r="E5" s="443"/>
      <c r="F5" s="388"/>
      <c r="G5" s="443"/>
      <c r="H5" s="388"/>
      <c r="I5" s="443"/>
      <c r="J5" s="388"/>
      <c r="K5" s="443"/>
      <c r="L5" s="435"/>
    </row>
    <row r="6" spans="1:27" ht="12" customHeight="1">
      <c r="A6" s="24"/>
      <c r="B6" s="101" t="s">
        <v>77</v>
      </c>
      <c r="C6" s="345" t="s">
        <v>206</v>
      </c>
      <c r="D6" s="102" t="s">
        <v>78</v>
      </c>
      <c r="E6" s="345" t="s">
        <v>206</v>
      </c>
      <c r="F6" s="345" t="s">
        <v>78</v>
      </c>
      <c r="G6" s="345" t="s">
        <v>206</v>
      </c>
      <c r="H6" s="345" t="s">
        <v>78</v>
      </c>
      <c r="I6" s="345" t="s">
        <v>206</v>
      </c>
      <c r="J6" s="345" t="s">
        <v>78</v>
      </c>
      <c r="K6" s="345" t="s">
        <v>206</v>
      </c>
      <c r="L6" s="345" t="s">
        <v>78</v>
      </c>
      <c r="M6"/>
      <c r="N6"/>
      <c r="O6"/>
      <c r="P6"/>
      <c r="Q6"/>
      <c r="R6"/>
      <c r="S6"/>
      <c r="T6"/>
      <c r="U6"/>
      <c r="V6"/>
      <c r="W6"/>
      <c r="X6"/>
      <c r="Y6"/>
      <c r="Z6"/>
      <c r="AA6"/>
    </row>
    <row r="7" spans="1:27" ht="12" customHeight="1">
      <c r="A7" s="41">
        <v>1909</v>
      </c>
      <c r="B7" s="78">
        <f>IF(+'[1]Pop'!D130=0,'[1]Pop'!H130,'[1]Pop'!D130)</f>
        <v>90.49</v>
      </c>
      <c r="C7" s="56" t="s">
        <v>7</v>
      </c>
      <c r="D7" s="64" t="s">
        <v>43</v>
      </c>
      <c r="E7" s="56" t="s">
        <v>7</v>
      </c>
      <c r="F7" s="56" t="s">
        <v>7</v>
      </c>
      <c r="G7" s="56" t="s">
        <v>7</v>
      </c>
      <c r="H7" s="56" t="s">
        <v>7</v>
      </c>
      <c r="I7" s="56" t="s">
        <v>7</v>
      </c>
      <c r="J7" s="56" t="s">
        <v>7</v>
      </c>
      <c r="K7" s="56" t="s">
        <v>7</v>
      </c>
      <c r="L7" s="56" t="s">
        <v>7</v>
      </c>
      <c r="M7" s="13"/>
      <c r="N7" s="13"/>
      <c r="O7" s="13"/>
      <c r="P7" s="13"/>
      <c r="Q7" s="13"/>
      <c r="R7" s="13"/>
      <c r="S7" s="13"/>
      <c r="T7" s="13"/>
      <c r="U7" s="13"/>
      <c r="V7" s="13"/>
      <c r="W7" s="13"/>
      <c r="X7" s="13"/>
      <c r="Y7" s="13"/>
      <c r="Z7" s="13"/>
      <c r="AA7" s="13"/>
    </row>
    <row r="8" spans="1:27" ht="12" customHeight="1">
      <c r="A8" s="41">
        <v>1910</v>
      </c>
      <c r="B8" s="78">
        <f>IF(+'[1]Pop'!D131=0,'[1]Pop'!H131,'[1]Pop'!D131)</f>
        <v>92.407</v>
      </c>
      <c r="C8" s="64" t="s">
        <v>7</v>
      </c>
      <c r="D8" s="64" t="s">
        <v>43</v>
      </c>
      <c r="E8" s="64" t="s">
        <v>7</v>
      </c>
      <c r="F8" s="64" t="s">
        <v>7</v>
      </c>
      <c r="G8" s="64" t="s">
        <v>7</v>
      </c>
      <c r="H8" s="64" t="s">
        <v>7</v>
      </c>
      <c r="I8" s="64" t="s">
        <v>7</v>
      </c>
      <c r="J8" s="64" t="s">
        <v>7</v>
      </c>
      <c r="K8" s="64" t="s">
        <v>7</v>
      </c>
      <c r="L8" s="64" t="s">
        <v>7</v>
      </c>
      <c r="M8" s="13"/>
      <c r="N8" s="13"/>
      <c r="O8" s="13"/>
      <c r="P8" s="13"/>
      <c r="Q8" s="13"/>
      <c r="R8" s="13"/>
      <c r="S8" s="13"/>
      <c r="T8" s="13"/>
      <c r="U8" s="13"/>
      <c r="V8" s="13"/>
      <c r="W8" s="13"/>
      <c r="X8" s="13"/>
      <c r="Y8" s="13"/>
      <c r="Z8" s="13"/>
      <c r="AA8" s="13"/>
    </row>
    <row r="9" spans="1:27" ht="12" customHeight="1">
      <c r="A9" s="43">
        <v>1911</v>
      </c>
      <c r="B9" s="79">
        <f>IF(+'[1]Pop'!D132=0,'[1]Pop'!H132,'[1]Pop'!D132)</f>
        <v>93.863</v>
      </c>
      <c r="C9" s="65" t="s">
        <v>7</v>
      </c>
      <c r="D9" s="65" t="s">
        <v>43</v>
      </c>
      <c r="E9" s="65" t="s">
        <v>7</v>
      </c>
      <c r="F9" s="65" t="s">
        <v>7</v>
      </c>
      <c r="G9" s="65" t="s">
        <v>7</v>
      </c>
      <c r="H9" s="65" t="s">
        <v>7</v>
      </c>
      <c r="I9" s="65" t="s">
        <v>7</v>
      </c>
      <c r="J9" s="65" t="s">
        <v>7</v>
      </c>
      <c r="K9" s="65" t="s">
        <v>7</v>
      </c>
      <c r="L9" s="65" t="s">
        <v>7</v>
      </c>
      <c r="M9" s="13"/>
      <c r="N9" s="13"/>
      <c r="O9" s="13"/>
      <c r="P9" s="13"/>
      <c r="Q9" s="13"/>
      <c r="R9" s="13"/>
      <c r="S9" s="13"/>
      <c r="T9" s="13"/>
      <c r="U9" s="13"/>
      <c r="V9" s="13"/>
      <c r="W9" s="13"/>
      <c r="X9" s="13"/>
      <c r="Y9" s="13"/>
      <c r="Z9" s="13"/>
      <c r="AA9" s="13"/>
    </row>
    <row r="10" spans="1:27" ht="12" customHeight="1">
      <c r="A10" s="43">
        <v>1912</v>
      </c>
      <c r="B10" s="79">
        <f>IF(+'[1]Pop'!D133=0,'[1]Pop'!H133,'[1]Pop'!D133)</f>
        <v>95.335</v>
      </c>
      <c r="C10" s="65" t="s">
        <v>7</v>
      </c>
      <c r="D10" s="65" t="s">
        <v>43</v>
      </c>
      <c r="E10" s="65" t="s">
        <v>7</v>
      </c>
      <c r="F10" s="65" t="s">
        <v>7</v>
      </c>
      <c r="G10" s="65" t="s">
        <v>7</v>
      </c>
      <c r="H10" s="65" t="s">
        <v>7</v>
      </c>
      <c r="I10" s="65" t="s">
        <v>7</v>
      </c>
      <c r="J10" s="65" t="s">
        <v>7</v>
      </c>
      <c r="K10" s="65" t="s">
        <v>7</v>
      </c>
      <c r="L10" s="65" t="s">
        <v>7</v>
      </c>
      <c r="M10" s="13"/>
      <c r="N10" s="13"/>
      <c r="O10" s="13"/>
      <c r="P10" s="13"/>
      <c r="Q10" s="13"/>
      <c r="R10" s="13"/>
      <c r="S10" s="13"/>
      <c r="T10" s="13"/>
      <c r="U10" s="13"/>
      <c r="V10" s="13"/>
      <c r="W10" s="13"/>
      <c r="X10" s="13"/>
      <c r="Y10" s="13"/>
      <c r="Z10" s="13"/>
      <c r="AA10" s="13"/>
    </row>
    <row r="11" spans="1:27" ht="12" customHeight="1">
      <c r="A11" s="43">
        <v>1913</v>
      </c>
      <c r="B11" s="79">
        <f>IF(+'[1]Pop'!D134=0,'[1]Pop'!H134,'[1]Pop'!D134)</f>
        <v>97.225</v>
      </c>
      <c r="C11" s="65" t="s">
        <v>7</v>
      </c>
      <c r="D11" s="65" t="s">
        <v>43</v>
      </c>
      <c r="E11" s="65" t="s">
        <v>7</v>
      </c>
      <c r="F11" s="65" t="s">
        <v>7</v>
      </c>
      <c r="G11" s="65" t="s">
        <v>7</v>
      </c>
      <c r="H11" s="65" t="s">
        <v>7</v>
      </c>
      <c r="I11" s="65" t="s">
        <v>7</v>
      </c>
      <c r="J11" s="65" t="s">
        <v>7</v>
      </c>
      <c r="K11" s="65" t="s">
        <v>7</v>
      </c>
      <c r="L11" s="65" t="s">
        <v>7</v>
      </c>
      <c r="M11" s="13"/>
      <c r="N11" s="13"/>
      <c r="O11" s="13"/>
      <c r="P11" s="13"/>
      <c r="Q11" s="13"/>
      <c r="R11" s="13"/>
      <c r="S11" s="13"/>
      <c r="T11" s="13"/>
      <c r="U11" s="13"/>
      <c r="V11" s="13"/>
      <c r="W11" s="13"/>
      <c r="X11" s="13"/>
      <c r="Y11" s="13"/>
      <c r="Z11" s="13"/>
      <c r="AA11" s="13"/>
    </row>
    <row r="12" spans="1:27" ht="12" customHeight="1">
      <c r="A12" s="43">
        <v>1914</v>
      </c>
      <c r="B12" s="79">
        <f>IF(+'[1]Pop'!D135=0,'[1]Pop'!H135,'[1]Pop'!D135)</f>
        <v>99.111</v>
      </c>
      <c r="C12" s="65" t="s">
        <v>7</v>
      </c>
      <c r="D12" s="65" t="s">
        <v>43</v>
      </c>
      <c r="E12" s="65" t="s">
        <v>7</v>
      </c>
      <c r="F12" s="65" t="s">
        <v>7</v>
      </c>
      <c r="G12" s="65" t="s">
        <v>7</v>
      </c>
      <c r="H12" s="65" t="s">
        <v>7</v>
      </c>
      <c r="I12" s="65" t="s">
        <v>7</v>
      </c>
      <c r="J12" s="65" t="s">
        <v>7</v>
      </c>
      <c r="K12" s="65" t="s">
        <v>7</v>
      </c>
      <c r="L12" s="65" t="s">
        <v>7</v>
      </c>
      <c r="M12" s="13"/>
      <c r="N12" s="13"/>
      <c r="O12" s="13"/>
      <c r="P12" s="13"/>
      <c r="Q12" s="13"/>
      <c r="R12" s="13"/>
      <c r="S12" s="13"/>
      <c r="T12" s="13"/>
      <c r="U12" s="13"/>
      <c r="V12" s="13"/>
      <c r="W12" s="13"/>
      <c r="X12" s="13"/>
      <c r="Y12" s="13"/>
      <c r="Z12" s="13"/>
      <c r="AA12" s="13"/>
    </row>
    <row r="13" spans="1:27" ht="12" customHeight="1">
      <c r="A13" s="43">
        <v>1915</v>
      </c>
      <c r="B13" s="79">
        <f>IF(+'[1]Pop'!D136=0,'[1]Pop'!H136,'[1]Pop'!D136)</f>
        <v>100.546</v>
      </c>
      <c r="C13" s="65" t="s">
        <v>7</v>
      </c>
      <c r="D13" s="65" t="s">
        <v>43</v>
      </c>
      <c r="E13" s="65" t="s">
        <v>7</v>
      </c>
      <c r="F13" s="65" t="s">
        <v>7</v>
      </c>
      <c r="G13" s="65" t="s">
        <v>7</v>
      </c>
      <c r="H13" s="65" t="s">
        <v>7</v>
      </c>
      <c r="I13" s="65" t="s">
        <v>7</v>
      </c>
      <c r="J13" s="65" t="s">
        <v>7</v>
      </c>
      <c r="K13" s="65" t="s">
        <v>7</v>
      </c>
      <c r="L13" s="65" t="s">
        <v>7</v>
      </c>
      <c r="M13" s="13"/>
      <c r="N13" s="13"/>
      <c r="O13" s="13"/>
      <c r="P13" s="13"/>
      <c r="Q13" s="13"/>
      <c r="R13" s="13"/>
      <c r="S13" s="13"/>
      <c r="T13" s="13"/>
      <c r="U13" s="13"/>
      <c r="V13" s="13"/>
      <c r="W13" s="13"/>
      <c r="X13" s="13"/>
      <c r="Y13" s="13"/>
      <c r="Z13" s="13"/>
      <c r="AA13" s="13"/>
    </row>
    <row r="14" spans="1:27" ht="12" customHeight="1">
      <c r="A14" s="41">
        <v>1916</v>
      </c>
      <c r="B14" s="78">
        <f>IF(+'[1]Pop'!D137=0,'[1]Pop'!H137,'[1]Pop'!D137)</f>
        <v>101.961</v>
      </c>
      <c r="C14" s="64" t="s">
        <v>7</v>
      </c>
      <c r="D14" s="64" t="s">
        <v>43</v>
      </c>
      <c r="E14" s="64" t="s">
        <v>7</v>
      </c>
      <c r="F14" s="64" t="s">
        <v>7</v>
      </c>
      <c r="G14" s="64" t="s">
        <v>7</v>
      </c>
      <c r="H14" s="64" t="s">
        <v>7</v>
      </c>
      <c r="I14" s="64" t="s">
        <v>7</v>
      </c>
      <c r="J14" s="64" t="s">
        <v>7</v>
      </c>
      <c r="K14" s="64" t="s">
        <v>7</v>
      </c>
      <c r="L14" s="64" t="s">
        <v>7</v>
      </c>
      <c r="M14" s="13"/>
      <c r="N14" s="13"/>
      <c r="O14" s="13"/>
      <c r="P14" s="13"/>
      <c r="Q14" s="13"/>
      <c r="R14" s="13"/>
      <c r="S14" s="13"/>
      <c r="T14" s="13"/>
      <c r="U14" s="13"/>
      <c r="V14" s="13"/>
      <c r="W14" s="13"/>
      <c r="X14" s="13"/>
      <c r="Y14" s="13"/>
      <c r="Z14" s="13"/>
      <c r="AA14" s="13"/>
    </row>
    <row r="15" spans="1:27" ht="12" customHeight="1">
      <c r="A15" s="41">
        <v>1917</v>
      </c>
      <c r="B15" s="78">
        <f>IF(+'[1]Pop'!D138=0,'[1]Pop'!H138,'[1]Pop'!D138)</f>
        <v>103.414</v>
      </c>
      <c r="C15" s="64" t="s">
        <v>7</v>
      </c>
      <c r="D15" s="64" t="s">
        <v>43</v>
      </c>
      <c r="E15" s="64" t="s">
        <v>7</v>
      </c>
      <c r="F15" s="64" t="s">
        <v>7</v>
      </c>
      <c r="G15" s="64" t="s">
        <v>7</v>
      </c>
      <c r="H15" s="64" t="s">
        <v>7</v>
      </c>
      <c r="I15" s="64" t="s">
        <v>7</v>
      </c>
      <c r="J15" s="64" t="s">
        <v>7</v>
      </c>
      <c r="K15" s="64" t="s">
        <v>7</v>
      </c>
      <c r="L15" s="64" t="s">
        <v>7</v>
      </c>
      <c r="M15" s="13"/>
      <c r="N15" s="13"/>
      <c r="O15" s="13"/>
      <c r="P15" s="13"/>
      <c r="Q15" s="13"/>
      <c r="R15" s="13"/>
      <c r="S15" s="13"/>
      <c r="T15" s="13"/>
      <c r="U15" s="13"/>
      <c r="V15" s="13"/>
      <c r="W15" s="13"/>
      <c r="X15" s="13"/>
      <c r="Y15" s="13"/>
      <c r="Z15" s="13"/>
      <c r="AA15" s="13"/>
    </row>
    <row r="16" spans="1:27" ht="12" customHeight="1">
      <c r="A16" s="41">
        <v>1918</v>
      </c>
      <c r="B16" s="78">
        <f>IF(+'[1]Pop'!D139=0,'[1]Pop'!H139,'[1]Pop'!D139)</f>
        <v>104.55</v>
      </c>
      <c r="C16" s="64" t="s">
        <v>7</v>
      </c>
      <c r="D16" s="64" t="s">
        <v>43</v>
      </c>
      <c r="E16" s="64" t="s">
        <v>7</v>
      </c>
      <c r="F16" s="64" t="s">
        <v>7</v>
      </c>
      <c r="G16" s="64" t="s">
        <v>7</v>
      </c>
      <c r="H16" s="64" t="s">
        <v>7</v>
      </c>
      <c r="I16" s="64" t="s">
        <v>7</v>
      </c>
      <c r="J16" s="64" t="s">
        <v>7</v>
      </c>
      <c r="K16" s="64" t="s">
        <v>7</v>
      </c>
      <c r="L16" s="64" t="s">
        <v>7</v>
      </c>
      <c r="M16" s="13"/>
      <c r="N16" s="13"/>
      <c r="O16" s="13"/>
      <c r="P16" s="13"/>
      <c r="Q16" s="13"/>
      <c r="R16" s="13"/>
      <c r="S16" s="13"/>
      <c r="T16" s="13"/>
      <c r="U16" s="13"/>
      <c r="V16" s="13"/>
      <c r="W16" s="13"/>
      <c r="X16" s="13"/>
      <c r="Y16" s="13"/>
      <c r="Z16" s="13"/>
      <c r="AA16" s="13"/>
    </row>
    <row r="17" spans="1:27" ht="12" customHeight="1">
      <c r="A17" s="41">
        <v>1919</v>
      </c>
      <c r="B17" s="78">
        <f>IF(+'[1]Pop'!D140=0,'[1]Pop'!H140,'[1]Pop'!D140)</f>
        <v>105.063</v>
      </c>
      <c r="C17" s="64" t="s">
        <v>7</v>
      </c>
      <c r="D17" s="64">
        <v>0.1</v>
      </c>
      <c r="E17" s="64" t="s">
        <v>7</v>
      </c>
      <c r="F17" s="64" t="s">
        <v>7</v>
      </c>
      <c r="G17" s="64" t="s">
        <v>7</v>
      </c>
      <c r="H17" s="64" t="s">
        <v>43</v>
      </c>
      <c r="I17" s="64" t="s">
        <v>7</v>
      </c>
      <c r="J17" s="56">
        <f aca="true" t="shared" si="0" ref="J17:J71">SUM(D17,F17,H17)</f>
        <v>0.1</v>
      </c>
      <c r="K17" s="64" t="s">
        <v>7</v>
      </c>
      <c r="L17" s="64" t="s">
        <v>7</v>
      </c>
      <c r="M17" s="13"/>
      <c r="N17" s="13"/>
      <c r="O17" s="13"/>
      <c r="P17" s="13"/>
      <c r="Q17" s="13"/>
      <c r="R17" s="13"/>
      <c r="S17" s="13"/>
      <c r="T17" s="13"/>
      <c r="U17" s="13"/>
      <c r="V17" s="13"/>
      <c r="W17" s="13"/>
      <c r="X17" s="13"/>
      <c r="Y17" s="13"/>
      <c r="Z17" s="13"/>
      <c r="AA17" s="13"/>
    </row>
    <row r="18" spans="1:27" ht="12" customHeight="1">
      <c r="A18" s="41">
        <v>1920</v>
      </c>
      <c r="B18" s="78">
        <f>IF(+'[1]Pop'!D141=0,'[1]Pop'!H141,'[1]Pop'!D141)</f>
        <v>106.461</v>
      </c>
      <c r="C18" s="64" t="s">
        <v>7</v>
      </c>
      <c r="D18" s="64">
        <v>0.1</v>
      </c>
      <c r="E18" s="64">
        <f>'DrySkimMilkS&amp;U'!M19</f>
        <v>26</v>
      </c>
      <c r="F18" s="64">
        <f aca="true" t="shared" si="1" ref="F18:F82">E18/B18</f>
        <v>0.24422088840044712</v>
      </c>
      <c r="G18" s="64" t="s">
        <v>7</v>
      </c>
      <c r="H18" s="64" t="s">
        <v>43</v>
      </c>
      <c r="I18" s="64" t="s">
        <v>7</v>
      </c>
      <c r="J18" s="56">
        <f t="shared" si="0"/>
        <v>0.3442208884004471</v>
      </c>
      <c r="K18" s="64" t="s">
        <v>7</v>
      </c>
      <c r="L18" s="64" t="s">
        <v>7</v>
      </c>
      <c r="M18" s="13"/>
      <c r="N18" s="13"/>
      <c r="O18" s="13"/>
      <c r="P18" s="13"/>
      <c r="Q18" s="13"/>
      <c r="R18" s="13"/>
      <c r="S18" s="13"/>
      <c r="T18" s="13"/>
      <c r="U18" s="13"/>
      <c r="V18" s="13"/>
      <c r="W18" s="13"/>
      <c r="X18" s="13"/>
      <c r="Y18" s="13"/>
      <c r="Z18" s="13"/>
      <c r="AA18" s="13"/>
    </row>
    <row r="19" spans="1:27" ht="12" customHeight="1">
      <c r="A19" s="43">
        <v>1921</v>
      </c>
      <c r="B19" s="79">
        <f>IF(+'[1]Pop'!D142=0,'[1]Pop'!H142,'[1]Pop'!D142)</f>
        <v>108.538</v>
      </c>
      <c r="C19" s="65" t="s">
        <v>7</v>
      </c>
      <c r="D19" s="65" t="s">
        <v>43</v>
      </c>
      <c r="E19" s="65">
        <f>'DrySkimMilkS&amp;U'!M20</f>
        <v>21</v>
      </c>
      <c r="F19" s="65">
        <f t="shared" si="1"/>
        <v>0.19348062429748109</v>
      </c>
      <c r="G19" s="65" t="s">
        <v>7</v>
      </c>
      <c r="H19" s="65" t="s">
        <v>43</v>
      </c>
      <c r="I19" s="65" t="s">
        <v>7</v>
      </c>
      <c r="J19" s="60">
        <f t="shared" si="0"/>
        <v>0.19348062429748109</v>
      </c>
      <c r="K19" s="65" t="s">
        <v>7</v>
      </c>
      <c r="L19" s="65" t="s">
        <v>7</v>
      </c>
      <c r="M19" s="13"/>
      <c r="N19" s="13"/>
      <c r="O19" s="13"/>
      <c r="P19" s="13"/>
      <c r="Q19" s="13"/>
      <c r="R19" s="13"/>
      <c r="S19" s="13"/>
      <c r="T19" s="13"/>
      <c r="U19" s="13"/>
      <c r="V19" s="13"/>
      <c r="W19" s="13"/>
      <c r="X19" s="13"/>
      <c r="Y19" s="13"/>
      <c r="Z19" s="13"/>
      <c r="AA19" s="13"/>
    </row>
    <row r="20" spans="1:27" ht="12" customHeight="1">
      <c r="A20" s="43">
        <v>1922</v>
      </c>
      <c r="B20" s="79">
        <f>IF(+'[1]Pop'!D143=0,'[1]Pop'!H143,'[1]Pop'!D143)</f>
        <v>110.049</v>
      </c>
      <c r="C20" s="65" t="s">
        <v>7</v>
      </c>
      <c r="D20" s="65" t="s">
        <v>43</v>
      </c>
      <c r="E20" s="65">
        <f>'DrySkimMilkS&amp;U'!M21</f>
        <v>24</v>
      </c>
      <c r="F20" s="65">
        <f t="shared" si="1"/>
        <v>0.2180846713736608</v>
      </c>
      <c r="G20" s="65" t="s">
        <v>7</v>
      </c>
      <c r="H20" s="65" t="s">
        <v>43</v>
      </c>
      <c r="I20" s="65" t="s">
        <v>7</v>
      </c>
      <c r="J20" s="60">
        <f t="shared" si="0"/>
        <v>0.2180846713736608</v>
      </c>
      <c r="K20" s="65" t="s">
        <v>7</v>
      </c>
      <c r="L20" s="65" t="s">
        <v>7</v>
      </c>
      <c r="M20" s="13"/>
      <c r="N20" s="13"/>
      <c r="O20" s="13"/>
      <c r="P20" s="13"/>
      <c r="Q20" s="13"/>
      <c r="R20" s="13"/>
      <c r="S20" s="13"/>
      <c r="T20" s="13"/>
      <c r="U20" s="13"/>
      <c r="V20" s="13"/>
      <c r="W20" s="13"/>
      <c r="X20" s="13"/>
      <c r="Y20" s="13"/>
      <c r="Z20" s="13"/>
      <c r="AA20" s="13"/>
    </row>
    <row r="21" spans="1:27" ht="12" customHeight="1">
      <c r="A21" s="43">
        <v>1923</v>
      </c>
      <c r="B21" s="79">
        <f>IF(+'[1]Pop'!D144=0,'[1]Pop'!H144,'[1]Pop'!D144)</f>
        <v>111.947</v>
      </c>
      <c r="C21" s="65" t="s">
        <v>7</v>
      </c>
      <c r="D21" s="65">
        <v>0.1</v>
      </c>
      <c r="E21" s="65">
        <f>'DrySkimMilkS&amp;U'!M22</f>
        <v>41</v>
      </c>
      <c r="F21" s="65">
        <f t="shared" si="1"/>
        <v>0.36624474081484987</v>
      </c>
      <c r="G21" s="65" t="s">
        <v>7</v>
      </c>
      <c r="H21" s="65" t="s">
        <v>43</v>
      </c>
      <c r="I21" s="65" t="s">
        <v>7</v>
      </c>
      <c r="J21" s="60">
        <f t="shared" si="0"/>
        <v>0.4662447408148499</v>
      </c>
      <c r="K21" s="65" t="s">
        <v>7</v>
      </c>
      <c r="L21" s="65" t="s">
        <v>7</v>
      </c>
      <c r="M21" s="13"/>
      <c r="N21" s="13"/>
      <c r="O21" s="13"/>
      <c r="P21" s="13"/>
      <c r="Q21" s="13"/>
      <c r="R21" s="13"/>
      <c r="S21" s="13"/>
      <c r="T21" s="13"/>
      <c r="U21" s="13"/>
      <c r="V21" s="13"/>
      <c r="W21" s="13"/>
      <c r="X21" s="13"/>
      <c r="Y21" s="13"/>
      <c r="Z21" s="13"/>
      <c r="AA21" s="13"/>
    </row>
    <row r="22" spans="1:27" ht="12" customHeight="1">
      <c r="A22" s="43">
        <v>1924</v>
      </c>
      <c r="B22" s="79">
        <f>IF(+'[1]Pop'!D145=0,'[1]Pop'!H145,'[1]Pop'!D145)</f>
        <v>114.109</v>
      </c>
      <c r="C22" s="65" t="s">
        <v>7</v>
      </c>
      <c r="D22" s="65">
        <v>0.1</v>
      </c>
      <c r="E22" s="65">
        <f>'DrySkimMilkS&amp;U'!M23</f>
        <v>44</v>
      </c>
      <c r="F22" s="65">
        <f t="shared" si="1"/>
        <v>0.3855962281678045</v>
      </c>
      <c r="G22" s="65" t="s">
        <v>7</v>
      </c>
      <c r="H22" s="65" t="s">
        <v>43</v>
      </c>
      <c r="I22" s="65" t="s">
        <v>7</v>
      </c>
      <c r="J22" s="60">
        <f t="shared" si="0"/>
        <v>0.48559622816780446</v>
      </c>
      <c r="K22" s="65" t="s">
        <v>7</v>
      </c>
      <c r="L22" s="65" t="s">
        <v>7</v>
      </c>
      <c r="M22" s="13"/>
      <c r="N22" s="13"/>
      <c r="O22" s="13"/>
      <c r="P22" s="13"/>
      <c r="Q22" s="13"/>
      <c r="R22" s="13"/>
      <c r="S22" s="13"/>
      <c r="T22" s="13"/>
      <c r="U22" s="13"/>
      <c r="V22" s="13"/>
      <c r="W22" s="13"/>
      <c r="X22" s="13"/>
      <c r="Y22" s="13"/>
      <c r="Z22" s="13"/>
      <c r="AA22" s="13"/>
    </row>
    <row r="23" spans="1:27" ht="12" customHeight="1">
      <c r="A23" s="43">
        <v>1925</v>
      </c>
      <c r="B23" s="79">
        <f>IF(+'[1]Pop'!D146=0,'[1]Pop'!H146,'[1]Pop'!D146)</f>
        <v>115.829</v>
      </c>
      <c r="C23" s="65" t="s">
        <v>7</v>
      </c>
      <c r="D23" s="65">
        <v>0.1</v>
      </c>
      <c r="E23" s="65">
        <f>'DrySkimMilkS&amp;U'!M24</f>
        <v>49</v>
      </c>
      <c r="F23" s="65">
        <f t="shared" si="1"/>
        <v>0.4230374085937028</v>
      </c>
      <c r="G23" s="65" t="s">
        <v>7</v>
      </c>
      <c r="H23" s="65" t="s">
        <v>43</v>
      </c>
      <c r="I23" s="65" t="s">
        <v>7</v>
      </c>
      <c r="J23" s="60">
        <f t="shared" si="0"/>
        <v>0.5230374085937028</v>
      </c>
      <c r="K23" s="65" t="s">
        <v>7</v>
      </c>
      <c r="L23" s="65" t="s">
        <v>7</v>
      </c>
      <c r="M23" s="13"/>
      <c r="N23" s="13"/>
      <c r="O23" s="13"/>
      <c r="P23" s="13"/>
      <c r="Q23" s="13"/>
      <c r="R23" s="13"/>
      <c r="S23" s="13"/>
      <c r="T23" s="13"/>
      <c r="U23" s="13"/>
      <c r="V23" s="13"/>
      <c r="W23" s="13"/>
      <c r="X23" s="13"/>
      <c r="Y23" s="13"/>
      <c r="Z23" s="13"/>
      <c r="AA23" s="13"/>
    </row>
    <row r="24" spans="1:27" ht="12" customHeight="1">
      <c r="A24" s="41">
        <v>1926</v>
      </c>
      <c r="B24" s="78">
        <f>IF(+'[1]Pop'!D147=0,'[1]Pop'!H147,'[1]Pop'!D147)</f>
        <v>117.397</v>
      </c>
      <c r="C24" s="64" t="s">
        <v>7</v>
      </c>
      <c r="D24" s="64">
        <v>0.1</v>
      </c>
      <c r="E24" s="64">
        <f>'DrySkimMilkS&amp;U'!M25</f>
        <v>63</v>
      </c>
      <c r="F24" s="64">
        <f t="shared" si="1"/>
        <v>0.5366406296583388</v>
      </c>
      <c r="G24" s="64" t="s">
        <v>7</v>
      </c>
      <c r="H24" s="64" t="s">
        <v>43</v>
      </c>
      <c r="I24" s="64" t="s">
        <v>7</v>
      </c>
      <c r="J24" s="56">
        <f t="shared" si="0"/>
        <v>0.6366406296583388</v>
      </c>
      <c r="K24" s="64" t="s">
        <v>7</v>
      </c>
      <c r="L24" s="64" t="s">
        <v>7</v>
      </c>
      <c r="M24" s="13"/>
      <c r="N24" s="13"/>
      <c r="O24" s="13"/>
      <c r="P24" s="13"/>
      <c r="Q24" s="13"/>
      <c r="R24" s="13"/>
      <c r="S24" s="13"/>
      <c r="T24" s="13"/>
      <c r="U24" s="13"/>
      <c r="V24" s="13"/>
      <c r="W24" s="13"/>
      <c r="X24" s="13"/>
      <c r="Y24" s="13"/>
      <c r="Z24" s="13"/>
      <c r="AA24" s="13"/>
    </row>
    <row r="25" spans="1:27" ht="12" customHeight="1">
      <c r="A25" s="41">
        <v>1927</v>
      </c>
      <c r="B25" s="78">
        <f>IF(+'[1]Pop'!D148=0,'[1]Pop'!H148,'[1]Pop'!D148)</f>
        <v>119.035</v>
      </c>
      <c r="C25" s="64" t="s">
        <v>7</v>
      </c>
      <c r="D25" s="64">
        <v>0.1</v>
      </c>
      <c r="E25" s="64">
        <f>'DrySkimMilkS&amp;U'!M26</f>
        <v>79</v>
      </c>
      <c r="F25" s="64">
        <f t="shared" si="1"/>
        <v>0.6636703490570001</v>
      </c>
      <c r="G25" s="64" t="s">
        <v>7</v>
      </c>
      <c r="H25" s="64" t="s">
        <v>43</v>
      </c>
      <c r="I25" s="64" t="s">
        <v>7</v>
      </c>
      <c r="J25" s="56">
        <f t="shared" si="0"/>
        <v>0.763670349057</v>
      </c>
      <c r="K25" s="64" t="s">
        <v>7</v>
      </c>
      <c r="L25" s="64" t="s">
        <v>7</v>
      </c>
      <c r="M25" s="13"/>
      <c r="N25" s="13"/>
      <c r="O25" s="13"/>
      <c r="P25" s="13"/>
      <c r="Q25" s="13"/>
      <c r="R25" s="13"/>
      <c r="S25" s="13"/>
      <c r="T25" s="13"/>
      <c r="U25" s="13"/>
      <c r="V25" s="13"/>
      <c r="W25" s="13"/>
      <c r="X25" s="13"/>
      <c r="Y25" s="13"/>
      <c r="Z25" s="13"/>
      <c r="AA25" s="13"/>
    </row>
    <row r="26" spans="1:27" ht="12" customHeight="1">
      <c r="A26" s="41">
        <v>1928</v>
      </c>
      <c r="B26" s="78">
        <f>IF(+'[1]Pop'!D149=0,'[1]Pop'!H149,'[1]Pop'!D149)</f>
        <v>120.509</v>
      </c>
      <c r="C26" s="64" t="s">
        <v>7</v>
      </c>
      <c r="D26" s="64">
        <v>0.1</v>
      </c>
      <c r="E26" s="64">
        <f>'DrySkimMilkS&amp;U'!M27</f>
        <v>95</v>
      </c>
      <c r="F26" s="64">
        <f t="shared" si="1"/>
        <v>0.7883228638524924</v>
      </c>
      <c r="G26" s="64" t="s">
        <v>7</v>
      </c>
      <c r="H26" s="64" t="s">
        <v>43</v>
      </c>
      <c r="I26" s="64" t="s">
        <v>7</v>
      </c>
      <c r="J26" s="56">
        <f t="shared" si="0"/>
        <v>0.8883228638524924</v>
      </c>
      <c r="K26" s="64" t="s">
        <v>7</v>
      </c>
      <c r="L26" s="64" t="s">
        <v>7</v>
      </c>
      <c r="M26" s="13"/>
      <c r="N26" s="13"/>
      <c r="O26" s="13"/>
      <c r="P26" s="13"/>
      <c r="Q26" s="13"/>
      <c r="R26" s="13"/>
      <c r="S26" s="13"/>
      <c r="T26" s="13"/>
      <c r="U26" s="13"/>
      <c r="V26" s="13"/>
      <c r="W26" s="13"/>
      <c r="X26" s="13"/>
      <c r="Y26" s="13"/>
      <c r="Z26" s="13"/>
      <c r="AA26" s="13"/>
    </row>
    <row r="27" spans="1:27" ht="12" customHeight="1">
      <c r="A27" s="41">
        <v>1929</v>
      </c>
      <c r="B27" s="78">
        <f>IF(+'[1]Pop'!D150=0,'[1]Pop'!H150,'[1]Pop'!D150)</f>
        <v>121.767</v>
      </c>
      <c r="C27" s="64" t="s">
        <v>7</v>
      </c>
      <c r="D27" s="64">
        <v>0.1</v>
      </c>
      <c r="E27" s="64">
        <f>'DrySkimMilkS&amp;U'!M28</f>
        <v>133</v>
      </c>
      <c r="F27" s="64">
        <f t="shared" si="1"/>
        <v>1.0922499527786675</v>
      </c>
      <c r="G27" s="64" t="s">
        <v>7</v>
      </c>
      <c r="H27" s="64" t="s">
        <v>43</v>
      </c>
      <c r="I27" s="64" t="s">
        <v>7</v>
      </c>
      <c r="J27" s="56">
        <f t="shared" si="0"/>
        <v>1.1922499527786676</v>
      </c>
      <c r="K27" s="64" t="s">
        <v>7</v>
      </c>
      <c r="L27" s="64" t="s">
        <v>7</v>
      </c>
      <c r="M27" s="13"/>
      <c r="N27" s="13"/>
      <c r="O27" s="13"/>
      <c r="P27" s="13"/>
      <c r="Q27" s="13"/>
      <c r="R27" s="13"/>
      <c r="S27" s="13"/>
      <c r="T27" s="13"/>
      <c r="U27" s="13"/>
      <c r="V27" s="13"/>
      <c r="W27" s="13"/>
      <c r="X27" s="13"/>
      <c r="Y27" s="13"/>
      <c r="Z27" s="13"/>
      <c r="AA27" s="13"/>
    </row>
    <row r="28" spans="1:27" ht="12" customHeight="1">
      <c r="A28" s="41">
        <v>1930</v>
      </c>
      <c r="B28" s="78">
        <f>IF(+'[1]Pop'!D151=0,'[1]Pop'!H151,'[1]Pop'!D151)</f>
        <v>123.188</v>
      </c>
      <c r="C28" s="64" t="s">
        <v>7</v>
      </c>
      <c r="D28" s="64">
        <v>0.1</v>
      </c>
      <c r="E28" s="64">
        <f>'DrySkimMilkS&amp;U'!M29</f>
        <v>161</v>
      </c>
      <c r="F28" s="64">
        <f t="shared" si="1"/>
        <v>1.3069454817027633</v>
      </c>
      <c r="G28" s="64" t="s">
        <v>7</v>
      </c>
      <c r="H28" s="64" t="s">
        <v>43</v>
      </c>
      <c r="I28" s="64" t="s">
        <v>7</v>
      </c>
      <c r="J28" s="56">
        <f t="shared" si="0"/>
        <v>1.4069454817027633</v>
      </c>
      <c r="K28" s="64" t="s">
        <v>7</v>
      </c>
      <c r="L28" s="64" t="s">
        <v>7</v>
      </c>
      <c r="M28" s="13"/>
      <c r="N28" s="13"/>
      <c r="O28" s="13"/>
      <c r="P28" s="13"/>
      <c r="Q28" s="13"/>
      <c r="R28" s="13"/>
      <c r="S28" s="13"/>
      <c r="T28" s="13"/>
      <c r="U28" s="13"/>
      <c r="V28" s="13"/>
      <c r="W28" s="13"/>
      <c r="X28" s="13"/>
      <c r="Y28" s="13"/>
      <c r="Z28" s="13"/>
      <c r="AA28" s="13"/>
    </row>
    <row r="29" spans="1:27" ht="12" customHeight="1">
      <c r="A29" s="43">
        <v>1931</v>
      </c>
      <c r="B29" s="79">
        <f>IF(+'[1]Pop'!D152=0,'[1]Pop'!H152,'[1]Pop'!D152)</f>
        <v>124.149</v>
      </c>
      <c r="C29" s="65" t="s">
        <v>7</v>
      </c>
      <c r="D29" s="65">
        <v>0.1</v>
      </c>
      <c r="E29" s="65">
        <f>'DrySkimMilkS&amp;U'!M30</f>
        <v>172</v>
      </c>
      <c r="F29" s="65">
        <f t="shared" si="1"/>
        <v>1.385432021200332</v>
      </c>
      <c r="G29" s="65" t="s">
        <v>7</v>
      </c>
      <c r="H29" s="65" t="s">
        <v>43</v>
      </c>
      <c r="I29" s="65" t="s">
        <v>7</v>
      </c>
      <c r="J29" s="60">
        <f t="shared" si="0"/>
        <v>1.485432021200332</v>
      </c>
      <c r="K29" s="65" t="s">
        <v>7</v>
      </c>
      <c r="L29" s="65" t="s">
        <v>7</v>
      </c>
      <c r="M29" s="13"/>
      <c r="N29" s="13"/>
      <c r="O29" s="13"/>
      <c r="P29" s="13"/>
      <c r="Q29" s="13"/>
      <c r="R29" s="13"/>
      <c r="S29" s="13"/>
      <c r="T29" s="13"/>
      <c r="U29" s="13"/>
      <c r="V29" s="13"/>
      <c r="W29" s="13"/>
      <c r="X29" s="13"/>
      <c r="Y29" s="13"/>
      <c r="Z29" s="13"/>
      <c r="AA29" s="13"/>
    </row>
    <row r="30" spans="1:27" ht="12" customHeight="1">
      <c r="A30" s="43">
        <v>1932</v>
      </c>
      <c r="B30" s="79">
        <f>IF(+'[1]Pop'!D153=0,'[1]Pop'!H153,'[1]Pop'!D153)</f>
        <v>124.949</v>
      </c>
      <c r="C30" s="65" t="s">
        <v>7</v>
      </c>
      <c r="D30" s="65">
        <v>0.1</v>
      </c>
      <c r="E30" s="65">
        <f>'DrySkimMilkS&amp;U'!M31</f>
        <v>179</v>
      </c>
      <c r="F30" s="65">
        <f t="shared" si="1"/>
        <v>1.4325844944737454</v>
      </c>
      <c r="G30" s="65" t="s">
        <v>7</v>
      </c>
      <c r="H30" s="65" t="s">
        <v>43</v>
      </c>
      <c r="I30" s="65" t="s">
        <v>7</v>
      </c>
      <c r="J30" s="60">
        <f t="shared" si="0"/>
        <v>1.5325844944737455</v>
      </c>
      <c r="K30" s="65" t="s">
        <v>7</v>
      </c>
      <c r="L30" s="65" t="s">
        <v>7</v>
      </c>
      <c r="M30" s="13"/>
      <c r="N30" s="13"/>
      <c r="O30" s="13"/>
      <c r="P30" s="13"/>
      <c r="Q30" s="13"/>
      <c r="R30" s="13"/>
      <c r="S30" s="13"/>
      <c r="T30" s="13"/>
      <c r="U30" s="13"/>
      <c r="V30" s="13"/>
      <c r="W30" s="13"/>
      <c r="X30" s="13"/>
      <c r="Y30" s="13"/>
      <c r="Z30" s="13"/>
      <c r="AA30" s="13"/>
    </row>
    <row r="31" spans="1:27" ht="12" customHeight="1">
      <c r="A31" s="43">
        <v>1933</v>
      </c>
      <c r="B31" s="79">
        <f>IF(+'[1]Pop'!D154=0,'[1]Pop'!H154,'[1]Pop'!D154)</f>
        <v>125.69</v>
      </c>
      <c r="C31" s="65" t="s">
        <v>7</v>
      </c>
      <c r="D31" s="65">
        <v>0.1</v>
      </c>
      <c r="E31" s="65">
        <f>'DrySkimMilkS&amp;U'!M32</f>
        <v>179</v>
      </c>
      <c r="F31" s="65">
        <f t="shared" si="1"/>
        <v>1.4241387540774924</v>
      </c>
      <c r="G31" s="65" t="s">
        <v>7</v>
      </c>
      <c r="H31" s="65" t="s">
        <v>43</v>
      </c>
      <c r="I31" s="65" t="s">
        <v>7</v>
      </c>
      <c r="J31" s="60">
        <f t="shared" si="0"/>
        <v>1.5241387540774924</v>
      </c>
      <c r="K31" s="65" t="s">
        <v>7</v>
      </c>
      <c r="L31" s="65" t="s">
        <v>7</v>
      </c>
      <c r="M31" s="13"/>
      <c r="N31" s="13"/>
      <c r="O31" s="13"/>
      <c r="P31" s="13"/>
      <c r="Q31" s="13"/>
      <c r="R31" s="13"/>
      <c r="S31" s="13"/>
      <c r="T31" s="13"/>
      <c r="U31" s="13"/>
      <c r="V31" s="13"/>
      <c r="W31" s="13"/>
      <c r="X31" s="13"/>
      <c r="Y31" s="13"/>
      <c r="Z31" s="13"/>
      <c r="AA31" s="13"/>
    </row>
    <row r="32" spans="1:27" ht="12" customHeight="1">
      <c r="A32" s="43">
        <v>1934</v>
      </c>
      <c r="B32" s="79">
        <f>IF(+'[1]Pop'!D155=0,'[1]Pop'!H155,'[1]Pop'!D155)</f>
        <v>126.485</v>
      </c>
      <c r="C32" s="65" t="s">
        <v>7</v>
      </c>
      <c r="D32" s="65">
        <v>0.1</v>
      </c>
      <c r="E32" s="65">
        <f>'DrySkimMilkS&amp;U'!M33</f>
        <v>188</v>
      </c>
      <c r="F32" s="65">
        <f t="shared" si="1"/>
        <v>1.486342254022216</v>
      </c>
      <c r="G32" s="65" t="s">
        <v>7</v>
      </c>
      <c r="H32" s="65" t="s">
        <v>43</v>
      </c>
      <c r="I32" s="65" t="s">
        <v>7</v>
      </c>
      <c r="J32" s="60">
        <f t="shared" si="0"/>
        <v>1.586342254022216</v>
      </c>
      <c r="K32" s="65" t="s">
        <v>7</v>
      </c>
      <c r="L32" s="65" t="s">
        <v>7</v>
      </c>
      <c r="M32" s="13"/>
      <c r="N32" s="13"/>
      <c r="O32" s="13"/>
      <c r="P32" s="13"/>
      <c r="Q32" s="13"/>
      <c r="R32" s="13"/>
      <c r="S32" s="13"/>
      <c r="T32" s="13"/>
      <c r="U32" s="13"/>
      <c r="V32" s="13"/>
      <c r="W32" s="13"/>
      <c r="X32" s="13"/>
      <c r="Y32" s="13"/>
      <c r="Z32" s="13"/>
      <c r="AA32" s="13"/>
    </row>
    <row r="33" spans="1:27" ht="12" customHeight="1">
      <c r="A33" s="43">
        <v>1935</v>
      </c>
      <c r="B33" s="79">
        <f>IF(+'[1]Pop'!D156=0,'[1]Pop'!H156,'[1]Pop'!D156)</f>
        <v>127.362</v>
      </c>
      <c r="C33" s="65" t="s">
        <v>7</v>
      </c>
      <c r="D33" s="65">
        <v>0.1</v>
      </c>
      <c r="E33" s="65">
        <f>'DrySkimMilkS&amp;U'!M34</f>
        <v>200</v>
      </c>
      <c r="F33" s="65">
        <f t="shared" si="1"/>
        <v>1.5703270991347498</v>
      </c>
      <c r="G33" s="65" t="s">
        <v>7</v>
      </c>
      <c r="H33" s="65" t="s">
        <v>43</v>
      </c>
      <c r="I33" s="65" t="s">
        <v>7</v>
      </c>
      <c r="J33" s="60">
        <f t="shared" si="0"/>
        <v>1.6703270991347499</v>
      </c>
      <c r="K33" s="65" t="s">
        <v>7</v>
      </c>
      <c r="L33" s="65" t="s">
        <v>7</v>
      </c>
      <c r="M33" s="13"/>
      <c r="N33" s="13"/>
      <c r="O33" s="13"/>
      <c r="P33" s="13"/>
      <c r="Q33" s="13"/>
      <c r="R33" s="13"/>
      <c r="S33" s="13"/>
      <c r="T33" s="13"/>
      <c r="U33" s="13"/>
      <c r="V33" s="13"/>
      <c r="W33" s="13"/>
      <c r="X33" s="13"/>
      <c r="Y33" s="13"/>
      <c r="Z33" s="13"/>
      <c r="AA33" s="13"/>
    </row>
    <row r="34" spans="1:27" ht="12" customHeight="1">
      <c r="A34" s="41">
        <v>1936</v>
      </c>
      <c r="B34" s="78">
        <f>IF(+'[1]Pop'!D157=0,'[1]Pop'!H157,'[1]Pop'!D157)</f>
        <v>128.181</v>
      </c>
      <c r="C34" s="64" t="s">
        <v>7</v>
      </c>
      <c r="D34" s="64">
        <v>0.1</v>
      </c>
      <c r="E34" s="64">
        <f>'DrySkimMilkS&amp;U'!M35</f>
        <v>226</v>
      </c>
      <c r="F34" s="64">
        <f t="shared" si="1"/>
        <v>1.763131821408789</v>
      </c>
      <c r="G34" s="64" t="s">
        <v>7</v>
      </c>
      <c r="H34" s="64" t="s">
        <v>43</v>
      </c>
      <c r="I34" s="64" t="s">
        <v>7</v>
      </c>
      <c r="J34" s="56">
        <f t="shared" si="0"/>
        <v>1.863131821408789</v>
      </c>
      <c r="K34" s="64" t="s">
        <v>7</v>
      </c>
      <c r="L34" s="64" t="s">
        <v>7</v>
      </c>
      <c r="M34" s="13"/>
      <c r="N34" s="13"/>
      <c r="O34" s="13"/>
      <c r="P34" s="13"/>
      <c r="Q34" s="13"/>
      <c r="R34" s="13"/>
      <c r="S34" s="13"/>
      <c r="T34" s="13"/>
      <c r="U34" s="13"/>
      <c r="V34" s="13"/>
      <c r="W34" s="13"/>
      <c r="X34" s="13"/>
      <c r="Y34" s="13"/>
      <c r="Z34" s="13"/>
      <c r="AA34" s="13"/>
    </row>
    <row r="35" spans="1:27" ht="12" customHeight="1">
      <c r="A35" s="41">
        <v>1937</v>
      </c>
      <c r="B35" s="78">
        <f>IF(+'[1]Pop'!D158=0,'[1]Pop'!H158,'[1]Pop'!D158)</f>
        <v>128.961</v>
      </c>
      <c r="C35" s="64" t="s">
        <v>7</v>
      </c>
      <c r="D35" s="64">
        <v>0.1</v>
      </c>
      <c r="E35" s="64">
        <f>'DrySkimMilkS&amp;U'!M36</f>
        <v>244</v>
      </c>
      <c r="F35" s="64">
        <f t="shared" si="1"/>
        <v>1.892044881785966</v>
      </c>
      <c r="G35" s="64" t="s">
        <v>7</v>
      </c>
      <c r="H35" s="64" t="s">
        <v>43</v>
      </c>
      <c r="I35" s="64" t="s">
        <v>7</v>
      </c>
      <c r="J35" s="56">
        <f t="shared" si="0"/>
        <v>1.9920448817859662</v>
      </c>
      <c r="K35" s="64" t="s">
        <v>7</v>
      </c>
      <c r="L35" s="64">
        <v>0.1</v>
      </c>
      <c r="M35" s="13"/>
      <c r="N35" s="13"/>
      <c r="O35" s="13"/>
      <c r="P35" s="13"/>
      <c r="Q35" s="13"/>
      <c r="R35" s="13"/>
      <c r="S35" s="13"/>
      <c r="T35" s="13"/>
      <c r="U35" s="13"/>
      <c r="V35" s="13"/>
      <c r="W35" s="13"/>
      <c r="X35" s="13"/>
      <c r="Y35" s="13"/>
      <c r="Z35" s="13"/>
      <c r="AA35" s="13"/>
    </row>
    <row r="36" spans="1:27" ht="12" customHeight="1">
      <c r="A36" s="41">
        <v>1938</v>
      </c>
      <c r="B36" s="78">
        <f>IF(+'[1]Pop'!D159=0,'[1]Pop'!H159,'[1]Pop'!D159)</f>
        <v>129.969</v>
      </c>
      <c r="C36" s="64" t="s">
        <v>7</v>
      </c>
      <c r="D36" s="64">
        <v>0.1</v>
      </c>
      <c r="E36" s="64">
        <f>'DrySkimMilkS&amp;U'!M37</f>
        <v>275</v>
      </c>
      <c r="F36" s="64">
        <f t="shared" si="1"/>
        <v>2.1158891735721594</v>
      </c>
      <c r="G36" s="64" t="s">
        <v>7</v>
      </c>
      <c r="H36" s="64" t="s">
        <v>43</v>
      </c>
      <c r="I36" s="64" t="s">
        <v>7</v>
      </c>
      <c r="J36" s="56">
        <f t="shared" si="0"/>
        <v>2.2158891735721595</v>
      </c>
      <c r="K36" s="64" t="s">
        <v>7</v>
      </c>
      <c r="L36" s="64">
        <v>0.1</v>
      </c>
      <c r="M36" s="13"/>
      <c r="N36" s="13"/>
      <c r="O36" s="13"/>
      <c r="P36" s="13"/>
      <c r="Q36" s="13"/>
      <c r="R36" s="13"/>
      <c r="S36" s="13"/>
      <c r="T36" s="13"/>
      <c r="U36" s="13"/>
      <c r="V36" s="13"/>
      <c r="W36" s="13"/>
      <c r="X36" s="13"/>
      <c r="Y36" s="13"/>
      <c r="Z36" s="13"/>
      <c r="AA36" s="13"/>
    </row>
    <row r="37" spans="1:27" ht="12" customHeight="1">
      <c r="A37" s="41">
        <v>1939</v>
      </c>
      <c r="B37" s="78">
        <f>IF(+'[1]Pop'!D160=0,'[1]Pop'!H160,'[1]Pop'!D160)</f>
        <v>131.028</v>
      </c>
      <c r="C37" s="64" t="s">
        <v>7</v>
      </c>
      <c r="D37" s="64">
        <v>0.1</v>
      </c>
      <c r="E37" s="64">
        <f>'DrySkimMilkS&amp;U'!M38</f>
        <v>285</v>
      </c>
      <c r="F37" s="64">
        <f t="shared" si="1"/>
        <v>2.1751076105870504</v>
      </c>
      <c r="G37" s="64" t="s">
        <v>7</v>
      </c>
      <c r="H37" s="64" t="s">
        <v>43</v>
      </c>
      <c r="I37" s="64" t="s">
        <v>7</v>
      </c>
      <c r="J37" s="56">
        <f t="shared" si="0"/>
        <v>2.2751076105870505</v>
      </c>
      <c r="K37" s="64" t="s">
        <v>7</v>
      </c>
      <c r="L37" s="64">
        <v>0.1</v>
      </c>
      <c r="M37" s="13"/>
      <c r="N37" s="13"/>
      <c r="O37" s="13"/>
      <c r="P37" s="13"/>
      <c r="Q37" s="13"/>
      <c r="R37" s="13"/>
      <c r="S37" s="13"/>
      <c r="T37" s="13"/>
      <c r="U37" s="13"/>
      <c r="V37" s="13"/>
      <c r="W37" s="13"/>
      <c r="X37" s="13"/>
      <c r="Y37" s="13"/>
      <c r="Z37" s="13"/>
      <c r="AA37" s="13"/>
    </row>
    <row r="38" spans="1:27" ht="12" customHeight="1">
      <c r="A38" s="41">
        <v>1940</v>
      </c>
      <c r="B38" s="78">
        <f>IF(+'[1]Pop'!D161=0,'[1]Pop'!H161,'[1]Pop'!D161)</f>
        <v>132.122</v>
      </c>
      <c r="C38" s="64" t="s">
        <v>7</v>
      </c>
      <c r="D38" s="64">
        <v>0.4</v>
      </c>
      <c r="E38" s="64">
        <f>'DrySkimMilkS&amp;U'!M39</f>
        <v>295</v>
      </c>
      <c r="F38" s="64">
        <f t="shared" si="1"/>
        <v>2.232784850365571</v>
      </c>
      <c r="G38" s="64" t="s">
        <v>7</v>
      </c>
      <c r="H38" s="64">
        <v>0.1</v>
      </c>
      <c r="I38" s="64" t="s">
        <v>7</v>
      </c>
      <c r="J38" s="56">
        <f t="shared" si="0"/>
        <v>2.732784850365571</v>
      </c>
      <c r="K38" s="64" t="s">
        <v>7</v>
      </c>
      <c r="L38" s="64">
        <v>0.1</v>
      </c>
      <c r="M38" s="13"/>
      <c r="N38" s="13"/>
      <c r="O38" s="13"/>
      <c r="P38" s="13"/>
      <c r="Q38" s="13"/>
      <c r="R38" s="13"/>
      <c r="S38" s="13"/>
      <c r="T38" s="13"/>
      <c r="U38" s="13"/>
      <c r="V38" s="13"/>
      <c r="W38" s="13"/>
      <c r="X38" s="13"/>
      <c r="Y38" s="13"/>
      <c r="Z38" s="13"/>
      <c r="AA38" s="13"/>
    </row>
    <row r="39" spans="1:27" ht="12" customHeight="1">
      <c r="A39" s="43">
        <v>1941</v>
      </c>
      <c r="B39" s="79">
        <f>IF(+'[1]Pop'!D162=0,'[1]Pop'!H162,'[1]Pop'!D162)</f>
        <v>133.402</v>
      </c>
      <c r="C39" s="65" t="s">
        <v>7</v>
      </c>
      <c r="D39" s="65">
        <v>0.2</v>
      </c>
      <c r="E39" s="65">
        <f>'DrySkimMilkS&amp;U'!M40</f>
        <v>332</v>
      </c>
      <c r="F39" s="65">
        <f t="shared" si="1"/>
        <v>2.488718310070314</v>
      </c>
      <c r="G39" s="65" t="s">
        <v>7</v>
      </c>
      <c r="H39" s="65">
        <v>0.1</v>
      </c>
      <c r="I39" s="65" t="s">
        <v>7</v>
      </c>
      <c r="J39" s="60">
        <f t="shared" si="0"/>
        <v>2.788718310070314</v>
      </c>
      <c r="K39" s="65" t="s">
        <v>7</v>
      </c>
      <c r="L39" s="65">
        <v>0.1</v>
      </c>
      <c r="M39" s="13"/>
      <c r="N39" s="13"/>
      <c r="O39" s="13"/>
      <c r="P39" s="13"/>
      <c r="Q39" s="13"/>
      <c r="R39" s="13"/>
      <c r="S39" s="13"/>
      <c r="T39" s="13"/>
      <c r="U39" s="13"/>
      <c r="V39" s="13"/>
      <c r="W39" s="13"/>
      <c r="X39" s="13"/>
      <c r="Y39" s="13"/>
      <c r="Z39" s="13"/>
      <c r="AA39" s="13"/>
    </row>
    <row r="40" spans="1:27" ht="12" customHeight="1">
      <c r="A40" s="43">
        <v>1942</v>
      </c>
      <c r="B40" s="79">
        <f>IF(+'[1]Pop'!D163=0,'[1]Pop'!H163,'[1]Pop'!D163)</f>
        <v>134.86</v>
      </c>
      <c r="C40" s="65" t="s">
        <v>7</v>
      </c>
      <c r="D40" s="65">
        <v>0.2</v>
      </c>
      <c r="E40" s="65">
        <f>'DrySkimMilkS&amp;U'!M41</f>
        <v>352</v>
      </c>
      <c r="F40" s="65">
        <f t="shared" si="1"/>
        <v>2.6101141924959212</v>
      </c>
      <c r="G40" s="65" t="s">
        <v>7</v>
      </c>
      <c r="H40" s="65">
        <v>0.2</v>
      </c>
      <c r="I40" s="65" t="s">
        <v>7</v>
      </c>
      <c r="J40" s="60">
        <f t="shared" si="0"/>
        <v>3.0101141924959216</v>
      </c>
      <c r="K40" s="65" t="s">
        <v>7</v>
      </c>
      <c r="L40" s="65">
        <v>0.1</v>
      </c>
      <c r="M40" s="13"/>
      <c r="N40" s="13"/>
      <c r="O40" s="13"/>
      <c r="P40" s="13"/>
      <c r="Q40" s="13"/>
      <c r="R40" s="13"/>
      <c r="S40" s="13"/>
      <c r="T40" s="13"/>
      <c r="U40" s="13"/>
      <c r="V40" s="13"/>
      <c r="W40" s="13"/>
      <c r="X40" s="13"/>
      <c r="Y40" s="13"/>
      <c r="Z40" s="13"/>
      <c r="AA40" s="13"/>
    </row>
    <row r="41" spans="1:27" ht="12" customHeight="1">
      <c r="A41" s="43">
        <v>1943</v>
      </c>
      <c r="B41" s="79">
        <f>IF(+'[1]Pop'!D164=0,'[1]Pop'!H164,'[1]Pop'!D164)</f>
        <v>136.739</v>
      </c>
      <c r="C41" s="65" t="s">
        <v>7</v>
      </c>
      <c r="D41" s="65">
        <v>0.4</v>
      </c>
      <c r="E41" s="65">
        <f>'DrySkimMilkS&amp;U'!M42</f>
        <v>304</v>
      </c>
      <c r="F41" s="65">
        <f t="shared" si="1"/>
        <v>2.2232135674533233</v>
      </c>
      <c r="G41" s="65" t="s">
        <v>7</v>
      </c>
      <c r="H41" s="65">
        <v>0.2</v>
      </c>
      <c r="I41" s="65" t="s">
        <v>7</v>
      </c>
      <c r="J41" s="60">
        <f t="shared" si="0"/>
        <v>2.8232135674533234</v>
      </c>
      <c r="K41" s="65" t="s">
        <v>7</v>
      </c>
      <c r="L41" s="65">
        <v>0.1</v>
      </c>
      <c r="M41" s="13"/>
      <c r="N41" s="13"/>
      <c r="O41" s="13"/>
      <c r="P41" s="13"/>
      <c r="Q41" s="13"/>
      <c r="R41" s="13"/>
      <c r="S41" s="13"/>
      <c r="T41" s="13"/>
      <c r="U41" s="13"/>
      <c r="V41" s="13"/>
      <c r="W41" s="13"/>
      <c r="X41" s="13"/>
      <c r="Y41" s="13"/>
      <c r="Z41" s="13"/>
      <c r="AA41" s="13"/>
    </row>
    <row r="42" spans="1:27" ht="12" customHeight="1">
      <c r="A42" s="43">
        <v>1944</v>
      </c>
      <c r="B42" s="79">
        <f>IF(+'[1]Pop'!D165=0,'[1]Pop'!H165,'[1]Pop'!D165)</f>
        <v>138.397</v>
      </c>
      <c r="C42" s="65" t="s">
        <v>7</v>
      </c>
      <c r="D42" s="65">
        <v>0.3</v>
      </c>
      <c r="E42" s="65">
        <f>'DrySkimMilkS&amp;U'!M43</f>
        <v>297</v>
      </c>
      <c r="F42" s="65">
        <f t="shared" si="1"/>
        <v>2.146000274572426</v>
      </c>
      <c r="G42" s="65" t="s">
        <v>7</v>
      </c>
      <c r="H42" s="65">
        <v>0.2</v>
      </c>
      <c r="I42" s="65" t="s">
        <v>7</v>
      </c>
      <c r="J42" s="60">
        <f t="shared" si="0"/>
        <v>2.646000274572426</v>
      </c>
      <c r="K42" s="65" t="s">
        <v>7</v>
      </c>
      <c r="L42" s="65">
        <v>0.2</v>
      </c>
      <c r="M42" s="13"/>
      <c r="N42" s="13"/>
      <c r="O42" s="13"/>
      <c r="P42" s="13"/>
      <c r="Q42" s="13"/>
      <c r="R42" s="13"/>
      <c r="S42" s="13"/>
      <c r="T42" s="13"/>
      <c r="U42" s="13"/>
      <c r="V42" s="13"/>
      <c r="W42" s="13"/>
      <c r="X42" s="13"/>
      <c r="Y42" s="13"/>
      <c r="Z42" s="13"/>
      <c r="AA42" s="13"/>
    </row>
    <row r="43" spans="1:27" ht="12" customHeight="1">
      <c r="A43" s="43">
        <v>1945</v>
      </c>
      <c r="B43" s="79">
        <f>IF(+'[1]Pop'!D166=0,'[1]Pop'!H166,'[1]Pop'!D166)</f>
        <v>139.928</v>
      </c>
      <c r="C43" s="65" t="s">
        <v>7</v>
      </c>
      <c r="D43" s="65">
        <v>0.4</v>
      </c>
      <c r="E43" s="65">
        <f>'DrySkimMilkS&amp;U'!M44</f>
        <v>491</v>
      </c>
      <c r="F43" s="65">
        <f t="shared" si="1"/>
        <v>3.5089474586930423</v>
      </c>
      <c r="G43" s="65" t="s">
        <v>7</v>
      </c>
      <c r="H43" s="65">
        <v>0.2</v>
      </c>
      <c r="I43" s="65" t="s">
        <v>7</v>
      </c>
      <c r="J43" s="60">
        <f t="shared" si="0"/>
        <v>4.108947458693042</v>
      </c>
      <c r="K43" s="65" t="s">
        <v>7</v>
      </c>
      <c r="L43" s="65">
        <v>0.2</v>
      </c>
      <c r="M43" s="13"/>
      <c r="N43" s="13"/>
      <c r="O43" s="13"/>
      <c r="P43" s="13"/>
      <c r="Q43" s="13"/>
      <c r="R43" s="13"/>
      <c r="S43" s="13"/>
      <c r="T43" s="13"/>
      <c r="U43" s="13"/>
      <c r="V43" s="13"/>
      <c r="W43" s="13"/>
      <c r="X43" s="13"/>
      <c r="Y43" s="13"/>
      <c r="Z43" s="13"/>
      <c r="AA43" s="13"/>
    </row>
    <row r="44" spans="1:27" ht="12" customHeight="1">
      <c r="A44" s="41">
        <v>1946</v>
      </c>
      <c r="B44" s="78">
        <f>IF(+'[1]Pop'!D167=0,'[1]Pop'!H167,'[1]Pop'!D167)</f>
        <v>141.389</v>
      </c>
      <c r="C44" s="64" t="s">
        <v>7</v>
      </c>
      <c r="D44" s="64">
        <v>0.5</v>
      </c>
      <c r="E44" s="64">
        <f>'DrySkimMilkS&amp;U'!M45</f>
        <v>492</v>
      </c>
      <c r="F44" s="64">
        <f t="shared" si="1"/>
        <v>3.4797615090282834</v>
      </c>
      <c r="G44" s="64" t="s">
        <v>7</v>
      </c>
      <c r="H44" s="64">
        <v>0.2</v>
      </c>
      <c r="I44" s="64" t="s">
        <v>7</v>
      </c>
      <c r="J44" s="56">
        <f t="shared" si="0"/>
        <v>4.179761509028284</v>
      </c>
      <c r="K44" s="64" t="s">
        <v>7</v>
      </c>
      <c r="L44" s="64">
        <v>0.2</v>
      </c>
      <c r="M44" s="13"/>
      <c r="N44" s="13"/>
      <c r="O44" s="13"/>
      <c r="P44" s="13"/>
      <c r="Q44" s="13"/>
      <c r="R44" s="13"/>
      <c r="S44" s="13"/>
      <c r="T44" s="13"/>
      <c r="U44" s="13"/>
      <c r="V44" s="13"/>
      <c r="W44" s="13"/>
      <c r="X44" s="13"/>
      <c r="Y44" s="13"/>
      <c r="Z44" s="13"/>
      <c r="AA44" s="13"/>
    </row>
    <row r="45" spans="1:27" ht="12" customHeight="1">
      <c r="A45" s="41">
        <v>1947</v>
      </c>
      <c r="B45" s="78">
        <f>IF(+'[1]Pop'!D168=0,'[1]Pop'!H168,'[1]Pop'!D168)</f>
        <v>144.126</v>
      </c>
      <c r="C45" s="64" t="s">
        <v>7</v>
      </c>
      <c r="D45" s="64">
        <v>0.5</v>
      </c>
      <c r="E45" s="64">
        <f>'DrySkimMilkS&amp;U'!M46</f>
        <v>536</v>
      </c>
      <c r="F45" s="64">
        <f t="shared" si="1"/>
        <v>3.7189681251127484</v>
      </c>
      <c r="G45" s="64" t="s">
        <v>7</v>
      </c>
      <c r="H45" s="64">
        <v>0.1</v>
      </c>
      <c r="I45" s="64" t="s">
        <v>7</v>
      </c>
      <c r="J45" s="56">
        <f t="shared" si="0"/>
        <v>4.3189681251127485</v>
      </c>
      <c r="K45" s="64" t="s">
        <v>7</v>
      </c>
      <c r="L45" s="64">
        <v>0.2</v>
      </c>
      <c r="M45" s="13"/>
      <c r="N45" s="13"/>
      <c r="O45" s="13"/>
      <c r="P45" s="13"/>
      <c r="Q45" s="13"/>
      <c r="R45" s="13"/>
      <c r="S45" s="13"/>
      <c r="T45" s="13"/>
      <c r="U45" s="13"/>
      <c r="V45" s="13"/>
      <c r="W45" s="13"/>
      <c r="X45" s="13"/>
      <c r="Y45" s="13"/>
      <c r="Z45" s="13"/>
      <c r="AA45" s="13"/>
    </row>
    <row r="46" spans="1:27" ht="12" customHeight="1">
      <c r="A46" s="41">
        <v>1948</v>
      </c>
      <c r="B46" s="78">
        <f>IF(+'[1]Pop'!D169=0,'[1]Pop'!H169,'[1]Pop'!D169)</f>
        <v>146.631</v>
      </c>
      <c r="C46" s="64" t="s">
        <v>7</v>
      </c>
      <c r="D46" s="64">
        <v>0.3</v>
      </c>
      <c r="E46" s="64">
        <f>'DrySkimMilkS&amp;U'!M47</f>
        <v>537</v>
      </c>
      <c r="F46" s="64">
        <f t="shared" si="1"/>
        <v>3.6622542300059333</v>
      </c>
      <c r="G46" s="64" t="s">
        <v>7</v>
      </c>
      <c r="H46" s="64">
        <v>0.2</v>
      </c>
      <c r="I46" s="64" t="s">
        <v>7</v>
      </c>
      <c r="J46" s="56">
        <f t="shared" si="0"/>
        <v>4.162254230005933</v>
      </c>
      <c r="K46" s="64" t="s">
        <v>7</v>
      </c>
      <c r="L46" s="64">
        <v>0.1</v>
      </c>
      <c r="M46" s="13"/>
      <c r="N46" s="13"/>
      <c r="O46" s="13"/>
      <c r="P46" s="13"/>
      <c r="Q46" s="13"/>
      <c r="R46" s="13"/>
      <c r="S46" s="13"/>
      <c r="T46" s="13"/>
      <c r="U46" s="13"/>
      <c r="V46" s="13"/>
      <c r="W46" s="13"/>
      <c r="X46" s="13"/>
      <c r="Y46" s="13"/>
      <c r="Z46" s="13"/>
      <c r="AA46" s="13"/>
    </row>
    <row r="47" spans="1:27" ht="12" customHeight="1">
      <c r="A47" s="41">
        <v>1949</v>
      </c>
      <c r="B47" s="78">
        <f>IF(+'[1]Pop'!D170=0,'[1]Pop'!H170,'[1]Pop'!D170)</f>
        <v>149.188</v>
      </c>
      <c r="C47" s="64" t="s">
        <v>7</v>
      </c>
      <c r="D47" s="64">
        <v>0.3</v>
      </c>
      <c r="E47" s="64">
        <f>'DrySkimMilkS&amp;U'!M48</f>
        <v>615</v>
      </c>
      <c r="F47" s="64">
        <f t="shared" si="1"/>
        <v>4.1223154677319895</v>
      </c>
      <c r="G47" s="64" t="s">
        <v>7</v>
      </c>
      <c r="H47" s="64">
        <v>0.2</v>
      </c>
      <c r="I47" s="64" t="s">
        <v>7</v>
      </c>
      <c r="J47" s="56">
        <f t="shared" si="0"/>
        <v>4.6223154677319895</v>
      </c>
      <c r="K47" s="64" t="s">
        <v>7</v>
      </c>
      <c r="L47" s="64">
        <v>0.2</v>
      </c>
      <c r="M47" s="13"/>
      <c r="N47" s="13"/>
      <c r="O47" s="13"/>
      <c r="P47" s="13"/>
      <c r="Q47" s="13"/>
      <c r="R47" s="13"/>
      <c r="S47" s="13"/>
      <c r="T47" s="13"/>
      <c r="U47" s="13"/>
      <c r="V47" s="13"/>
      <c r="W47" s="13"/>
      <c r="X47" s="13"/>
      <c r="Y47" s="13"/>
      <c r="Z47" s="13"/>
      <c r="AA47" s="13"/>
    </row>
    <row r="48" spans="1:27" ht="12" customHeight="1">
      <c r="A48" s="41">
        <v>1950</v>
      </c>
      <c r="B48" s="78">
        <f>IF(+'[1]Pop'!D171=0,'[1]Pop'!H171,'[1]Pop'!D171)</f>
        <v>151.684</v>
      </c>
      <c r="C48" s="64" t="s">
        <v>7</v>
      </c>
      <c r="D48" s="64">
        <v>0.3</v>
      </c>
      <c r="E48" s="64">
        <f>'DrySkimMilkS&amp;U'!M49</f>
        <v>570.896</v>
      </c>
      <c r="F48" s="64">
        <f t="shared" si="1"/>
        <v>3.763719311199599</v>
      </c>
      <c r="G48" s="64" t="s">
        <v>7</v>
      </c>
      <c r="H48" s="64">
        <v>0.2</v>
      </c>
      <c r="I48" s="64" t="s">
        <v>7</v>
      </c>
      <c r="J48" s="56">
        <f t="shared" si="0"/>
        <v>4.2637193111995995</v>
      </c>
      <c r="K48" s="64" t="s">
        <v>7</v>
      </c>
      <c r="L48" s="64">
        <v>0.2</v>
      </c>
      <c r="M48" s="13"/>
      <c r="N48" s="13"/>
      <c r="O48" s="13"/>
      <c r="P48" s="13"/>
      <c r="Q48" s="13"/>
      <c r="R48" s="13"/>
      <c r="S48" s="13"/>
      <c r="T48" s="13"/>
      <c r="U48" s="13"/>
      <c r="V48" s="13"/>
      <c r="W48" s="13"/>
      <c r="X48" s="13"/>
      <c r="Y48" s="13"/>
      <c r="Z48" s="13"/>
      <c r="AA48" s="13"/>
    </row>
    <row r="49" spans="1:27" ht="12" customHeight="1">
      <c r="A49" s="43">
        <v>1951</v>
      </c>
      <c r="B49" s="79">
        <f>IF(+'[1]Pop'!D172=0,'[1]Pop'!H172,'[1]Pop'!D172)</f>
        <v>154.287</v>
      </c>
      <c r="C49" s="65" t="s">
        <v>7</v>
      </c>
      <c r="D49" s="65">
        <v>0.3</v>
      </c>
      <c r="E49" s="65">
        <f>'DrySkimMilkS&amp;U'!M50</f>
        <v>661.775</v>
      </c>
      <c r="F49" s="65">
        <f t="shared" si="1"/>
        <v>4.289246663685209</v>
      </c>
      <c r="G49" s="65" t="s">
        <v>7</v>
      </c>
      <c r="H49" s="65">
        <v>0.2</v>
      </c>
      <c r="I49" s="65" t="s">
        <v>7</v>
      </c>
      <c r="J49" s="60">
        <f t="shared" si="0"/>
        <v>4.789246663685209</v>
      </c>
      <c r="K49" s="65" t="s">
        <v>7</v>
      </c>
      <c r="L49" s="65">
        <v>0.1</v>
      </c>
      <c r="M49" s="13"/>
      <c r="N49" s="13"/>
      <c r="O49" s="13"/>
      <c r="P49" s="13"/>
      <c r="Q49" s="13"/>
      <c r="R49" s="13"/>
      <c r="S49" s="13"/>
      <c r="T49" s="13"/>
      <c r="U49" s="13"/>
      <c r="V49" s="13"/>
      <c r="W49" s="13"/>
      <c r="X49" s="13"/>
      <c r="Y49" s="13"/>
      <c r="Z49" s="13"/>
      <c r="AA49" s="13"/>
    </row>
    <row r="50" spans="1:27" ht="12" customHeight="1">
      <c r="A50" s="43">
        <v>1952</v>
      </c>
      <c r="B50" s="79">
        <f>IF(+'[1]Pop'!D173=0,'[1]Pop'!H173,'[1]Pop'!D173)</f>
        <v>156.954</v>
      </c>
      <c r="C50" s="65" t="s">
        <v>7</v>
      </c>
      <c r="D50" s="65">
        <v>0.5</v>
      </c>
      <c r="E50" s="65">
        <f>'DrySkimMilkS&amp;U'!M51</f>
        <v>748.5260000000001</v>
      </c>
      <c r="F50" s="65">
        <f t="shared" si="1"/>
        <v>4.769078838385769</v>
      </c>
      <c r="G50" s="65" t="s">
        <v>7</v>
      </c>
      <c r="H50" s="65">
        <v>0.1</v>
      </c>
      <c r="I50" s="65" t="s">
        <v>7</v>
      </c>
      <c r="J50" s="60">
        <f t="shared" si="0"/>
        <v>5.369078838385769</v>
      </c>
      <c r="K50" s="65" t="s">
        <v>7</v>
      </c>
      <c r="L50" s="65">
        <v>0.2</v>
      </c>
      <c r="M50" s="13"/>
      <c r="N50" s="13"/>
      <c r="O50" s="13"/>
      <c r="P50" s="13"/>
      <c r="Q50" s="13"/>
      <c r="R50" s="13"/>
      <c r="S50" s="13"/>
      <c r="T50" s="13"/>
      <c r="U50" s="13"/>
      <c r="V50" s="13"/>
      <c r="W50" s="13"/>
      <c r="X50" s="13"/>
      <c r="Y50" s="13"/>
      <c r="Z50" s="13"/>
      <c r="AA50" s="13"/>
    </row>
    <row r="51" spans="1:27" ht="12" customHeight="1">
      <c r="A51" s="43">
        <v>1953</v>
      </c>
      <c r="B51" s="79">
        <f>IF(+'[1]Pop'!D174=0,'[1]Pop'!H174,'[1]Pop'!D174)</f>
        <v>159.565</v>
      </c>
      <c r="C51" s="65" t="s">
        <v>7</v>
      </c>
      <c r="D51" s="65">
        <v>0.2</v>
      </c>
      <c r="E51" s="65">
        <f>'DrySkimMilkS&amp;U'!M52</f>
        <v>679.741</v>
      </c>
      <c r="F51" s="65">
        <f t="shared" si="1"/>
        <v>4.2599630244727855</v>
      </c>
      <c r="G51" s="65" t="s">
        <v>7</v>
      </c>
      <c r="H51" s="65">
        <v>0.2</v>
      </c>
      <c r="I51" s="65" t="s">
        <v>7</v>
      </c>
      <c r="J51" s="60">
        <f t="shared" si="0"/>
        <v>4.659963024472786</v>
      </c>
      <c r="K51" s="65" t="s">
        <v>7</v>
      </c>
      <c r="L51" s="65">
        <v>0.2</v>
      </c>
      <c r="M51" s="13"/>
      <c r="N51" s="13"/>
      <c r="O51" s="13"/>
      <c r="P51" s="13"/>
      <c r="Q51" s="13"/>
      <c r="R51" s="13"/>
      <c r="S51" s="13"/>
      <c r="T51" s="13"/>
      <c r="U51" s="13"/>
      <c r="V51" s="13"/>
      <c r="W51" s="13"/>
      <c r="X51" s="13"/>
      <c r="Y51" s="13"/>
      <c r="Z51" s="13"/>
      <c r="AA51" s="13"/>
    </row>
    <row r="52" spans="1:27" ht="12" customHeight="1">
      <c r="A52" s="43">
        <v>1954</v>
      </c>
      <c r="B52" s="79">
        <f>IF(+'[1]Pop'!D175=0,'[1]Pop'!H175,'[1]Pop'!D175)</f>
        <v>162.391</v>
      </c>
      <c r="C52" s="65" t="s">
        <v>7</v>
      </c>
      <c r="D52" s="65">
        <v>0.2</v>
      </c>
      <c r="E52" s="65">
        <f>'DrySkimMilkS&amp;U'!M53</f>
        <v>806.039</v>
      </c>
      <c r="F52" s="65">
        <f t="shared" si="1"/>
        <v>4.96356940963477</v>
      </c>
      <c r="G52" s="65" t="s">
        <v>7</v>
      </c>
      <c r="H52" s="65">
        <v>0.2</v>
      </c>
      <c r="I52" s="65" t="s">
        <v>7</v>
      </c>
      <c r="J52" s="60">
        <f t="shared" si="0"/>
        <v>5.363569409634771</v>
      </c>
      <c r="K52" s="65" t="s">
        <v>7</v>
      </c>
      <c r="L52" s="65">
        <v>0.2</v>
      </c>
      <c r="M52" s="13"/>
      <c r="N52" s="13"/>
      <c r="O52" s="13"/>
      <c r="P52" s="13"/>
      <c r="Q52" s="13"/>
      <c r="R52" s="13"/>
      <c r="S52" s="13"/>
      <c r="T52" s="13"/>
      <c r="U52" s="13"/>
      <c r="V52" s="13"/>
      <c r="W52" s="13"/>
      <c r="X52" s="13"/>
      <c r="Y52" s="13"/>
      <c r="Z52" s="13"/>
      <c r="AA52" s="13"/>
    </row>
    <row r="53" spans="1:27" ht="12" customHeight="1">
      <c r="A53" s="43">
        <v>1955</v>
      </c>
      <c r="B53" s="79">
        <f>IF(+'[1]Pop'!D176=0,'[1]Pop'!H176,'[1]Pop'!D176)</f>
        <v>165.275</v>
      </c>
      <c r="C53" s="65" t="s">
        <v>7</v>
      </c>
      <c r="D53" s="65">
        <v>0.2</v>
      </c>
      <c r="E53" s="65">
        <f>'DrySkimMilkS&amp;U'!M54</f>
        <v>947.8999999999999</v>
      </c>
      <c r="F53" s="65">
        <f t="shared" si="1"/>
        <v>5.735289668733928</v>
      </c>
      <c r="G53" s="65" t="s">
        <v>7</v>
      </c>
      <c r="H53" s="65">
        <v>0.2</v>
      </c>
      <c r="I53" s="65" t="s">
        <v>7</v>
      </c>
      <c r="J53" s="60">
        <f t="shared" si="0"/>
        <v>6.135289668733928</v>
      </c>
      <c r="K53" s="65" t="s">
        <v>7</v>
      </c>
      <c r="L53" s="65">
        <v>0.2</v>
      </c>
      <c r="M53" s="13"/>
      <c r="N53" s="13"/>
      <c r="O53" s="13"/>
      <c r="P53" s="13"/>
      <c r="Q53" s="13"/>
      <c r="R53" s="13"/>
      <c r="S53" s="13"/>
      <c r="T53" s="13"/>
      <c r="U53" s="13"/>
      <c r="V53" s="13"/>
      <c r="W53" s="13"/>
      <c r="X53" s="13"/>
      <c r="Y53" s="13"/>
      <c r="Z53" s="13"/>
      <c r="AA53" s="13"/>
    </row>
    <row r="54" spans="1:27" ht="12" customHeight="1">
      <c r="A54" s="41">
        <v>1956</v>
      </c>
      <c r="B54" s="78">
        <f>IF(+'[1]Pop'!D177=0,'[1]Pop'!H177,'[1]Pop'!D177)</f>
        <v>168.221</v>
      </c>
      <c r="C54" s="64" t="s">
        <v>7</v>
      </c>
      <c r="D54" s="64">
        <v>0.3</v>
      </c>
      <c r="E54" s="64">
        <f>'DrySkimMilkS&amp;U'!M55</f>
        <v>941.5</v>
      </c>
      <c r="F54" s="64">
        <f t="shared" si="1"/>
        <v>5.596804203993556</v>
      </c>
      <c r="G54" s="64" t="s">
        <v>7</v>
      </c>
      <c r="H54" s="64">
        <v>0.2</v>
      </c>
      <c r="I54" s="64" t="s">
        <v>7</v>
      </c>
      <c r="J54" s="56">
        <f t="shared" si="0"/>
        <v>6.096804203993556</v>
      </c>
      <c r="K54" s="64" t="s">
        <v>7</v>
      </c>
      <c r="L54" s="64">
        <v>0.2</v>
      </c>
      <c r="M54" s="13"/>
      <c r="N54" s="13"/>
      <c r="O54" s="13"/>
      <c r="P54" s="13"/>
      <c r="Q54" s="13"/>
      <c r="R54" s="13"/>
      <c r="S54" s="13"/>
      <c r="T54" s="13"/>
      <c r="U54" s="13"/>
      <c r="V54" s="13"/>
      <c r="W54" s="13"/>
      <c r="X54" s="13"/>
      <c r="Y54" s="13"/>
      <c r="Z54" s="13"/>
      <c r="AA54" s="13"/>
    </row>
    <row r="55" spans="1:27" ht="12" customHeight="1">
      <c r="A55" s="41">
        <v>1957</v>
      </c>
      <c r="B55" s="78">
        <f>IF(+'[1]Pop'!D178=0,'[1]Pop'!H178,'[1]Pop'!D178)</f>
        <v>171.274</v>
      </c>
      <c r="C55" s="64" t="s">
        <v>7</v>
      </c>
      <c r="D55" s="64">
        <v>0.2</v>
      </c>
      <c r="E55" s="64">
        <f>'DrySkimMilkS&amp;U'!M56</f>
        <v>915.4840000000002</v>
      </c>
      <c r="F55" s="64">
        <f t="shared" si="1"/>
        <v>5.345142870488225</v>
      </c>
      <c r="G55" s="64" t="s">
        <v>7</v>
      </c>
      <c r="H55" s="64">
        <v>0.3</v>
      </c>
      <c r="I55" s="64" t="s">
        <v>7</v>
      </c>
      <c r="J55" s="56">
        <f t="shared" si="0"/>
        <v>5.845142870488225</v>
      </c>
      <c r="K55" s="64" t="s">
        <v>7</v>
      </c>
      <c r="L55" s="64">
        <v>0.3</v>
      </c>
      <c r="M55" s="13"/>
      <c r="N55" s="13"/>
      <c r="O55" s="13"/>
      <c r="P55" s="13"/>
      <c r="Q55" s="13"/>
      <c r="R55" s="13"/>
      <c r="S55" s="13"/>
      <c r="T55" s="13"/>
      <c r="U55" s="13"/>
      <c r="V55" s="13"/>
      <c r="W55" s="13"/>
      <c r="X55" s="13"/>
      <c r="Y55" s="13"/>
      <c r="Z55" s="13"/>
      <c r="AA55" s="13"/>
    </row>
    <row r="56" spans="1:27" ht="12" customHeight="1">
      <c r="A56" s="41">
        <v>1958</v>
      </c>
      <c r="B56" s="78">
        <f>IF(+'[1]Pop'!D179=0,'[1]Pop'!H179,'[1]Pop'!D179)</f>
        <v>174.141</v>
      </c>
      <c r="C56" s="64" t="s">
        <v>7</v>
      </c>
      <c r="D56" s="64">
        <v>0.3</v>
      </c>
      <c r="E56" s="64">
        <f>'DrySkimMilkS&amp;U'!M57</f>
        <v>976.846</v>
      </c>
      <c r="F56" s="64">
        <f t="shared" si="1"/>
        <v>5.609511832365727</v>
      </c>
      <c r="G56" s="64" t="s">
        <v>7</v>
      </c>
      <c r="H56" s="64">
        <v>0.3</v>
      </c>
      <c r="I56" s="64" t="s">
        <v>7</v>
      </c>
      <c r="J56" s="56">
        <f t="shared" si="0"/>
        <v>6.209511832365727</v>
      </c>
      <c r="K56" s="64" t="s">
        <v>7</v>
      </c>
      <c r="L56" s="64">
        <v>0.3</v>
      </c>
      <c r="M56" s="13"/>
      <c r="N56" s="13"/>
      <c r="O56" s="13"/>
      <c r="P56" s="13"/>
      <c r="Q56" s="13"/>
      <c r="R56" s="13"/>
      <c r="S56" s="13"/>
      <c r="T56" s="13"/>
      <c r="U56" s="13"/>
      <c r="V56" s="13"/>
      <c r="W56" s="13"/>
      <c r="X56" s="13"/>
      <c r="Y56" s="13"/>
      <c r="Z56" s="13"/>
      <c r="AA56" s="13"/>
    </row>
    <row r="57" spans="1:27" ht="12" customHeight="1">
      <c r="A57" s="41">
        <v>1959</v>
      </c>
      <c r="B57" s="78">
        <f>IF(+'[1]Pop'!D180=0,'[1]Pop'!H180,'[1]Pop'!D180)</f>
        <v>177.073</v>
      </c>
      <c r="C57" s="64" t="s">
        <v>7</v>
      </c>
      <c r="D57" s="64">
        <v>0.3</v>
      </c>
      <c r="E57" s="64">
        <f>'DrySkimMilkS&amp;U'!M58</f>
        <v>1100.507</v>
      </c>
      <c r="F57" s="64">
        <f t="shared" si="1"/>
        <v>6.214990427676721</v>
      </c>
      <c r="G57" s="64" t="s">
        <v>7</v>
      </c>
      <c r="H57" s="64">
        <v>0.4</v>
      </c>
      <c r="I57" s="64" t="s">
        <v>7</v>
      </c>
      <c r="J57" s="56">
        <f t="shared" si="0"/>
        <v>6.914990427676721</v>
      </c>
      <c r="K57" s="64" t="s">
        <v>7</v>
      </c>
      <c r="L57" s="64">
        <v>0.3</v>
      </c>
      <c r="M57" s="13"/>
      <c r="N57" s="13"/>
      <c r="O57" s="13"/>
      <c r="P57" s="13"/>
      <c r="Q57" s="13"/>
      <c r="R57" s="13"/>
      <c r="S57" s="13"/>
      <c r="T57" s="13"/>
      <c r="U57" s="13"/>
      <c r="V57" s="13"/>
      <c r="W57" s="13"/>
      <c r="X57" s="13"/>
      <c r="Y57" s="13"/>
      <c r="Z57" s="13"/>
      <c r="AA57" s="13"/>
    </row>
    <row r="58" spans="1:27" ht="12" customHeight="1">
      <c r="A58" s="41">
        <v>1960</v>
      </c>
      <c r="B58" s="78">
        <f>IF(+'[1]Pop'!D181=0,'[1]Pop'!H181,'[1]Pop'!D181)</f>
        <v>180.671</v>
      </c>
      <c r="C58" s="64" t="s">
        <v>7</v>
      </c>
      <c r="D58" s="64">
        <v>0.3</v>
      </c>
      <c r="E58" s="64">
        <f>'DrySkimMilkS&amp;U'!M59</f>
        <v>1132.475</v>
      </c>
      <c r="F58" s="64">
        <f t="shared" si="1"/>
        <v>6.268161464761915</v>
      </c>
      <c r="G58" s="64" t="s">
        <v>7</v>
      </c>
      <c r="H58" s="64">
        <v>0.4</v>
      </c>
      <c r="I58" s="64" t="s">
        <v>7</v>
      </c>
      <c r="J58" s="56">
        <f t="shared" si="0"/>
        <v>6.9681614647619154</v>
      </c>
      <c r="K58" s="64" t="s">
        <v>7</v>
      </c>
      <c r="L58" s="64">
        <v>0.3</v>
      </c>
      <c r="M58" s="13"/>
      <c r="N58" s="13"/>
      <c r="O58" s="13"/>
      <c r="P58" s="13"/>
      <c r="Q58" s="13"/>
      <c r="R58" s="13"/>
      <c r="S58" s="13"/>
      <c r="T58" s="13"/>
      <c r="U58" s="13"/>
      <c r="V58" s="13"/>
      <c r="W58" s="13"/>
      <c r="X58" s="13"/>
      <c r="Y58" s="13"/>
      <c r="Z58" s="13"/>
      <c r="AA58" s="13"/>
    </row>
    <row r="59" spans="1:27" ht="12" customHeight="1">
      <c r="A59" s="43">
        <v>1961</v>
      </c>
      <c r="B59" s="79">
        <f>IF(+'[1]Pop'!D182=0,'[1]Pop'!H182,'[1]Pop'!D182)</f>
        <v>183.691</v>
      </c>
      <c r="C59" s="65" t="s">
        <v>7</v>
      </c>
      <c r="D59" s="65">
        <v>0.3</v>
      </c>
      <c r="E59" s="65">
        <f>'DrySkimMilkS&amp;U'!M60</f>
        <v>1161.647</v>
      </c>
      <c r="F59" s="65">
        <f t="shared" si="1"/>
        <v>6.323918972622502</v>
      </c>
      <c r="G59" s="65" t="s">
        <v>7</v>
      </c>
      <c r="H59" s="65">
        <v>0.4</v>
      </c>
      <c r="I59" s="65" t="s">
        <v>7</v>
      </c>
      <c r="J59" s="60">
        <f t="shared" si="0"/>
        <v>7.023918972622502</v>
      </c>
      <c r="K59" s="65" t="s">
        <v>7</v>
      </c>
      <c r="L59" s="65">
        <v>0.3</v>
      </c>
      <c r="M59" s="13"/>
      <c r="N59" s="13"/>
      <c r="O59" s="13"/>
      <c r="P59" s="13"/>
      <c r="Q59" s="13"/>
      <c r="R59" s="13"/>
      <c r="S59" s="13"/>
      <c r="T59" s="13"/>
      <c r="U59" s="13"/>
      <c r="V59" s="13"/>
      <c r="W59" s="13"/>
      <c r="X59" s="13"/>
      <c r="Y59" s="13"/>
      <c r="Z59" s="13"/>
      <c r="AA59" s="13"/>
    </row>
    <row r="60" spans="1:27" ht="12" customHeight="1">
      <c r="A60" s="43">
        <v>1962</v>
      </c>
      <c r="B60" s="79">
        <f>IF(+'[1]Pop'!D183=0,'[1]Pop'!H183,'[1]Pop'!D183)</f>
        <v>186.538</v>
      </c>
      <c r="C60" s="65" t="s">
        <v>7</v>
      </c>
      <c r="D60" s="65">
        <v>0.3</v>
      </c>
      <c r="E60" s="65">
        <f>'DrySkimMilkS&amp;U'!M61</f>
        <v>1153.743</v>
      </c>
      <c r="F60" s="65">
        <f t="shared" si="1"/>
        <v>6.185029323783893</v>
      </c>
      <c r="G60" s="65" t="s">
        <v>7</v>
      </c>
      <c r="H60" s="65">
        <v>0.4</v>
      </c>
      <c r="I60" s="65" t="s">
        <v>7</v>
      </c>
      <c r="J60" s="60">
        <f t="shared" si="0"/>
        <v>6.885029323783893</v>
      </c>
      <c r="K60" s="65" t="s">
        <v>7</v>
      </c>
      <c r="L60" s="65">
        <v>0.4</v>
      </c>
      <c r="M60" s="13"/>
      <c r="N60" s="13"/>
      <c r="O60" s="13"/>
      <c r="P60" s="13"/>
      <c r="Q60" s="13"/>
      <c r="R60" s="13"/>
      <c r="S60" s="13"/>
      <c r="T60" s="13"/>
      <c r="U60" s="13"/>
      <c r="V60" s="13"/>
      <c r="W60" s="13"/>
      <c r="X60" s="13"/>
      <c r="Y60" s="13"/>
      <c r="Z60" s="13"/>
      <c r="AA60" s="13"/>
    </row>
    <row r="61" spans="1:27" ht="12" customHeight="1">
      <c r="A61" s="43">
        <v>1963</v>
      </c>
      <c r="B61" s="79">
        <f>IF(+'[1]Pop'!D184=0,'[1]Pop'!H184,'[1]Pop'!D184)</f>
        <v>189.242</v>
      </c>
      <c r="C61" s="65" t="s">
        <v>7</v>
      </c>
      <c r="D61" s="65">
        <v>0.3</v>
      </c>
      <c r="E61" s="65">
        <f>'DrySkimMilkS&amp;U'!M62</f>
        <v>1112.681</v>
      </c>
      <c r="F61" s="65">
        <f t="shared" si="1"/>
        <v>5.879672588537429</v>
      </c>
      <c r="G61" s="65" t="s">
        <v>7</v>
      </c>
      <c r="H61" s="65">
        <v>0.4</v>
      </c>
      <c r="I61" s="65" t="s">
        <v>7</v>
      </c>
      <c r="J61" s="60">
        <f t="shared" si="0"/>
        <v>6.579672588537429</v>
      </c>
      <c r="K61" s="65" t="s">
        <v>7</v>
      </c>
      <c r="L61" s="65">
        <v>0.4</v>
      </c>
      <c r="M61" s="13"/>
      <c r="N61" s="13"/>
      <c r="O61" s="13"/>
      <c r="P61" s="13"/>
      <c r="Q61" s="13"/>
      <c r="R61" s="13"/>
      <c r="S61" s="13"/>
      <c r="T61" s="13"/>
      <c r="U61" s="13"/>
      <c r="V61" s="13"/>
      <c r="W61" s="13"/>
      <c r="X61" s="13"/>
      <c r="Y61" s="13"/>
      <c r="Z61" s="13"/>
      <c r="AA61" s="13"/>
    </row>
    <row r="62" spans="1:27" ht="12" customHeight="1">
      <c r="A62" s="43">
        <v>1964</v>
      </c>
      <c r="B62" s="79">
        <f>IF(+'[1]Pop'!D185=0,'[1]Pop'!H185,'[1]Pop'!D185)</f>
        <v>191.889</v>
      </c>
      <c r="C62" s="65" t="s">
        <v>7</v>
      </c>
      <c r="D62" s="65">
        <v>0.3</v>
      </c>
      <c r="E62" s="65">
        <f>'DrySkimMilkS&amp;U'!M63</f>
        <v>1144.156</v>
      </c>
      <c r="F62" s="65">
        <f t="shared" si="1"/>
        <v>5.962592957386822</v>
      </c>
      <c r="G62" s="65" t="s">
        <v>7</v>
      </c>
      <c r="H62" s="65">
        <v>0.4</v>
      </c>
      <c r="I62" s="65" t="s">
        <v>7</v>
      </c>
      <c r="J62" s="60">
        <f t="shared" si="0"/>
        <v>6.662592957386822</v>
      </c>
      <c r="K62" s="65" t="s">
        <v>7</v>
      </c>
      <c r="L62" s="65">
        <v>0.5</v>
      </c>
      <c r="M62" s="13"/>
      <c r="N62" s="13"/>
      <c r="O62" s="13"/>
      <c r="P62" s="13"/>
      <c r="Q62" s="13"/>
      <c r="R62" s="13"/>
      <c r="S62" s="13"/>
      <c r="T62" s="13"/>
      <c r="U62" s="13"/>
      <c r="V62" s="13"/>
      <c r="W62" s="13"/>
      <c r="X62" s="13"/>
      <c r="Y62" s="13"/>
      <c r="Z62" s="13"/>
      <c r="AA62" s="13"/>
    </row>
    <row r="63" spans="1:27" ht="12" customHeight="1">
      <c r="A63" s="43">
        <v>1965</v>
      </c>
      <c r="B63" s="79">
        <f>IF(+'[1]Pop'!D186=0,'[1]Pop'!H186,'[1]Pop'!D186)</f>
        <v>194.303</v>
      </c>
      <c r="C63" s="65" t="s">
        <v>7</v>
      </c>
      <c r="D63" s="65">
        <v>0.3</v>
      </c>
      <c r="E63" s="65">
        <f>'DrySkimMilkS&amp;U'!M64</f>
        <v>1101.1220000000003</v>
      </c>
      <c r="F63" s="65">
        <f t="shared" si="1"/>
        <v>5.6670355063998</v>
      </c>
      <c r="G63" s="65" t="s">
        <v>7</v>
      </c>
      <c r="H63" s="65">
        <v>0.4</v>
      </c>
      <c r="I63" s="65" t="s">
        <v>7</v>
      </c>
      <c r="J63" s="60">
        <f t="shared" si="0"/>
        <v>6.3670355063998</v>
      </c>
      <c r="K63" s="65" t="s">
        <v>7</v>
      </c>
      <c r="L63" s="65">
        <v>0.6</v>
      </c>
      <c r="M63" s="13"/>
      <c r="N63" s="13"/>
      <c r="O63" s="13"/>
      <c r="P63" s="13"/>
      <c r="Q63" s="13"/>
      <c r="R63" s="13"/>
      <c r="S63" s="13"/>
      <c r="T63" s="13"/>
      <c r="U63" s="13"/>
      <c r="V63" s="13"/>
      <c r="W63" s="13"/>
      <c r="X63" s="13"/>
      <c r="Y63" s="13"/>
      <c r="Z63" s="13"/>
      <c r="AA63" s="13"/>
    </row>
    <row r="64" spans="1:27" ht="12" customHeight="1">
      <c r="A64" s="41">
        <v>1966</v>
      </c>
      <c r="B64" s="78">
        <f>IF(+'[1]Pop'!D187=0,'[1]Pop'!H187,'[1]Pop'!D187)</f>
        <v>196.56</v>
      </c>
      <c r="C64" s="64">
        <v>65</v>
      </c>
      <c r="D64" s="64">
        <f aca="true" t="shared" si="2" ref="D64:D98">C64/B64</f>
        <v>0.3306878306878307</v>
      </c>
      <c r="E64" s="56">
        <v>1151</v>
      </c>
      <c r="F64" s="64">
        <f t="shared" si="1"/>
        <v>5.855718355718356</v>
      </c>
      <c r="G64" s="64">
        <v>63</v>
      </c>
      <c r="H64" s="64">
        <f aca="true" t="shared" si="3" ref="H64:H70">G64/B64</f>
        <v>0.3205128205128205</v>
      </c>
      <c r="I64" s="64">
        <f aca="true" t="shared" si="4" ref="I64:I71">SUM(C64,E64,G64)</f>
        <v>1279</v>
      </c>
      <c r="J64" s="56">
        <f t="shared" si="0"/>
        <v>6.506919006919007</v>
      </c>
      <c r="K64" s="64">
        <v>141</v>
      </c>
      <c r="L64" s="64">
        <f aca="true" t="shared" si="5" ref="L64:L70">K64/B64</f>
        <v>0.7173382173382173</v>
      </c>
      <c r="M64" s="13"/>
      <c r="N64" s="13"/>
      <c r="O64" s="13"/>
      <c r="P64" s="13"/>
      <c r="Q64" s="13"/>
      <c r="R64" s="13"/>
      <c r="S64" s="13"/>
      <c r="T64" s="13"/>
      <c r="U64" s="13"/>
      <c r="V64" s="13"/>
      <c r="W64" s="13"/>
      <c r="X64" s="13"/>
      <c r="Y64" s="13"/>
      <c r="Z64" s="13"/>
      <c r="AA64" s="13"/>
    </row>
    <row r="65" spans="1:27" ht="12" customHeight="1">
      <c r="A65" s="41">
        <v>1967</v>
      </c>
      <c r="B65" s="78">
        <f>IF(+'[1]Pop'!D188=0,'[1]Pop'!H188,'[1]Pop'!D188)</f>
        <v>198.712</v>
      </c>
      <c r="C65" s="64">
        <v>51</v>
      </c>
      <c r="D65" s="64">
        <f t="shared" si="2"/>
        <v>0.2566528443174041</v>
      </c>
      <c r="E65" s="56">
        <v>1094</v>
      </c>
      <c r="F65" s="64">
        <f t="shared" si="1"/>
        <v>5.505455131043923</v>
      </c>
      <c r="G65" s="64">
        <v>67</v>
      </c>
      <c r="H65" s="64">
        <f t="shared" si="3"/>
        <v>0.3371713837110995</v>
      </c>
      <c r="I65" s="64">
        <f t="shared" si="4"/>
        <v>1212</v>
      </c>
      <c r="J65" s="56">
        <f t="shared" si="0"/>
        <v>6.099279359072427</v>
      </c>
      <c r="K65" s="64">
        <v>172</v>
      </c>
      <c r="L65" s="64">
        <f t="shared" si="5"/>
        <v>0.8655742984822256</v>
      </c>
      <c r="M65" s="13"/>
      <c r="N65" s="13"/>
      <c r="O65" s="13"/>
      <c r="P65" s="13"/>
      <c r="Q65" s="13"/>
      <c r="R65" s="13"/>
      <c r="S65" s="13"/>
      <c r="T65" s="13"/>
      <c r="U65" s="13"/>
      <c r="V65" s="13"/>
      <c r="W65" s="13"/>
      <c r="X65" s="13"/>
      <c r="Y65" s="13"/>
      <c r="Z65" s="13"/>
      <c r="AA65" s="13"/>
    </row>
    <row r="66" spans="1:27" ht="12" customHeight="1">
      <c r="A66" s="41">
        <v>1968</v>
      </c>
      <c r="B66" s="78">
        <f>IF(+'[1]Pop'!D189=0,'[1]Pop'!H189,'[1]Pop'!D189)</f>
        <v>200.706</v>
      </c>
      <c r="C66" s="64">
        <v>50</v>
      </c>
      <c r="D66" s="64">
        <f t="shared" si="2"/>
        <v>0.24912060426693772</v>
      </c>
      <c r="E66" s="56">
        <v>1141</v>
      </c>
      <c r="F66" s="64">
        <f t="shared" si="1"/>
        <v>5.684932189371519</v>
      </c>
      <c r="G66" s="64">
        <v>67</v>
      </c>
      <c r="H66" s="64">
        <f t="shared" si="3"/>
        <v>0.33382160971769653</v>
      </c>
      <c r="I66" s="64">
        <f t="shared" si="4"/>
        <v>1258</v>
      </c>
      <c r="J66" s="56">
        <f t="shared" si="0"/>
        <v>6.267874403356153</v>
      </c>
      <c r="K66" s="64">
        <v>223</v>
      </c>
      <c r="L66" s="64">
        <f t="shared" si="5"/>
        <v>1.1110778950305422</v>
      </c>
      <c r="M66" s="13"/>
      <c r="N66" s="13"/>
      <c r="O66" s="13"/>
      <c r="P66" s="13"/>
      <c r="Q66" s="13"/>
      <c r="R66" s="13"/>
      <c r="S66" s="13"/>
      <c r="T66" s="13"/>
      <c r="U66" s="13"/>
      <c r="V66" s="13"/>
      <c r="W66" s="13"/>
      <c r="X66" s="13"/>
      <c r="Y66" s="13"/>
      <c r="Z66" s="13"/>
      <c r="AA66" s="13"/>
    </row>
    <row r="67" spans="1:27" ht="12" customHeight="1">
      <c r="A67" s="41">
        <v>1969</v>
      </c>
      <c r="B67" s="78">
        <f>IF(+'[1]Pop'!D190=0,'[1]Pop'!H190,'[1]Pop'!D190)</f>
        <v>202.677</v>
      </c>
      <c r="C67" s="64">
        <v>44</v>
      </c>
      <c r="D67" s="64">
        <f t="shared" si="2"/>
        <v>0.21709419421049256</v>
      </c>
      <c r="E67" s="56">
        <v>1157</v>
      </c>
      <c r="F67" s="64">
        <f t="shared" si="1"/>
        <v>5.708590515944088</v>
      </c>
      <c r="G67" s="64">
        <v>61</v>
      </c>
      <c r="H67" s="64">
        <f t="shared" si="3"/>
        <v>0.30097149651909194</v>
      </c>
      <c r="I67" s="64">
        <f t="shared" si="4"/>
        <v>1262</v>
      </c>
      <c r="J67" s="56">
        <f t="shared" si="0"/>
        <v>6.226656206673673</v>
      </c>
      <c r="K67" s="64">
        <v>231</v>
      </c>
      <c r="L67" s="64">
        <f t="shared" si="5"/>
        <v>1.139744519605086</v>
      </c>
      <c r="M67" s="13"/>
      <c r="N67" s="13"/>
      <c r="O67" s="13"/>
      <c r="P67" s="13"/>
      <c r="Q67" s="13"/>
      <c r="R67" s="13"/>
      <c r="S67" s="13"/>
      <c r="T67" s="13"/>
      <c r="U67" s="13"/>
      <c r="V67" s="13"/>
      <c r="W67" s="13"/>
      <c r="X67" s="13"/>
      <c r="Y67" s="13"/>
      <c r="Z67" s="13"/>
      <c r="AA67" s="13"/>
    </row>
    <row r="68" spans="1:27" ht="12" customHeight="1">
      <c r="A68" s="41">
        <v>1970</v>
      </c>
      <c r="B68" s="78">
        <f>IF(+'[1]Pop'!D191=0,'[1]Pop'!H191,'[1]Pop'!D191)</f>
        <v>205.052</v>
      </c>
      <c r="C68" s="55">
        <v>43</v>
      </c>
      <c r="D68" s="55">
        <f t="shared" si="2"/>
        <v>0.2097029046290697</v>
      </c>
      <c r="E68" s="55">
        <v>1089.780350685492</v>
      </c>
      <c r="F68" s="55">
        <f t="shared" si="1"/>
        <v>5.314653603405439</v>
      </c>
      <c r="G68" s="55">
        <v>51</v>
      </c>
      <c r="H68" s="55">
        <f t="shared" si="3"/>
        <v>0.2487173985135478</v>
      </c>
      <c r="I68" s="55">
        <f t="shared" si="4"/>
        <v>1183.780350685492</v>
      </c>
      <c r="J68" s="56">
        <f t="shared" si="0"/>
        <v>5.773073906548056</v>
      </c>
      <c r="K68" s="55">
        <v>294</v>
      </c>
      <c r="L68" s="55">
        <f t="shared" si="5"/>
        <v>1.4337826502545696</v>
      </c>
      <c r="M68" s="13"/>
      <c r="N68" s="13"/>
      <c r="O68" s="13"/>
      <c r="P68" s="13"/>
      <c r="Q68" s="13"/>
      <c r="R68" s="13"/>
      <c r="S68" s="13"/>
      <c r="T68" s="13"/>
      <c r="U68" s="13"/>
      <c r="V68" s="13"/>
      <c r="W68" s="13"/>
      <c r="X68" s="13"/>
      <c r="Y68" s="13"/>
      <c r="Z68" s="13"/>
      <c r="AA68" s="13"/>
    </row>
    <row r="69" spans="1:27" ht="12" customHeight="1">
      <c r="A69" s="43">
        <v>1971</v>
      </c>
      <c r="B69" s="79">
        <f>IF(+'[1]Pop'!D192=0,'[1]Pop'!H192,'[1]Pop'!D192)</f>
        <v>207.661</v>
      </c>
      <c r="C69" s="59">
        <v>32</v>
      </c>
      <c r="D69" s="59">
        <f t="shared" si="2"/>
        <v>0.15409730281564665</v>
      </c>
      <c r="E69" s="59">
        <v>1090.8868932013288</v>
      </c>
      <c r="F69" s="59">
        <f t="shared" si="1"/>
        <v>5.253210247477036</v>
      </c>
      <c r="G69" s="59">
        <v>55</v>
      </c>
      <c r="H69" s="59">
        <f t="shared" si="3"/>
        <v>0.2648547392143927</v>
      </c>
      <c r="I69" s="59">
        <f t="shared" si="4"/>
        <v>1177.8868932013288</v>
      </c>
      <c r="J69" s="60">
        <f t="shared" si="0"/>
        <v>5.672162289507075</v>
      </c>
      <c r="K69" s="59">
        <v>319</v>
      </c>
      <c r="L69" s="59">
        <f t="shared" si="5"/>
        <v>1.5361574874434776</v>
      </c>
      <c r="M69" s="13"/>
      <c r="N69" s="13"/>
      <c r="O69" s="13"/>
      <c r="P69" s="13"/>
      <c r="Q69" s="13"/>
      <c r="R69" s="13"/>
      <c r="S69" s="13"/>
      <c r="T69" s="13"/>
      <c r="U69" s="13"/>
      <c r="V69" s="13"/>
      <c r="W69" s="13"/>
      <c r="X69" s="13"/>
      <c r="Y69" s="13"/>
      <c r="Z69" s="13"/>
      <c r="AA69" s="13"/>
    </row>
    <row r="70" spans="1:27" ht="12" customHeight="1">
      <c r="A70" s="43">
        <v>1972</v>
      </c>
      <c r="B70" s="79">
        <f>IF(+'[1]Pop'!D193=0,'[1]Pop'!H193,'[1]Pop'!D193)</f>
        <v>209.896</v>
      </c>
      <c r="C70" s="59">
        <v>24</v>
      </c>
      <c r="D70" s="59">
        <f t="shared" si="2"/>
        <v>0.11434234096886077</v>
      </c>
      <c r="E70" s="59">
        <v>963.0617476456129</v>
      </c>
      <c r="F70" s="59">
        <f t="shared" si="1"/>
        <v>4.588280613473401</v>
      </c>
      <c r="G70" s="59">
        <v>48</v>
      </c>
      <c r="H70" s="59">
        <f t="shared" si="3"/>
        <v>0.22868468193772154</v>
      </c>
      <c r="I70" s="59">
        <f t="shared" si="4"/>
        <v>1035.0617476456127</v>
      </c>
      <c r="J70" s="60">
        <f t="shared" si="0"/>
        <v>4.931307636379984</v>
      </c>
      <c r="K70" s="59">
        <v>377</v>
      </c>
      <c r="L70" s="59">
        <f t="shared" si="5"/>
        <v>1.7961276060525213</v>
      </c>
      <c r="M70" s="13"/>
      <c r="N70" s="13"/>
      <c r="O70" s="13"/>
      <c r="P70" s="13"/>
      <c r="Q70" s="13"/>
      <c r="R70" s="13"/>
      <c r="S70" s="13"/>
      <c r="T70" s="13"/>
      <c r="U70" s="13"/>
      <c r="V70" s="13"/>
      <c r="W70" s="13"/>
      <c r="X70" s="13"/>
      <c r="Y70" s="13"/>
      <c r="Z70" s="13"/>
      <c r="AA70" s="13"/>
    </row>
    <row r="71" spans="1:27" ht="12" customHeight="1">
      <c r="A71" s="43">
        <v>1973</v>
      </c>
      <c r="B71" s="79">
        <f>IF(+'[1]Pop'!D194=0,'[1]Pop'!H194,'[1]Pop'!D194)</f>
        <v>211.909</v>
      </c>
      <c r="C71" s="59">
        <v>21</v>
      </c>
      <c r="D71" s="59">
        <f t="shared" si="2"/>
        <v>0.09909914161267337</v>
      </c>
      <c r="E71" s="59">
        <v>1114.0314978204124</v>
      </c>
      <c r="F71" s="59">
        <f t="shared" si="1"/>
        <v>5.257122150642079</v>
      </c>
      <c r="G71" s="59">
        <v>39</v>
      </c>
      <c r="H71" s="59">
        <f aca="true" t="shared" si="6" ref="H71:H98">G71/B71</f>
        <v>0.18404126299496482</v>
      </c>
      <c r="I71" s="59">
        <f t="shared" si="4"/>
        <v>1174.0314978204124</v>
      </c>
      <c r="J71" s="60">
        <f t="shared" si="0"/>
        <v>5.540262555249718</v>
      </c>
      <c r="K71" s="59">
        <v>384</v>
      </c>
      <c r="L71" s="59">
        <f aca="true" t="shared" si="7" ref="L71:L98">K71/B71</f>
        <v>1.8120985894888844</v>
      </c>
      <c r="M71" s="13"/>
      <c r="N71" s="13"/>
      <c r="O71" s="13"/>
      <c r="P71" s="13"/>
      <c r="Q71" s="13"/>
      <c r="R71" s="13"/>
      <c r="S71" s="13"/>
      <c r="T71" s="13"/>
      <c r="U71" s="13"/>
      <c r="V71" s="13"/>
      <c r="W71" s="13"/>
      <c r="X71" s="13"/>
      <c r="Y71" s="13"/>
      <c r="Z71" s="13"/>
      <c r="AA71" s="13"/>
    </row>
    <row r="72" spans="1:27" ht="12" customHeight="1">
      <c r="A72" s="43">
        <v>1974</v>
      </c>
      <c r="B72" s="79">
        <f>IF(+'[1]Pop'!D195=0,'[1]Pop'!H195,'[1]Pop'!D195)</f>
        <v>213.854</v>
      </c>
      <c r="C72" s="59">
        <v>15</v>
      </c>
      <c r="D72" s="59">
        <f t="shared" si="2"/>
        <v>0.07014131136195721</v>
      </c>
      <c r="E72" s="59">
        <v>885.3473467337664</v>
      </c>
      <c r="F72" s="59">
        <f t="shared" si="1"/>
        <v>4.139961594049054</v>
      </c>
      <c r="G72" s="59">
        <v>44</v>
      </c>
      <c r="H72" s="59">
        <f t="shared" si="6"/>
        <v>0.20574784666174117</v>
      </c>
      <c r="I72" s="59">
        <f aca="true" t="shared" si="8" ref="I72:I98">SUM(C72,E72,G72)</f>
        <v>944.3473467337664</v>
      </c>
      <c r="J72" s="60">
        <f aca="true" t="shared" si="9" ref="J72:J104">SUM(D72,F72,H72)</f>
        <v>4.415850752072752</v>
      </c>
      <c r="K72" s="59">
        <v>453</v>
      </c>
      <c r="L72" s="59">
        <f t="shared" si="7"/>
        <v>2.118267603131108</v>
      </c>
      <c r="M72" s="13"/>
      <c r="N72" s="13"/>
      <c r="O72" s="13"/>
      <c r="P72" s="13"/>
      <c r="Q72" s="13"/>
      <c r="R72" s="13"/>
      <c r="S72" s="13"/>
      <c r="T72" s="13"/>
      <c r="U72" s="13"/>
      <c r="V72" s="13"/>
      <c r="W72" s="13"/>
      <c r="X72" s="13"/>
      <c r="Y72" s="13"/>
      <c r="Z72" s="13"/>
      <c r="AA72" s="13"/>
    </row>
    <row r="73" spans="1:27" ht="12" customHeight="1">
      <c r="A73" s="43">
        <v>1975</v>
      </c>
      <c r="B73" s="79">
        <f>IF(+'[1]Pop'!D196=0,'[1]Pop'!H196,'[1]Pop'!D196)</f>
        <v>215.973</v>
      </c>
      <c r="C73" s="59">
        <v>16</v>
      </c>
      <c r="D73" s="59">
        <f t="shared" si="2"/>
        <v>0.07408333449088543</v>
      </c>
      <c r="E73" s="59">
        <v>704.6022035451183</v>
      </c>
      <c r="F73" s="59">
        <f t="shared" si="1"/>
        <v>3.2624550455154964</v>
      </c>
      <c r="G73" s="59">
        <v>44</v>
      </c>
      <c r="H73" s="59">
        <f t="shared" si="6"/>
        <v>0.20372916984993494</v>
      </c>
      <c r="I73" s="59">
        <f t="shared" si="8"/>
        <v>764.6022035451183</v>
      </c>
      <c r="J73" s="60">
        <f t="shared" si="9"/>
        <v>3.540267549856317</v>
      </c>
      <c r="K73" s="59">
        <v>477</v>
      </c>
      <c r="L73" s="59">
        <f t="shared" si="7"/>
        <v>2.208609409509522</v>
      </c>
      <c r="M73" s="13"/>
      <c r="N73" s="13"/>
      <c r="O73" s="13"/>
      <c r="P73" s="13"/>
      <c r="Q73" s="13"/>
      <c r="R73" s="13"/>
      <c r="S73" s="13"/>
      <c r="T73" s="13"/>
      <c r="U73" s="13"/>
      <c r="V73" s="13"/>
      <c r="W73" s="13"/>
      <c r="X73" s="13"/>
      <c r="Y73" s="13"/>
      <c r="Z73" s="13"/>
      <c r="AA73" s="13"/>
    </row>
    <row r="74" spans="1:27" ht="12" customHeight="1">
      <c r="A74" s="41">
        <v>1976</v>
      </c>
      <c r="B74" s="78">
        <f>IF(+'[1]Pop'!D197=0,'[1]Pop'!H197,'[1]Pop'!D197)</f>
        <v>218.035</v>
      </c>
      <c r="C74" s="55">
        <v>33</v>
      </c>
      <c r="D74" s="55">
        <f t="shared" si="2"/>
        <v>0.15135184718049854</v>
      </c>
      <c r="E74" s="55">
        <v>765.5295833056181</v>
      </c>
      <c r="F74" s="55">
        <f t="shared" si="1"/>
        <v>3.511039894079474</v>
      </c>
      <c r="G74" s="55">
        <v>38</v>
      </c>
      <c r="H74" s="55">
        <f t="shared" si="6"/>
        <v>0.17428394523814983</v>
      </c>
      <c r="I74" s="55">
        <f t="shared" si="8"/>
        <v>836.5295833056181</v>
      </c>
      <c r="J74" s="56">
        <f t="shared" si="9"/>
        <v>3.8366756864981224</v>
      </c>
      <c r="K74" s="55">
        <v>527</v>
      </c>
      <c r="L74" s="55">
        <f t="shared" si="7"/>
        <v>2.4170431352764465</v>
      </c>
      <c r="M74" s="13"/>
      <c r="N74" s="13"/>
      <c r="O74" s="13"/>
      <c r="P74" s="13"/>
      <c r="Q74" s="13"/>
      <c r="R74" s="13"/>
      <c r="S74" s="13"/>
      <c r="T74" s="13"/>
      <c r="U74" s="13"/>
      <c r="V74" s="13"/>
      <c r="W74" s="13"/>
      <c r="X74" s="13"/>
      <c r="Y74" s="13"/>
      <c r="Z74" s="13"/>
      <c r="AA74" s="13"/>
    </row>
    <row r="75" spans="1:27" ht="12" customHeight="1">
      <c r="A75" s="41">
        <v>1977</v>
      </c>
      <c r="B75" s="78">
        <f>IF(+'[1]Pop'!D198=0,'[1]Pop'!H198,'[1]Pop'!D198)</f>
        <v>220.23899999999998</v>
      </c>
      <c r="C75" s="55">
        <v>34</v>
      </c>
      <c r="D75" s="55">
        <f t="shared" si="2"/>
        <v>0.15437774417791583</v>
      </c>
      <c r="E75" s="55">
        <v>729.2325448087622</v>
      </c>
      <c r="F75" s="55">
        <f t="shared" si="1"/>
        <v>3.311096330844048</v>
      </c>
      <c r="G75" s="55">
        <v>57</v>
      </c>
      <c r="H75" s="55">
        <f t="shared" si="6"/>
        <v>0.2588097475923883</v>
      </c>
      <c r="I75" s="55">
        <f t="shared" si="8"/>
        <v>820.2325448087622</v>
      </c>
      <c r="J75" s="56">
        <f t="shared" si="9"/>
        <v>3.7242838226143524</v>
      </c>
      <c r="K75" s="55">
        <v>530</v>
      </c>
      <c r="L75" s="55">
        <f t="shared" si="7"/>
        <v>2.4064766004204525</v>
      </c>
      <c r="M75" s="13"/>
      <c r="N75" s="13"/>
      <c r="O75" s="13"/>
      <c r="P75" s="13"/>
      <c r="Q75" s="13"/>
      <c r="R75" s="13"/>
      <c r="S75" s="13"/>
      <c r="T75" s="13"/>
      <c r="U75" s="13"/>
      <c r="V75" s="13"/>
      <c r="W75" s="13"/>
      <c r="X75" s="13"/>
      <c r="Y75" s="13"/>
      <c r="Z75" s="13"/>
      <c r="AA75" s="13"/>
    </row>
    <row r="76" spans="1:27" ht="12" customHeight="1">
      <c r="A76" s="41">
        <v>1978</v>
      </c>
      <c r="B76" s="78">
        <f>IF(+'[1]Pop'!D199=0,'[1]Pop'!H199,'[1]Pop'!D199)</f>
        <v>222.585</v>
      </c>
      <c r="C76" s="55">
        <v>56</v>
      </c>
      <c r="D76" s="55">
        <f t="shared" si="2"/>
        <v>0.2515892804995844</v>
      </c>
      <c r="E76" s="55">
        <v>692.0438958151277</v>
      </c>
      <c r="F76" s="55">
        <f t="shared" si="1"/>
        <v>3.1091218896831667</v>
      </c>
      <c r="G76" s="55">
        <v>49</v>
      </c>
      <c r="H76" s="55">
        <f t="shared" si="6"/>
        <v>0.22014062043713636</v>
      </c>
      <c r="I76" s="55">
        <f t="shared" si="8"/>
        <v>797.0438958151277</v>
      </c>
      <c r="J76" s="56">
        <f t="shared" si="9"/>
        <v>3.580851790619888</v>
      </c>
      <c r="K76" s="55">
        <v>543</v>
      </c>
      <c r="L76" s="55">
        <f t="shared" si="7"/>
        <v>2.4395174877013277</v>
      </c>
      <c r="M76" s="13"/>
      <c r="N76" s="13"/>
      <c r="O76" s="13"/>
      <c r="P76" s="13"/>
      <c r="Q76" s="13"/>
      <c r="R76" s="13"/>
      <c r="S76" s="13"/>
      <c r="T76" s="13"/>
      <c r="U76" s="13"/>
      <c r="V76" s="13"/>
      <c r="W76" s="13"/>
      <c r="X76" s="13"/>
      <c r="Y76" s="13"/>
      <c r="Z76" s="13"/>
      <c r="AA76" s="13"/>
    </row>
    <row r="77" spans="1:27" ht="12" customHeight="1">
      <c r="A77" s="41">
        <v>1979</v>
      </c>
      <c r="B77" s="78">
        <f>IF(+'[1]Pop'!D200=0,'[1]Pop'!H200,'[1]Pop'!D200)</f>
        <v>225.055</v>
      </c>
      <c r="C77" s="55">
        <v>66</v>
      </c>
      <c r="D77" s="55">
        <f t="shared" si="2"/>
        <v>0.2932616471529182</v>
      </c>
      <c r="E77" s="55">
        <v>740.801410739778</v>
      </c>
      <c r="F77" s="55">
        <f t="shared" si="1"/>
        <v>3.2916460897992845</v>
      </c>
      <c r="G77" s="55">
        <v>41</v>
      </c>
      <c r="H77" s="55">
        <f t="shared" si="6"/>
        <v>0.1821776898980249</v>
      </c>
      <c r="I77" s="55">
        <f t="shared" si="8"/>
        <v>847.801410739778</v>
      </c>
      <c r="J77" s="56">
        <f t="shared" si="9"/>
        <v>3.7670854268502274</v>
      </c>
      <c r="K77" s="55">
        <v>597</v>
      </c>
      <c r="L77" s="55">
        <f t="shared" si="7"/>
        <v>2.6526848992468506</v>
      </c>
      <c r="M77" s="13"/>
      <c r="N77" s="13"/>
      <c r="O77" s="13"/>
      <c r="P77" s="13"/>
      <c r="Q77" s="13"/>
      <c r="R77" s="13"/>
      <c r="S77" s="13"/>
      <c r="T77" s="13"/>
      <c r="U77" s="13"/>
      <c r="V77" s="13"/>
      <c r="W77" s="13"/>
      <c r="X77" s="13"/>
      <c r="Y77" s="13"/>
      <c r="Z77" s="13"/>
      <c r="AA77" s="13"/>
    </row>
    <row r="78" spans="1:27" ht="12" customHeight="1">
      <c r="A78" s="41">
        <v>1980</v>
      </c>
      <c r="B78" s="78">
        <f>IF(+'[1]Pop'!D201=0,'[1]Pop'!H201,'[1]Pop'!D201)</f>
        <v>227.726</v>
      </c>
      <c r="C78" s="55">
        <v>63</v>
      </c>
      <c r="D78" s="55">
        <f t="shared" si="2"/>
        <v>0.27664825272476573</v>
      </c>
      <c r="E78" s="55">
        <v>686.9087014777734</v>
      </c>
      <c r="F78" s="55">
        <f t="shared" si="1"/>
        <v>3.0163824134168844</v>
      </c>
      <c r="G78" s="55">
        <v>41</v>
      </c>
      <c r="H78" s="55">
        <f t="shared" si="6"/>
        <v>0.18004092637643485</v>
      </c>
      <c r="I78" s="55">
        <f t="shared" si="8"/>
        <v>790.9087014777734</v>
      </c>
      <c r="J78" s="56">
        <f t="shared" si="9"/>
        <v>3.473071592518085</v>
      </c>
      <c r="K78" s="55">
        <v>604</v>
      </c>
      <c r="L78" s="55">
        <f t="shared" si="7"/>
        <v>2.6523102324723573</v>
      </c>
      <c r="M78" s="13"/>
      <c r="N78" s="13"/>
      <c r="O78" s="13"/>
      <c r="P78" s="13"/>
      <c r="Q78" s="13"/>
      <c r="R78" s="13"/>
      <c r="S78" s="13"/>
      <c r="T78" s="13"/>
      <c r="U78" s="13"/>
      <c r="V78" s="13"/>
      <c r="W78" s="13"/>
      <c r="X78" s="13"/>
      <c r="Y78" s="13"/>
      <c r="Z78" s="13"/>
      <c r="AA78" s="13"/>
    </row>
    <row r="79" spans="1:27" ht="12" customHeight="1">
      <c r="A79" s="43">
        <v>1981</v>
      </c>
      <c r="B79" s="79">
        <f>IF(+'[1]Pop'!D202=0,'[1]Pop'!H202,'[1]Pop'!D202)</f>
        <v>229.966</v>
      </c>
      <c r="C79" s="59">
        <v>83</v>
      </c>
      <c r="D79" s="59">
        <f t="shared" si="2"/>
        <v>0.3609229190402059</v>
      </c>
      <c r="E79" s="59">
        <v>496.0200984058887</v>
      </c>
      <c r="F79" s="59">
        <f t="shared" si="1"/>
        <v>2.156927973726067</v>
      </c>
      <c r="G79" s="59">
        <v>43</v>
      </c>
      <c r="H79" s="59">
        <f t="shared" si="6"/>
        <v>0.18698416287625128</v>
      </c>
      <c r="I79" s="59">
        <f t="shared" si="8"/>
        <v>622.0200984058887</v>
      </c>
      <c r="J79" s="60">
        <f t="shared" si="9"/>
        <v>2.704835055642524</v>
      </c>
      <c r="K79" s="59">
        <v>629</v>
      </c>
      <c r="L79" s="59">
        <f t="shared" si="7"/>
        <v>2.735186940678187</v>
      </c>
      <c r="M79" s="13"/>
      <c r="N79" s="13"/>
      <c r="O79" s="13"/>
      <c r="P79" s="13"/>
      <c r="Q79" s="13"/>
      <c r="R79" s="13"/>
      <c r="S79" s="13"/>
      <c r="T79" s="13"/>
      <c r="U79" s="13"/>
      <c r="V79" s="13"/>
      <c r="W79" s="13"/>
      <c r="X79" s="13"/>
      <c r="Y79" s="13"/>
      <c r="Z79" s="13"/>
      <c r="AA79" s="13"/>
    </row>
    <row r="80" spans="1:27" ht="12" customHeight="1">
      <c r="A80" s="43">
        <v>1982</v>
      </c>
      <c r="B80" s="79">
        <f>IF(+'[1]Pop'!D203=0,'[1]Pop'!H203,'[1]Pop'!D203)</f>
        <v>232.188</v>
      </c>
      <c r="C80" s="59">
        <v>88</v>
      </c>
      <c r="D80" s="59">
        <f t="shared" si="2"/>
        <v>0.379003221527383</v>
      </c>
      <c r="E80" s="59">
        <v>495.27842765564225</v>
      </c>
      <c r="F80" s="59">
        <f t="shared" si="1"/>
        <v>2.133092268573924</v>
      </c>
      <c r="G80" s="59">
        <v>40</v>
      </c>
      <c r="H80" s="59">
        <f t="shared" si="6"/>
        <v>0.17227419160335591</v>
      </c>
      <c r="I80" s="59">
        <f t="shared" si="8"/>
        <v>623.2784276556422</v>
      </c>
      <c r="J80" s="60">
        <f t="shared" si="9"/>
        <v>2.684369681704663</v>
      </c>
      <c r="K80" s="59">
        <v>669</v>
      </c>
      <c r="L80" s="59">
        <f t="shared" si="7"/>
        <v>2.8812858545661277</v>
      </c>
      <c r="M80" s="13"/>
      <c r="N80" s="13"/>
      <c r="O80" s="13"/>
      <c r="P80" s="13"/>
      <c r="Q80" s="13"/>
      <c r="R80" s="13"/>
      <c r="S80" s="13"/>
      <c r="T80" s="13"/>
      <c r="U80" s="13"/>
      <c r="V80" s="13"/>
      <c r="W80" s="13"/>
      <c r="X80" s="13"/>
      <c r="Y80" s="13"/>
      <c r="Z80" s="13"/>
      <c r="AA80" s="13"/>
    </row>
    <row r="81" spans="1:27" ht="12" customHeight="1">
      <c r="A81" s="43">
        <v>1983</v>
      </c>
      <c r="B81" s="79">
        <f>IF(+'[1]Pop'!D204=0,'[1]Pop'!H204,'[1]Pop'!D204)</f>
        <v>234.307</v>
      </c>
      <c r="C81" s="59">
        <v>94</v>
      </c>
      <c r="D81" s="59">
        <f t="shared" si="2"/>
        <v>0.40118306324608316</v>
      </c>
      <c r="E81" s="59">
        <v>529.9479324061433</v>
      </c>
      <c r="F81" s="59">
        <f t="shared" si="1"/>
        <v>2.261767392378987</v>
      </c>
      <c r="G81" s="59">
        <v>43</v>
      </c>
      <c r="H81" s="59">
        <f t="shared" si="6"/>
        <v>0.18351991191044228</v>
      </c>
      <c r="I81" s="59">
        <f t="shared" si="8"/>
        <v>666.9479324061433</v>
      </c>
      <c r="J81" s="60">
        <f t="shared" si="9"/>
        <v>2.8464703675355123</v>
      </c>
      <c r="K81" s="59">
        <v>719</v>
      </c>
      <c r="L81" s="59">
        <f t="shared" si="7"/>
        <v>3.068623643339721</v>
      </c>
      <c r="M81" s="13"/>
      <c r="N81" s="13"/>
      <c r="O81" s="13"/>
      <c r="P81" s="13"/>
      <c r="Q81" s="13"/>
      <c r="R81" s="13"/>
      <c r="S81" s="13"/>
      <c r="T81" s="13"/>
      <c r="U81" s="13"/>
      <c r="V81" s="13"/>
      <c r="W81" s="13"/>
      <c r="X81" s="13"/>
      <c r="Y81" s="13"/>
      <c r="Z81" s="13"/>
      <c r="AA81" s="13"/>
    </row>
    <row r="82" spans="1:27" ht="12" customHeight="1">
      <c r="A82" s="43">
        <v>1984</v>
      </c>
      <c r="B82" s="79">
        <f>IF(+'[1]Pop'!D205=0,'[1]Pop'!H205,'[1]Pop'!D205)</f>
        <v>236.348</v>
      </c>
      <c r="C82" s="59">
        <v>98</v>
      </c>
      <c r="D82" s="59">
        <f t="shared" si="2"/>
        <v>0.4146428148323658</v>
      </c>
      <c r="E82" s="59">
        <v>599.2665739398228</v>
      </c>
      <c r="F82" s="59">
        <f t="shared" si="1"/>
        <v>2.535526316870982</v>
      </c>
      <c r="G82" s="59">
        <v>43</v>
      </c>
      <c r="H82" s="59">
        <f t="shared" si="6"/>
        <v>0.18193511263052786</v>
      </c>
      <c r="I82" s="59">
        <f t="shared" si="8"/>
        <v>740.2665739398228</v>
      </c>
      <c r="J82" s="60">
        <f t="shared" si="9"/>
        <v>3.1321042443338754</v>
      </c>
      <c r="K82" s="59">
        <v>762</v>
      </c>
      <c r="L82" s="59">
        <f t="shared" si="7"/>
        <v>3.2240594377781915</v>
      </c>
      <c r="M82" s="13"/>
      <c r="N82" s="13"/>
      <c r="O82" s="13"/>
      <c r="P82" s="13"/>
      <c r="Q82" s="13"/>
      <c r="R82" s="13"/>
      <c r="S82" s="13"/>
      <c r="T82" s="13"/>
      <c r="U82" s="13"/>
      <c r="V82" s="13"/>
      <c r="W82" s="13"/>
      <c r="X82" s="13"/>
      <c r="Y82" s="13"/>
      <c r="Z82" s="13"/>
      <c r="AA82" s="13"/>
    </row>
    <row r="83" spans="1:27" ht="12" customHeight="1">
      <c r="A83" s="43">
        <v>1985</v>
      </c>
      <c r="B83" s="79">
        <f>IF(+'[1]Pop'!D206=0,'[1]Pop'!H206,'[1]Pop'!D206)</f>
        <v>238.466</v>
      </c>
      <c r="C83" s="59">
        <v>105</v>
      </c>
      <c r="D83" s="59">
        <f t="shared" si="2"/>
        <v>0.4403143425058499</v>
      </c>
      <c r="E83" s="59">
        <v>545.3680864409869</v>
      </c>
      <c r="F83" s="59">
        <f aca="true" t="shared" si="10" ref="F83:F98">E83/B83</f>
        <v>2.286984670523206</v>
      </c>
      <c r="G83" s="59">
        <v>48</v>
      </c>
      <c r="H83" s="59">
        <f t="shared" si="6"/>
        <v>0.2012865565741028</v>
      </c>
      <c r="I83" s="59">
        <f t="shared" si="8"/>
        <v>698.3680864409869</v>
      </c>
      <c r="J83" s="60">
        <f t="shared" si="9"/>
        <v>2.928585569603159</v>
      </c>
      <c r="K83" s="59">
        <v>840</v>
      </c>
      <c r="L83" s="59">
        <f t="shared" si="7"/>
        <v>3.522514740046799</v>
      </c>
      <c r="M83" s="13"/>
      <c r="N83" s="13"/>
      <c r="O83" s="13"/>
      <c r="P83" s="13"/>
      <c r="Q83" s="13"/>
      <c r="R83" s="13"/>
      <c r="S83" s="13"/>
      <c r="T83" s="13"/>
      <c r="U83" s="13"/>
      <c r="V83" s="13"/>
      <c r="W83" s="13"/>
      <c r="X83" s="13"/>
      <c r="Y83" s="13"/>
      <c r="Z83" s="13"/>
      <c r="AA83" s="13"/>
    </row>
    <row r="84" spans="1:27" ht="12" customHeight="1">
      <c r="A84" s="41">
        <v>1986</v>
      </c>
      <c r="B84" s="78">
        <f>IF(+'[1]Pop'!D207=0,'[1]Pop'!H207,'[1]Pop'!D207)</f>
        <v>240.651</v>
      </c>
      <c r="C84" s="55">
        <v>113</v>
      </c>
      <c r="D84" s="55">
        <f t="shared" si="2"/>
        <v>0.46955965277518064</v>
      </c>
      <c r="E84" s="55">
        <v>596.2413655361744</v>
      </c>
      <c r="F84" s="55">
        <f t="shared" si="10"/>
        <v>2.477618482932439</v>
      </c>
      <c r="G84" s="55">
        <v>65</v>
      </c>
      <c r="H84" s="55">
        <f t="shared" si="6"/>
        <v>0.2701006852246614</v>
      </c>
      <c r="I84" s="55">
        <f t="shared" si="8"/>
        <v>774.2413655361744</v>
      </c>
      <c r="J84" s="56">
        <f t="shared" si="9"/>
        <v>3.2172788209322807</v>
      </c>
      <c r="K84" s="55">
        <v>895</v>
      </c>
      <c r="L84" s="55">
        <f t="shared" si="7"/>
        <v>3.7190786657857227</v>
      </c>
      <c r="M84" s="13"/>
      <c r="N84" s="13"/>
      <c r="O84" s="13"/>
      <c r="P84" s="13"/>
      <c r="Q84" s="13"/>
      <c r="R84" s="13"/>
      <c r="S84" s="13"/>
      <c r="T84" s="13"/>
      <c r="U84" s="13"/>
      <c r="V84" s="13"/>
      <c r="W84" s="13"/>
      <c r="X84" s="13"/>
      <c r="Y84" s="13"/>
      <c r="Z84" s="13"/>
      <c r="AA84" s="13"/>
    </row>
    <row r="85" spans="1:27" ht="12" customHeight="1">
      <c r="A85" s="41">
        <v>1987</v>
      </c>
      <c r="B85" s="78">
        <f>IF(+'[1]Pop'!D208=0,'[1]Pop'!H208,'[1]Pop'!D208)</f>
        <v>242.804</v>
      </c>
      <c r="C85" s="55">
        <v>133</v>
      </c>
      <c r="D85" s="55">
        <f t="shared" si="2"/>
        <v>0.5477669231149405</v>
      </c>
      <c r="E85" s="55">
        <v>617.2078887072507</v>
      </c>
      <c r="F85" s="55">
        <f t="shared" si="10"/>
        <v>2.5420004971386416</v>
      </c>
      <c r="G85" s="55">
        <v>52</v>
      </c>
      <c r="H85" s="55">
        <f t="shared" si="6"/>
        <v>0.2141645112930594</v>
      </c>
      <c r="I85" s="55">
        <f t="shared" si="8"/>
        <v>802.2078887072507</v>
      </c>
      <c r="J85" s="56">
        <f t="shared" si="9"/>
        <v>3.3039319315466416</v>
      </c>
      <c r="K85" s="55">
        <v>886</v>
      </c>
      <c r="L85" s="55">
        <f t="shared" si="7"/>
        <v>3.649033788570205</v>
      </c>
      <c r="M85" s="13"/>
      <c r="N85" s="13"/>
      <c r="O85" s="13"/>
      <c r="P85" s="13"/>
      <c r="Q85" s="13"/>
      <c r="R85" s="13"/>
      <c r="S85" s="13"/>
      <c r="T85" s="13"/>
      <c r="U85" s="13"/>
      <c r="V85" s="13"/>
      <c r="W85" s="13"/>
      <c r="X85" s="13"/>
      <c r="Y85" s="13"/>
      <c r="Z85" s="13"/>
      <c r="AA85" s="13"/>
    </row>
    <row r="86" spans="1:27" ht="12" customHeight="1">
      <c r="A86" s="41">
        <v>1988</v>
      </c>
      <c r="B86" s="78">
        <f>IF(+'[1]Pop'!D209=0,'[1]Pop'!H209,'[1]Pop'!D209)</f>
        <v>245.021</v>
      </c>
      <c r="C86" s="55">
        <v>143</v>
      </c>
      <c r="D86" s="55">
        <f t="shared" si="2"/>
        <v>0.583623444521082</v>
      </c>
      <c r="E86" s="55">
        <v>640.6585192598142</v>
      </c>
      <c r="F86" s="55">
        <f t="shared" si="10"/>
        <v>2.614708613791529</v>
      </c>
      <c r="G86" s="55">
        <v>53</v>
      </c>
      <c r="H86" s="55">
        <f t="shared" si="6"/>
        <v>0.216307989927394</v>
      </c>
      <c r="I86" s="55">
        <f t="shared" si="8"/>
        <v>836.6585192598142</v>
      </c>
      <c r="J86" s="56">
        <f t="shared" si="9"/>
        <v>3.4146400482400048</v>
      </c>
      <c r="K86" s="55">
        <v>874</v>
      </c>
      <c r="L86" s="55">
        <f t="shared" si="7"/>
        <v>3.5670411923875913</v>
      </c>
      <c r="M86" s="13"/>
      <c r="N86" s="13"/>
      <c r="O86" s="13"/>
      <c r="P86" s="13"/>
      <c r="Q86" s="13"/>
      <c r="R86" s="13"/>
      <c r="S86" s="13"/>
      <c r="T86" s="13"/>
      <c r="U86" s="13"/>
      <c r="V86" s="13"/>
      <c r="W86" s="13"/>
      <c r="X86" s="13"/>
      <c r="Y86" s="13"/>
      <c r="Z86" s="13"/>
      <c r="AA86" s="13"/>
    </row>
    <row r="87" spans="1:27" ht="12" customHeight="1">
      <c r="A87" s="41">
        <v>1989</v>
      </c>
      <c r="B87" s="78">
        <f>IF(+'[1]Pop'!D210=0,'[1]Pop'!H210,'[1]Pop'!D210)</f>
        <v>247.342</v>
      </c>
      <c r="C87" s="55">
        <v>134</v>
      </c>
      <c r="D87" s="55">
        <f t="shared" si="2"/>
        <v>0.5417599922374687</v>
      </c>
      <c r="E87" s="55">
        <v>531.9649460336792</v>
      </c>
      <c r="F87" s="55">
        <f t="shared" si="10"/>
        <v>2.150726306222474</v>
      </c>
      <c r="G87" s="55">
        <v>57</v>
      </c>
      <c r="H87" s="55">
        <f t="shared" si="6"/>
        <v>0.23045014595175908</v>
      </c>
      <c r="I87" s="55">
        <f t="shared" si="8"/>
        <v>722.9649460336792</v>
      </c>
      <c r="J87" s="56">
        <f t="shared" si="9"/>
        <v>2.9229364444117016</v>
      </c>
      <c r="K87" s="55">
        <v>858</v>
      </c>
      <c r="L87" s="55">
        <f t="shared" si="7"/>
        <v>3.468881144326479</v>
      </c>
      <c r="M87" s="13"/>
      <c r="N87" s="13"/>
      <c r="O87" s="13"/>
      <c r="P87" s="13"/>
      <c r="Q87" s="13"/>
      <c r="R87" s="13"/>
      <c r="S87" s="13"/>
      <c r="T87" s="13"/>
      <c r="U87" s="13"/>
      <c r="V87" s="13"/>
      <c r="W87" s="13"/>
      <c r="X87" s="13"/>
      <c r="Y87" s="13"/>
      <c r="Z87" s="13"/>
      <c r="AA87" s="13"/>
    </row>
    <row r="88" spans="1:27" ht="12" customHeight="1">
      <c r="A88" s="41">
        <v>1990</v>
      </c>
      <c r="B88" s="78">
        <f>IF(+'[1]Pop'!D211=0,'[1]Pop'!H211,'[1]Pop'!D211)</f>
        <v>250.132</v>
      </c>
      <c r="C88" s="55">
        <v>169.75597100000002</v>
      </c>
      <c r="D88" s="55">
        <f t="shared" si="2"/>
        <v>0.6786655485903443</v>
      </c>
      <c r="E88" s="55">
        <v>724.3728256535388</v>
      </c>
      <c r="F88" s="55">
        <f t="shared" si="10"/>
        <v>2.8959622345543106</v>
      </c>
      <c r="G88" s="55">
        <v>47.9</v>
      </c>
      <c r="H88" s="55">
        <f t="shared" si="6"/>
        <v>0.19149888858682615</v>
      </c>
      <c r="I88" s="55">
        <f t="shared" si="8"/>
        <v>942.0287966535388</v>
      </c>
      <c r="J88" s="56">
        <f t="shared" si="9"/>
        <v>3.766126671731481</v>
      </c>
      <c r="K88" s="55">
        <v>935</v>
      </c>
      <c r="L88" s="55">
        <f t="shared" si="7"/>
        <v>3.73802632210193</v>
      </c>
      <c r="M88" s="13"/>
      <c r="N88" s="13"/>
      <c r="O88" s="13"/>
      <c r="P88" s="13"/>
      <c r="Q88" s="13"/>
      <c r="R88" s="13"/>
      <c r="S88" s="13"/>
      <c r="T88" s="13"/>
      <c r="U88" s="13"/>
      <c r="V88" s="13"/>
      <c r="W88" s="13"/>
      <c r="X88" s="13"/>
      <c r="Y88" s="13"/>
      <c r="Z88" s="13"/>
      <c r="AA88" s="13"/>
    </row>
    <row r="89" spans="1:27" ht="12" customHeight="1">
      <c r="A89" s="43">
        <v>1991</v>
      </c>
      <c r="B89" s="79">
        <f>IF(+'[1]Pop'!D212=0,'[1]Pop'!H212,'[1]Pop'!D212)</f>
        <v>253.493</v>
      </c>
      <c r="C89" s="59">
        <v>103.617281</v>
      </c>
      <c r="D89" s="59">
        <f t="shared" si="2"/>
        <v>0.4087579578134308</v>
      </c>
      <c r="E89" s="59">
        <v>656.8872528254032</v>
      </c>
      <c r="F89" s="59">
        <f t="shared" si="10"/>
        <v>2.5913427701175307</v>
      </c>
      <c r="G89" s="59">
        <v>60.2</v>
      </c>
      <c r="H89" s="59">
        <f t="shared" si="6"/>
        <v>0.23748190285333323</v>
      </c>
      <c r="I89" s="59">
        <f t="shared" si="8"/>
        <v>820.7045338254032</v>
      </c>
      <c r="J89" s="60">
        <f t="shared" si="9"/>
        <v>3.2375826307842948</v>
      </c>
      <c r="K89" s="59">
        <v>906.1</v>
      </c>
      <c r="L89" s="59">
        <f t="shared" si="7"/>
        <v>3.574457677332313</v>
      </c>
      <c r="M89" s="13"/>
      <c r="N89" s="13"/>
      <c r="O89" s="13"/>
      <c r="P89" s="13"/>
      <c r="Q89" s="13"/>
      <c r="R89" s="13"/>
      <c r="S89" s="13"/>
      <c r="T89" s="13"/>
      <c r="U89" s="13"/>
      <c r="V89" s="13"/>
      <c r="W89" s="13"/>
      <c r="X89" s="13"/>
      <c r="Y89" s="13"/>
      <c r="Z89" s="13"/>
      <c r="AA89" s="13"/>
    </row>
    <row r="90" spans="1:27" ht="12" customHeight="1">
      <c r="A90" s="45">
        <v>1992</v>
      </c>
      <c r="B90" s="79">
        <f>IF(+'[1]Pop'!D213=0,'[1]Pop'!H213,'[1]Pop'!D213)</f>
        <v>256.894</v>
      </c>
      <c r="C90" s="59">
        <v>130.07275700000002</v>
      </c>
      <c r="D90" s="59">
        <f t="shared" si="2"/>
        <v>0.506328512927511</v>
      </c>
      <c r="E90" s="59">
        <v>721.6525589652081</v>
      </c>
      <c r="F90" s="59">
        <f t="shared" si="10"/>
        <v>2.809145246542185</v>
      </c>
      <c r="G90" s="59">
        <v>60.6</v>
      </c>
      <c r="H90" s="59">
        <f t="shared" si="6"/>
        <v>0.23589496056739356</v>
      </c>
      <c r="I90" s="59">
        <f t="shared" si="8"/>
        <v>912.3253159652081</v>
      </c>
      <c r="J90" s="60">
        <f t="shared" si="9"/>
        <v>3.5513687200370896</v>
      </c>
      <c r="K90" s="59">
        <v>965.2</v>
      </c>
      <c r="L90" s="59">
        <f t="shared" si="7"/>
        <v>3.757191682172414</v>
      </c>
      <c r="M90" s="13"/>
      <c r="N90" s="13"/>
      <c r="O90" s="13"/>
      <c r="P90" s="13"/>
      <c r="Q90" s="13"/>
      <c r="R90" s="13"/>
      <c r="S90" s="13"/>
      <c r="T90" s="13"/>
      <c r="U90" s="13"/>
      <c r="V90" s="13"/>
      <c r="W90" s="13"/>
      <c r="X90" s="13"/>
      <c r="Y90" s="13"/>
      <c r="Z90" s="13"/>
      <c r="AA90" s="13"/>
    </row>
    <row r="91" spans="1:27" ht="12" customHeight="1">
      <c r="A91" s="45">
        <v>1993</v>
      </c>
      <c r="B91" s="79">
        <f>IF(+'[1]Pop'!D214=0,'[1]Pop'!H214,'[1]Pop'!D214)</f>
        <v>260.255</v>
      </c>
      <c r="C91" s="59">
        <v>123.45888800000002</v>
      </c>
      <c r="D91" s="59">
        <f t="shared" si="2"/>
        <v>0.4743766229275135</v>
      </c>
      <c r="E91" s="59">
        <v>638.2153321625202</v>
      </c>
      <c r="F91" s="59">
        <f t="shared" si="10"/>
        <v>2.4522692442509086</v>
      </c>
      <c r="G91" s="59">
        <v>49.5</v>
      </c>
      <c r="H91" s="59">
        <f t="shared" si="6"/>
        <v>0.19019807496493824</v>
      </c>
      <c r="I91" s="59">
        <f t="shared" si="8"/>
        <v>811.1742201625202</v>
      </c>
      <c r="J91" s="60">
        <f t="shared" si="9"/>
        <v>3.1168439421433605</v>
      </c>
      <c r="K91" s="59">
        <v>984.5</v>
      </c>
      <c r="L91" s="59">
        <f t="shared" si="7"/>
        <v>3.782828379858216</v>
      </c>
      <c r="M91" s="13"/>
      <c r="N91" s="13"/>
      <c r="O91" s="13"/>
      <c r="P91" s="13"/>
      <c r="Q91" s="13"/>
      <c r="R91" s="13"/>
      <c r="S91" s="13"/>
      <c r="T91" s="13"/>
      <c r="U91" s="13"/>
      <c r="V91" s="13"/>
      <c r="W91" s="13"/>
      <c r="X91" s="13"/>
      <c r="Y91" s="13"/>
      <c r="Z91" s="13"/>
      <c r="AA91" s="13"/>
    </row>
    <row r="92" spans="1:27" ht="12" customHeight="1">
      <c r="A92" s="43">
        <v>1994</v>
      </c>
      <c r="B92" s="79">
        <f>IF(+'[1]Pop'!D215=0,'[1]Pop'!H215,'[1]Pop'!D215)</f>
        <v>263.436</v>
      </c>
      <c r="C92" s="59">
        <v>108.02652700000002</v>
      </c>
      <c r="D92" s="59">
        <f t="shared" si="2"/>
        <v>0.4100674433258933</v>
      </c>
      <c r="E92" s="59">
        <v>915.6628812262386</v>
      </c>
      <c r="F92" s="59">
        <f t="shared" si="10"/>
        <v>3.475845674950419</v>
      </c>
      <c r="G92" s="59">
        <v>48.4</v>
      </c>
      <c r="H92" s="59">
        <f t="shared" si="6"/>
        <v>0.18372583853383745</v>
      </c>
      <c r="I92" s="59">
        <f t="shared" si="8"/>
        <v>1072.0894082262387</v>
      </c>
      <c r="J92" s="60">
        <f t="shared" si="9"/>
        <v>4.0696389568101505</v>
      </c>
      <c r="K92" s="59">
        <v>997.6</v>
      </c>
      <c r="L92" s="59">
        <f t="shared" si="7"/>
        <v>3.786878027300749</v>
      </c>
      <c r="M92" s="13"/>
      <c r="N92" s="13"/>
      <c r="O92" s="13"/>
      <c r="P92" s="13"/>
      <c r="Q92" s="13"/>
      <c r="R92" s="13"/>
      <c r="S92" s="13"/>
      <c r="T92" s="13"/>
      <c r="U92" s="13"/>
      <c r="V92" s="13"/>
      <c r="W92" s="13"/>
      <c r="X92" s="13"/>
      <c r="Y92" s="13"/>
      <c r="Z92" s="13"/>
      <c r="AA92" s="13"/>
    </row>
    <row r="93" spans="1:27" ht="12" customHeight="1">
      <c r="A93" s="43">
        <v>1995</v>
      </c>
      <c r="B93" s="79">
        <f>IF(+'[1]Pop'!D216=0,'[1]Pop'!H216,'[1]Pop'!D216)</f>
        <v>266.557</v>
      </c>
      <c r="C93" s="59">
        <v>110.23115000000001</v>
      </c>
      <c r="D93" s="59">
        <f t="shared" si="2"/>
        <v>0.41353687954171153</v>
      </c>
      <c r="E93" s="59">
        <v>912.1462814035881</v>
      </c>
      <c r="F93" s="59">
        <f t="shared" si="10"/>
        <v>3.4219558346004346</v>
      </c>
      <c r="G93" s="59">
        <v>56</v>
      </c>
      <c r="H93" s="59">
        <f t="shared" si="6"/>
        <v>0.2100863980311903</v>
      </c>
      <c r="I93" s="59">
        <f t="shared" si="8"/>
        <v>1078.3774314035882</v>
      </c>
      <c r="J93" s="60">
        <f t="shared" si="9"/>
        <v>4.045579112173336</v>
      </c>
      <c r="K93" s="59">
        <v>842.1294539359452</v>
      </c>
      <c r="L93" s="59">
        <f t="shared" si="7"/>
        <v>3.1592847080959987</v>
      </c>
      <c r="M93" s="13"/>
      <c r="N93" s="13"/>
      <c r="O93" s="13"/>
      <c r="P93" s="13"/>
      <c r="Q93" s="13"/>
      <c r="R93" s="13"/>
      <c r="S93" s="13"/>
      <c r="T93" s="13"/>
      <c r="U93" s="13"/>
      <c r="V93" s="13"/>
      <c r="W93" s="13"/>
      <c r="X93" s="13"/>
      <c r="Y93" s="13"/>
      <c r="Z93" s="13"/>
      <c r="AA93" s="13"/>
    </row>
    <row r="94" spans="1:27" ht="12" customHeight="1">
      <c r="A94" s="41">
        <v>1996</v>
      </c>
      <c r="B94" s="78">
        <f>IF(+'[1]Pop'!D217=0,'[1]Pop'!H217,'[1]Pop'!D217)</f>
        <v>269.667</v>
      </c>
      <c r="C94" s="55">
        <v>97.00341200000001</v>
      </c>
      <c r="D94" s="55">
        <f t="shared" si="2"/>
        <v>0.35971554546904155</v>
      </c>
      <c r="E94" s="55">
        <v>1004.5261505222065</v>
      </c>
      <c r="F94" s="55">
        <f t="shared" si="10"/>
        <v>3.7250614666318334</v>
      </c>
      <c r="G94" s="55">
        <v>47.687</v>
      </c>
      <c r="H94" s="55">
        <f t="shared" si="6"/>
        <v>0.17683661701283435</v>
      </c>
      <c r="I94" s="55">
        <f t="shared" si="8"/>
        <v>1149.2165625222065</v>
      </c>
      <c r="J94" s="56">
        <f t="shared" si="9"/>
        <v>4.261613629113709</v>
      </c>
      <c r="K94" s="55">
        <v>824.0088759802173</v>
      </c>
      <c r="L94" s="55">
        <f t="shared" si="7"/>
        <v>3.0556533650028275</v>
      </c>
      <c r="M94" s="13"/>
      <c r="N94" s="13"/>
      <c r="O94" s="13"/>
      <c r="P94" s="13"/>
      <c r="Q94" s="13"/>
      <c r="R94" s="13"/>
      <c r="S94" s="13"/>
      <c r="T94" s="13"/>
      <c r="U94" s="13"/>
      <c r="V94" s="13"/>
      <c r="W94" s="13"/>
      <c r="X94" s="13"/>
      <c r="Y94" s="13"/>
      <c r="Z94" s="13"/>
      <c r="AA94" s="13"/>
    </row>
    <row r="95" spans="1:27" ht="12" customHeight="1">
      <c r="A95" s="41">
        <v>1997</v>
      </c>
      <c r="B95" s="78">
        <f>IF(+'[1]Pop'!D218=0,'[1]Pop'!H218,'[1]Pop'!D218)</f>
        <v>272.912</v>
      </c>
      <c r="C95" s="55">
        <v>103.617281</v>
      </c>
      <c r="D95" s="55">
        <f t="shared" si="2"/>
        <v>0.3796728652459401</v>
      </c>
      <c r="E95" s="55">
        <v>907.076131136701</v>
      </c>
      <c r="F95" s="55">
        <f t="shared" si="10"/>
        <v>3.323694565049177</v>
      </c>
      <c r="G95" s="55">
        <v>52.292</v>
      </c>
      <c r="H95" s="55">
        <f t="shared" si="6"/>
        <v>0.19160755115201972</v>
      </c>
      <c r="I95" s="55">
        <f t="shared" si="8"/>
        <v>1062.985412136701</v>
      </c>
      <c r="J95" s="56">
        <f t="shared" si="9"/>
        <v>3.894974981447137</v>
      </c>
      <c r="K95" s="55">
        <v>857.9938594025377</v>
      </c>
      <c r="L95" s="55">
        <f t="shared" si="7"/>
        <v>3.1438480513958265</v>
      </c>
      <c r="M95" s="13"/>
      <c r="N95" s="13"/>
      <c r="O95" s="13"/>
      <c r="P95" s="13"/>
      <c r="Q95" s="13"/>
      <c r="R95" s="13"/>
      <c r="S95" s="13"/>
      <c r="T95" s="13"/>
      <c r="U95" s="13"/>
      <c r="V95" s="13"/>
      <c r="W95" s="13"/>
      <c r="X95" s="13"/>
      <c r="Y95" s="13"/>
      <c r="Z95" s="13"/>
      <c r="AA95" s="13"/>
    </row>
    <row r="96" spans="1:27" ht="12" customHeight="1">
      <c r="A96" s="41">
        <v>1998</v>
      </c>
      <c r="B96" s="78">
        <f>IF(+'[1]Pop'!D219=0,'[1]Pop'!H219,'[1]Pop'!D219)</f>
        <v>276.115</v>
      </c>
      <c r="C96" s="55">
        <v>123.45888800000002</v>
      </c>
      <c r="D96" s="55">
        <f t="shared" si="2"/>
        <v>0.44712850804918247</v>
      </c>
      <c r="E96" s="55">
        <v>880.5740715486058</v>
      </c>
      <c r="F96" s="55">
        <f t="shared" si="10"/>
        <v>3.1891569510841706</v>
      </c>
      <c r="G96" s="55">
        <v>46.6</v>
      </c>
      <c r="H96" s="55">
        <f t="shared" si="6"/>
        <v>0.16877025876899118</v>
      </c>
      <c r="I96" s="55">
        <f t="shared" si="8"/>
        <v>1050.6329595486059</v>
      </c>
      <c r="J96" s="56">
        <f t="shared" si="9"/>
        <v>3.805055717902344</v>
      </c>
      <c r="K96" s="55">
        <v>880.4210629017244</v>
      </c>
      <c r="L96" s="55">
        <f t="shared" si="7"/>
        <v>3.1886028028239117</v>
      </c>
      <c r="M96" s="13"/>
      <c r="N96" s="13"/>
      <c r="O96" s="13"/>
      <c r="P96" s="13"/>
      <c r="Q96" s="13"/>
      <c r="R96" s="13"/>
      <c r="S96" s="13"/>
      <c r="T96" s="13"/>
      <c r="U96" s="13"/>
      <c r="V96" s="13"/>
      <c r="W96" s="13"/>
      <c r="X96" s="13"/>
      <c r="Y96" s="13"/>
      <c r="Z96" s="13"/>
      <c r="AA96" s="13"/>
    </row>
    <row r="97" spans="1:27" ht="12" customHeight="1">
      <c r="A97" s="41">
        <v>1999</v>
      </c>
      <c r="B97" s="78">
        <f>IF(+'[1]Pop'!D220=0,'[1]Pop'!H220,'[1]Pop'!D220)</f>
        <v>279.295</v>
      </c>
      <c r="C97" s="55">
        <v>114.64039600000001</v>
      </c>
      <c r="D97" s="55">
        <f t="shared" si="2"/>
        <v>0.41046347410444156</v>
      </c>
      <c r="E97" s="55">
        <v>749.4096443826729</v>
      </c>
      <c r="F97" s="55">
        <f t="shared" si="10"/>
        <v>2.6832189777213085</v>
      </c>
      <c r="G97" s="55">
        <v>47.228</v>
      </c>
      <c r="H97" s="55">
        <f t="shared" si="6"/>
        <v>0.1690971911419825</v>
      </c>
      <c r="I97" s="55">
        <f t="shared" si="8"/>
        <v>911.2780403826729</v>
      </c>
      <c r="J97" s="56">
        <f t="shared" si="9"/>
        <v>3.2627796429677325</v>
      </c>
      <c r="K97" s="55">
        <v>817.9357687001718</v>
      </c>
      <c r="L97" s="55">
        <f t="shared" si="7"/>
        <v>2.9285729021291886</v>
      </c>
      <c r="M97" s="13"/>
      <c r="N97" s="13"/>
      <c r="O97" s="13"/>
      <c r="P97" s="13"/>
      <c r="Q97" s="13"/>
      <c r="R97" s="13"/>
      <c r="S97" s="13"/>
      <c r="T97" s="13"/>
      <c r="U97" s="13"/>
      <c r="V97" s="13"/>
      <c r="W97" s="13"/>
      <c r="X97" s="13"/>
      <c r="Y97" s="13"/>
      <c r="Z97" s="13"/>
      <c r="AA97" s="13"/>
    </row>
    <row r="98" spans="1:27" ht="12" customHeight="1">
      <c r="A98" s="41">
        <v>2000</v>
      </c>
      <c r="B98" s="78">
        <f>IF(+'[1]Pop'!D221=0,'[1]Pop'!H221,'[1]Pop'!D221)</f>
        <v>282.385</v>
      </c>
      <c r="C98" s="55">
        <v>85.98029700000001</v>
      </c>
      <c r="D98" s="55">
        <f t="shared" si="2"/>
        <v>0.3044789808240523</v>
      </c>
      <c r="E98" s="55">
        <v>750.439067238732</v>
      </c>
      <c r="F98" s="55">
        <f t="shared" si="10"/>
        <v>2.6575032924508455</v>
      </c>
      <c r="G98" s="55">
        <v>58.068</v>
      </c>
      <c r="H98" s="55">
        <f t="shared" si="6"/>
        <v>0.20563415195566337</v>
      </c>
      <c r="I98" s="55">
        <f t="shared" si="8"/>
        <v>894.487364238732</v>
      </c>
      <c r="J98" s="56">
        <f t="shared" si="9"/>
        <v>3.167616425230561</v>
      </c>
      <c r="K98" s="55">
        <v>774.5975085240339</v>
      </c>
      <c r="L98" s="55">
        <f t="shared" si="7"/>
        <v>2.743054725017384</v>
      </c>
      <c r="M98" s="13"/>
      <c r="N98" s="13"/>
      <c r="O98" s="13"/>
      <c r="P98" s="13"/>
      <c r="Q98" s="13"/>
      <c r="R98" s="13"/>
      <c r="S98" s="13"/>
      <c r="T98" s="13"/>
      <c r="U98" s="13"/>
      <c r="V98" s="13"/>
      <c r="W98" s="13"/>
      <c r="X98" s="13"/>
      <c r="Y98" s="13"/>
      <c r="Z98" s="13"/>
      <c r="AA98" s="13"/>
    </row>
    <row r="99" spans="1:27" ht="12" customHeight="1">
      <c r="A99" s="43">
        <v>2001</v>
      </c>
      <c r="B99" s="79">
        <f>IF(+'[1]Pop'!D222=0,'[1]Pop'!H222,'[1]Pop'!D222)</f>
        <v>285.309019</v>
      </c>
      <c r="C99" s="59">
        <v>52.91095200000001</v>
      </c>
      <c r="D99" s="59">
        <f aca="true" t="shared" si="11" ref="D99:D104">C99/B99</f>
        <v>0.18545138245349338</v>
      </c>
      <c r="E99" s="59">
        <v>954.254739085145</v>
      </c>
      <c r="F99" s="59">
        <f aca="true" t="shared" si="12" ref="F99:F104">E99/B99</f>
        <v>3.344635730162968</v>
      </c>
      <c r="G99" s="59">
        <v>48.081</v>
      </c>
      <c r="H99" s="59">
        <f aca="true" t="shared" si="13" ref="H99:H104">G99/B99</f>
        <v>0.1685225380134233</v>
      </c>
      <c r="I99" s="59">
        <f aca="true" t="shared" si="14" ref="I99:I114">SUM(C99,E99,G99)</f>
        <v>1055.246691085145</v>
      </c>
      <c r="J99" s="60">
        <f t="shared" si="9"/>
        <v>3.698609650629885</v>
      </c>
      <c r="K99" s="59">
        <v>684.1306366415074</v>
      </c>
      <c r="L99" s="59">
        <f aca="true" t="shared" si="15" ref="L99:L104">K99/B99</f>
        <v>2.397858430972024</v>
      </c>
      <c r="M99" s="13"/>
      <c r="N99" s="13"/>
      <c r="O99" s="13"/>
      <c r="P99" s="13"/>
      <c r="Q99" s="13"/>
      <c r="R99" s="13"/>
      <c r="S99" s="13"/>
      <c r="T99" s="13"/>
      <c r="U99" s="13"/>
      <c r="V99" s="13"/>
      <c r="W99" s="13"/>
      <c r="X99" s="13"/>
      <c r="Y99" s="13"/>
      <c r="Z99" s="13"/>
      <c r="AA99" s="13"/>
    </row>
    <row r="100" spans="1:27" ht="12" customHeight="1">
      <c r="A100" s="52">
        <v>2002</v>
      </c>
      <c r="B100" s="79">
        <f>IF(+'[1]Pop'!D223=0,'[1]Pop'!H223,'[1]Pop'!D223)</f>
        <v>288.104818</v>
      </c>
      <c r="C100" s="59">
        <v>55.879492</v>
      </c>
      <c r="D100" s="59">
        <f t="shared" si="11"/>
        <v>0.19395542354310782</v>
      </c>
      <c r="E100" s="59">
        <v>887.6587540433336</v>
      </c>
      <c r="F100" s="59">
        <f t="shared" si="12"/>
        <v>3.081027107444394</v>
      </c>
      <c r="G100" s="59">
        <v>54.945</v>
      </c>
      <c r="H100" s="59">
        <f t="shared" si="13"/>
        <v>0.19071184016089587</v>
      </c>
      <c r="I100" s="59">
        <f t="shared" si="14"/>
        <v>998.4832460433337</v>
      </c>
      <c r="J100" s="60">
        <f t="shared" si="9"/>
        <v>3.465694371148398</v>
      </c>
      <c r="K100" s="59">
        <v>721.6026542322768</v>
      </c>
      <c r="L100" s="59">
        <f t="shared" si="15"/>
        <v>2.5046531996291597</v>
      </c>
      <c r="M100" s="13"/>
      <c r="N100" s="13"/>
      <c r="O100" s="13"/>
      <c r="P100" s="13"/>
      <c r="Q100" s="13"/>
      <c r="R100" s="13"/>
      <c r="S100" s="13"/>
      <c r="T100" s="13"/>
      <c r="U100" s="13"/>
      <c r="V100" s="13"/>
      <c r="W100" s="13"/>
      <c r="X100" s="13"/>
      <c r="Y100" s="13"/>
      <c r="Z100" s="13"/>
      <c r="AA100" s="13"/>
    </row>
    <row r="101" spans="1:27" ht="12" customHeight="1">
      <c r="A101" s="52">
        <v>2003</v>
      </c>
      <c r="B101" s="79">
        <f>IF(+'[1]Pop'!D224=0,'[1]Pop'!H224,'[1]Pop'!D224)</f>
        <v>290.819634</v>
      </c>
      <c r="C101" s="59">
        <v>53.110738</v>
      </c>
      <c r="D101" s="59">
        <f t="shared" si="11"/>
        <v>0.1826243203373263</v>
      </c>
      <c r="E101" s="59">
        <v>981.230228513894</v>
      </c>
      <c r="F101" s="59">
        <f t="shared" si="12"/>
        <v>3.3740164479881503</v>
      </c>
      <c r="G101" s="59">
        <v>54.695</v>
      </c>
      <c r="H101" s="59">
        <f t="shared" si="13"/>
        <v>0.18807189613614603</v>
      </c>
      <c r="I101" s="59">
        <f t="shared" si="14"/>
        <v>1089.035966513894</v>
      </c>
      <c r="J101" s="60">
        <f t="shared" si="9"/>
        <v>3.7447126644616224</v>
      </c>
      <c r="K101" s="59">
        <v>711.4273123605042</v>
      </c>
      <c r="L101" s="59">
        <f t="shared" si="15"/>
        <v>2.446283638334075</v>
      </c>
      <c r="M101" s="13"/>
      <c r="N101" s="13"/>
      <c r="O101" s="13"/>
      <c r="P101" s="13"/>
      <c r="Q101" s="13"/>
      <c r="R101" s="13"/>
      <c r="S101" s="13"/>
      <c r="T101" s="13"/>
      <c r="U101" s="13"/>
      <c r="V101" s="13"/>
      <c r="W101" s="13"/>
      <c r="X101" s="13"/>
      <c r="Y101" s="13"/>
      <c r="Z101" s="13"/>
      <c r="AA101" s="13"/>
    </row>
    <row r="102" spans="1:27" ht="12" customHeight="1">
      <c r="A102" s="52">
        <v>2004</v>
      </c>
      <c r="B102" s="79">
        <f>IF(+'[1]Pop'!D225=0,'[1]Pop'!H225,'[1]Pop'!D225)</f>
        <v>293.463185</v>
      </c>
      <c r="C102" s="59">
        <v>42.012000000000015</v>
      </c>
      <c r="D102" s="59">
        <f t="shared" si="11"/>
        <v>0.14315935404299526</v>
      </c>
      <c r="E102" s="59">
        <v>1259.2330008466583</v>
      </c>
      <c r="F102" s="59">
        <f t="shared" si="12"/>
        <v>4.290940278749644</v>
      </c>
      <c r="G102" s="59">
        <v>47.784</v>
      </c>
      <c r="H102" s="59">
        <f t="shared" si="13"/>
        <v>0.16282791996549753</v>
      </c>
      <c r="I102" s="59">
        <f t="shared" si="14"/>
        <v>1349.0290008466584</v>
      </c>
      <c r="J102" s="60">
        <f t="shared" si="9"/>
        <v>4.596927552758137</v>
      </c>
      <c r="K102" s="59">
        <v>630.8496946793473</v>
      </c>
      <c r="L102" s="59">
        <f t="shared" si="15"/>
        <v>2.1496723504835784</v>
      </c>
      <c r="M102" s="13"/>
      <c r="N102" s="13"/>
      <c r="O102" s="13"/>
      <c r="P102" s="13"/>
      <c r="Q102" s="13"/>
      <c r="R102" s="13"/>
      <c r="S102" s="13"/>
      <c r="T102" s="13"/>
      <c r="U102" s="13"/>
      <c r="V102" s="13"/>
      <c r="W102" s="13"/>
      <c r="X102" s="13"/>
      <c r="Y102" s="13"/>
      <c r="Z102" s="13"/>
      <c r="AA102" s="13"/>
    </row>
    <row r="103" spans="1:27" ht="12" customHeight="1">
      <c r="A103" s="52">
        <v>2005</v>
      </c>
      <c r="B103" s="79">
        <f>IF(+'[1]Pop'!D226=0,'[1]Pop'!H226,'[1]Pop'!D226)</f>
        <v>296.186216</v>
      </c>
      <c r="C103" s="59">
        <v>44.948738</v>
      </c>
      <c r="D103" s="59">
        <f t="shared" si="11"/>
        <v>0.15175837217218777</v>
      </c>
      <c r="E103" s="59">
        <v>1243.3724302544133</v>
      </c>
      <c r="F103" s="59">
        <f t="shared" si="12"/>
        <v>4.197941575560739</v>
      </c>
      <c r="G103" s="59">
        <v>63.554</v>
      </c>
      <c r="H103" s="59">
        <f t="shared" si="13"/>
        <v>0.2145744689212681</v>
      </c>
      <c r="I103" s="59">
        <f t="shared" si="14"/>
        <v>1351.8751682544134</v>
      </c>
      <c r="J103" s="60">
        <f t="shared" si="9"/>
        <v>4.564274416654194</v>
      </c>
      <c r="K103" s="59">
        <v>577.0129087942412</v>
      </c>
      <c r="L103" s="59">
        <f t="shared" si="15"/>
        <v>1.9481423429719673</v>
      </c>
      <c r="M103" s="13"/>
      <c r="N103" s="13"/>
      <c r="O103" s="13"/>
      <c r="P103" s="13"/>
      <c r="Q103" s="13"/>
      <c r="R103" s="13"/>
      <c r="S103" s="13"/>
      <c r="T103" s="13"/>
      <c r="U103" s="13"/>
      <c r="V103" s="13"/>
      <c r="W103" s="13"/>
      <c r="X103" s="13"/>
      <c r="Y103" s="13"/>
      <c r="Z103" s="13"/>
      <c r="AA103" s="13"/>
    </row>
    <row r="104" spans="1:27" ht="12" customHeight="1">
      <c r="A104" s="50">
        <v>2006</v>
      </c>
      <c r="B104" s="78">
        <f>IF(+'[1]Pop'!D227=0,'[1]Pop'!H227,'[1]Pop'!D227)</f>
        <v>298.995825</v>
      </c>
      <c r="C104" s="55">
        <v>33.285623</v>
      </c>
      <c r="D104" s="55">
        <f t="shared" si="11"/>
        <v>0.11132470829651216</v>
      </c>
      <c r="E104" s="55">
        <v>959.954081462693</v>
      </c>
      <c r="F104" s="55">
        <f t="shared" si="12"/>
        <v>3.210593597628639</v>
      </c>
      <c r="G104" s="55">
        <v>73.676</v>
      </c>
      <c r="H104" s="55">
        <f t="shared" si="13"/>
        <v>0.24641146745109233</v>
      </c>
      <c r="I104" s="55">
        <f t="shared" si="14"/>
        <v>1066.915704462693</v>
      </c>
      <c r="J104" s="56">
        <f t="shared" si="9"/>
        <v>3.5683297733762434</v>
      </c>
      <c r="K104" s="55">
        <v>580.1763740612417</v>
      </c>
      <c r="L104" s="55">
        <f t="shared" si="15"/>
        <v>1.9404163053488848</v>
      </c>
      <c r="M104" s="13"/>
      <c r="N104" s="13"/>
      <c r="O104" s="13"/>
      <c r="P104" s="13"/>
      <c r="Q104" s="13"/>
      <c r="R104" s="13"/>
      <c r="S104" s="13"/>
      <c r="T104" s="13"/>
      <c r="U104" s="13"/>
      <c r="V104" s="13"/>
      <c r="W104" s="13"/>
      <c r="X104" s="13"/>
      <c r="Y104" s="13"/>
      <c r="Z104" s="13"/>
      <c r="AA104" s="13"/>
    </row>
    <row r="105" spans="1:27" ht="12" customHeight="1">
      <c r="A105" s="50">
        <v>2007</v>
      </c>
      <c r="B105" s="78">
        <f>IF(+'[1]Pop'!D228=0,'[1]Pop'!H228,'[1]Pop'!D228)</f>
        <v>302.003917</v>
      </c>
      <c r="C105" s="55">
        <v>49.696606999999986</v>
      </c>
      <c r="D105" s="55">
        <f aca="true" t="shared" si="16" ref="D105:D117">C105/B105</f>
        <v>0.164556166998324</v>
      </c>
      <c r="E105" s="55">
        <v>863.9040451946803</v>
      </c>
      <c r="F105" s="55">
        <f aca="true" t="shared" si="17" ref="F105:F117">E105/B105</f>
        <v>2.8605723189831354</v>
      </c>
      <c r="G105" s="55">
        <v>69.788</v>
      </c>
      <c r="H105" s="55">
        <f aca="true" t="shared" si="18" ref="H105:H114">G105/B105</f>
        <v>0.2310830955215723</v>
      </c>
      <c r="I105" s="55">
        <f t="shared" si="14"/>
        <v>983.3886521946803</v>
      </c>
      <c r="J105" s="56">
        <f aca="true" t="shared" si="19" ref="J105:J114">SUM(D105,F105,H105)</f>
        <v>3.256211581503032</v>
      </c>
      <c r="K105" s="55">
        <v>503.14946556152654</v>
      </c>
      <c r="L105" s="55">
        <f aca="true" t="shared" si="20" ref="L105:L117">K105/B105</f>
        <v>1.6660362241643591</v>
      </c>
      <c r="M105" s="13"/>
      <c r="N105" s="13"/>
      <c r="O105" s="13"/>
      <c r="P105" s="13"/>
      <c r="Q105" s="13"/>
      <c r="R105" s="13"/>
      <c r="S105" s="13"/>
      <c r="T105" s="13"/>
      <c r="U105" s="13"/>
      <c r="V105" s="13"/>
      <c r="W105" s="13"/>
      <c r="X105" s="13"/>
      <c r="Y105" s="13"/>
      <c r="Z105" s="13"/>
      <c r="AA105" s="13"/>
    </row>
    <row r="106" spans="1:27" ht="12" customHeight="1">
      <c r="A106" s="50">
        <v>2008</v>
      </c>
      <c r="B106" s="78">
        <f>IF(+'[1]Pop'!D229=0,'[1]Pop'!H229,'[1]Pop'!D229)</f>
        <v>304.797761</v>
      </c>
      <c r="C106" s="55">
        <v>28.944393000000005</v>
      </c>
      <c r="D106" s="55">
        <f t="shared" si="16"/>
        <v>0.09496261686777945</v>
      </c>
      <c r="E106" s="55">
        <v>933.0787130086992</v>
      </c>
      <c r="F106" s="55">
        <f t="shared" si="17"/>
        <v>3.061304354557576</v>
      </c>
      <c r="G106" s="55">
        <v>78.229</v>
      </c>
      <c r="H106" s="55">
        <f t="shared" si="18"/>
        <v>0.2566587095106647</v>
      </c>
      <c r="I106" s="55">
        <f t="shared" si="14"/>
        <v>1040.2521060086992</v>
      </c>
      <c r="J106" s="56">
        <f t="shared" si="19"/>
        <v>3.41292568093602</v>
      </c>
      <c r="K106" s="55">
        <v>604.1432644160107</v>
      </c>
      <c r="L106" s="55">
        <f t="shared" si="20"/>
        <v>1.982111884398031</v>
      </c>
      <c r="M106" s="13"/>
      <c r="N106" s="13"/>
      <c r="O106" s="13"/>
      <c r="P106" s="13"/>
      <c r="Q106" s="13"/>
      <c r="R106" s="13"/>
      <c r="S106" s="13"/>
      <c r="T106" s="13"/>
      <c r="U106" s="13"/>
      <c r="V106" s="13"/>
      <c r="W106" s="13"/>
      <c r="X106" s="13"/>
      <c r="Y106" s="13"/>
      <c r="Z106" s="13"/>
      <c r="AA106" s="13"/>
    </row>
    <row r="107" spans="1:27" ht="12" customHeight="1">
      <c r="A107" s="50">
        <v>2009</v>
      </c>
      <c r="B107" s="78">
        <f>IF(+'[1]Pop'!D230=0,'[1]Pop'!H230,'[1]Pop'!D230)</f>
        <v>307.439406</v>
      </c>
      <c r="C107" s="55">
        <v>77.53360699999999</v>
      </c>
      <c r="D107" s="55">
        <f t="shared" si="16"/>
        <v>0.25219150664114925</v>
      </c>
      <c r="E107" s="55">
        <v>1230.147407168371</v>
      </c>
      <c r="F107" s="55">
        <f t="shared" si="17"/>
        <v>4.00126783737141</v>
      </c>
      <c r="G107" s="55">
        <v>73.263</v>
      </c>
      <c r="H107" s="55">
        <f t="shared" si="18"/>
        <v>0.23830061654490706</v>
      </c>
      <c r="I107" s="55">
        <f t="shared" si="14"/>
        <v>1380.944014168371</v>
      </c>
      <c r="J107" s="56">
        <f t="shared" si="19"/>
        <v>4.4917599605574665</v>
      </c>
      <c r="K107" s="55">
        <v>539.4114619112271</v>
      </c>
      <c r="L107" s="55">
        <f t="shared" si="20"/>
        <v>1.7545293523993701</v>
      </c>
      <c r="M107" s="13"/>
      <c r="N107" s="13"/>
      <c r="O107" s="13"/>
      <c r="P107" s="13"/>
      <c r="Q107" s="13"/>
      <c r="R107" s="13"/>
      <c r="S107" s="13"/>
      <c r="T107" s="13"/>
      <c r="U107" s="13"/>
      <c r="V107" s="13"/>
      <c r="W107" s="13"/>
      <c r="X107" s="13"/>
      <c r="Y107" s="13"/>
      <c r="Z107" s="13"/>
      <c r="AA107" s="13"/>
    </row>
    <row r="108" spans="1:27" ht="12" customHeight="1">
      <c r="A108" s="50">
        <v>2010</v>
      </c>
      <c r="B108" s="78">
        <f>IF(+'[1]Pop'!D231=0,'[1]Pop'!H231,'[1]Pop'!D231)</f>
        <v>309.741279</v>
      </c>
      <c r="C108" s="55">
        <v>63.605131</v>
      </c>
      <c r="D108" s="55">
        <f t="shared" si="16"/>
        <v>0.20534922308498635</v>
      </c>
      <c r="E108" s="55">
        <v>1002.8162156366238</v>
      </c>
      <c r="F108" s="55">
        <f t="shared" si="17"/>
        <v>3.237593061132235</v>
      </c>
      <c r="G108" s="55">
        <v>80.548</v>
      </c>
      <c r="H108" s="55">
        <f t="shared" si="18"/>
        <v>0.26004929100844837</v>
      </c>
      <c r="I108" s="55">
        <f t="shared" si="14"/>
        <v>1146.9693466366239</v>
      </c>
      <c r="J108" s="56">
        <f t="shared" si="19"/>
        <v>3.70299157522567</v>
      </c>
      <c r="K108" s="55">
        <v>431.9962992170899</v>
      </c>
      <c r="L108" s="55">
        <f t="shared" si="20"/>
        <v>1.3947004435824322</v>
      </c>
      <c r="M108" s="13"/>
      <c r="N108" s="13"/>
      <c r="O108" s="13"/>
      <c r="P108" s="13"/>
      <c r="Q108" s="13"/>
      <c r="R108" s="13"/>
      <c r="S108" s="13"/>
      <c r="T108" s="13"/>
      <c r="U108" s="13"/>
      <c r="V108" s="13"/>
      <c r="W108" s="13"/>
      <c r="X108" s="13"/>
      <c r="Y108" s="13"/>
      <c r="Z108" s="13"/>
      <c r="AA108" s="13"/>
    </row>
    <row r="109" spans="1:27" ht="12" customHeight="1">
      <c r="A109" s="132">
        <v>2011</v>
      </c>
      <c r="B109" s="122">
        <f>IF(+'[1]Pop'!D232=0,'[1]Pop'!H232,'[1]Pop'!D232)</f>
        <v>311.973914</v>
      </c>
      <c r="C109" s="126">
        <v>66.923</v>
      </c>
      <c r="D109" s="59">
        <f t="shared" si="16"/>
        <v>0.21451473022837417</v>
      </c>
      <c r="E109" s="126">
        <v>946.5853753927764</v>
      </c>
      <c r="F109" s="59">
        <f t="shared" si="17"/>
        <v>3.034181170008902</v>
      </c>
      <c r="G109" s="126">
        <v>94.864</v>
      </c>
      <c r="H109" s="59">
        <f t="shared" si="18"/>
        <v>0.3040767055927632</v>
      </c>
      <c r="I109" s="59">
        <f t="shared" si="14"/>
        <v>1108.3723753927763</v>
      </c>
      <c r="J109" s="60">
        <f t="shared" si="19"/>
        <v>3.552772605830039</v>
      </c>
      <c r="K109" s="126">
        <v>433.3302832212927</v>
      </c>
      <c r="L109" s="59">
        <f t="shared" si="20"/>
        <v>1.3889952453566126</v>
      </c>
      <c r="M109" s="13"/>
      <c r="N109" s="13"/>
      <c r="O109" s="13"/>
      <c r="P109" s="13"/>
      <c r="Q109" s="13"/>
      <c r="R109" s="13"/>
      <c r="S109" s="13"/>
      <c r="T109" s="13"/>
      <c r="U109" s="13"/>
      <c r="V109" s="13"/>
      <c r="W109" s="13"/>
      <c r="X109" s="13"/>
      <c r="Y109" s="13"/>
      <c r="Z109" s="13"/>
      <c r="AA109" s="13"/>
    </row>
    <row r="110" spans="1:27" ht="12" customHeight="1">
      <c r="A110" s="132">
        <v>2012</v>
      </c>
      <c r="B110" s="122">
        <f>IF(+'[1]Pop'!D233=0,'[1]Pop'!H233,'[1]Pop'!D233)</f>
        <v>314.167558</v>
      </c>
      <c r="C110" s="126">
        <v>53.47475399999998</v>
      </c>
      <c r="D110" s="126">
        <f t="shared" si="16"/>
        <v>0.17021093565618886</v>
      </c>
      <c r="E110" s="126">
        <v>1140.9377440702171</v>
      </c>
      <c r="F110" s="126">
        <f t="shared" si="17"/>
        <v>3.631621773213825</v>
      </c>
      <c r="G110" s="126">
        <v>100.842</v>
      </c>
      <c r="H110" s="126">
        <f t="shared" si="18"/>
        <v>0.32098158270052823</v>
      </c>
      <c r="I110" s="59">
        <f t="shared" si="14"/>
        <v>1295.2544980702173</v>
      </c>
      <c r="J110" s="60">
        <f t="shared" si="19"/>
        <v>4.122814291570542</v>
      </c>
      <c r="K110" s="126">
        <v>479.1509298053988</v>
      </c>
      <c r="L110" s="126">
        <f t="shared" si="20"/>
        <v>1.52514452114562</v>
      </c>
      <c r="M110" s="13"/>
      <c r="N110" s="13"/>
      <c r="O110" s="13"/>
      <c r="P110" s="13"/>
      <c r="Q110" s="13"/>
      <c r="R110" s="13"/>
      <c r="S110" s="13"/>
      <c r="T110" s="13"/>
      <c r="U110" s="13"/>
      <c r="V110" s="13"/>
      <c r="W110" s="13"/>
      <c r="X110" s="13"/>
      <c r="Y110" s="13"/>
      <c r="Z110" s="13"/>
      <c r="AA110" s="13"/>
    </row>
    <row r="111" spans="1:27" ht="12" customHeight="1">
      <c r="A111" s="132">
        <v>2013</v>
      </c>
      <c r="B111" s="122">
        <f>IF(+'[1]Pop'!D234=0,'[1]Pop'!H234,'[1]Pop'!D234)</f>
        <v>316.294766</v>
      </c>
      <c r="C111" s="126">
        <v>51.392393</v>
      </c>
      <c r="D111" s="126">
        <f t="shared" si="16"/>
        <v>0.16248259068567705</v>
      </c>
      <c r="E111" s="126">
        <v>923.7277076101213</v>
      </c>
      <c r="F111" s="126">
        <f t="shared" si="17"/>
        <v>2.920464727545069</v>
      </c>
      <c r="G111" s="126">
        <v>124.211</v>
      </c>
      <c r="H111" s="126">
        <f t="shared" si="18"/>
        <v>0.3927064667266736</v>
      </c>
      <c r="I111" s="126">
        <f t="shared" si="14"/>
        <v>1099.3311006101212</v>
      </c>
      <c r="J111" s="128">
        <f t="shared" si="19"/>
        <v>3.47565378495742</v>
      </c>
      <c r="K111" s="126">
        <v>408.79660415780955</v>
      </c>
      <c r="L111" s="126">
        <f t="shared" si="20"/>
        <v>1.2924545332432393</v>
      </c>
      <c r="M111" s="13"/>
      <c r="N111" s="13"/>
      <c r="O111" s="13"/>
      <c r="P111" s="13"/>
      <c r="Q111" s="13"/>
      <c r="R111" s="13"/>
      <c r="S111" s="13"/>
      <c r="T111" s="13"/>
      <c r="U111" s="13"/>
      <c r="V111" s="13"/>
      <c r="W111" s="13"/>
      <c r="X111" s="13"/>
      <c r="Y111" s="13"/>
      <c r="Z111" s="13"/>
      <c r="AA111" s="13"/>
    </row>
    <row r="112" spans="1:27" ht="12" customHeight="1">
      <c r="A112" s="132">
        <v>2014</v>
      </c>
      <c r="B112" s="122">
        <f>IF(+'[1]Pop'!D235=0,'[1]Pop'!H235,'[1]Pop'!D235)</f>
        <v>318.576955</v>
      </c>
      <c r="C112" s="126">
        <v>63.21814699999999</v>
      </c>
      <c r="D112" s="126">
        <f t="shared" si="16"/>
        <v>0.1984391714711442</v>
      </c>
      <c r="E112" s="126">
        <v>1002.4578733610525</v>
      </c>
      <c r="F112" s="126">
        <f t="shared" si="17"/>
        <v>3.146674163424823</v>
      </c>
      <c r="G112" s="126">
        <v>94.822</v>
      </c>
      <c r="H112" s="126">
        <f t="shared" si="18"/>
        <v>0.29764237027125834</v>
      </c>
      <c r="I112" s="126">
        <f t="shared" si="14"/>
        <v>1160.4980203610526</v>
      </c>
      <c r="J112" s="128">
        <f t="shared" si="19"/>
        <v>3.6427557051672257</v>
      </c>
      <c r="K112" s="126">
        <v>357.0929240906107</v>
      </c>
      <c r="L112" s="126">
        <f t="shared" si="20"/>
        <v>1.120900047809832</v>
      </c>
      <c r="M112" s="13"/>
      <c r="N112" s="13"/>
      <c r="O112" s="13"/>
      <c r="P112" s="13"/>
      <c r="Q112" s="13"/>
      <c r="R112" s="13"/>
      <c r="S112" s="13"/>
      <c r="T112" s="13"/>
      <c r="U112" s="13"/>
      <c r="V112" s="13"/>
      <c r="W112" s="13"/>
      <c r="X112" s="13"/>
      <c r="Y112" s="13"/>
      <c r="Z112" s="13"/>
      <c r="AA112" s="13"/>
    </row>
    <row r="113" spans="1:27" ht="12" customHeight="1">
      <c r="A113" s="132">
        <v>2015</v>
      </c>
      <c r="B113" s="122">
        <f>IF(+'[1]Pop'!D236=0,'[1]Pop'!H236,'[1]Pop'!D236)</f>
        <v>320.870703</v>
      </c>
      <c r="C113" s="126">
        <v>107.16826200000003</v>
      </c>
      <c r="D113" s="126">
        <f t="shared" si="16"/>
        <v>0.3339920441412192</v>
      </c>
      <c r="E113" s="126">
        <v>1056.8188051763148</v>
      </c>
      <c r="F113" s="126">
        <f t="shared" si="17"/>
        <v>3.2935970635384395</v>
      </c>
      <c r="G113" s="126">
        <v>106.005</v>
      </c>
      <c r="H113" s="126">
        <f t="shared" si="18"/>
        <v>0.33036671471997864</v>
      </c>
      <c r="I113" s="126">
        <f t="shared" si="14"/>
        <v>1269.9920671763148</v>
      </c>
      <c r="J113" s="128">
        <f t="shared" si="19"/>
        <v>3.957955822399637</v>
      </c>
      <c r="K113" s="126">
        <v>566.4857253687212</v>
      </c>
      <c r="L113" s="126">
        <f t="shared" si="20"/>
        <v>1.7654641575947219</v>
      </c>
      <c r="M113" s="13"/>
      <c r="N113" s="13"/>
      <c r="O113" s="13"/>
      <c r="P113" s="13"/>
      <c r="Q113" s="13"/>
      <c r="R113" s="13"/>
      <c r="S113" s="13"/>
      <c r="T113" s="13"/>
      <c r="U113" s="13"/>
      <c r="V113" s="13"/>
      <c r="W113" s="13"/>
      <c r="X113" s="13"/>
      <c r="Y113" s="13"/>
      <c r="Z113" s="13"/>
      <c r="AA113" s="13"/>
    </row>
    <row r="114" spans="1:27" ht="12" customHeight="1">
      <c r="A114" s="200">
        <v>2016</v>
      </c>
      <c r="B114" s="183">
        <f>IF(+'[1]Pop'!D237=0,'[1]Pop'!H237,'[1]Pop'!D237)</f>
        <v>323.161011</v>
      </c>
      <c r="C114" s="176">
        <v>87.379508</v>
      </c>
      <c r="D114" s="176">
        <f t="shared" si="16"/>
        <v>0.27039000691825416</v>
      </c>
      <c r="E114" s="176">
        <v>966.4219334262285</v>
      </c>
      <c r="F114" s="176">
        <f t="shared" si="17"/>
        <v>2.990527633379104</v>
      </c>
      <c r="G114" s="176">
        <v>99.592</v>
      </c>
      <c r="H114" s="176">
        <f t="shared" si="18"/>
        <v>0.30818074151896996</v>
      </c>
      <c r="I114" s="176">
        <f t="shared" si="14"/>
        <v>1153.3934414262287</v>
      </c>
      <c r="J114" s="166">
        <f t="shared" si="19"/>
        <v>3.569098381816328</v>
      </c>
      <c r="K114" s="176">
        <v>526.4483175686719</v>
      </c>
      <c r="L114" s="176">
        <f t="shared" si="20"/>
        <v>1.6290588890646587</v>
      </c>
      <c r="M114" s="13"/>
      <c r="N114" s="13"/>
      <c r="O114" s="13"/>
      <c r="P114" s="13"/>
      <c r="Q114" s="13"/>
      <c r="R114" s="13"/>
      <c r="S114" s="13"/>
      <c r="T114" s="13"/>
      <c r="U114" s="13"/>
      <c r="V114" s="13"/>
      <c r="W114" s="13"/>
      <c r="X114" s="13"/>
      <c r="Y114" s="13"/>
      <c r="Z114" s="13"/>
      <c r="AA114" s="13"/>
    </row>
    <row r="115" spans="1:27" ht="12" customHeight="1">
      <c r="A115" s="200">
        <v>2017</v>
      </c>
      <c r="B115" s="183">
        <f>IF(+'[1]Pop'!D238=0,'[1]Pop'!H238,'[1]Pop'!D238)</f>
        <v>325.20603</v>
      </c>
      <c r="C115" s="176">
        <v>111.34986900000001</v>
      </c>
      <c r="D115" s="176">
        <f t="shared" si="16"/>
        <v>0.342397922326348</v>
      </c>
      <c r="E115" s="176">
        <v>908.5302449837666</v>
      </c>
      <c r="F115" s="176">
        <f t="shared" si="17"/>
        <v>2.7937066387845473</v>
      </c>
      <c r="G115" s="176">
        <v>108.239</v>
      </c>
      <c r="H115" s="176">
        <f>G115/B115</f>
        <v>0.3328320818651487</v>
      </c>
      <c r="I115" s="176">
        <f aca="true" t="shared" si="21" ref="I115:J117">SUM(C115,E115,G115)</f>
        <v>1128.1191139837665</v>
      </c>
      <c r="J115" s="166">
        <f t="shared" si="21"/>
        <v>3.4689366429760438</v>
      </c>
      <c r="K115" s="176">
        <v>517.0244010935169</v>
      </c>
      <c r="L115" s="176">
        <f t="shared" si="20"/>
        <v>1.5898364525821274</v>
      </c>
      <c r="M115" s="13"/>
      <c r="N115" s="13"/>
      <c r="O115" s="13"/>
      <c r="P115" s="13"/>
      <c r="Q115" s="13"/>
      <c r="R115" s="13"/>
      <c r="S115" s="13"/>
      <c r="T115" s="13"/>
      <c r="U115" s="13"/>
      <c r="V115" s="13"/>
      <c r="W115" s="13"/>
      <c r="X115" s="13"/>
      <c r="Y115" s="13"/>
      <c r="Z115" s="13"/>
      <c r="AA115" s="13"/>
    </row>
    <row r="116" spans="1:27" ht="12" customHeight="1">
      <c r="A116" s="177">
        <v>2018</v>
      </c>
      <c r="B116" s="183">
        <f>IF(+'[1]Pop'!D239=0,'[1]Pop'!H239,'[1]Pop'!D239)</f>
        <v>326.923976</v>
      </c>
      <c r="C116" s="186">
        <v>113.230917</v>
      </c>
      <c r="D116" s="186">
        <f t="shared" si="16"/>
        <v>0.34635244066651144</v>
      </c>
      <c r="E116" s="186">
        <v>779.6982530602609</v>
      </c>
      <c r="F116" s="186">
        <f t="shared" si="17"/>
        <v>2.3849528034011827</v>
      </c>
      <c r="G116" s="186">
        <v>118.002</v>
      </c>
      <c r="H116" s="186">
        <f>G116/B116</f>
        <v>0.3609463014728537</v>
      </c>
      <c r="I116" s="186">
        <f t="shared" si="21"/>
        <v>1010.9311700602608</v>
      </c>
      <c r="J116" s="265">
        <f t="shared" si="21"/>
        <v>3.0922515455405475</v>
      </c>
      <c r="K116" s="186">
        <v>530.2871920208419</v>
      </c>
      <c r="L116" s="176">
        <f t="shared" si="20"/>
        <v>1.6220504794693977</v>
      </c>
      <c r="M116" s="13"/>
      <c r="N116" s="13"/>
      <c r="O116" s="13"/>
      <c r="P116" s="13"/>
      <c r="Q116" s="13"/>
      <c r="R116" s="13"/>
      <c r="S116" s="13"/>
      <c r="T116" s="13"/>
      <c r="U116" s="13"/>
      <c r="V116" s="13"/>
      <c r="W116" s="13"/>
      <c r="X116" s="13"/>
      <c r="Y116" s="13"/>
      <c r="Z116" s="13"/>
      <c r="AA116" s="13"/>
    </row>
    <row r="117" spans="1:27" ht="12" customHeight="1" thickBot="1">
      <c r="A117" s="260">
        <v>2019</v>
      </c>
      <c r="B117" s="183">
        <f>IF(+'[1]Pop'!D240=0,'[1]Pop'!H240,'[1]Pop'!D240)</f>
        <v>328.475998</v>
      </c>
      <c r="C117" s="186">
        <v>100.33254000000002</v>
      </c>
      <c r="D117" s="186">
        <f t="shared" si="16"/>
        <v>0.3054486191103681</v>
      </c>
      <c r="E117" s="186">
        <v>900.6919505216924</v>
      </c>
      <c r="F117" s="186">
        <f t="shared" si="17"/>
        <v>2.742032769534937</v>
      </c>
      <c r="G117" s="186">
        <v>114.717</v>
      </c>
      <c r="H117" s="186">
        <f>G117/B117</f>
        <v>0.34924012925900294</v>
      </c>
      <c r="I117" s="186">
        <f t="shared" si="21"/>
        <v>1115.7414905216924</v>
      </c>
      <c r="J117" s="265">
        <f t="shared" si="21"/>
        <v>3.396721517904308</v>
      </c>
      <c r="K117" s="186">
        <v>628.3978050889802</v>
      </c>
      <c r="L117" s="176">
        <f t="shared" si="20"/>
        <v>1.913070692882042</v>
      </c>
      <c r="M117" s="13"/>
      <c r="N117" s="13"/>
      <c r="O117" s="13"/>
      <c r="P117" s="13"/>
      <c r="Q117" s="13"/>
      <c r="R117" s="13"/>
      <c r="S117" s="13"/>
      <c r="T117" s="13"/>
      <c r="U117" s="13"/>
      <c r="V117" s="13"/>
      <c r="W117" s="13"/>
      <c r="X117" s="13"/>
      <c r="Y117" s="13"/>
      <c r="Z117" s="13"/>
      <c r="AA117" s="13"/>
    </row>
    <row r="118" spans="1:12" ht="12" customHeight="1" thickTop="1">
      <c r="A118" s="595" t="s">
        <v>67</v>
      </c>
      <c r="B118" s="596"/>
      <c r="C118" s="596"/>
      <c r="D118" s="596"/>
      <c r="E118" s="596"/>
      <c r="F118" s="596"/>
      <c r="G118" s="596"/>
      <c r="H118" s="596"/>
      <c r="I118" s="596"/>
      <c r="J118" s="596"/>
      <c r="K118" s="596"/>
      <c r="L118" s="597"/>
    </row>
    <row r="119" spans="1:12" ht="12" customHeight="1">
      <c r="A119" s="609"/>
      <c r="B119" s="610"/>
      <c r="C119" s="610"/>
      <c r="D119" s="610"/>
      <c r="E119" s="610"/>
      <c r="F119" s="610"/>
      <c r="G119" s="610"/>
      <c r="H119" s="610"/>
      <c r="I119" s="610"/>
      <c r="J119" s="610"/>
      <c r="K119" s="610"/>
      <c r="L119" s="611"/>
    </row>
    <row r="120" spans="1:12" ht="12" customHeight="1">
      <c r="A120" s="618" t="s">
        <v>79</v>
      </c>
      <c r="B120" s="619"/>
      <c r="C120" s="619"/>
      <c r="D120" s="619"/>
      <c r="E120" s="619"/>
      <c r="F120" s="619"/>
      <c r="G120" s="619"/>
      <c r="H120" s="619"/>
      <c r="I120" s="619"/>
      <c r="J120" s="619"/>
      <c r="K120" s="619"/>
      <c r="L120" s="620"/>
    </row>
    <row r="121" spans="1:12" ht="12" customHeight="1">
      <c r="A121" s="612"/>
      <c r="B121" s="613"/>
      <c r="C121" s="613"/>
      <c r="D121" s="613"/>
      <c r="E121" s="613"/>
      <c r="F121" s="613"/>
      <c r="G121" s="613"/>
      <c r="H121" s="613"/>
      <c r="I121" s="613"/>
      <c r="J121" s="613"/>
      <c r="K121" s="613"/>
      <c r="L121" s="614"/>
    </row>
    <row r="122" spans="1:12" ht="12" customHeight="1">
      <c r="A122" s="615" t="s">
        <v>82</v>
      </c>
      <c r="B122" s="616"/>
      <c r="C122" s="616"/>
      <c r="D122" s="616"/>
      <c r="E122" s="616"/>
      <c r="F122" s="616"/>
      <c r="G122" s="616"/>
      <c r="H122" s="616"/>
      <c r="I122" s="616"/>
      <c r="J122" s="616"/>
      <c r="K122" s="616"/>
      <c r="L122" s="617"/>
    </row>
    <row r="123" spans="1:12" ht="12" customHeight="1">
      <c r="A123" s="609"/>
      <c r="B123" s="610"/>
      <c r="C123" s="610"/>
      <c r="D123" s="610"/>
      <c r="E123" s="610"/>
      <c r="F123" s="610"/>
      <c r="G123" s="610"/>
      <c r="H123" s="610"/>
      <c r="I123" s="610"/>
      <c r="J123" s="610"/>
      <c r="K123" s="610"/>
      <c r="L123" s="611"/>
    </row>
    <row r="124" spans="1:12" ht="24" customHeight="1">
      <c r="A124" s="526" t="s">
        <v>200</v>
      </c>
      <c r="B124" s="527"/>
      <c r="C124" s="527"/>
      <c r="D124" s="527"/>
      <c r="E124" s="527"/>
      <c r="F124" s="527"/>
      <c r="G124" s="527"/>
      <c r="H124" s="527"/>
      <c r="I124" s="527"/>
      <c r="J124" s="527"/>
      <c r="K124" s="527"/>
      <c r="L124" s="528"/>
    </row>
    <row r="125" ht="12" customHeight="1">
      <c r="B125" s="15"/>
    </row>
  </sheetData>
  <sheetProtection/>
  <mergeCells count="26">
    <mergeCell ref="D4:D5"/>
    <mergeCell ref="F4:F5"/>
    <mergeCell ref="H4:H5"/>
    <mergeCell ref="J4:J5"/>
    <mergeCell ref="L4:L5"/>
    <mergeCell ref="B2:B5"/>
    <mergeCell ref="A119:L119"/>
    <mergeCell ref="A121:L121"/>
    <mergeCell ref="A122:L122"/>
    <mergeCell ref="G4:G5"/>
    <mergeCell ref="C2:D3"/>
    <mergeCell ref="A123:L123"/>
    <mergeCell ref="A120:L120"/>
    <mergeCell ref="I2:J3"/>
    <mergeCell ref="E4:E5"/>
    <mergeCell ref="A118:L118"/>
    <mergeCell ref="A124:L124"/>
    <mergeCell ref="K1:L1"/>
    <mergeCell ref="C4:C5"/>
    <mergeCell ref="E2:F3"/>
    <mergeCell ref="G2:H3"/>
    <mergeCell ref="A1:J1"/>
    <mergeCell ref="I4:I5"/>
    <mergeCell ref="K4:K5"/>
    <mergeCell ref="A2:A5"/>
    <mergeCell ref="K2:L3"/>
  </mergeCells>
  <printOptions horizontalCentered="1"/>
  <pageMargins left="0.4" right="0.4" top="0.5" bottom="0.5" header="0" footer="0"/>
  <pageSetup fitToHeight="3" fitToWidth="1" horizontalDpi="300" verticalDpi="300" orientation="landscape" r:id="rId1"/>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Z124"/>
  <sheetViews>
    <sheetView showZeros="0" showOutlineSymbols="0" zoomScalePageLayoutView="0" workbookViewId="0" topLeftCell="A1">
      <pane ySplit="7" topLeftCell="A8" activePane="bottomLeft" state="frozen"/>
      <selection pane="topLeft" activeCell="A1" sqref="A1"/>
      <selection pane="bottomLeft" activeCell="A1" sqref="A1:I1"/>
    </sheetView>
  </sheetViews>
  <sheetFormatPr defaultColWidth="12.83203125" defaultRowHeight="12" customHeight="1"/>
  <cols>
    <col min="1" max="1" width="12.83203125" style="16" customWidth="1"/>
    <col min="2" max="2" width="12.83203125" style="6" customWidth="1"/>
    <col min="3" max="11" width="12.83203125" style="8" customWidth="1"/>
    <col min="12" max="26" width="12.83203125" style="9" customWidth="1"/>
    <col min="27" max="16384" width="12.83203125" style="17" customWidth="1"/>
  </cols>
  <sheetData>
    <row r="1" spans="1:26" s="85" customFormat="1" ht="12" customHeight="1" thickBot="1">
      <c r="A1" s="361" t="s">
        <v>104</v>
      </c>
      <c r="B1" s="361"/>
      <c r="C1" s="361"/>
      <c r="D1" s="361"/>
      <c r="E1" s="361"/>
      <c r="F1" s="361"/>
      <c r="G1" s="361"/>
      <c r="H1" s="361"/>
      <c r="I1" s="361"/>
      <c r="J1" s="360" t="s">
        <v>66</v>
      </c>
      <c r="K1" s="360"/>
      <c r="L1" s="84"/>
      <c r="M1" s="84"/>
      <c r="N1" s="84"/>
      <c r="O1" s="84"/>
      <c r="P1" s="84"/>
      <c r="Q1" s="84"/>
      <c r="R1" s="84"/>
      <c r="S1" s="84"/>
      <c r="T1" s="84"/>
      <c r="U1" s="84"/>
      <c r="V1" s="84"/>
      <c r="W1" s="84"/>
      <c r="X1" s="84"/>
      <c r="Y1" s="84"/>
      <c r="Z1" s="84"/>
    </row>
    <row r="2" spans="1:11" ht="12" customHeight="1" thickTop="1">
      <c r="A2" s="625" t="s">
        <v>0</v>
      </c>
      <c r="B2" s="459" t="s">
        <v>54</v>
      </c>
      <c r="C2" s="34" t="s">
        <v>1</v>
      </c>
      <c r="D2" s="33"/>
      <c r="E2" s="33"/>
      <c r="F2" s="33"/>
      <c r="G2" s="427" t="s">
        <v>103</v>
      </c>
      <c r="H2" s="428"/>
      <c r="I2" s="428"/>
      <c r="J2" s="433" t="s">
        <v>102</v>
      </c>
      <c r="K2" s="434"/>
    </row>
    <row r="3" spans="1:11" ht="12" customHeight="1">
      <c r="A3" s="626"/>
      <c r="B3" s="603"/>
      <c r="C3" s="401" t="s">
        <v>3</v>
      </c>
      <c r="D3" s="401" t="s">
        <v>4</v>
      </c>
      <c r="E3" s="401" t="s">
        <v>59</v>
      </c>
      <c r="F3" s="454" t="s">
        <v>34</v>
      </c>
      <c r="G3" s="454" t="s">
        <v>18</v>
      </c>
      <c r="H3" s="454" t="s">
        <v>61</v>
      </c>
      <c r="I3" s="453" t="s">
        <v>62</v>
      </c>
      <c r="J3" s="435"/>
      <c r="K3" s="436"/>
    </row>
    <row r="4" spans="1:11" ht="12" customHeight="1">
      <c r="A4" s="626"/>
      <c r="B4" s="603"/>
      <c r="C4" s="406"/>
      <c r="D4" s="406"/>
      <c r="E4" s="406"/>
      <c r="F4" s="455"/>
      <c r="G4" s="406"/>
      <c r="H4" s="406"/>
      <c r="I4" s="406"/>
      <c r="J4" s="386" t="s">
        <v>2</v>
      </c>
      <c r="K4" s="386" t="s">
        <v>5</v>
      </c>
    </row>
    <row r="5" spans="1:11" ht="12" customHeight="1">
      <c r="A5" s="626"/>
      <c r="B5" s="603"/>
      <c r="C5" s="406"/>
      <c r="D5" s="406"/>
      <c r="E5" s="406"/>
      <c r="F5" s="455"/>
      <c r="G5" s="406"/>
      <c r="H5" s="406"/>
      <c r="I5" s="406"/>
      <c r="J5" s="387"/>
      <c r="K5" s="387"/>
    </row>
    <row r="6" spans="1:11" ht="12" customHeight="1">
      <c r="A6" s="627"/>
      <c r="B6" s="604"/>
      <c r="C6" s="407"/>
      <c r="D6" s="407"/>
      <c r="E6" s="407"/>
      <c r="F6" s="456"/>
      <c r="G6" s="407"/>
      <c r="H6" s="407"/>
      <c r="I6" s="407"/>
      <c r="J6" s="388"/>
      <c r="K6" s="388"/>
    </row>
    <row r="7" spans="1:26" ht="12" customHeight="1">
      <c r="A7"/>
      <c r="B7" s="110" t="s">
        <v>75</v>
      </c>
      <c r="C7" s="369" t="s">
        <v>86</v>
      </c>
      <c r="D7" s="468"/>
      <c r="E7" s="468"/>
      <c r="F7" s="468"/>
      <c r="G7" s="468"/>
      <c r="H7" s="468"/>
      <c r="I7" s="468"/>
      <c r="J7" s="468"/>
      <c r="K7" s="111" t="s">
        <v>78</v>
      </c>
      <c r="L7"/>
      <c r="M7"/>
      <c r="N7"/>
      <c r="O7"/>
      <c r="P7"/>
      <c r="Q7"/>
      <c r="R7"/>
      <c r="S7"/>
      <c r="T7"/>
      <c r="U7"/>
      <c r="V7"/>
      <c r="W7"/>
      <c r="X7"/>
      <c r="Y7"/>
      <c r="Z7"/>
    </row>
    <row r="8" spans="1:26" ht="12" customHeight="1">
      <c r="A8" s="71">
        <v>1909</v>
      </c>
      <c r="B8" s="78">
        <f>IF(+'[1]Pop'!D130=0,'[1]Pop'!H130,'[1]Pop'!D130)</f>
        <v>90.49</v>
      </c>
      <c r="C8" s="55">
        <v>495</v>
      </c>
      <c r="D8" s="55">
        <v>1</v>
      </c>
      <c r="E8" s="55" t="s">
        <v>7</v>
      </c>
      <c r="F8" s="56">
        <f aca="true" t="shared" si="0" ref="F8:F39">SUM(C8,D8,E8)</f>
        <v>496</v>
      </c>
      <c r="G8" s="55" t="s">
        <v>7</v>
      </c>
      <c r="H8" s="74" t="s">
        <v>22</v>
      </c>
      <c r="I8" s="55" t="s">
        <v>7</v>
      </c>
      <c r="J8" s="57">
        <f aca="true" t="shared" si="1" ref="J8:J39">F8-SUM(G8:I8)</f>
        <v>496</v>
      </c>
      <c r="K8" s="55">
        <f>J8/B8</f>
        <v>5.481268648469444</v>
      </c>
      <c r="L8" s="13"/>
      <c r="M8" s="13"/>
      <c r="N8" s="13"/>
      <c r="O8" s="13"/>
      <c r="P8" s="13"/>
      <c r="Q8" s="13"/>
      <c r="R8" s="13"/>
      <c r="S8" s="13"/>
      <c r="T8" s="13"/>
      <c r="U8" s="13"/>
      <c r="V8" s="13"/>
      <c r="W8" s="13"/>
      <c r="X8" s="13"/>
      <c r="Y8" s="13"/>
      <c r="Z8" s="13"/>
    </row>
    <row r="9" spans="1:26" ht="12" customHeight="1">
      <c r="A9" s="71">
        <v>1910</v>
      </c>
      <c r="B9" s="78">
        <f>IF(+'[1]Pop'!D131=0,'[1]Pop'!H131,'[1]Pop'!D131)</f>
        <v>92.407</v>
      </c>
      <c r="C9" s="55">
        <v>556</v>
      </c>
      <c r="D9" s="55">
        <v>1</v>
      </c>
      <c r="E9" s="55" t="s">
        <v>7</v>
      </c>
      <c r="F9" s="56">
        <f t="shared" si="0"/>
        <v>557</v>
      </c>
      <c r="G9" s="55">
        <v>21</v>
      </c>
      <c r="H9" s="74" t="s">
        <v>22</v>
      </c>
      <c r="I9" s="55" t="s">
        <v>7</v>
      </c>
      <c r="J9" s="57">
        <f t="shared" si="1"/>
        <v>536</v>
      </c>
      <c r="K9" s="55">
        <f aca="true" t="shared" si="2" ref="K9:K72">J9/B9</f>
        <v>5.8004263746252995</v>
      </c>
      <c r="L9" s="13"/>
      <c r="M9" s="13"/>
      <c r="N9" s="13"/>
      <c r="O9" s="13"/>
      <c r="P9" s="13"/>
      <c r="Q9" s="13"/>
      <c r="R9" s="13"/>
      <c r="S9" s="13"/>
      <c r="T9" s="13"/>
      <c r="U9" s="13"/>
      <c r="V9" s="13"/>
      <c r="W9" s="13"/>
      <c r="X9" s="13"/>
      <c r="Y9" s="13"/>
      <c r="Z9" s="13"/>
    </row>
    <row r="10" spans="1:26" ht="12" customHeight="1">
      <c r="A10" s="73">
        <v>1911</v>
      </c>
      <c r="B10" s="79">
        <f>IF(+'[1]Pop'!D132=0,'[1]Pop'!H132,'[1]Pop'!D132)</f>
        <v>93.863</v>
      </c>
      <c r="C10" s="59">
        <v>624</v>
      </c>
      <c r="D10" s="59">
        <v>1</v>
      </c>
      <c r="E10" s="59" t="s">
        <v>7</v>
      </c>
      <c r="F10" s="60">
        <f t="shared" si="0"/>
        <v>625</v>
      </c>
      <c r="G10" s="59">
        <v>25</v>
      </c>
      <c r="H10" s="76" t="s">
        <v>22</v>
      </c>
      <c r="I10" s="59" t="s">
        <v>7</v>
      </c>
      <c r="J10" s="61">
        <f t="shared" si="1"/>
        <v>600</v>
      </c>
      <c r="K10" s="59">
        <f t="shared" si="2"/>
        <v>6.392295153574891</v>
      </c>
      <c r="L10" s="13"/>
      <c r="M10" s="13"/>
      <c r="N10" s="13"/>
      <c r="O10" s="13"/>
      <c r="P10" s="13"/>
      <c r="Q10" s="13"/>
      <c r="R10" s="13"/>
      <c r="S10" s="13"/>
      <c r="T10" s="13"/>
      <c r="U10" s="13"/>
      <c r="V10" s="13"/>
      <c r="W10" s="13"/>
      <c r="X10" s="13"/>
      <c r="Y10" s="13"/>
      <c r="Z10" s="13"/>
    </row>
    <row r="11" spans="1:26" ht="12" customHeight="1">
      <c r="A11" s="73">
        <v>1912</v>
      </c>
      <c r="B11" s="79">
        <f>IF(+'[1]Pop'!D133=0,'[1]Pop'!H133,'[1]Pop'!D133)</f>
        <v>95.335</v>
      </c>
      <c r="C11" s="59">
        <v>701</v>
      </c>
      <c r="D11" s="59">
        <v>2</v>
      </c>
      <c r="E11" s="59" t="s">
        <v>7</v>
      </c>
      <c r="F11" s="60">
        <f t="shared" si="0"/>
        <v>703</v>
      </c>
      <c r="G11" s="59">
        <v>29</v>
      </c>
      <c r="H11" s="76" t="s">
        <v>22</v>
      </c>
      <c r="I11" s="59" t="s">
        <v>7</v>
      </c>
      <c r="J11" s="61">
        <f t="shared" si="1"/>
        <v>674</v>
      </c>
      <c r="K11" s="59">
        <f t="shared" si="2"/>
        <v>7.069806471914827</v>
      </c>
      <c r="L11" s="13"/>
      <c r="M11" s="13"/>
      <c r="N11" s="13"/>
      <c r="O11" s="13"/>
      <c r="P11" s="13"/>
      <c r="Q11" s="13"/>
      <c r="R11" s="13"/>
      <c r="S11" s="13"/>
      <c r="T11" s="13"/>
      <c r="U11" s="13"/>
      <c r="V11" s="13"/>
      <c r="W11" s="13"/>
      <c r="X11" s="13"/>
      <c r="Y11" s="13"/>
      <c r="Z11" s="13"/>
    </row>
    <row r="12" spans="1:26" ht="12" customHeight="1">
      <c r="A12" s="73">
        <v>1913</v>
      </c>
      <c r="B12" s="79">
        <f>IF(+'[1]Pop'!D134=0,'[1]Pop'!H134,'[1]Pop'!D134)</f>
        <v>97.225</v>
      </c>
      <c r="C12" s="59">
        <v>787</v>
      </c>
      <c r="D12" s="59">
        <v>15</v>
      </c>
      <c r="E12" s="59" t="s">
        <v>7</v>
      </c>
      <c r="F12" s="60">
        <f t="shared" si="0"/>
        <v>802</v>
      </c>
      <c r="G12" s="59">
        <v>27</v>
      </c>
      <c r="H12" s="76" t="s">
        <v>22</v>
      </c>
      <c r="I12" s="59" t="s">
        <v>7</v>
      </c>
      <c r="J12" s="61">
        <f t="shared" si="1"/>
        <v>775</v>
      </c>
      <c r="K12" s="59">
        <f t="shared" si="2"/>
        <v>7.971200822833634</v>
      </c>
      <c r="L12" s="13"/>
      <c r="M12" s="13"/>
      <c r="N12" s="13"/>
      <c r="O12" s="13"/>
      <c r="P12" s="13"/>
      <c r="Q12" s="13"/>
      <c r="R12" s="13"/>
      <c r="S12" s="13"/>
      <c r="T12" s="13"/>
      <c r="U12" s="13"/>
      <c r="V12" s="13"/>
      <c r="W12" s="13"/>
      <c r="X12" s="13"/>
      <c r="Y12" s="13"/>
      <c r="Z12" s="13"/>
    </row>
    <row r="13" spans="1:26" ht="12" customHeight="1">
      <c r="A13" s="73">
        <v>1914</v>
      </c>
      <c r="B13" s="79">
        <f>IF(+'[1]Pop'!D135=0,'[1]Pop'!H135,'[1]Pop'!D135)</f>
        <v>99.111</v>
      </c>
      <c r="C13" s="59">
        <v>883</v>
      </c>
      <c r="D13" s="59">
        <v>34</v>
      </c>
      <c r="E13" s="59" t="s">
        <v>7</v>
      </c>
      <c r="F13" s="60">
        <f t="shared" si="0"/>
        <v>917</v>
      </c>
      <c r="G13" s="59">
        <v>33</v>
      </c>
      <c r="H13" s="76" t="s">
        <v>22</v>
      </c>
      <c r="I13" s="59" t="s">
        <v>7</v>
      </c>
      <c r="J13" s="61">
        <f t="shared" si="1"/>
        <v>884</v>
      </c>
      <c r="K13" s="59">
        <f t="shared" si="2"/>
        <v>8.919292510417613</v>
      </c>
      <c r="L13" s="13"/>
      <c r="M13" s="13"/>
      <c r="N13" s="13"/>
      <c r="O13" s="13"/>
      <c r="P13" s="13"/>
      <c r="Q13" s="13"/>
      <c r="R13" s="13"/>
      <c r="S13" s="13"/>
      <c r="T13" s="13"/>
      <c r="U13" s="13"/>
      <c r="V13" s="13"/>
      <c r="W13" s="13"/>
      <c r="X13" s="13"/>
      <c r="Y13" s="13"/>
      <c r="Z13" s="13"/>
    </row>
    <row r="14" spans="1:26" ht="12" customHeight="1">
      <c r="A14" s="73">
        <v>1915</v>
      </c>
      <c r="B14" s="79">
        <f>IF(+'[1]Pop'!D136=0,'[1]Pop'!H136,'[1]Pop'!D136)</f>
        <v>100.546</v>
      </c>
      <c r="C14" s="59">
        <v>1028</v>
      </c>
      <c r="D14" s="59">
        <v>18</v>
      </c>
      <c r="E14" s="59" t="s">
        <v>7</v>
      </c>
      <c r="F14" s="60">
        <f t="shared" si="0"/>
        <v>1046</v>
      </c>
      <c r="G14" s="59">
        <v>87</v>
      </c>
      <c r="H14" s="76" t="s">
        <v>22</v>
      </c>
      <c r="I14" s="59" t="s">
        <v>7</v>
      </c>
      <c r="J14" s="61">
        <f t="shared" si="1"/>
        <v>959</v>
      </c>
      <c r="K14" s="59">
        <f t="shared" si="2"/>
        <v>9.53792294074354</v>
      </c>
      <c r="L14" s="13"/>
      <c r="M14" s="13"/>
      <c r="N14" s="13"/>
      <c r="O14" s="13"/>
      <c r="P14" s="13"/>
      <c r="Q14" s="13"/>
      <c r="R14" s="13"/>
      <c r="S14" s="13"/>
      <c r="T14" s="13"/>
      <c r="U14" s="13"/>
      <c r="V14" s="13"/>
      <c r="W14" s="13"/>
      <c r="X14" s="13"/>
      <c r="Y14" s="13"/>
      <c r="Z14" s="13"/>
    </row>
    <row r="15" spans="1:26" ht="12" customHeight="1">
      <c r="A15" s="71">
        <v>1916</v>
      </c>
      <c r="B15" s="78">
        <f>IF(+'[1]Pop'!D137=0,'[1]Pop'!H137,'[1]Pop'!D137)</f>
        <v>101.961</v>
      </c>
      <c r="C15" s="55">
        <v>1196</v>
      </c>
      <c r="D15" s="55">
        <v>18</v>
      </c>
      <c r="E15" s="55" t="s">
        <v>7</v>
      </c>
      <c r="F15" s="56">
        <f t="shared" si="0"/>
        <v>1214</v>
      </c>
      <c r="G15" s="55">
        <v>232</v>
      </c>
      <c r="H15" s="74" t="s">
        <v>22</v>
      </c>
      <c r="I15" s="55" t="s">
        <v>7</v>
      </c>
      <c r="J15" s="57">
        <f t="shared" si="1"/>
        <v>982</v>
      </c>
      <c r="K15" s="55">
        <f t="shared" si="2"/>
        <v>9.63113347260227</v>
      </c>
      <c r="L15" s="13"/>
      <c r="M15" s="13"/>
      <c r="N15" s="13"/>
      <c r="O15" s="13"/>
      <c r="P15" s="13"/>
      <c r="Q15" s="13"/>
      <c r="R15" s="13"/>
      <c r="S15" s="13"/>
      <c r="T15" s="13"/>
      <c r="U15" s="13"/>
      <c r="V15" s="13"/>
      <c r="W15" s="13"/>
      <c r="X15" s="13"/>
      <c r="Y15" s="13"/>
      <c r="Z15" s="13"/>
    </row>
    <row r="16" spans="1:26" ht="12" customHeight="1">
      <c r="A16" s="71">
        <v>1917</v>
      </c>
      <c r="B16" s="78">
        <f>IF(+'[1]Pop'!D138=0,'[1]Pop'!H138,'[1]Pop'!D138)</f>
        <v>103.414</v>
      </c>
      <c r="C16" s="55">
        <v>1391</v>
      </c>
      <c r="D16" s="55">
        <v>30</v>
      </c>
      <c r="E16" s="55" t="s">
        <v>7</v>
      </c>
      <c r="F16" s="56">
        <f t="shared" si="0"/>
        <v>1421</v>
      </c>
      <c r="G16" s="55">
        <v>442</v>
      </c>
      <c r="H16" s="74" t="s">
        <v>22</v>
      </c>
      <c r="I16" s="55" t="s">
        <v>7</v>
      </c>
      <c r="J16" s="57">
        <f t="shared" si="1"/>
        <v>979</v>
      </c>
      <c r="K16" s="55">
        <f t="shared" si="2"/>
        <v>9.466803334171388</v>
      </c>
      <c r="L16" s="13"/>
      <c r="M16" s="13"/>
      <c r="N16" s="13"/>
      <c r="O16" s="13"/>
      <c r="P16" s="13"/>
      <c r="Q16" s="13"/>
      <c r="R16" s="13"/>
      <c r="S16" s="13"/>
      <c r="T16" s="13"/>
      <c r="U16" s="13"/>
      <c r="V16" s="13"/>
      <c r="W16" s="13"/>
      <c r="X16" s="13"/>
      <c r="Y16" s="13"/>
      <c r="Z16" s="13"/>
    </row>
    <row r="17" spans="1:26" ht="12" customHeight="1">
      <c r="A17" s="71">
        <v>1918</v>
      </c>
      <c r="B17" s="78">
        <f>IF(+'[1]Pop'!D139=0,'[1]Pop'!H139,'[1]Pop'!D139)</f>
        <v>104.55</v>
      </c>
      <c r="C17" s="55">
        <v>1619</v>
      </c>
      <c r="D17" s="55">
        <v>20</v>
      </c>
      <c r="E17" s="55" t="s">
        <v>7</v>
      </c>
      <c r="F17" s="56">
        <f t="shared" si="0"/>
        <v>1639</v>
      </c>
      <c r="G17" s="55">
        <v>562</v>
      </c>
      <c r="H17" s="74" t="s">
        <v>22</v>
      </c>
      <c r="I17" s="55" t="s">
        <v>7</v>
      </c>
      <c r="J17" s="57">
        <f t="shared" si="1"/>
        <v>1077</v>
      </c>
      <c r="K17" s="55">
        <f t="shared" si="2"/>
        <v>10.3012912482066</v>
      </c>
      <c r="L17" s="13"/>
      <c r="M17" s="13"/>
      <c r="N17" s="13"/>
      <c r="O17" s="13"/>
      <c r="P17" s="13"/>
      <c r="Q17" s="13"/>
      <c r="R17" s="13"/>
      <c r="S17" s="13"/>
      <c r="T17" s="13"/>
      <c r="U17" s="13"/>
      <c r="V17" s="13"/>
      <c r="W17" s="13"/>
      <c r="X17" s="13"/>
      <c r="Y17" s="13"/>
      <c r="Z17" s="13"/>
    </row>
    <row r="18" spans="1:26" ht="12" customHeight="1">
      <c r="A18" s="71">
        <v>1919</v>
      </c>
      <c r="B18" s="78">
        <f>IF(+'[1]Pop'!D140=0,'[1]Pop'!H140,'[1]Pop'!D140)</f>
        <v>105.063</v>
      </c>
      <c r="C18" s="55">
        <v>1883</v>
      </c>
      <c r="D18" s="55">
        <v>16</v>
      </c>
      <c r="E18" s="55" t="s">
        <v>7</v>
      </c>
      <c r="F18" s="56">
        <f t="shared" si="0"/>
        <v>1899</v>
      </c>
      <c r="G18" s="55">
        <v>865</v>
      </c>
      <c r="H18" s="74" t="s">
        <v>22</v>
      </c>
      <c r="I18" s="55" t="s">
        <v>7</v>
      </c>
      <c r="J18" s="57">
        <f t="shared" si="1"/>
        <v>1034</v>
      </c>
      <c r="K18" s="55">
        <f t="shared" si="2"/>
        <v>9.841714019207522</v>
      </c>
      <c r="L18" s="13"/>
      <c r="M18" s="13"/>
      <c r="N18" s="13"/>
      <c r="O18" s="13"/>
      <c r="P18" s="13"/>
      <c r="Q18" s="13"/>
      <c r="R18" s="13"/>
      <c r="S18" s="13"/>
      <c r="T18" s="13"/>
      <c r="U18" s="13"/>
      <c r="V18" s="13"/>
      <c r="W18" s="13"/>
      <c r="X18" s="13"/>
      <c r="Y18" s="13"/>
      <c r="Z18" s="13"/>
    </row>
    <row r="19" spans="1:26" ht="12" customHeight="1">
      <c r="A19" s="71">
        <v>1920</v>
      </c>
      <c r="B19" s="78">
        <f>IF(+'[1]Pop'!D141=0,'[1]Pop'!H141,'[1]Pop'!D141)</f>
        <v>106.461</v>
      </c>
      <c r="C19" s="55">
        <v>1416</v>
      </c>
      <c r="D19" s="55">
        <v>24</v>
      </c>
      <c r="E19" s="55">
        <v>119</v>
      </c>
      <c r="F19" s="56">
        <f t="shared" si="0"/>
        <v>1559</v>
      </c>
      <c r="G19" s="55">
        <v>426</v>
      </c>
      <c r="H19" s="74" t="s">
        <v>22</v>
      </c>
      <c r="I19" s="55">
        <v>217</v>
      </c>
      <c r="J19" s="57">
        <f t="shared" si="1"/>
        <v>916</v>
      </c>
      <c r="K19" s="55">
        <f t="shared" si="2"/>
        <v>8.604089760569599</v>
      </c>
      <c r="L19" s="13"/>
      <c r="M19" s="13"/>
      <c r="N19" s="13"/>
      <c r="O19" s="13"/>
      <c r="P19" s="13"/>
      <c r="Q19" s="13"/>
      <c r="R19" s="13"/>
      <c r="S19" s="13"/>
      <c r="T19" s="13"/>
      <c r="U19" s="13"/>
      <c r="V19" s="13"/>
      <c r="W19" s="13"/>
      <c r="X19" s="13"/>
      <c r="Y19" s="13"/>
      <c r="Z19" s="13"/>
    </row>
    <row r="20" spans="1:26" ht="12" customHeight="1">
      <c r="A20" s="73">
        <v>1921</v>
      </c>
      <c r="B20" s="79">
        <f>IF(+'[1]Pop'!D142=0,'[1]Pop'!H142,'[1]Pop'!D142)</f>
        <v>108.538</v>
      </c>
      <c r="C20" s="59">
        <v>1323</v>
      </c>
      <c r="D20" s="59">
        <v>9</v>
      </c>
      <c r="E20" s="59">
        <v>217</v>
      </c>
      <c r="F20" s="60">
        <f t="shared" si="0"/>
        <v>1549</v>
      </c>
      <c r="G20" s="59">
        <v>302</v>
      </c>
      <c r="H20" s="76" t="s">
        <v>22</v>
      </c>
      <c r="I20" s="59">
        <v>177</v>
      </c>
      <c r="J20" s="61">
        <f t="shared" si="1"/>
        <v>1070</v>
      </c>
      <c r="K20" s="59">
        <f t="shared" si="2"/>
        <v>9.85829847610975</v>
      </c>
      <c r="L20" s="13"/>
      <c r="M20" s="13"/>
      <c r="N20" s="13"/>
      <c r="O20" s="13"/>
      <c r="P20" s="13"/>
      <c r="Q20" s="13"/>
      <c r="R20" s="13"/>
      <c r="S20" s="13"/>
      <c r="T20" s="13"/>
      <c r="U20" s="13"/>
      <c r="V20" s="13"/>
      <c r="W20" s="13"/>
      <c r="X20" s="13"/>
      <c r="Y20" s="13"/>
      <c r="Z20" s="13"/>
    </row>
    <row r="21" spans="1:26" ht="12" customHeight="1">
      <c r="A21" s="73">
        <v>1922</v>
      </c>
      <c r="B21" s="79">
        <f>IF(+'[1]Pop'!D143=0,'[1]Pop'!H143,'[1]Pop'!D143)</f>
        <v>110.049</v>
      </c>
      <c r="C21" s="59">
        <v>1281</v>
      </c>
      <c r="D21" s="59">
        <v>4</v>
      </c>
      <c r="E21" s="59">
        <v>177</v>
      </c>
      <c r="F21" s="60">
        <f t="shared" si="0"/>
        <v>1462</v>
      </c>
      <c r="G21" s="59">
        <v>200</v>
      </c>
      <c r="H21" s="76" t="s">
        <v>22</v>
      </c>
      <c r="I21" s="59">
        <v>64</v>
      </c>
      <c r="J21" s="61">
        <f t="shared" si="1"/>
        <v>1198</v>
      </c>
      <c r="K21" s="59">
        <f t="shared" si="2"/>
        <v>10.88605984606857</v>
      </c>
      <c r="L21" s="13"/>
      <c r="M21" s="13"/>
      <c r="N21" s="13"/>
      <c r="O21" s="13"/>
      <c r="P21" s="13"/>
      <c r="Q21" s="13"/>
      <c r="R21" s="13"/>
      <c r="S21" s="13"/>
      <c r="T21" s="13"/>
      <c r="U21" s="13"/>
      <c r="V21" s="13"/>
      <c r="W21" s="13"/>
      <c r="X21" s="13"/>
      <c r="Y21" s="13"/>
      <c r="Z21" s="13"/>
    </row>
    <row r="22" spans="1:26" ht="12" customHeight="1">
      <c r="A22" s="73">
        <v>1923</v>
      </c>
      <c r="B22" s="79">
        <f>IF(+'[1]Pop'!D144=0,'[1]Pop'!H144,'[1]Pop'!D144)</f>
        <v>111.947</v>
      </c>
      <c r="C22" s="59">
        <v>1586</v>
      </c>
      <c r="D22" s="59">
        <v>10</v>
      </c>
      <c r="E22" s="59">
        <v>64</v>
      </c>
      <c r="F22" s="60">
        <f t="shared" si="0"/>
        <v>1660</v>
      </c>
      <c r="G22" s="59">
        <v>207</v>
      </c>
      <c r="H22" s="76" t="s">
        <v>22</v>
      </c>
      <c r="I22" s="59">
        <v>171</v>
      </c>
      <c r="J22" s="61">
        <f t="shared" si="1"/>
        <v>1282</v>
      </c>
      <c r="K22" s="59">
        <f t="shared" si="2"/>
        <v>11.451847749381404</v>
      </c>
      <c r="L22" s="13"/>
      <c r="M22" s="13"/>
      <c r="N22" s="13"/>
      <c r="O22" s="13"/>
      <c r="P22" s="13"/>
      <c r="Q22" s="13"/>
      <c r="R22" s="13"/>
      <c r="S22" s="13"/>
      <c r="T22" s="13"/>
      <c r="U22" s="13"/>
      <c r="V22" s="13"/>
      <c r="W22" s="13"/>
      <c r="X22" s="13"/>
      <c r="Y22" s="13"/>
      <c r="Z22" s="13"/>
    </row>
    <row r="23" spans="1:26" ht="12" customHeight="1">
      <c r="A23" s="73">
        <v>1924</v>
      </c>
      <c r="B23" s="79">
        <f>IF(+'[1]Pop'!D145=0,'[1]Pop'!H145,'[1]Pop'!D145)</f>
        <v>114.109</v>
      </c>
      <c r="C23" s="59">
        <v>1507</v>
      </c>
      <c r="D23" s="59">
        <v>7</v>
      </c>
      <c r="E23" s="59">
        <v>171</v>
      </c>
      <c r="F23" s="60">
        <f t="shared" si="0"/>
        <v>1685</v>
      </c>
      <c r="G23" s="59">
        <v>221</v>
      </c>
      <c r="H23" s="76" t="s">
        <v>22</v>
      </c>
      <c r="I23" s="59">
        <v>114</v>
      </c>
      <c r="J23" s="61">
        <f t="shared" si="1"/>
        <v>1350</v>
      </c>
      <c r="K23" s="59">
        <f t="shared" si="2"/>
        <v>11.830793364239456</v>
      </c>
      <c r="L23" s="13"/>
      <c r="M23" s="13"/>
      <c r="N23" s="13"/>
      <c r="O23" s="13"/>
      <c r="P23" s="13"/>
      <c r="Q23" s="13"/>
      <c r="R23" s="13"/>
      <c r="S23" s="13"/>
      <c r="T23" s="13"/>
      <c r="U23" s="13"/>
      <c r="V23" s="13"/>
      <c r="W23" s="13"/>
      <c r="X23" s="13"/>
      <c r="Y23" s="13"/>
      <c r="Z23" s="13"/>
    </row>
    <row r="24" spans="1:26" ht="12" customHeight="1">
      <c r="A24" s="73">
        <v>1925</v>
      </c>
      <c r="B24" s="79">
        <f>IF(+'[1]Pop'!D146=0,'[1]Pop'!H146,'[1]Pop'!D146)</f>
        <v>115.829</v>
      </c>
      <c r="C24" s="59">
        <v>1547</v>
      </c>
      <c r="D24" s="59">
        <v>5</v>
      </c>
      <c r="E24" s="59">
        <v>114</v>
      </c>
      <c r="F24" s="60">
        <f t="shared" si="0"/>
        <v>1666</v>
      </c>
      <c r="G24" s="59">
        <v>161</v>
      </c>
      <c r="H24" s="76" t="s">
        <v>22</v>
      </c>
      <c r="I24" s="59">
        <v>152</v>
      </c>
      <c r="J24" s="61">
        <f t="shared" si="1"/>
        <v>1353</v>
      </c>
      <c r="K24" s="59">
        <f t="shared" si="2"/>
        <v>11.681012527087345</v>
      </c>
      <c r="L24" s="13"/>
      <c r="M24" s="13"/>
      <c r="N24" s="13"/>
      <c r="O24" s="13"/>
      <c r="P24" s="13"/>
      <c r="Q24" s="13"/>
      <c r="R24" s="13"/>
      <c r="S24" s="13"/>
      <c r="T24" s="13"/>
      <c r="U24" s="13"/>
      <c r="V24" s="13"/>
      <c r="W24" s="13"/>
      <c r="X24" s="13"/>
      <c r="Y24" s="13"/>
      <c r="Z24" s="13"/>
    </row>
    <row r="25" spans="1:26" ht="12" customHeight="1">
      <c r="A25" s="71">
        <v>1926</v>
      </c>
      <c r="B25" s="78">
        <f>IF(+'[1]Pop'!D147=0,'[1]Pop'!H147,'[1]Pop'!D147)</f>
        <v>117.397</v>
      </c>
      <c r="C25" s="55">
        <v>1456</v>
      </c>
      <c r="D25" s="55">
        <v>1</v>
      </c>
      <c r="E25" s="55">
        <v>152</v>
      </c>
      <c r="F25" s="56">
        <f t="shared" si="0"/>
        <v>1609</v>
      </c>
      <c r="G25" s="55">
        <v>130</v>
      </c>
      <c r="H25" s="74" t="s">
        <v>22</v>
      </c>
      <c r="I25" s="55">
        <v>91</v>
      </c>
      <c r="J25" s="57">
        <f t="shared" si="1"/>
        <v>1388</v>
      </c>
      <c r="K25" s="55">
        <f t="shared" si="2"/>
        <v>11.823130062948797</v>
      </c>
      <c r="L25" s="13"/>
      <c r="M25" s="13"/>
      <c r="N25" s="13"/>
      <c r="O25" s="13"/>
      <c r="P25" s="13"/>
      <c r="Q25" s="13"/>
      <c r="R25" s="13"/>
      <c r="S25" s="13"/>
      <c r="T25" s="13"/>
      <c r="U25" s="13"/>
      <c r="V25" s="13"/>
      <c r="W25" s="13"/>
      <c r="X25" s="13"/>
      <c r="Y25" s="13"/>
      <c r="Z25" s="13"/>
    </row>
    <row r="26" spans="1:26" ht="12" customHeight="1">
      <c r="A26" s="71">
        <v>1927</v>
      </c>
      <c r="B26" s="78">
        <f>IF(+'[1]Pop'!D148=0,'[1]Pop'!H148,'[1]Pop'!D148)</f>
        <v>119.035</v>
      </c>
      <c r="C26" s="55">
        <v>1576</v>
      </c>
      <c r="D26" s="55">
        <v>3</v>
      </c>
      <c r="E26" s="55">
        <v>91</v>
      </c>
      <c r="F26" s="56">
        <f t="shared" si="0"/>
        <v>1670</v>
      </c>
      <c r="G26" s="55">
        <v>119</v>
      </c>
      <c r="H26" s="74" t="s">
        <v>22</v>
      </c>
      <c r="I26" s="55">
        <v>165</v>
      </c>
      <c r="J26" s="57">
        <f t="shared" si="1"/>
        <v>1386</v>
      </c>
      <c r="K26" s="55">
        <f t="shared" si="2"/>
        <v>11.643634225227874</v>
      </c>
      <c r="L26" s="13"/>
      <c r="M26" s="13"/>
      <c r="N26" s="13"/>
      <c r="O26" s="13"/>
      <c r="P26" s="13"/>
      <c r="Q26" s="13"/>
      <c r="R26" s="13"/>
      <c r="S26" s="13"/>
      <c r="T26" s="13"/>
      <c r="U26" s="13"/>
      <c r="V26" s="13"/>
      <c r="W26" s="13"/>
      <c r="X26" s="13"/>
      <c r="Y26" s="13"/>
      <c r="Z26" s="13"/>
    </row>
    <row r="27" spans="1:26" ht="12" customHeight="1">
      <c r="A27" s="71">
        <v>1928</v>
      </c>
      <c r="B27" s="78">
        <f>IF(+'[1]Pop'!D149=0,'[1]Pop'!H149,'[1]Pop'!D149)</f>
        <v>120.509</v>
      </c>
      <c r="C27" s="55">
        <v>1604</v>
      </c>
      <c r="D27" s="55">
        <v>2</v>
      </c>
      <c r="E27" s="55">
        <v>165</v>
      </c>
      <c r="F27" s="56">
        <f t="shared" si="0"/>
        <v>1771</v>
      </c>
      <c r="G27" s="55">
        <v>132</v>
      </c>
      <c r="H27" s="74" t="s">
        <v>22</v>
      </c>
      <c r="I27" s="55">
        <v>167</v>
      </c>
      <c r="J27" s="57">
        <f t="shared" si="1"/>
        <v>1472</v>
      </c>
      <c r="K27" s="55">
        <f t="shared" si="2"/>
        <v>12.214855322009145</v>
      </c>
      <c r="L27" s="13"/>
      <c r="M27" s="13"/>
      <c r="N27" s="13"/>
      <c r="O27" s="13"/>
      <c r="P27" s="13"/>
      <c r="Q27" s="13"/>
      <c r="R27" s="13"/>
      <c r="S27" s="13"/>
      <c r="T27" s="13"/>
      <c r="U27" s="13"/>
      <c r="V27" s="13"/>
      <c r="W27" s="13"/>
      <c r="X27" s="13"/>
      <c r="Y27" s="13"/>
      <c r="Z27" s="13"/>
    </row>
    <row r="28" spans="1:26" ht="12" customHeight="1">
      <c r="A28" s="71">
        <v>1929</v>
      </c>
      <c r="B28" s="78">
        <f>IF(+'[1]Pop'!D150=0,'[1]Pop'!H150,'[1]Pop'!D150)</f>
        <v>121.767</v>
      </c>
      <c r="C28" s="55">
        <v>1849</v>
      </c>
      <c r="D28" s="55">
        <v>3</v>
      </c>
      <c r="E28" s="55">
        <v>167</v>
      </c>
      <c r="F28" s="56">
        <f t="shared" si="0"/>
        <v>2019</v>
      </c>
      <c r="G28" s="55">
        <v>125</v>
      </c>
      <c r="H28" s="74" t="s">
        <v>22</v>
      </c>
      <c r="I28" s="55">
        <v>237</v>
      </c>
      <c r="J28" s="57">
        <f t="shared" si="1"/>
        <v>1657</v>
      </c>
      <c r="K28" s="55">
        <f t="shared" si="2"/>
        <v>13.607956178603398</v>
      </c>
      <c r="L28" s="13"/>
      <c r="M28" s="13"/>
      <c r="N28" s="13"/>
      <c r="O28" s="13"/>
      <c r="P28" s="13"/>
      <c r="Q28" s="13"/>
      <c r="R28" s="13"/>
      <c r="S28" s="13"/>
      <c r="T28" s="13"/>
      <c r="U28" s="13"/>
      <c r="V28" s="13"/>
      <c r="W28" s="13"/>
      <c r="X28" s="13"/>
      <c r="Y28" s="13"/>
      <c r="Z28" s="13"/>
    </row>
    <row r="29" spans="1:26" ht="12" customHeight="1">
      <c r="A29" s="71">
        <v>1930</v>
      </c>
      <c r="B29" s="78">
        <f>IF(+'[1]Pop'!D151=0,'[1]Pop'!H151,'[1]Pop'!D151)</f>
        <v>123.188</v>
      </c>
      <c r="C29" s="55">
        <v>1761</v>
      </c>
      <c r="D29" s="55">
        <v>1</v>
      </c>
      <c r="E29" s="55">
        <v>237</v>
      </c>
      <c r="F29" s="56">
        <f t="shared" si="0"/>
        <v>1999</v>
      </c>
      <c r="G29" s="55">
        <v>107</v>
      </c>
      <c r="H29" s="74" t="s">
        <v>22</v>
      </c>
      <c r="I29" s="55">
        <v>220</v>
      </c>
      <c r="J29" s="57">
        <f t="shared" si="1"/>
        <v>1672</v>
      </c>
      <c r="K29" s="55">
        <f t="shared" si="2"/>
        <v>13.572750592590188</v>
      </c>
      <c r="L29" s="13"/>
      <c r="M29" s="13"/>
      <c r="N29" s="13"/>
      <c r="O29" s="13"/>
      <c r="P29" s="13"/>
      <c r="Q29" s="13"/>
      <c r="R29" s="13"/>
      <c r="S29" s="13"/>
      <c r="T29" s="13"/>
      <c r="U29" s="13"/>
      <c r="V29" s="13"/>
      <c r="W29" s="13"/>
      <c r="X29" s="13"/>
      <c r="Y29" s="13"/>
      <c r="Z29" s="13"/>
    </row>
    <row r="30" spans="1:26" ht="12" customHeight="1">
      <c r="A30" s="73">
        <v>1931</v>
      </c>
      <c r="B30" s="79">
        <f>IF(+'[1]Pop'!D152=0,'[1]Pop'!H152,'[1]Pop'!D152)</f>
        <v>124.149</v>
      </c>
      <c r="C30" s="59">
        <v>1682</v>
      </c>
      <c r="D30" s="59">
        <v>2</v>
      </c>
      <c r="E30" s="59">
        <v>220</v>
      </c>
      <c r="F30" s="60">
        <f t="shared" si="0"/>
        <v>1904</v>
      </c>
      <c r="G30" s="59">
        <v>93</v>
      </c>
      <c r="H30" s="76" t="s">
        <v>22</v>
      </c>
      <c r="I30" s="59">
        <v>145</v>
      </c>
      <c r="J30" s="61">
        <f t="shared" si="1"/>
        <v>1666</v>
      </c>
      <c r="K30" s="59">
        <f t="shared" si="2"/>
        <v>13.419358996045075</v>
      </c>
      <c r="L30" s="13"/>
      <c r="M30" s="13"/>
      <c r="N30" s="13"/>
      <c r="O30" s="13"/>
      <c r="P30" s="13"/>
      <c r="Q30" s="13"/>
      <c r="R30" s="13"/>
      <c r="S30" s="13"/>
      <c r="T30" s="13"/>
      <c r="U30" s="13"/>
      <c r="V30" s="13"/>
      <c r="W30" s="13"/>
      <c r="X30" s="13"/>
      <c r="Y30" s="13"/>
      <c r="Z30" s="13"/>
    </row>
    <row r="31" spans="1:26" ht="12" customHeight="1">
      <c r="A31" s="73">
        <v>1932</v>
      </c>
      <c r="B31" s="79">
        <f>IF(+'[1]Pop'!D153=0,'[1]Pop'!H153,'[1]Pop'!D153)</f>
        <v>124.949</v>
      </c>
      <c r="C31" s="59">
        <v>1780</v>
      </c>
      <c r="D31" s="59">
        <v>1</v>
      </c>
      <c r="E31" s="59">
        <v>145</v>
      </c>
      <c r="F31" s="60">
        <f t="shared" si="0"/>
        <v>1926</v>
      </c>
      <c r="G31" s="59">
        <v>68</v>
      </c>
      <c r="H31" s="76" t="s">
        <v>22</v>
      </c>
      <c r="I31" s="59">
        <v>112</v>
      </c>
      <c r="J31" s="61">
        <f t="shared" si="1"/>
        <v>1746</v>
      </c>
      <c r="K31" s="59">
        <f t="shared" si="2"/>
        <v>13.973701270118209</v>
      </c>
      <c r="L31" s="13"/>
      <c r="M31" s="13"/>
      <c r="N31" s="13"/>
      <c r="O31" s="13"/>
      <c r="P31" s="13"/>
      <c r="Q31" s="13"/>
      <c r="R31" s="13"/>
      <c r="S31" s="13"/>
      <c r="T31" s="13"/>
      <c r="U31" s="13"/>
      <c r="V31" s="13"/>
      <c r="W31" s="13"/>
      <c r="X31" s="13"/>
      <c r="Y31" s="13"/>
      <c r="Z31" s="13"/>
    </row>
    <row r="32" spans="1:26" ht="12" customHeight="1">
      <c r="A32" s="73">
        <v>1933</v>
      </c>
      <c r="B32" s="79">
        <f>IF(+'[1]Pop'!D154=0,'[1]Pop'!H154,'[1]Pop'!D154)</f>
        <v>125.69</v>
      </c>
      <c r="C32" s="59">
        <v>1899</v>
      </c>
      <c r="D32" s="59">
        <v>1</v>
      </c>
      <c r="E32" s="59">
        <v>112</v>
      </c>
      <c r="F32" s="60">
        <f t="shared" si="0"/>
        <v>2012</v>
      </c>
      <c r="G32" s="59">
        <v>56</v>
      </c>
      <c r="H32" s="76" t="s">
        <v>22</v>
      </c>
      <c r="I32" s="59">
        <v>219</v>
      </c>
      <c r="J32" s="61">
        <f t="shared" si="1"/>
        <v>1737</v>
      </c>
      <c r="K32" s="59">
        <f t="shared" si="2"/>
        <v>13.819715172249184</v>
      </c>
      <c r="L32" s="13"/>
      <c r="M32" s="13"/>
      <c r="N32" s="13"/>
      <c r="O32" s="13"/>
      <c r="P32" s="13"/>
      <c r="Q32" s="13"/>
      <c r="R32" s="13"/>
      <c r="S32" s="13"/>
      <c r="T32" s="13"/>
      <c r="U32" s="13"/>
      <c r="V32" s="13"/>
      <c r="W32" s="13"/>
      <c r="X32" s="13"/>
      <c r="Y32" s="13"/>
      <c r="Z32" s="13"/>
    </row>
    <row r="33" spans="1:26" ht="12" customHeight="1">
      <c r="A33" s="73">
        <v>1934</v>
      </c>
      <c r="B33" s="79">
        <f>IF(+'[1]Pop'!D155=0,'[1]Pop'!H155,'[1]Pop'!D155)</f>
        <v>126.485</v>
      </c>
      <c r="C33" s="59">
        <v>1908</v>
      </c>
      <c r="D33" s="61" t="s">
        <v>7</v>
      </c>
      <c r="E33" s="59">
        <v>219</v>
      </c>
      <c r="F33" s="60">
        <f t="shared" si="0"/>
        <v>2127</v>
      </c>
      <c r="G33" s="59">
        <v>65</v>
      </c>
      <c r="H33" s="76" t="s">
        <v>22</v>
      </c>
      <c r="I33" s="59">
        <v>168</v>
      </c>
      <c r="J33" s="61">
        <f t="shared" si="1"/>
        <v>1894</v>
      </c>
      <c r="K33" s="59">
        <f t="shared" si="2"/>
        <v>14.9741076016919</v>
      </c>
      <c r="L33" s="13"/>
      <c r="M33" s="13"/>
      <c r="N33" s="13"/>
      <c r="O33" s="13"/>
      <c r="P33" s="13"/>
      <c r="Q33" s="13"/>
      <c r="R33" s="13"/>
      <c r="S33" s="13"/>
      <c r="T33" s="13"/>
      <c r="U33" s="13"/>
      <c r="V33" s="13"/>
      <c r="W33" s="13"/>
      <c r="X33" s="13"/>
      <c r="Y33" s="13"/>
      <c r="Z33" s="13"/>
    </row>
    <row r="34" spans="1:26" ht="12" customHeight="1">
      <c r="A34" s="73">
        <v>1935</v>
      </c>
      <c r="B34" s="79">
        <f>IF(+'[1]Pop'!D156=0,'[1]Pop'!H156,'[1]Pop'!D156)</f>
        <v>127.362</v>
      </c>
      <c r="C34" s="59">
        <v>2032</v>
      </c>
      <c r="D34" s="59">
        <v>1</v>
      </c>
      <c r="E34" s="59">
        <v>168</v>
      </c>
      <c r="F34" s="60">
        <f t="shared" si="0"/>
        <v>2201</v>
      </c>
      <c r="G34" s="59">
        <v>62</v>
      </c>
      <c r="H34" s="76" t="s">
        <v>22</v>
      </c>
      <c r="I34" s="59">
        <v>82</v>
      </c>
      <c r="J34" s="61">
        <f t="shared" si="1"/>
        <v>2057</v>
      </c>
      <c r="K34" s="59">
        <f t="shared" si="2"/>
        <v>16.150814214600903</v>
      </c>
      <c r="L34" s="13"/>
      <c r="M34" s="13"/>
      <c r="N34" s="13"/>
      <c r="O34" s="13"/>
      <c r="P34" s="13"/>
      <c r="Q34" s="13"/>
      <c r="R34" s="13"/>
      <c r="S34" s="13"/>
      <c r="T34" s="13"/>
      <c r="U34" s="13"/>
      <c r="V34" s="13"/>
      <c r="W34" s="13"/>
      <c r="X34" s="13"/>
      <c r="Y34" s="13"/>
      <c r="Z34" s="13"/>
    </row>
    <row r="35" spans="1:26" ht="12" customHeight="1">
      <c r="A35" s="71">
        <v>1936</v>
      </c>
      <c r="B35" s="78">
        <f>IF(+'[1]Pop'!D157=0,'[1]Pop'!H157,'[1]Pop'!D157)</f>
        <v>128.181</v>
      </c>
      <c r="C35" s="55">
        <v>2271</v>
      </c>
      <c r="D35" s="55">
        <v>2</v>
      </c>
      <c r="E35" s="55">
        <v>82</v>
      </c>
      <c r="F35" s="56">
        <f t="shared" si="0"/>
        <v>2355</v>
      </c>
      <c r="G35" s="55">
        <v>51</v>
      </c>
      <c r="H35" s="74" t="s">
        <v>22</v>
      </c>
      <c r="I35" s="55">
        <v>268</v>
      </c>
      <c r="J35" s="57">
        <f t="shared" si="1"/>
        <v>2036</v>
      </c>
      <c r="K35" s="55">
        <f t="shared" si="2"/>
        <v>15.883789329151744</v>
      </c>
      <c r="L35" s="13"/>
      <c r="M35" s="13"/>
      <c r="N35" s="13"/>
      <c r="O35" s="13"/>
      <c r="P35" s="13"/>
      <c r="Q35" s="13"/>
      <c r="R35" s="13"/>
      <c r="S35" s="13"/>
      <c r="T35" s="13"/>
      <c r="U35" s="13"/>
      <c r="V35" s="13"/>
      <c r="W35" s="13"/>
      <c r="X35" s="13"/>
      <c r="Y35" s="13"/>
      <c r="Z35" s="13"/>
    </row>
    <row r="36" spans="1:26" ht="12" customHeight="1">
      <c r="A36" s="71">
        <v>1937</v>
      </c>
      <c r="B36" s="78">
        <f>IF(+'[1]Pop'!D158=0,'[1]Pop'!H158,'[1]Pop'!D158)</f>
        <v>128.961</v>
      </c>
      <c r="C36" s="55">
        <v>2132</v>
      </c>
      <c r="D36" s="55">
        <v>1</v>
      </c>
      <c r="E36" s="55">
        <v>268</v>
      </c>
      <c r="F36" s="56">
        <f t="shared" si="0"/>
        <v>2401</v>
      </c>
      <c r="G36" s="55">
        <v>59</v>
      </c>
      <c r="H36" s="74" t="s">
        <v>22</v>
      </c>
      <c r="I36" s="55">
        <v>188</v>
      </c>
      <c r="J36" s="57">
        <f t="shared" si="1"/>
        <v>2154</v>
      </c>
      <c r="K36" s="55">
        <f t="shared" si="2"/>
        <v>16.70272407937283</v>
      </c>
      <c r="L36" s="13"/>
      <c r="M36" s="13"/>
      <c r="N36" s="13"/>
      <c r="O36" s="13"/>
      <c r="P36" s="13"/>
      <c r="Q36" s="13"/>
      <c r="R36" s="13"/>
      <c r="S36" s="13"/>
      <c r="T36" s="13"/>
      <c r="U36" s="13"/>
      <c r="V36" s="13"/>
      <c r="W36" s="13"/>
      <c r="X36" s="13"/>
      <c r="Y36" s="13"/>
      <c r="Z36" s="13"/>
    </row>
    <row r="37" spans="1:26" ht="12" customHeight="1">
      <c r="A37" s="71">
        <v>1938</v>
      </c>
      <c r="B37" s="78">
        <f>IF(+'[1]Pop'!D159=0,'[1]Pop'!H159,'[1]Pop'!D159)</f>
        <v>129.969</v>
      </c>
      <c r="C37" s="55">
        <v>2322</v>
      </c>
      <c r="D37" s="55">
        <v>1</v>
      </c>
      <c r="E37" s="55">
        <v>188</v>
      </c>
      <c r="F37" s="56">
        <f t="shared" si="0"/>
        <v>2511</v>
      </c>
      <c r="G37" s="55">
        <v>58</v>
      </c>
      <c r="H37" s="74" t="s">
        <v>22</v>
      </c>
      <c r="I37" s="55">
        <v>212</v>
      </c>
      <c r="J37" s="57">
        <f t="shared" si="1"/>
        <v>2241</v>
      </c>
      <c r="K37" s="55">
        <f t="shared" si="2"/>
        <v>17.24257322900076</v>
      </c>
      <c r="L37" s="13"/>
      <c r="M37" s="13"/>
      <c r="N37" s="13"/>
      <c r="O37" s="13"/>
      <c r="P37" s="13"/>
      <c r="Q37" s="13"/>
      <c r="R37" s="13"/>
      <c r="S37" s="13"/>
      <c r="T37" s="13"/>
      <c r="U37" s="13"/>
      <c r="V37" s="13"/>
      <c r="W37" s="13"/>
      <c r="X37" s="13"/>
      <c r="Y37" s="13"/>
      <c r="Z37" s="13"/>
    </row>
    <row r="38" spans="1:26" ht="12" customHeight="1">
      <c r="A38" s="71">
        <v>1939</v>
      </c>
      <c r="B38" s="78">
        <f>IF(+'[1]Pop'!D160=0,'[1]Pop'!H160,'[1]Pop'!D160)</f>
        <v>131.028</v>
      </c>
      <c r="C38" s="55">
        <v>2368</v>
      </c>
      <c r="D38" s="57" t="s">
        <v>7</v>
      </c>
      <c r="E38" s="55">
        <v>212</v>
      </c>
      <c r="F38" s="56">
        <f t="shared" si="0"/>
        <v>2580</v>
      </c>
      <c r="G38" s="55">
        <v>61</v>
      </c>
      <c r="H38" s="74" t="s">
        <v>22</v>
      </c>
      <c r="I38" s="55">
        <v>192</v>
      </c>
      <c r="J38" s="57">
        <f t="shared" si="1"/>
        <v>2327</v>
      </c>
      <c r="K38" s="55">
        <f t="shared" si="2"/>
        <v>17.759562841530055</v>
      </c>
      <c r="L38" s="13"/>
      <c r="M38" s="13"/>
      <c r="N38" s="13"/>
      <c r="O38" s="13"/>
      <c r="P38" s="13"/>
      <c r="Q38" s="13"/>
      <c r="R38" s="13"/>
      <c r="S38" s="13"/>
      <c r="T38" s="13"/>
      <c r="U38" s="13"/>
      <c r="V38" s="13"/>
      <c r="W38" s="13"/>
      <c r="X38" s="13"/>
      <c r="Y38" s="13"/>
      <c r="Z38" s="13"/>
    </row>
    <row r="39" spans="1:26" ht="12" customHeight="1">
      <c r="A39" s="71">
        <v>1940</v>
      </c>
      <c r="B39" s="78">
        <f>IF(+'[1]Pop'!D161=0,'[1]Pop'!H161,'[1]Pop'!D161)</f>
        <v>132.122</v>
      </c>
      <c r="C39" s="55">
        <v>2731</v>
      </c>
      <c r="D39" s="57" t="s">
        <v>7</v>
      </c>
      <c r="E39" s="55">
        <v>192</v>
      </c>
      <c r="F39" s="56">
        <f t="shared" si="0"/>
        <v>2923</v>
      </c>
      <c r="G39" s="55">
        <v>176</v>
      </c>
      <c r="H39" s="74" t="s">
        <v>22</v>
      </c>
      <c r="I39" s="55">
        <v>196</v>
      </c>
      <c r="J39" s="57">
        <f t="shared" si="1"/>
        <v>2551</v>
      </c>
      <c r="K39" s="55">
        <f t="shared" si="2"/>
        <v>19.307912384008716</v>
      </c>
      <c r="L39" s="13"/>
      <c r="M39" s="13"/>
      <c r="N39" s="13"/>
      <c r="O39" s="13"/>
      <c r="P39" s="13"/>
      <c r="Q39" s="13"/>
      <c r="R39" s="13"/>
      <c r="S39" s="13"/>
      <c r="T39" s="13"/>
      <c r="U39" s="13"/>
      <c r="V39" s="13"/>
      <c r="W39" s="13"/>
      <c r="X39" s="13"/>
      <c r="Y39" s="13"/>
      <c r="Z39" s="13"/>
    </row>
    <row r="40" spans="1:26" ht="12" customHeight="1">
      <c r="A40" s="73">
        <v>1941</v>
      </c>
      <c r="B40" s="79">
        <f>IF(+'[1]Pop'!D162=0,'[1]Pop'!H162,'[1]Pop'!D162)</f>
        <v>133.402</v>
      </c>
      <c r="C40" s="59">
        <v>3555</v>
      </c>
      <c r="D40" s="61" t="s">
        <v>7</v>
      </c>
      <c r="E40" s="59">
        <v>196</v>
      </c>
      <c r="F40" s="60">
        <f aca="true" t="shared" si="3" ref="F40:F71">SUM(C40,D40,E40)</f>
        <v>3751</v>
      </c>
      <c r="G40" s="59">
        <v>725</v>
      </c>
      <c r="H40" s="76" t="s">
        <v>22</v>
      </c>
      <c r="I40" s="59">
        <v>422</v>
      </c>
      <c r="J40" s="61">
        <f aca="true" t="shared" si="4" ref="J40:J71">F40-SUM(G40:I40)</f>
        <v>2604</v>
      </c>
      <c r="K40" s="59">
        <f t="shared" si="2"/>
        <v>19.519947227178005</v>
      </c>
      <c r="L40" s="13"/>
      <c r="M40" s="13"/>
      <c r="N40" s="13"/>
      <c r="O40" s="13"/>
      <c r="P40" s="13"/>
      <c r="Q40" s="13"/>
      <c r="R40" s="13"/>
      <c r="S40" s="13"/>
      <c r="T40" s="13"/>
      <c r="U40" s="13"/>
      <c r="V40" s="13"/>
      <c r="W40" s="13"/>
      <c r="X40" s="13"/>
      <c r="Y40" s="13"/>
      <c r="Z40" s="13"/>
    </row>
    <row r="41" spans="1:26" ht="12" customHeight="1">
      <c r="A41" s="73">
        <v>1942</v>
      </c>
      <c r="B41" s="79">
        <f>IF(+'[1]Pop'!D163=0,'[1]Pop'!H163,'[1]Pop'!D163)</f>
        <v>134.86</v>
      </c>
      <c r="C41" s="59">
        <v>3783</v>
      </c>
      <c r="D41" s="61" t="s">
        <v>7</v>
      </c>
      <c r="E41" s="59">
        <v>422</v>
      </c>
      <c r="F41" s="60">
        <f t="shared" si="3"/>
        <v>4205</v>
      </c>
      <c r="G41" s="59">
        <v>444</v>
      </c>
      <c r="H41" s="76" t="s">
        <v>22</v>
      </c>
      <c r="I41" s="59">
        <v>900</v>
      </c>
      <c r="J41" s="61">
        <f t="shared" si="4"/>
        <v>2861</v>
      </c>
      <c r="K41" s="59">
        <f t="shared" si="2"/>
        <v>21.214592911167134</v>
      </c>
      <c r="L41" s="13"/>
      <c r="M41" s="13"/>
      <c r="N41" s="13"/>
      <c r="O41" s="13"/>
      <c r="P41" s="13"/>
      <c r="Q41" s="13"/>
      <c r="R41" s="13"/>
      <c r="S41" s="13"/>
      <c r="T41" s="13"/>
      <c r="U41" s="13"/>
      <c r="V41" s="13"/>
      <c r="W41" s="13"/>
      <c r="X41" s="13"/>
      <c r="Y41" s="13"/>
      <c r="Z41" s="13"/>
    </row>
    <row r="42" spans="1:26" ht="12" customHeight="1">
      <c r="A42" s="73">
        <v>1943</v>
      </c>
      <c r="B42" s="79">
        <f>IF(+'[1]Pop'!D164=0,'[1]Pop'!H164,'[1]Pop'!D164)</f>
        <v>136.739</v>
      </c>
      <c r="C42" s="59">
        <v>3343</v>
      </c>
      <c r="D42" s="61" t="s">
        <v>7</v>
      </c>
      <c r="E42" s="59">
        <v>900</v>
      </c>
      <c r="F42" s="60">
        <f t="shared" si="3"/>
        <v>4243</v>
      </c>
      <c r="G42" s="59">
        <v>662</v>
      </c>
      <c r="H42" s="76" t="s">
        <v>22</v>
      </c>
      <c r="I42" s="59">
        <v>491</v>
      </c>
      <c r="J42" s="61">
        <f t="shared" si="4"/>
        <v>3090</v>
      </c>
      <c r="K42" s="59">
        <f t="shared" si="2"/>
        <v>22.59779580075911</v>
      </c>
      <c r="L42" s="13"/>
      <c r="M42" s="13"/>
      <c r="N42" s="13"/>
      <c r="O42" s="13"/>
      <c r="P42" s="13"/>
      <c r="Q42" s="13"/>
      <c r="R42" s="13"/>
      <c r="S42" s="13"/>
      <c r="T42" s="13"/>
      <c r="U42" s="13"/>
      <c r="V42" s="13"/>
      <c r="W42" s="13"/>
      <c r="X42" s="13"/>
      <c r="Y42" s="13"/>
      <c r="Z42" s="13"/>
    </row>
    <row r="43" spans="1:26" ht="12" customHeight="1">
      <c r="A43" s="73">
        <v>1944</v>
      </c>
      <c r="B43" s="79">
        <f>IF(+'[1]Pop'!D165=0,'[1]Pop'!H165,'[1]Pop'!D165)</f>
        <v>138.397</v>
      </c>
      <c r="C43" s="59">
        <v>3750</v>
      </c>
      <c r="D43" s="61" t="s">
        <v>7</v>
      </c>
      <c r="E43" s="59">
        <v>491</v>
      </c>
      <c r="F43" s="60">
        <f t="shared" si="3"/>
        <v>4241</v>
      </c>
      <c r="G43" s="59">
        <v>669</v>
      </c>
      <c r="H43" s="76" t="s">
        <v>22</v>
      </c>
      <c r="I43" s="59">
        <v>342</v>
      </c>
      <c r="J43" s="61">
        <f t="shared" si="4"/>
        <v>3230</v>
      </c>
      <c r="K43" s="59">
        <f t="shared" si="2"/>
        <v>23.33865618474389</v>
      </c>
      <c r="L43" s="13"/>
      <c r="M43" s="13"/>
      <c r="N43" s="13"/>
      <c r="O43" s="13"/>
      <c r="P43" s="13"/>
      <c r="Q43" s="13"/>
      <c r="R43" s="13"/>
      <c r="S43" s="13"/>
      <c r="T43" s="13"/>
      <c r="U43" s="13"/>
      <c r="V43" s="13"/>
      <c r="W43" s="13"/>
      <c r="X43" s="13"/>
      <c r="Y43" s="13"/>
      <c r="Z43" s="13"/>
    </row>
    <row r="44" spans="1:26" ht="12" customHeight="1">
      <c r="A44" s="73">
        <v>1945</v>
      </c>
      <c r="B44" s="79">
        <f>IF(+'[1]Pop'!D166=0,'[1]Pop'!H166,'[1]Pop'!D166)</f>
        <v>139.928</v>
      </c>
      <c r="C44" s="59">
        <v>4125</v>
      </c>
      <c r="D44" s="59">
        <v>5</v>
      </c>
      <c r="E44" s="59">
        <v>342</v>
      </c>
      <c r="F44" s="60">
        <f t="shared" si="3"/>
        <v>4472</v>
      </c>
      <c r="G44" s="59">
        <v>734</v>
      </c>
      <c r="H44" s="76" t="s">
        <v>22</v>
      </c>
      <c r="I44" s="59">
        <v>562</v>
      </c>
      <c r="J44" s="61">
        <f t="shared" si="4"/>
        <v>3176</v>
      </c>
      <c r="K44" s="59">
        <f t="shared" si="2"/>
        <v>22.697387227717112</v>
      </c>
      <c r="L44" s="13"/>
      <c r="M44" s="13"/>
      <c r="N44" s="13"/>
      <c r="O44" s="13"/>
      <c r="P44" s="13"/>
      <c r="Q44" s="13"/>
      <c r="R44" s="13"/>
      <c r="S44" s="13"/>
      <c r="T44" s="13"/>
      <c r="U44" s="13"/>
      <c r="V44" s="13"/>
      <c r="W44" s="13"/>
      <c r="X44" s="13"/>
      <c r="Y44" s="13"/>
      <c r="Z44" s="13"/>
    </row>
    <row r="45" spans="1:26" ht="12" customHeight="1">
      <c r="A45" s="71">
        <v>1946</v>
      </c>
      <c r="B45" s="78">
        <f>IF(+'[1]Pop'!D167=0,'[1]Pop'!H167,'[1]Pop'!D167)</f>
        <v>141.389</v>
      </c>
      <c r="C45" s="55">
        <v>3333</v>
      </c>
      <c r="D45" s="55">
        <v>1</v>
      </c>
      <c r="E45" s="55">
        <v>562</v>
      </c>
      <c r="F45" s="56">
        <f t="shared" si="3"/>
        <v>3896</v>
      </c>
      <c r="G45" s="55">
        <v>1108</v>
      </c>
      <c r="H45" s="74" t="s">
        <v>22</v>
      </c>
      <c r="I45" s="55">
        <v>162</v>
      </c>
      <c r="J45" s="57">
        <f t="shared" si="4"/>
        <v>2626</v>
      </c>
      <c r="K45" s="55">
        <f t="shared" si="2"/>
        <v>18.572873420138766</v>
      </c>
      <c r="L45" s="13"/>
      <c r="M45" s="13"/>
      <c r="N45" s="13"/>
      <c r="O45" s="13"/>
      <c r="P45" s="13"/>
      <c r="Q45" s="13"/>
      <c r="R45" s="13"/>
      <c r="S45" s="13"/>
      <c r="T45" s="13"/>
      <c r="U45" s="13"/>
      <c r="V45" s="13"/>
      <c r="W45" s="13"/>
      <c r="X45" s="13"/>
      <c r="Y45" s="13"/>
      <c r="Z45" s="13"/>
    </row>
    <row r="46" spans="1:26" ht="12" customHeight="1">
      <c r="A46" s="71">
        <v>1947</v>
      </c>
      <c r="B46" s="78">
        <f>IF(+'[1]Pop'!D168=0,'[1]Pop'!H168,'[1]Pop'!D168)</f>
        <v>144.126</v>
      </c>
      <c r="C46" s="55">
        <v>3630</v>
      </c>
      <c r="D46" s="57" t="s">
        <v>7</v>
      </c>
      <c r="E46" s="55">
        <v>162</v>
      </c>
      <c r="F46" s="56">
        <f t="shared" si="3"/>
        <v>3792</v>
      </c>
      <c r="G46" s="55">
        <v>632</v>
      </c>
      <c r="H46" s="74" t="s">
        <v>22</v>
      </c>
      <c r="I46" s="55">
        <v>168</v>
      </c>
      <c r="J46" s="57">
        <f t="shared" si="4"/>
        <v>2992</v>
      </c>
      <c r="K46" s="55">
        <f t="shared" si="2"/>
        <v>20.759613116301015</v>
      </c>
      <c r="L46" s="13"/>
      <c r="M46" s="13"/>
      <c r="N46" s="13"/>
      <c r="O46" s="13"/>
      <c r="P46" s="13"/>
      <c r="Q46" s="13"/>
      <c r="R46" s="13"/>
      <c r="S46" s="13"/>
      <c r="T46" s="13"/>
      <c r="U46" s="13"/>
      <c r="V46" s="13"/>
      <c r="W46" s="13"/>
      <c r="X46" s="13"/>
      <c r="Y46" s="13"/>
      <c r="Z46" s="13"/>
    </row>
    <row r="47" spans="1:26" ht="12" customHeight="1">
      <c r="A47" s="71">
        <v>1948</v>
      </c>
      <c r="B47" s="78">
        <f>IF(+'[1]Pop'!D169=0,'[1]Pop'!H169,'[1]Pop'!D169)</f>
        <v>146.631</v>
      </c>
      <c r="C47" s="55">
        <v>3755</v>
      </c>
      <c r="D47" s="57" t="s">
        <v>7</v>
      </c>
      <c r="E47" s="55">
        <v>168</v>
      </c>
      <c r="F47" s="56">
        <f t="shared" si="3"/>
        <v>3923</v>
      </c>
      <c r="G47" s="55">
        <v>445</v>
      </c>
      <c r="H47" s="74" t="s">
        <v>22</v>
      </c>
      <c r="I47" s="55">
        <v>439</v>
      </c>
      <c r="J47" s="57">
        <f t="shared" si="4"/>
        <v>3039</v>
      </c>
      <c r="K47" s="55">
        <f t="shared" si="2"/>
        <v>20.72549460891626</v>
      </c>
      <c r="L47" s="13"/>
      <c r="M47" s="13"/>
      <c r="N47" s="13"/>
      <c r="O47" s="13"/>
      <c r="P47" s="13"/>
      <c r="Q47" s="13"/>
      <c r="R47" s="13"/>
      <c r="S47" s="13"/>
      <c r="T47" s="13"/>
      <c r="U47" s="13"/>
      <c r="V47" s="13"/>
      <c r="W47" s="13"/>
      <c r="X47" s="13"/>
      <c r="Y47" s="13"/>
      <c r="Z47" s="13"/>
    </row>
    <row r="48" spans="1:26" ht="12" customHeight="1">
      <c r="A48" s="71">
        <v>1949</v>
      </c>
      <c r="B48" s="78">
        <f>IF(+'[1]Pop'!D170=0,'[1]Pop'!H170,'[1]Pop'!D170)</f>
        <v>149.188</v>
      </c>
      <c r="C48" s="55">
        <v>3107</v>
      </c>
      <c r="D48" s="57" t="s">
        <v>7</v>
      </c>
      <c r="E48" s="55">
        <v>462</v>
      </c>
      <c r="F48" s="56">
        <f t="shared" si="3"/>
        <v>3569</v>
      </c>
      <c r="G48" s="55">
        <v>350</v>
      </c>
      <c r="H48" s="74" t="s">
        <v>22</v>
      </c>
      <c r="I48" s="55">
        <v>264</v>
      </c>
      <c r="J48" s="57">
        <f t="shared" si="4"/>
        <v>2955</v>
      </c>
      <c r="K48" s="55">
        <f t="shared" si="2"/>
        <v>19.807223101053705</v>
      </c>
      <c r="L48" s="13"/>
      <c r="M48" s="13"/>
      <c r="N48" s="13"/>
      <c r="O48" s="13"/>
      <c r="P48" s="13"/>
      <c r="Q48" s="13"/>
      <c r="R48" s="13"/>
      <c r="S48" s="13"/>
      <c r="T48" s="13"/>
      <c r="U48" s="13"/>
      <c r="V48" s="13"/>
      <c r="W48" s="13"/>
      <c r="X48" s="13"/>
      <c r="Y48" s="13"/>
      <c r="Z48" s="13"/>
    </row>
    <row r="49" spans="1:26" ht="12" customHeight="1">
      <c r="A49" s="71">
        <v>1950</v>
      </c>
      <c r="B49" s="78">
        <f>IF(+'[1]Pop'!D171=0,'[1]Pop'!H171,'[1]Pop'!D171)</f>
        <v>151.684</v>
      </c>
      <c r="C49" s="55">
        <v>3205</v>
      </c>
      <c r="D49" s="57" t="s">
        <v>7</v>
      </c>
      <c r="E49" s="55">
        <v>264</v>
      </c>
      <c r="F49" s="56">
        <f t="shared" si="3"/>
        <v>3469</v>
      </c>
      <c r="G49" s="55">
        <v>199</v>
      </c>
      <c r="H49" s="74" t="s">
        <v>22</v>
      </c>
      <c r="I49" s="55">
        <v>176</v>
      </c>
      <c r="J49" s="57">
        <f t="shared" si="4"/>
        <v>3094</v>
      </c>
      <c r="K49" s="55">
        <f t="shared" si="2"/>
        <v>20.397668837847103</v>
      </c>
      <c r="L49" s="13"/>
      <c r="M49" s="13"/>
      <c r="N49" s="13"/>
      <c r="O49" s="13"/>
      <c r="P49" s="13"/>
      <c r="Q49" s="13"/>
      <c r="R49" s="13"/>
      <c r="S49" s="13"/>
      <c r="T49" s="13"/>
      <c r="U49" s="13"/>
      <c r="V49" s="13"/>
      <c r="W49" s="13"/>
      <c r="X49" s="13"/>
      <c r="Y49" s="13"/>
      <c r="Z49" s="13"/>
    </row>
    <row r="50" spans="1:26" ht="12" customHeight="1">
      <c r="A50" s="73">
        <v>1951</v>
      </c>
      <c r="B50" s="79">
        <f>IF(+'[1]Pop'!D172=0,'[1]Pop'!H172,'[1]Pop'!D172)</f>
        <v>154.287</v>
      </c>
      <c r="C50" s="59">
        <v>3228</v>
      </c>
      <c r="D50" s="61" t="s">
        <v>7</v>
      </c>
      <c r="E50" s="59">
        <v>176</v>
      </c>
      <c r="F50" s="60">
        <f t="shared" si="3"/>
        <v>3404</v>
      </c>
      <c r="G50" s="59">
        <v>257</v>
      </c>
      <c r="H50" s="76" t="s">
        <v>22</v>
      </c>
      <c r="I50" s="59">
        <v>246</v>
      </c>
      <c r="J50" s="61">
        <f t="shared" si="4"/>
        <v>2901</v>
      </c>
      <c r="K50" s="59">
        <f t="shared" si="2"/>
        <v>18.8026210892687</v>
      </c>
      <c r="L50" s="13"/>
      <c r="M50" s="13"/>
      <c r="N50" s="13"/>
      <c r="O50" s="13"/>
      <c r="P50" s="13"/>
      <c r="Q50" s="13"/>
      <c r="R50" s="13"/>
      <c r="S50" s="13"/>
      <c r="T50" s="13"/>
      <c r="U50" s="13"/>
      <c r="V50" s="13"/>
      <c r="W50" s="13"/>
      <c r="X50" s="13"/>
      <c r="Y50" s="13"/>
      <c r="Z50" s="13"/>
    </row>
    <row r="51" spans="1:26" ht="12" customHeight="1">
      <c r="A51" s="73">
        <v>1952</v>
      </c>
      <c r="B51" s="79">
        <f>IF(+'[1]Pop'!D173=0,'[1]Pop'!H173,'[1]Pop'!D173)</f>
        <v>156.954</v>
      </c>
      <c r="C51" s="59">
        <v>3165</v>
      </c>
      <c r="D51" s="61" t="s">
        <v>7</v>
      </c>
      <c r="E51" s="59">
        <v>246</v>
      </c>
      <c r="F51" s="60">
        <f t="shared" si="3"/>
        <v>3411</v>
      </c>
      <c r="G51" s="59">
        <v>152</v>
      </c>
      <c r="H51" s="76" t="s">
        <v>22</v>
      </c>
      <c r="I51" s="59">
        <v>401</v>
      </c>
      <c r="J51" s="61">
        <f t="shared" si="4"/>
        <v>2858</v>
      </c>
      <c r="K51" s="59">
        <f t="shared" si="2"/>
        <v>18.20915682301821</v>
      </c>
      <c r="L51" s="13"/>
      <c r="M51" s="13"/>
      <c r="N51" s="13"/>
      <c r="O51" s="13"/>
      <c r="P51" s="13"/>
      <c r="Q51" s="13"/>
      <c r="R51" s="13"/>
      <c r="S51" s="13"/>
      <c r="T51" s="13"/>
      <c r="U51" s="13"/>
      <c r="V51" s="13"/>
      <c r="W51" s="13"/>
      <c r="X51" s="13"/>
      <c r="Y51" s="13"/>
      <c r="Z51" s="13"/>
    </row>
    <row r="52" spans="1:26" ht="12" customHeight="1">
      <c r="A52" s="73">
        <v>1953</v>
      </c>
      <c r="B52" s="79">
        <f>IF(+'[1]Pop'!D174=0,'[1]Pop'!H174,'[1]Pop'!D174)</f>
        <v>159.565</v>
      </c>
      <c r="C52" s="59">
        <v>2875</v>
      </c>
      <c r="D52" s="61" t="s">
        <v>7</v>
      </c>
      <c r="E52" s="59">
        <v>401</v>
      </c>
      <c r="F52" s="60">
        <f t="shared" si="3"/>
        <v>3276</v>
      </c>
      <c r="G52" s="59">
        <v>180</v>
      </c>
      <c r="H52" s="76" t="s">
        <v>22</v>
      </c>
      <c r="I52" s="59">
        <v>278</v>
      </c>
      <c r="J52" s="61">
        <f t="shared" si="4"/>
        <v>2818</v>
      </c>
      <c r="K52" s="59">
        <f t="shared" si="2"/>
        <v>17.66051452386175</v>
      </c>
      <c r="L52" s="13"/>
      <c r="M52" s="13"/>
      <c r="N52" s="13"/>
      <c r="O52" s="13"/>
      <c r="P52" s="13"/>
      <c r="Q52" s="13"/>
      <c r="R52" s="13"/>
      <c r="S52" s="13"/>
      <c r="T52" s="13"/>
      <c r="U52" s="13"/>
      <c r="V52" s="13"/>
      <c r="W52" s="13"/>
      <c r="X52" s="13"/>
      <c r="Y52" s="13"/>
      <c r="Z52" s="13"/>
    </row>
    <row r="53" spans="1:26" ht="12" customHeight="1">
      <c r="A53" s="73">
        <v>1954</v>
      </c>
      <c r="B53" s="79">
        <f>IF(+'[1]Pop'!D175=0,'[1]Pop'!H175,'[1]Pop'!D175)</f>
        <v>162.391</v>
      </c>
      <c r="C53" s="59">
        <v>2845</v>
      </c>
      <c r="D53" s="61" t="s">
        <v>7</v>
      </c>
      <c r="E53" s="59">
        <v>278</v>
      </c>
      <c r="F53" s="60">
        <f t="shared" si="3"/>
        <v>3123</v>
      </c>
      <c r="G53" s="59">
        <v>161</v>
      </c>
      <c r="H53" s="76" t="s">
        <v>22</v>
      </c>
      <c r="I53" s="59">
        <v>214</v>
      </c>
      <c r="J53" s="61">
        <f t="shared" si="4"/>
        <v>2748</v>
      </c>
      <c r="K53" s="59">
        <f t="shared" si="2"/>
        <v>16.922120068230385</v>
      </c>
      <c r="L53" s="13"/>
      <c r="M53" s="13"/>
      <c r="N53" s="13"/>
      <c r="O53" s="13"/>
      <c r="P53" s="13"/>
      <c r="Q53" s="13"/>
      <c r="R53" s="13"/>
      <c r="S53" s="13"/>
      <c r="T53" s="13"/>
      <c r="U53" s="13"/>
      <c r="V53" s="13"/>
      <c r="W53" s="13"/>
      <c r="X53" s="13"/>
      <c r="Y53" s="13"/>
      <c r="Z53" s="13"/>
    </row>
    <row r="54" spans="1:26" ht="12" customHeight="1">
      <c r="A54" s="73">
        <v>1955</v>
      </c>
      <c r="B54" s="79">
        <f>IF(+'[1]Pop'!D176=0,'[1]Pop'!H176,'[1]Pop'!D176)</f>
        <v>165.275</v>
      </c>
      <c r="C54" s="59">
        <v>2922</v>
      </c>
      <c r="D54" s="61" t="s">
        <v>7</v>
      </c>
      <c r="E54" s="59">
        <v>214</v>
      </c>
      <c r="F54" s="60">
        <f t="shared" si="3"/>
        <v>3136</v>
      </c>
      <c r="G54" s="59">
        <v>199</v>
      </c>
      <c r="H54" s="76" t="s">
        <v>22</v>
      </c>
      <c r="I54" s="59">
        <v>225</v>
      </c>
      <c r="J54" s="61">
        <f t="shared" si="4"/>
        <v>2712</v>
      </c>
      <c r="K54" s="59">
        <f t="shared" si="2"/>
        <v>16.40901527756769</v>
      </c>
      <c r="L54" s="13"/>
      <c r="M54" s="13"/>
      <c r="N54" s="13"/>
      <c r="O54" s="13"/>
      <c r="P54" s="13"/>
      <c r="Q54" s="13"/>
      <c r="R54" s="13"/>
      <c r="S54" s="13"/>
      <c r="T54" s="13"/>
      <c r="U54" s="13"/>
      <c r="V54" s="13"/>
      <c r="W54" s="13"/>
      <c r="X54" s="13"/>
      <c r="Y54" s="13"/>
      <c r="Z54" s="13"/>
    </row>
    <row r="55" spans="1:26" ht="12" customHeight="1">
      <c r="A55" s="71">
        <v>1956</v>
      </c>
      <c r="B55" s="78">
        <f>IF(+'[1]Pop'!D177=0,'[1]Pop'!H177,'[1]Pop'!D177)</f>
        <v>168.221</v>
      </c>
      <c r="C55" s="55">
        <v>2953</v>
      </c>
      <c r="D55" s="57" t="s">
        <v>7</v>
      </c>
      <c r="E55" s="55">
        <v>225</v>
      </c>
      <c r="F55" s="56">
        <f t="shared" si="3"/>
        <v>3178</v>
      </c>
      <c r="G55" s="55">
        <v>247</v>
      </c>
      <c r="H55" s="74" t="s">
        <v>22</v>
      </c>
      <c r="I55" s="55">
        <v>239</v>
      </c>
      <c r="J55" s="57">
        <f t="shared" si="4"/>
        <v>2692</v>
      </c>
      <c r="K55" s="55">
        <f t="shared" si="2"/>
        <v>16.002758276315085</v>
      </c>
      <c r="L55" s="13"/>
      <c r="M55" s="13"/>
      <c r="N55" s="13"/>
      <c r="O55" s="13"/>
      <c r="P55" s="13"/>
      <c r="Q55" s="13"/>
      <c r="R55" s="13"/>
      <c r="S55" s="13"/>
      <c r="T55" s="13"/>
      <c r="U55" s="13"/>
      <c r="V55" s="13"/>
      <c r="W55" s="13"/>
      <c r="X55" s="13"/>
      <c r="Y55" s="13"/>
      <c r="Z55" s="13"/>
    </row>
    <row r="56" spans="1:26" ht="12" customHeight="1">
      <c r="A56" s="71">
        <v>1957</v>
      </c>
      <c r="B56" s="78">
        <f>IF(+'[1]Pop'!D178=0,'[1]Pop'!H178,'[1]Pop'!D178)</f>
        <v>171.274</v>
      </c>
      <c r="C56" s="55">
        <v>2873</v>
      </c>
      <c r="D56" s="57" t="s">
        <v>7</v>
      </c>
      <c r="E56" s="55">
        <v>239</v>
      </c>
      <c r="F56" s="56">
        <f t="shared" si="3"/>
        <v>3112</v>
      </c>
      <c r="G56" s="55">
        <v>235</v>
      </c>
      <c r="H56" s="74" t="s">
        <v>22</v>
      </c>
      <c r="I56" s="55">
        <v>229</v>
      </c>
      <c r="J56" s="57">
        <f t="shared" si="4"/>
        <v>2648</v>
      </c>
      <c r="K56" s="55">
        <f t="shared" si="2"/>
        <v>15.460606980627533</v>
      </c>
      <c r="L56" s="13"/>
      <c r="M56" s="13"/>
      <c r="N56" s="13"/>
      <c r="O56" s="13"/>
      <c r="P56" s="13"/>
      <c r="Q56" s="13"/>
      <c r="R56" s="13"/>
      <c r="S56" s="13"/>
      <c r="T56" s="13"/>
      <c r="U56" s="13"/>
      <c r="V56" s="13"/>
      <c r="W56" s="13"/>
      <c r="X56" s="13"/>
      <c r="Y56" s="13"/>
      <c r="Z56" s="13"/>
    </row>
    <row r="57" spans="1:26" ht="12" customHeight="1">
      <c r="A57" s="71">
        <v>1958</v>
      </c>
      <c r="B57" s="78">
        <f>IF(+'[1]Pop'!D179=0,'[1]Pop'!H179,'[1]Pop'!D179)</f>
        <v>174.141</v>
      </c>
      <c r="C57" s="55">
        <v>2751</v>
      </c>
      <c r="D57" s="57" t="s">
        <v>7</v>
      </c>
      <c r="E57" s="55">
        <v>229</v>
      </c>
      <c r="F57" s="56">
        <f t="shared" si="3"/>
        <v>2980</v>
      </c>
      <c r="G57" s="55">
        <v>195</v>
      </c>
      <c r="H57" s="74" t="s">
        <v>22</v>
      </c>
      <c r="I57" s="55">
        <v>199</v>
      </c>
      <c r="J57" s="57">
        <f t="shared" si="4"/>
        <v>2586</v>
      </c>
      <c r="K57" s="55">
        <f t="shared" si="2"/>
        <v>14.85003531620928</v>
      </c>
      <c r="L57" s="13"/>
      <c r="M57" s="13"/>
      <c r="N57" s="13"/>
      <c r="O57" s="13"/>
      <c r="P57" s="13"/>
      <c r="Q57" s="13"/>
      <c r="R57" s="13"/>
      <c r="S57" s="13"/>
      <c r="T57" s="13"/>
      <c r="U57" s="13"/>
      <c r="V57" s="13"/>
      <c r="W57" s="13"/>
      <c r="X57" s="13"/>
      <c r="Y57" s="13"/>
      <c r="Z57" s="13"/>
    </row>
    <row r="58" spans="1:26" ht="12" customHeight="1">
      <c r="A58" s="71">
        <v>1959</v>
      </c>
      <c r="B58" s="78">
        <f>IF(+'[1]Pop'!D180=0,'[1]Pop'!H180,'[1]Pop'!D180)</f>
        <v>177.073</v>
      </c>
      <c r="C58" s="55">
        <v>2743</v>
      </c>
      <c r="D58" s="57" t="s">
        <v>7</v>
      </c>
      <c r="E58" s="55">
        <v>199</v>
      </c>
      <c r="F58" s="56">
        <f t="shared" si="3"/>
        <v>2942</v>
      </c>
      <c r="G58" s="55">
        <v>162</v>
      </c>
      <c r="H58" s="74" t="s">
        <v>22</v>
      </c>
      <c r="I58" s="55">
        <v>236</v>
      </c>
      <c r="J58" s="57">
        <f t="shared" si="4"/>
        <v>2544</v>
      </c>
      <c r="K58" s="55">
        <f t="shared" si="2"/>
        <v>14.366956001197245</v>
      </c>
      <c r="L58" s="13"/>
      <c r="M58" s="13"/>
      <c r="N58" s="13"/>
      <c r="O58" s="13"/>
      <c r="P58" s="13"/>
      <c r="Q58" s="13"/>
      <c r="R58" s="13"/>
      <c r="S58" s="13"/>
      <c r="T58" s="13"/>
      <c r="U58" s="13"/>
      <c r="V58" s="13"/>
      <c r="W58" s="13"/>
      <c r="X58" s="13"/>
      <c r="Y58" s="13"/>
      <c r="Z58" s="13"/>
    </row>
    <row r="59" spans="1:26" ht="12" customHeight="1">
      <c r="A59" s="71">
        <v>1960</v>
      </c>
      <c r="B59" s="78">
        <f>IF(+'[1]Pop'!D181=0,'[1]Pop'!H181,'[1]Pop'!D181)</f>
        <v>180.671</v>
      </c>
      <c r="C59" s="55">
        <v>2666</v>
      </c>
      <c r="D59" s="57" t="s">
        <v>7</v>
      </c>
      <c r="E59" s="55">
        <v>236</v>
      </c>
      <c r="F59" s="56">
        <f t="shared" si="3"/>
        <v>2902</v>
      </c>
      <c r="G59" s="55">
        <v>180</v>
      </c>
      <c r="H59" s="74" t="s">
        <v>22</v>
      </c>
      <c r="I59" s="55">
        <v>228</v>
      </c>
      <c r="J59" s="57">
        <f t="shared" si="4"/>
        <v>2494</v>
      </c>
      <c r="K59" s="55">
        <f t="shared" si="2"/>
        <v>13.804096949704158</v>
      </c>
      <c r="L59" s="13"/>
      <c r="M59" s="13"/>
      <c r="N59" s="13"/>
      <c r="O59" s="13"/>
      <c r="P59" s="13"/>
      <c r="Q59" s="13"/>
      <c r="R59" s="13"/>
      <c r="S59" s="13"/>
      <c r="T59" s="13"/>
      <c r="U59" s="13"/>
      <c r="V59" s="13"/>
      <c r="W59" s="13"/>
      <c r="X59" s="13"/>
      <c r="Y59" s="13"/>
      <c r="Z59" s="13"/>
    </row>
    <row r="60" spans="1:26" ht="12" customHeight="1">
      <c r="A60" s="73">
        <v>1961</v>
      </c>
      <c r="B60" s="79">
        <f>IF(+'[1]Pop'!D182=0,'[1]Pop'!H182,'[1]Pop'!D182)</f>
        <v>183.691</v>
      </c>
      <c r="C60" s="59">
        <v>2631</v>
      </c>
      <c r="D60" s="61" t="s">
        <v>7</v>
      </c>
      <c r="E60" s="59">
        <v>228</v>
      </c>
      <c r="F60" s="60">
        <f t="shared" si="3"/>
        <v>2859</v>
      </c>
      <c r="G60" s="59">
        <v>180</v>
      </c>
      <c r="H60" s="76" t="s">
        <v>22</v>
      </c>
      <c r="I60" s="59">
        <v>231</v>
      </c>
      <c r="J60" s="61">
        <f t="shared" si="4"/>
        <v>2448</v>
      </c>
      <c r="K60" s="59">
        <f t="shared" si="2"/>
        <v>13.326728037846165</v>
      </c>
      <c r="L60" s="13"/>
      <c r="M60" s="13"/>
      <c r="N60" s="13"/>
      <c r="O60" s="13"/>
      <c r="P60" s="13"/>
      <c r="Q60" s="13"/>
      <c r="R60" s="13"/>
      <c r="S60" s="13"/>
      <c r="T60" s="13"/>
      <c r="U60" s="13"/>
      <c r="V60" s="13"/>
      <c r="W60" s="13"/>
      <c r="X60" s="13"/>
      <c r="Y60" s="13"/>
      <c r="Z60" s="13"/>
    </row>
    <row r="61" spans="1:26" ht="12" customHeight="1">
      <c r="A61" s="73">
        <v>1962</v>
      </c>
      <c r="B61" s="79">
        <f>IF(+'[1]Pop'!D183=0,'[1]Pop'!H183,'[1]Pop'!D183)</f>
        <v>186.538</v>
      </c>
      <c r="C61" s="59">
        <v>2409</v>
      </c>
      <c r="D61" s="61" t="s">
        <v>7</v>
      </c>
      <c r="E61" s="59">
        <v>231</v>
      </c>
      <c r="F61" s="60">
        <f t="shared" si="3"/>
        <v>2640</v>
      </c>
      <c r="G61" s="59">
        <v>157</v>
      </c>
      <c r="H61" s="76" t="s">
        <v>22</v>
      </c>
      <c r="I61" s="59">
        <v>147</v>
      </c>
      <c r="J61" s="61">
        <f t="shared" si="4"/>
        <v>2336</v>
      </c>
      <c r="K61" s="59">
        <f t="shared" si="2"/>
        <v>12.522917582476492</v>
      </c>
      <c r="L61" s="13"/>
      <c r="M61" s="13"/>
      <c r="N61" s="13"/>
      <c r="O61" s="13"/>
      <c r="P61" s="13"/>
      <c r="Q61" s="13"/>
      <c r="R61" s="13"/>
      <c r="S61" s="13"/>
      <c r="T61" s="13"/>
      <c r="U61" s="13"/>
      <c r="V61" s="13"/>
      <c r="W61" s="13"/>
      <c r="X61" s="13"/>
      <c r="Y61" s="13"/>
      <c r="Z61" s="13"/>
    </row>
    <row r="62" spans="1:26" ht="12" customHeight="1">
      <c r="A62" s="73">
        <v>1963</v>
      </c>
      <c r="B62" s="79">
        <f>IF(+'[1]Pop'!D184=0,'[1]Pop'!H184,'[1]Pop'!D184)</f>
        <v>189.242</v>
      </c>
      <c r="C62" s="59">
        <v>2369</v>
      </c>
      <c r="D62" s="59">
        <v>1</v>
      </c>
      <c r="E62" s="59">
        <v>147</v>
      </c>
      <c r="F62" s="60">
        <f t="shared" si="3"/>
        <v>2517</v>
      </c>
      <c r="G62" s="59">
        <v>167</v>
      </c>
      <c r="H62" s="76" t="s">
        <v>22</v>
      </c>
      <c r="I62" s="59">
        <v>139</v>
      </c>
      <c r="J62" s="61">
        <f t="shared" si="4"/>
        <v>2211</v>
      </c>
      <c r="K62" s="59">
        <f t="shared" si="2"/>
        <v>11.683452933281195</v>
      </c>
      <c r="L62" s="13"/>
      <c r="M62" s="13"/>
      <c r="N62" s="13"/>
      <c r="O62" s="13"/>
      <c r="P62" s="13"/>
      <c r="Q62" s="13"/>
      <c r="R62" s="13"/>
      <c r="S62" s="13"/>
      <c r="T62" s="13"/>
      <c r="U62" s="13"/>
      <c r="V62" s="13"/>
      <c r="W62" s="13"/>
      <c r="X62" s="13"/>
      <c r="Y62" s="13"/>
      <c r="Z62" s="13"/>
    </row>
    <row r="63" spans="1:26" ht="12" customHeight="1">
      <c r="A63" s="73">
        <v>1964</v>
      </c>
      <c r="B63" s="79">
        <f>IF(+'[1]Pop'!D185=0,'[1]Pop'!H185,'[1]Pop'!D185)</f>
        <v>191.889</v>
      </c>
      <c r="C63" s="59">
        <v>2395</v>
      </c>
      <c r="D63" s="59">
        <v>1</v>
      </c>
      <c r="E63" s="59">
        <v>139</v>
      </c>
      <c r="F63" s="60">
        <f t="shared" si="3"/>
        <v>2535</v>
      </c>
      <c r="G63" s="59">
        <v>154</v>
      </c>
      <c r="H63" s="76" t="s">
        <v>22</v>
      </c>
      <c r="I63" s="59">
        <v>193</v>
      </c>
      <c r="J63" s="61">
        <f t="shared" si="4"/>
        <v>2188</v>
      </c>
      <c r="K63" s="59">
        <f t="shared" si="2"/>
        <v>11.402425360494869</v>
      </c>
      <c r="L63" s="13"/>
      <c r="M63" s="13"/>
      <c r="N63" s="13"/>
      <c r="O63" s="13"/>
      <c r="P63" s="13"/>
      <c r="Q63" s="13"/>
      <c r="R63" s="13"/>
      <c r="S63" s="13"/>
      <c r="T63" s="13"/>
      <c r="U63" s="13"/>
      <c r="V63" s="13"/>
      <c r="W63" s="13"/>
      <c r="X63" s="13"/>
      <c r="Y63" s="13"/>
      <c r="Z63" s="13"/>
    </row>
    <row r="64" spans="1:26" ht="12" customHeight="1">
      <c r="A64" s="73">
        <v>1965</v>
      </c>
      <c r="B64" s="79">
        <f>IF(+'[1]Pop'!D186=0,'[1]Pop'!H186,'[1]Pop'!D186)</f>
        <v>194.303</v>
      </c>
      <c r="C64" s="59">
        <v>2178</v>
      </c>
      <c r="D64" s="59">
        <v>2</v>
      </c>
      <c r="E64" s="59">
        <v>193</v>
      </c>
      <c r="F64" s="60">
        <f t="shared" si="3"/>
        <v>2373</v>
      </c>
      <c r="G64" s="59">
        <v>90</v>
      </c>
      <c r="H64" s="59">
        <v>49</v>
      </c>
      <c r="I64" s="59">
        <v>142</v>
      </c>
      <c r="J64" s="61">
        <f t="shared" si="4"/>
        <v>2092</v>
      </c>
      <c r="K64" s="59">
        <f t="shared" si="2"/>
        <v>10.766689140157384</v>
      </c>
      <c r="L64" s="13"/>
      <c r="M64" s="13"/>
      <c r="N64" s="13"/>
      <c r="O64" s="13"/>
      <c r="P64" s="13"/>
      <c r="Q64" s="13"/>
      <c r="R64" s="13"/>
      <c r="S64" s="13"/>
      <c r="T64" s="13"/>
      <c r="U64" s="13"/>
      <c r="V64" s="13"/>
      <c r="W64" s="13"/>
      <c r="X64" s="13"/>
      <c r="Y64" s="13"/>
      <c r="Z64" s="13"/>
    </row>
    <row r="65" spans="1:26" ht="12" customHeight="1">
      <c r="A65" s="71">
        <v>1966</v>
      </c>
      <c r="B65" s="78">
        <f>IF(+'[1]Pop'!D187=0,'[1]Pop'!H187,'[1]Pop'!D187)</f>
        <v>196.56</v>
      </c>
      <c r="C65" s="55">
        <v>2196</v>
      </c>
      <c r="D65" s="55">
        <v>4</v>
      </c>
      <c r="E65" s="55">
        <v>142</v>
      </c>
      <c r="F65" s="56">
        <f t="shared" si="3"/>
        <v>2342</v>
      </c>
      <c r="G65" s="55">
        <v>132</v>
      </c>
      <c r="H65" s="55">
        <v>59</v>
      </c>
      <c r="I65" s="55">
        <v>206</v>
      </c>
      <c r="J65" s="57">
        <f t="shared" si="4"/>
        <v>1945</v>
      </c>
      <c r="K65" s="55">
        <f t="shared" si="2"/>
        <v>9.895197395197394</v>
      </c>
      <c r="L65" s="13"/>
      <c r="M65" s="13"/>
      <c r="N65" s="13"/>
      <c r="O65" s="13"/>
      <c r="P65" s="13"/>
      <c r="Q65" s="13"/>
      <c r="R65" s="13"/>
      <c r="S65" s="13"/>
      <c r="T65" s="13"/>
      <c r="U65" s="13"/>
      <c r="V65" s="13"/>
      <c r="W65" s="13"/>
      <c r="X65" s="13"/>
      <c r="Y65" s="13"/>
      <c r="Z65" s="13"/>
    </row>
    <row r="66" spans="1:26" ht="12" customHeight="1">
      <c r="A66" s="71">
        <v>1967</v>
      </c>
      <c r="B66" s="78">
        <f>IF(+'[1]Pop'!D188=0,'[1]Pop'!H188,'[1]Pop'!D188)</f>
        <v>198.712</v>
      </c>
      <c r="C66" s="55">
        <v>1886</v>
      </c>
      <c r="D66" s="55">
        <v>5</v>
      </c>
      <c r="E66" s="55">
        <v>206</v>
      </c>
      <c r="F66" s="56">
        <f t="shared" si="3"/>
        <v>2097</v>
      </c>
      <c r="G66" s="55">
        <v>63</v>
      </c>
      <c r="H66" s="55">
        <v>62</v>
      </c>
      <c r="I66" s="55">
        <v>197</v>
      </c>
      <c r="J66" s="57">
        <f t="shared" si="4"/>
        <v>1775</v>
      </c>
      <c r="K66" s="55">
        <f t="shared" si="2"/>
        <v>8.932525463988084</v>
      </c>
      <c r="L66" s="13"/>
      <c r="M66" s="13"/>
      <c r="N66" s="13"/>
      <c r="O66" s="13"/>
      <c r="P66" s="13"/>
      <c r="Q66" s="13"/>
      <c r="R66" s="13"/>
      <c r="S66" s="13"/>
      <c r="T66" s="13"/>
      <c r="U66" s="13"/>
      <c r="V66" s="13"/>
      <c r="W66" s="13"/>
      <c r="X66" s="13"/>
      <c r="Y66" s="13"/>
      <c r="Z66" s="13"/>
    </row>
    <row r="67" spans="1:26" ht="12" customHeight="1">
      <c r="A67" s="71">
        <v>1968</v>
      </c>
      <c r="B67" s="78">
        <f>IF(+'[1]Pop'!D189=0,'[1]Pop'!H189,'[1]Pop'!D189)</f>
        <v>200.706</v>
      </c>
      <c r="C67" s="55">
        <v>1800</v>
      </c>
      <c r="D67" s="55">
        <v>10</v>
      </c>
      <c r="E67" s="55">
        <v>197</v>
      </c>
      <c r="F67" s="56">
        <f t="shared" si="3"/>
        <v>2007</v>
      </c>
      <c r="G67" s="55">
        <v>75</v>
      </c>
      <c r="H67" s="55">
        <v>66</v>
      </c>
      <c r="I67" s="55">
        <v>108</v>
      </c>
      <c r="J67" s="57">
        <f t="shared" si="4"/>
        <v>1758</v>
      </c>
      <c r="K67" s="55">
        <f t="shared" si="2"/>
        <v>8.75908044602553</v>
      </c>
      <c r="L67" s="13"/>
      <c r="M67" s="13"/>
      <c r="N67" s="13"/>
      <c r="O67" s="13"/>
      <c r="P67" s="13"/>
      <c r="Q67" s="13"/>
      <c r="R67" s="13"/>
      <c r="S67" s="13"/>
      <c r="T67" s="13"/>
      <c r="U67" s="13"/>
      <c r="V67" s="13"/>
      <c r="W67" s="13"/>
      <c r="X67" s="13"/>
      <c r="Y67" s="13"/>
      <c r="Z67" s="13"/>
    </row>
    <row r="68" spans="1:26" ht="12" customHeight="1">
      <c r="A68" s="71">
        <v>1969</v>
      </c>
      <c r="B68" s="78">
        <f>IF(+'[1]Pop'!D190=0,'[1]Pop'!H190,'[1]Pop'!D190)</f>
        <v>202.677</v>
      </c>
      <c r="C68" s="55">
        <v>1776</v>
      </c>
      <c r="D68" s="55">
        <v>5</v>
      </c>
      <c r="E68" s="55">
        <v>108</v>
      </c>
      <c r="F68" s="56">
        <f t="shared" si="3"/>
        <v>1889</v>
      </c>
      <c r="G68" s="55">
        <v>89</v>
      </c>
      <c r="H68" s="55">
        <v>57</v>
      </c>
      <c r="I68" s="55">
        <v>153</v>
      </c>
      <c r="J68" s="57">
        <f t="shared" si="4"/>
        <v>1590</v>
      </c>
      <c r="K68" s="55">
        <f t="shared" si="2"/>
        <v>7.844994745333708</v>
      </c>
      <c r="L68" s="13"/>
      <c r="M68" s="13"/>
      <c r="N68" s="13"/>
      <c r="O68" s="13"/>
      <c r="P68" s="13"/>
      <c r="Q68" s="13"/>
      <c r="R68" s="13"/>
      <c r="S68" s="13"/>
      <c r="T68" s="13"/>
      <c r="U68" s="13"/>
      <c r="V68" s="13"/>
      <c r="W68" s="13"/>
      <c r="X68" s="13"/>
      <c r="Y68" s="13"/>
      <c r="Z68" s="13"/>
    </row>
    <row r="69" spans="1:26" ht="12" customHeight="1">
      <c r="A69" s="71">
        <v>1970</v>
      </c>
      <c r="B69" s="78">
        <f>IF(+'[1]Pop'!D191=0,'[1]Pop'!H191,'[1]Pop'!D191)</f>
        <v>205.052</v>
      </c>
      <c r="C69" s="75">
        <v>1514.153</v>
      </c>
      <c r="D69" s="55">
        <v>3</v>
      </c>
      <c r="E69" s="55">
        <v>150</v>
      </c>
      <c r="F69" s="56">
        <f t="shared" si="3"/>
        <v>1667.153</v>
      </c>
      <c r="G69" s="55">
        <v>50</v>
      </c>
      <c r="H69" s="55">
        <v>63</v>
      </c>
      <c r="I69" s="55">
        <v>115.823</v>
      </c>
      <c r="J69" s="57">
        <f t="shared" si="4"/>
        <v>1438.33</v>
      </c>
      <c r="K69" s="55">
        <f t="shared" si="2"/>
        <v>7.01446462360767</v>
      </c>
      <c r="L69" s="13"/>
      <c r="M69" s="13"/>
      <c r="N69" s="13"/>
      <c r="O69" s="13"/>
      <c r="P69" s="13"/>
      <c r="Q69" s="13"/>
      <c r="R69" s="13"/>
      <c r="S69" s="13"/>
      <c r="T69" s="13"/>
      <c r="U69" s="13"/>
      <c r="V69" s="13"/>
      <c r="W69" s="13"/>
      <c r="X69" s="13"/>
      <c r="Y69" s="13"/>
      <c r="Z69" s="13"/>
    </row>
    <row r="70" spans="1:26" ht="12" customHeight="1">
      <c r="A70" s="73">
        <v>1971</v>
      </c>
      <c r="B70" s="79">
        <f>IF(+'[1]Pop'!D192=0,'[1]Pop'!H192,'[1]Pop'!D192)</f>
        <v>207.661</v>
      </c>
      <c r="C70" s="59">
        <v>1492.384</v>
      </c>
      <c r="D70" s="59">
        <v>3</v>
      </c>
      <c r="E70" s="59">
        <v>115.823</v>
      </c>
      <c r="F70" s="60">
        <f t="shared" si="3"/>
        <v>1611.207</v>
      </c>
      <c r="G70" s="59">
        <v>68</v>
      </c>
      <c r="H70" s="59">
        <v>56</v>
      </c>
      <c r="I70" s="59">
        <v>88.815</v>
      </c>
      <c r="J70" s="61">
        <f t="shared" si="4"/>
        <v>1398.392</v>
      </c>
      <c r="K70" s="59">
        <f t="shared" si="2"/>
        <v>6.7340136087180555</v>
      </c>
      <c r="L70" s="13"/>
      <c r="M70" s="13"/>
      <c r="N70" s="13"/>
      <c r="O70" s="13"/>
      <c r="P70" s="13"/>
      <c r="Q70" s="13"/>
      <c r="R70" s="13"/>
      <c r="S70" s="13"/>
      <c r="T70" s="13"/>
      <c r="U70" s="13"/>
      <c r="V70" s="13"/>
      <c r="W70" s="13"/>
      <c r="X70" s="13"/>
      <c r="Y70" s="13"/>
      <c r="Z70" s="13"/>
    </row>
    <row r="71" spans="1:26" ht="12" customHeight="1">
      <c r="A71" s="73">
        <v>1972</v>
      </c>
      <c r="B71" s="79">
        <f>IF(+'[1]Pop'!D193=0,'[1]Pop'!H193,'[1]Pop'!D193)</f>
        <v>209.896</v>
      </c>
      <c r="C71" s="59">
        <v>1435.056</v>
      </c>
      <c r="D71" s="59">
        <v>2</v>
      </c>
      <c r="E71" s="59">
        <v>88.815</v>
      </c>
      <c r="F71" s="60">
        <f t="shared" si="3"/>
        <v>1525.871</v>
      </c>
      <c r="G71" s="59">
        <v>55</v>
      </c>
      <c r="H71" s="59">
        <v>72</v>
      </c>
      <c r="I71" s="59">
        <v>80.48</v>
      </c>
      <c r="J71" s="61">
        <f t="shared" si="4"/>
        <v>1318.391</v>
      </c>
      <c r="K71" s="59">
        <f t="shared" si="2"/>
        <v>6.281163052178222</v>
      </c>
      <c r="L71" s="13"/>
      <c r="M71" s="13"/>
      <c r="N71" s="13"/>
      <c r="O71" s="13"/>
      <c r="P71" s="13"/>
      <c r="Q71" s="13"/>
      <c r="R71" s="13"/>
      <c r="S71" s="13"/>
      <c r="T71" s="13"/>
      <c r="U71" s="13"/>
      <c r="V71" s="13"/>
      <c r="W71" s="13"/>
      <c r="X71" s="13"/>
      <c r="Y71" s="13"/>
      <c r="Z71" s="13"/>
    </row>
    <row r="72" spans="1:26" ht="12" customHeight="1">
      <c r="A72" s="73">
        <v>1973</v>
      </c>
      <c r="B72" s="79">
        <f>IF(+'[1]Pop'!D194=0,'[1]Pop'!H194,'[1]Pop'!D194)</f>
        <v>211.909</v>
      </c>
      <c r="C72" s="59">
        <v>1338.542</v>
      </c>
      <c r="D72" s="59">
        <v>3</v>
      </c>
      <c r="E72" s="59">
        <v>80.48</v>
      </c>
      <c r="F72" s="60">
        <f aca="true" t="shared" si="5" ref="F72:F99">SUM(C72,D72,E72)</f>
        <v>1422.022</v>
      </c>
      <c r="G72" s="59">
        <v>43</v>
      </c>
      <c r="H72" s="59">
        <v>58</v>
      </c>
      <c r="I72" s="59">
        <v>69.217</v>
      </c>
      <c r="J72" s="61">
        <f aca="true" t="shared" si="6" ref="J72:J99">F72-SUM(G72:I72)</f>
        <v>1251.8049999999998</v>
      </c>
      <c r="K72" s="59">
        <f t="shared" si="2"/>
        <v>5.907276236497742</v>
      </c>
      <c r="L72" s="13"/>
      <c r="M72" s="13"/>
      <c r="N72" s="13"/>
      <c r="O72" s="13"/>
      <c r="P72" s="13"/>
      <c r="Q72" s="13"/>
      <c r="R72" s="13"/>
      <c r="S72" s="13"/>
      <c r="T72" s="13"/>
      <c r="U72" s="13"/>
      <c r="V72" s="13"/>
      <c r="W72" s="13"/>
      <c r="X72" s="13"/>
      <c r="Y72" s="13"/>
      <c r="Z72" s="13"/>
    </row>
    <row r="73" spans="1:26" ht="12" customHeight="1">
      <c r="A73" s="73">
        <v>1974</v>
      </c>
      <c r="B73" s="79">
        <f>IF(+'[1]Pop'!D195=0,'[1]Pop'!H195,'[1]Pop'!D195)</f>
        <v>213.854</v>
      </c>
      <c r="C73" s="59">
        <v>1284.716</v>
      </c>
      <c r="D73" s="59">
        <v>3</v>
      </c>
      <c r="E73" s="59">
        <v>69.217</v>
      </c>
      <c r="F73" s="60">
        <f t="shared" si="5"/>
        <v>1356.933</v>
      </c>
      <c r="G73" s="59">
        <v>43</v>
      </c>
      <c r="H73" s="59">
        <v>58</v>
      </c>
      <c r="I73" s="59">
        <v>79.199</v>
      </c>
      <c r="J73" s="61">
        <f t="shared" si="6"/>
        <v>1176.734</v>
      </c>
      <c r="K73" s="59">
        <f aca="true" t="shared" si="7" ref="K73:K99">J73/B73</f>
        <v>5.502511058946757</v>
      </c>
      <c r="L73" s="13"/>
      <c r="M73" s="13"/>
      <c r="N73" s="13"/>
      <c r="O73" s="13"/>
      <c r="P73" s="13"/>
      <c r="Q73" s="13"/>
      <c r="R73" s="13"/>
      <c r="S73" s="13"/>
      <c r="T73" s="13"/>
      <c r="U73" s="13"/>
      <c r="V73" s="13"/>
      <c r="W73" s="13"/>
      <c r="X73" s="13"/>
      <c r="Y73" s="13"/>
      <c r="Z73" s="13"/>
    </row>
    <row r="74" spans="1:26" ht="12" customHeight="1">
      <c r="A74" s="73">
        <v>1975</v>
      </c>
      <c r="B74" s="79">
        <f>IF(+'[1]Pop'!D196=0,'[1]Pop'!H196,'[1]Pop'!D196)</f>
        <v>215.973</v>
      </c>
      <c r="C74" s="59">
        <v>1217.582</v>
      </c>
      <c r="D74" s="59">
        <v>1</v>
      </c>
      <c r="E74" s="59">
        <v>79.199</v>
      </c>
      <c r="F74" s="60">
        <f t="shared" si="5"/>
        <v>1297.7810000000002</v>
      </c>
      <c r="G74" s="59">
        <v>54</v>
      </c>
      <c r="H74" s="59">
        <v>64</v>
      </c>
      <c r="I74" s="59">
        <v>58.617</v>
      </c>
      <c r="J74" s="61">
        <f t="shared" si="6"/>
        <v>1121.1640000000002</v>
      </c>
      <c r="K74" s="59">
        <f t="shared" si="7"/>
        <v>5.191222976946193</v>
      </c>
      <c r="L74" s="13"/>
      <c r="M74" s="13"/>
      <c r="N74" s="13"/>
      <c r="O74" s="13"/>
      <c r="P74" s="13"/>
      <c r="Q74" s="13"/>
      <c r="R74" s="13"/>
      <c r="S74" s="13"/>
      <c r="T74" s="13"/>
      <c r="U74" s="13"/>
      <c r="V74" s="13"/>
      <c r="W74" s="13"/>
      <c r="X74" s="13"/>
      <c r="Y74" s="13"/>
      <c r="Z74" s="13"/>
    </row>
    <row r="75" spans="1:26" ht="12" customHeight="1">
      <c r="A75" s="71">
        <v>1976</v>
      </c>
      <c r="B75" s="78">
        <f>IF(+'[1]Pop'!D197=0,'[1]Pop'!H197,'[1]Pop'!D197)</f>
        <v>218.035</v>
      </c>
      <c r="C75" s="55">
        <v>1202.751</v>
      </c>
      <c r="D75" s="55">
        <v>1</v>
      </c>
      <c r="E75" s="55">
        <v>58.617</v>
      </c>
      <c r="F75" s="56">
        <f t="shared" si="5"/>
        <v>1262.368</v>
      </c>
      <c r="G75" s="55">
        <v>49</v>
      </c>
      <c r="H75" s="55">
        <v>76</v>
      </c>
      <c r="I75" s="55">
        <v>70.677</v>
      </c>
      <c r="J75" s="57">
        <f t="shared" si="6"/>
        <v>1066.6909999999998</v>
      </c>
      <c r="K75" s="55">
        <f t="shared" si="7"/>
        <v>4.892292521842823</v>
      </c>
      <c r="L75" s="13"/>
      <c r="M75" s="13"/>
      <c r="N75" s="13"/>
      <c r="O75" s="13"/>
      <c r="P75" s="13"/>
      <c r="Q75" s="13"/>
      <c r="R75" s="13"/>
      <c r="S75" s="13"/>
      <c r="T75" s="13"/>
      <c r="U75" s="13"/>
      <c r="V75" s="13"/>
      <c r="W75" s="13"/>
      <c r="X75" s="13"/>
      <c r="Y75" s="13"/>
      <c r="Z75" s="13"/>
    </row>
    <row r="76" spans="1:26" ht="12" customHeight="1">
      <c r="A76" s="71">
        <v>1977</v>
      </c>
      <c r="B76" s="78">
        <f>IF(+'[1]Pop'!D198=0,'[1]Pop'!H198,'[1]Pop'!D198)</f>
        <v>220.23899999999998</v>
      </c>
      <c r="C76" s="55">
        <v>1039.282</v>
      </c>
      <c r="D76" s="55">
        <v>1</v>
      </c>
      <c r="E76" s="55">
        <v>70.677</v>
      </c>
      <c r="F76" s="56">
        <f t="shared" si="5"/>
        <v>1110.9589999999998</v>
      </c>
      <c r="G76" s="55">
        <v>34</v>
      </c>
      <c r="H76" s="55">
        <v>62</v>
      </c>
      <c r="I76" s="55">
        <v>75.164</v>
      </c>
      <c r="J76" s="57">
        <f t="shared" si="6"/>
        <v>939.7949999999998</v>
      </c>
      <c r="K76" s="55">
        <f t="shared" si="7"/>
        <v>4.267159767343658</v>
      </c>
      <c r="L76" s="13"/>
      <c r="M76" s="13"/>
      <c r="N76" s="13"/>
      <c r="O76" s="13"/>
      <c r="P76" s="13"/>
      <c r="Q76" s="13"/>
      <c r="R76" s="13"/>
      <c r="S76" s="13"/>
      <c r="T76" s="13"/>
      <c r="U76" s="13"/>
      <c r="V76" s="13"/>
      <c r="W76" s="13"/>
      <c r="X76" s="13"/>
      <c r="Y76" s="13"/>
      <c r="Z76" s="13"/>
    </row>
    <row r="77" spans="1:26" ht="12" customHeight="1">
      <c r="A77" s="71">
        <v>1978</v>
      </c>
      <c r="B77" s="78">
        <f>IF(+'[1]Pop'!D199=0,'[1]Pop'!H199,'[1]Pop'!D199)</f>
        <v>222.585</v>
      </c>
      <c r="C77" s="55">
        <v>1013.286</v>
      </c>
      <c r="D77" s="55">
        <v>1</v>
      </c>
      <c r="E77" s="55">
        <v>75.164</v>
      </c>
      <c r="F77" s="56">
        <f t="shared" si="5"/>
        <v>1089.45</v>
      </c>
      <c r="G77" s="55">
        <v>37</v>
      </c>
      <c r="H77" s="55">
        <v>81</v>
      </c>
      <c r="I77" s="55">
        <v>70.3</v>
      </c>
      <c r="J77" s="57">
        <f t="shared" si="6"/>
        <v>901.1500000000001</v>
      </c>
      <c r="K77" s="55">
        <f t="shared" si="7"/>
        <v>4.048565716467866</v>
      </c>
      <c r="L77" s="13"/>
      <c r="M77" s="13"/>
      <c r="N77" s="13"/>
      <c r="O77" s="13"/>
      <c r="P77" s="13"/>
      <c r="Q77" s="13"/>
      <c r="R77" s="13"/>
      <c r="S77" s="13"/>
      <c r="T77" s="13"/>
      <c r="U77" s="13"/>
      <c r="V77" s="13"/>
      <c r="W77" s="13"/>
      <c r="X77" s="13"/>
      <c r="Y77" s="13"/>
      <c r="Z77" s="13"/>
    </row>
    <row r="78" spans="1:26" ht="12" customHeight="1">
      <c r="A78" s="71">
        <v>1979</v>
      </c>
      <c r="B78" s="78">
        <f>IF(+'[1]Pop'!D200=0,'[1]Pop'!H200,'[1]Pop'!D200)</f>
        <v>225.055</v>
      </c>
      <c r="C78" s="55">
        <v>1035.239</v>
      </c>
      <c r="D78" s="344" t="s">
        <v>198</v>
      </c>
      <c r="E78" s="55">
        <v>70.3</v>
      </c>
      <c r="F78" s="56">
        <f t="shared" si="5"/>
        <v>1105.539</v>
      </c>
      <c r="G78" s="55">
        <v>42</v>
      </c>
      <c r="H78" s="55">
        <v>73</v>
      </c>
      <c r="I78" s="55">
        <v>76.955</v>
      </c>
      <c r="J78" s="57">
        <f t="shared" si="6"/>
        <v>913.5840000000001</v>
      </c>
      <c r="K78" s="55">
        <f t="shared" si="7"/>
        <v>4.059381040190176</v>
      </c>
      <c r="L78" s="13"/>
      <c r="M78" s="13"/>
      <c r="N78" s="13"/>
      <c r="O78" s="13"/>
      <c r="P78" s="13"/>
      <c r="Q78" s="13"/>
      <c r="R78" s="13"/>
      <c r="S78" s="13"/>
      <c r="T78" s="13"/>
      <c r="U78" s="13"/>
      <c r="V78" s="13"/>
      <c r="W78" s="13"/>
      <c r="X78" s="13"/>
      <c r="Y78" s="13"/>
      <c r="Z78" s="13"/>
    </row>
    <row r="79" spans="1:26" ht="12" customHeight="1">
      <c r="A79" s="71">
        <v>1980</v>
      </c>
      <c r="B79" s="78">
        <f>IF(+'[1]Pop'!D201=0,'[1]Pop'!H201,'[1]Pop'!D201)</f>
        <v>227.726</v>
      </c>
      <c r="C79" s="55">
        <v>944.834</v>
      </c>
      <c r="D79" s="344" t="s">
        <v>198</v>
      </c>
      <c r="E79" s="55">
        <v>76.955</v>
      </c>
      <c r="F79" s="56">
        <f t="shared" si="5"/>
        <v>1021.789</v>
      </c>
      <c r="G79" s="55">
        <v>43</v>
      </c>
      <c r="H79" s="55">
        <v>70</v>
      </c>
      <c r="I79" s="55">
        <v>53.009</v>
      </c>
      <c r="J79" s="57">
        <f t="shared" si="6"/>
        <v>855.78</v>
      </c>
      <c r="K79" s="55">
        <f t="shared" si="7"/>
        <v>3.7579371701079367</v>
      </c>
      <c r="L79" s="13"/>
      <c r="M79" s="13"/>
      <c r="N79" s="13"/>
      <c r="O79" s="13"/>
      <c r="P79" s="13"/>
      <c r="Q79" s="13"/>
      <c r="R79" s="13"/>
      <c r="S79" s="13"/>
      <c r="T79" s="13"/>
      <c r="U79" s="13"/>
      <c r="V79" s="13"/>
      <c r="W79" s="13"/>
      <c r="X79" s="13"/>
      <c r="Y79" s="13"/>
      <c r="Z79" s="13"/>
    </row>
    <row r="80" spans="1:26" ht="12" customHeight="1">
      <c r="A80" s="73">
        <v>1981</v>
      </c>
      <c r="B80" s="79">
        <f>IF(+'[1]Pop'!D202=0,'[1]Pop'!H202,'[1]Pop'!D202)</f>
        <v>229.966</v>
      </c>
      <c r="C80" s="59">
        <v>1023.889</v>
      </c>
      <c r="D80" s="59">
        <v>5</v>
      </c>
      <c r="E80" s="59">
        <v>53.009</v>
      </c>
      <c r="F80" s="60">
        <f t="shared" si="5"/>
        <v>1081.8980000000001</v>
      </c>
      <c r="G80" s="59">
        <v>35</v>
      </c>
      <c r="H80" s="59">
        <v>69</v>
      </c>
      <c r="I80" s="59">
        <v>46.808</v>
      </c>
      <c r="J80" s="61">
        <f t="shared" si="6"/>
        <v>931.0900000000001</v>
      </c>
      <c r="K80" s="59">
        <f t="shared" si="7"/>
        <v>4.048815911917415</v>
      </c>
      <c r="L80" s="13"/>
      <c r="M80" s="13"/>
      <c r="N80" s="13"/>
      <c r="O80" s="13"/>
      <c r="P80" s="13"/>
      <c r="Q80" s="13"/>
      <c r="R80" s="13"/>
      <c r="S80" s="13"/>
      <c r="T80" s="13"/>
      <c r="U80" s="13"/>
      <c r="V80" s="13"/>
      <c r="W80" s="13"/>
      <c r="X80" s="13"/>
      <c r="Y80" s="13"/>
      <c r="Z80" s="13"/>
    </row>
    <row r="81" spans="1:26" ht="12" customHeight="1">
      <c r="A81" s="73">
        <v>1982</v>
      </c>
      <c r="B81" s="79">
        <f>IF(+'[1]Pop'!D203=0,'[1]Pop'!H203,'[1]Pop'!D203)</f>
        <v>232.188</v>
      </c>
      <c r="C81" s="59">
        <v>1028.449</v>
      </c>
      <c r="D81" s="59">
        <v>7</v>
      </c>
      <c r="E81" s="59">
        <v>46.808</v>
      </c>
      <c r="F81" s="60">
        <f t="shared" si="5"/>
        <v>1082.257</v>
      </c>
      <c r="G81" s="59">
        <v>20</v>
      </c>
      <c r="H81" s="59">
        <v>84</v>
      </c>
      <c r="I81" s="59">
        <v>52.878</v>
      </c>
      <c r="J81" s="61">
        <f t="shared" si="6"/>
        <v>925.3790000000001</v>
      </c>
      <c r="K81" s="59">
        <f t="shared" si="7"/>
        <v>3.9854729787930476</v>
      </c>
      <c r="L81" s="13"/>
      <c r="M81" s="13"/>
      <c r="N81" s="13"/>
      <c r="O81" s="13"/>
      <c r="P81" s="13"/>
      <c r="Q81" s="13"/>
      <c r="R81" s="13"/>
      <c r="S81" s="13"/>
      <c r="T81" s="13"/>
      <c r="U81" s="13"/>
      <c r="V81" s="13"/>
      <c r="W81" s="13"/>
      <c r="X81" s="13"/>
      <c r="Y81" s="13"/>
      <c r="Z81" s="13"/>
    </row>
    <row r="82" spans="1:26" ht="12" customHeight="1">
      <c r="A82" s="73">
        <v>1983</v>
      </c>
      <c r="B82" s="79">
        <f>IF(+'[1]Pop'!D204=0,'[1]Pop'!H204,'[1]Pop'!D204)</f>
        <v>234.307</v>
      </c>
      <c r="C82" s="59">
        <v>962.237</v>
      </c>
      <c r="D82" s="59">
        <v>11</v>
      </c>
      <c r="E82" s="59">
        <v>52.878</v>
      </c>
      <c r="F82" s="60">
        <f t="shared" si="5"/>
        <v>1026.115</v>
      </c>
      <c r="G82" s="59">
        <v>6</v>
      </c>
      <c r="H82" s="59">
        <v>77</v>
      </c>
      <c r="I82" s="59">
        <v>47.656</v>
      </c>
      <c r="J82" s="61">
        <f t="shared" si="6"/>
        <v>895.4590000000001</v>
      </c>
      <c r="K82" s="59">
        <f t="shared" si="7"/>
        <v>3.8217338790561106</v>
      </c>
      <c r="L82" s="13"/>
      <c r="M82" s="13"/>
      <c r="N82" s="13"/>
      <c r="O82" s="13"/>
      <c r="P82" s="13"/>
      <c r="Q82" s="13"/>
      <c r="R82" s="13"/>
      <c r="S82" s="13"/>
      <c r="T82" s="13"/>
      <c r="U82" s="13"/>
      <c r="V82" s="13"/>
      <c r="W82" s="13"/>
      <c r="X82" s="13"/>
      <c r="Y82" s="13"/>
      <c r="Z82" s="13"/>
    </row>
    <row r="83" spans="1:26" ht="12" customHeight="1">
      <c r="A83" s="73">
        <v>1984</v>
      </c>
      <c r="B83" s="79">
        <f>IF(+'[1]Pop'!D205=0,'[1]Pop'!H205,'[1]Pop'!D205)</f>
        <v>236.348</v>
      </c>
      <c r="C83" s="59">
        <v>951.997</v>
      </c>
      <c r="D83" s="59">
        <v>10</v>
      </c>
      <c r="E83" s="59">
        <v>47.656</v>
      </c>
      <c r="F83" s="60">
        <f t="shared" si="5"/>
        <v>1009.6529999999999</v>
      </c>
      <c r="G83" s="59">
        <v>8</v>
      </c>
      <c r="H83" s="59">
        <v>79</v>
      </c>
      <c r="I83" s="59">
        <v>41.952</v>
      </c>
      <c r="J83" s="61">
        <f t="shared" si="6"/>
        <v>880.7009999999999</v>
      </c>
      <c r="K83" s="59">
        <f t="shared" si="7"/>
        <v>3.7262892006701978</v>
      </c>
      <c r="L83" s="13"/>
      <c r="M83" s="13"/>
      <c r="N83" s="13"/>
      <c r="O83" s="13"/>
      <c r="P83" s="13"/>
      <c r="Q83" s="13"/>
      <c r="R83" s="13"/>
      <c r="S83" s="13"/>
      <c r="T83" s="13"/>
      <c r="U83" s="13"/>
      <c r="V83" s="13"/>
      <c r="W83" s="13"/>
      <c r="X83" s="13"/>
      <c r="Y83" s="13"/>
      <c r="Z83" s="13"/>
    </row>
    <row r="84" spans="1:26" ht="12" customHeight="1">
      <c r="A84" s="73">
        <v>1985</v>
      </c>
      <c r="B84" s="79">
        <f>IF(+'[1]Pop'!D206=0,'[1]Pop'!H206,'[1]Pop'!D206)</f>
        <v>238.466</v>
      </c>
      <c r="C84" s="59">
        <v>976.817</v>
      </c>
      <c r="D84" s="59">
        <v>10</v>
      </c>
      <c r="E84" s="59">
        <v>41.952</v>
      </c>
      <c r="F84" s="60">
        <f t="shared" si="5"/>
        <v>1028.769</v>
      </c>
      <c r="G84" s="59">
        <v>11</v>
      </c>
      <c r="H84" s="59">
        <v>79</v>
      </c>
      <c r="I84" s="59">
        <v>63.283</v>
      </c>
      <c r="J84" s="61">
        <f t="shared" si="6"/>
        <v>875.486</v>
      </c>
      <c r="K84" s="59">
        <f t="shared" si="7"/>
        <v>3.671324213934062</v>
      </c>
      <c r="L84" s="13"/>
      <c r="M84" s="13"/>
      <c r="N84" s="13"/>
      <c r="O84" s="13"/>
      <c r="P84" s="13"/>
      <c r="Q84" s="13"/>
      <c r="R84" s="13"/>
      <c r="S84" s="13"/>
      <c r="T84" s="13"/>
      <c r="U84" s="13"/>
      <c r="V84" s="13"/>
      <c r="W84" s="13"/>
      <c r="X84" s="13"/>
      <c r="Y84" s="13"/>
      <c r="Z84" s="13"/>
    </row>
    <row r="85" spans="1:26" ht="12" customHeight="1">
      <c r="A85" s="71">
        <v>1986</v>
      </c>
      <c r="B85" s="78">
        <f>IF(+'[1]Pop'!D207=0,'[1]Pop'!H207,'[1]Pop'!D207)</f>
        <v>240.651</v>
      </c>
      <c r="C85" s="55">
        <v>933.759</v>
      </c>
      <c r="D85" s="55">
        <v>10</v>
      </c>
      <c r="E85" s="55">
        <v>63.283</v>
      </c>
      <c r="F85" s="56">
        <f t="shared" si="5"/>
        <v>1007.042</v>
      </c>
      <c r="G85" s="55">
        <v>11</v>
      </c>
      <c r="H85" s="55">
        <v>66</v>
      </c>
      <c r="I85" s="55">
        <v>50.553</v>
      </c>
      <c r="J85" s="57">
        <f t="shared" si="6"/>
        <v>879.489</v>
      </c>
      <c r="K85" s="55">
        <f t="shared" si="7"/>
        <v>3.6546243315008042</v>
      </c>
      <c r="L85" s="13"/>
      <c r="M85" s="13"/>
      <c r="N85" s="13"/>
      <c r="O85" s="13"/>
      <c r="P85" s="13"/>
      <c r="Q85" s="13"/>
      <c r="R85" s="13"/>
      <c r="S85" s="13"/>
      <c r="T85" s="13"/>
      <c r="U85" s="13"/>
      <c r="V85" s="13"/>
      <c r="W85" s="13"/>
      <c r="X85" s="13"/>
      <c r="Y85" s="13"/>
      <c r="Z85" s="13"/>
    </row>
    <row r="86" spans="1:26" ht="12" customHeight="1">
      <c r="A86" s="71">
        <v>1987</v>
      </c>
      <c r="B86" s="78">
        <f>IF(+'[1]Pop'!D208=0,'[1]Pop'!H208,'[1]Pop'!D208)</f>
        <v>242.804</v>
      </c>
      <c r="C86" s="55">
        <v>950.669</v>
      </c>
      <c r="D86" s="55">
        <v>8</v>
      </c>
      <c r="E86" s="55">
        <v>50.553</v>
      </c>
      <c r="F86" s="56">
        <f t="shared" si="5"/>
        <v>1009.222</v>
      </c>
      <c r="G86" s="55">
        <v>5</v>
      </c>
      <c r="H86" s="55">
        <v>61</v>
      </c>
      <c r="I86" s="55">
        <v>33.914</v>
      </c>
      <c r="J86" s="57">
        <f t="shared" si="6"/>
        <v>909.308</v>
      </c>
      <c r="K86" s="55">
        <f t="shared" si="7"/>
        <v>3.7450289122090243</v>
      </c>
      <c r="L86" s="13"/>
      <c r="M86" s="13"/>
      <c r="N86" s="13"/>
      <c r="O86" s="13"/>
      <c r="P86" s="13"/>
      <c r="Q86" s="13"/>
      <c r="R86" s="13"/>
      <c r="S86" s="13"/>
      <c r="T86" s="13"/>
      <c r="U86" s="13"/>
      <c r="V86" s="13"/>
      <c r="W86" s="13"/>
      <c r="X86" s="13"/>
      <c r="Y86" s="13"/>
      <c r="Z86" s="13"/>
    </row>
    <row r="87" spans="1:26" ht="12" customHeight="1">
      <c r="A87" s="71">
        <v>1988</v>
      </c>
      <c r="B87" s="78">
        <f>IF(+'[1]Pop'!D209=0,'[1]Pop'!H209,'[1]Pop'!D209)</f>
        <v>245.021</v>
      </c>
      <c r="C87" s="55">
        <v>929.178</v>
      </c>
      <c r="D87" s="55">
        <v>9</v>
      </c>
      <c r="E87" s="55">
        <v>33.914</v>
      </c>
      <c r="F87" s="56">
        <f t="shared" si="5"/>
        <v>972.092</v>
      </c>
      <c r="G87" s="55">
        <v>8</v>
      </c>
      <c r="H87" s="55">
        <v>62</v>
      </c>
      <c r="I87" s="55">
        <v>45.316</v>
      </c>
      <c r="J87" s="57">
        <f t="shared" si="6"/>
        <v>856.776</v>
      </c>
      <c r="K87" s="55">
        <f t="shared" si="7"/>
        <v>3.496745176944017</v>
      </c>
      <c r="L87" s="13"/>
      <c r="M87" s="13"/>
      <c r="N87" s="13"/>
      <c r="O87" s="13"/>
      <c r="P87" s="13"/>
      <c r="Q87" s="13"/>
      <c r="R87" s="13"/>
      <c r="S87" s="13"/>
      <c r="T87" s="13"/>
      <c r="U87" s="13"/>
      <c r="V87" s="13"/>
      <c r="W87" s="13"/>
      <c r="X87" s="13"/>
      <c r="Y87" s="13"/>
      <c r="Z87" s="13"/>
    </row>
    <row r="88" spans="1:26" ht="12" customHeight="1">
      <c r="A88" s="71">
        <v>1989</v>
      </c>
      <c r="B88" s="78">
        <f>IF(+'[1]Pop'!D210=0,'[1]Pop'!H210,'[1]Pop'!D210)</f>
        <v>247.342</v>
      </c>
      <c r="C88" s="55">
        <v>796.074</v>
      </c>
      <c r="D88" s="55">
        <v>7</v>
      </c>
      <c r="E88" s="55">
        <v>45.316</v>
      </c>
      <c r="F88" s="56">
        <f t="shared" si="5"/>
        <v>848.39</v>
      </c>
      <c r="G88" s="55">
        <v>4</v>
      </c>
      <c r="H88" s="55">
        <v>56</v>
      </c>
      <c r="I88" s="55">
        <v>27.792</v>
      </c>
      <c r="J88" s="57">
        <f t="shared" si="6"/>
        <v>760.598</v>
      </c>
      <c r="K88" s="55">
        <f t="shared" si="7"/>
        <v>3.075086317730106</v>
      </c>
      <c r="L88" s="13"/>
      <c r="M88" s="13"/>
      <c r="N88" s="13"/>
      <c r="O88" s="13"/>
      <c r="P88" s="13"/>
      <c r="Q88" s="13"/>
      <c r="R88" s="13"/>
      <c r="S88" s="13"/>
      <c r="T88" s="13"/>
      <c r="U88" s="13"/>
      <c r="V88" s="13"/>
      <c r="W88" s="13"/>
      <c r="X88" s="13"/>
      <c r="Y88" s="13"/>
      <c r="Z88" s="13"/>
    </row>
    <row r="89" spans="1:26" ht="12" customHeight="1">
      <c r="A89" s="71">
        <v>1990</v>
      </c>
      <c r="B89" s="78">
        <f>IF(+'[1]Pop'!D211=0,'[1]Pop'!H211,'[1]Pop'!D211)</f>
        <v>250.132</v>
      </c>
      <c r="C89" s="55">
        <v>852.435</v>
      </c>
      <c r="D89" s="55">
        <v>7</v>
      </c>
      <c r="E89" s="55">
        <v>27.792</v>
      </c>
      <c r="F89" s="56">
        <f t="shared" si="5"/>
        <v>887.227</v>
      </c>
      <c r="G89" s="55">
        <v>1</v>
      </c>
      <c r="H89" s="55">
        <v>40</v>
      </c>
      <c r="I89" s="55">
        <v>58.818</v>
      </c>
      <c r="J89" s="57">
        <f t="shared" si="6"/>
        <v>787.409</v>
      </c>
      <c r="K89" s="55">
        <f t="shared" si="7"/>
        <v>3.1479738697967474</v>
      </c>
      <c r="L89" s="13"/>
      <c r="M89" s="13"/>
      <c r="N89" s="13"/>
      <c r="O89" s="13"/>
      <c r="P89" s="13"/>
      <c r="Q89" s="13"/>
      <c r="R89" s="13"/>
      <c r="S89" s="13"/>
      <c r="T89" s="13"/>
      <c r="U89" s="13"/>
      <c r="V89" s="13"/>
      <c r="W89" s="13"/>
      <c r="X89" s="13"/>
      <c r="Y89" s="13"/>
      <c r="Z89" s="13"/>
    </row>
    <row r="90" spans="1:26" ht="12" customHeight="1">
      <c r="A90" s="73">
        <v>1991</v>
      </c>
      <c r="B90" s="79">
        <f>IF(+'[1]Pop'!D212=0,'[1]Pop'!H212,'[1]Pop'!D212)</f>
        <v>253.493</v>
      </c>
      <c r="C90" s="59">
        <v>825.71</v>
      </c>
      <c r="D90" s="59">
        <v>5</v>
      </c>
      <c r="E90" s="59">
        <v>58.818</v>
      </c>
      <c r="F90" s="60">
        <f t="shared" si="5"/>
        <v>889.528</v>
      </c>
      <c r="G90" s="59">
        <v>2</v>
      </c>
      <c r="H90" s="59">
        <v>52</v>
      </c>
      <c r="I90" s="59">
        <v>35.787</v>
      </c>
      <c r="J90" s="61">
        <f t="shared" si="6"/>
        <v>799.741</v>
      </c>
      <c r="K90" s="59">
        <f t="shared" si="7"/>
        <v>3.154883961292817</v>
      </c>
      <c r="L90" s="13"/>
      <c r="M90" s="13"/>
      <c r="N90" s="13"/>
      <c r="O90" s="13"/>
      <c r="P90" s="13"/>
      <c r="Q90" s="13"/>
      <c r="R90" s="13"/>
      <c r="S90" s="13"/>
      <c r="T90" s="13"/>
      <c r="U90" s="13"/>
      <c r="V90" s="13"/>
      <c r="W90" s="13"/>
      <c r="X90" s="13"/>
      <c r="Y90" s="13"/>
      <c r="Z90" s="13"/>
    </row>
    <row r="91" spans="1:26" ht="12" customHeight="1">
      <c r="A91" s="77">
        <v>1992</v>
      </c>
      <c r="B91" s="79">
        <f>IF(+'[1]Pop'!D213=0,'[1]Pop'!H213,'[1]Pop'!D213)</f>
        <v>256.894</v>
      </c>
      <c r="C91" s="59">
        <v>874.731</v>
      </c>
      <c r="D91" s="59">
        <v>5</v>
      </c>
      <c r="E91" s="59">
        <v>35.787</v>
      </c>
      <c r="F91" s="60">
        <f t="shared" si="5"/>
        <v>915.518</v>
      </c>
      <c r="G91" s="59">
        <v>3</v>
      </c>
      <c r="H91" s="59">
        <v>49</v>
      </c>
      <c r="I91" s="59">
        <v>44.308</v>
      </c>
      <c r="J91" s="61">
        <f t="shared" si="6"/>
        <v>819.21</v>
      </c>
      <c r="K91" s="59">
        <f t="shared" si="7"/>
        <v>3.1889028159474337</v>
      </c>
      <c r="L91" s="13"/>
      <c r="M91" s="13"/>
      <c r="N91" s="13"/>
      <c r="O91" s="13"/>
      <c r="P91" s="13"/>
      <c r="Q91" s="13"/>
      <c r="R91" s="13"/>
      <c r="S91" s="13"/>
      <c r="T91" s="13"/>
      <c r="U91" s="13"/>
      <c r="V91" s="13"/>
      <c r="W91" s="13"/>
      <c r="X91" s="13"/>
      <c r="Y91" s="13"/>
      <c r="Z91" s="13"/>
    </row>
    <row r="92" spans="1:26" ht="12" customHeight="1">
      <c r="A92" s="73">
        <v>1993</v>
      </c>
      <c r="B92" s="79">
        <f>IF(+'[1]Pop'!D214=0,'[1]Pop'!H214,'[1]Pop'!D214)</f>
        <v>260.255</v>
      </c>
      <c r="C92" s="59">
        <v>772.752</v>
      </c>
      <c r="D92" s="59">
        <v>6</v>
      </c>
      <c r="E92" s="59">
        <v>44.308</v>
      </c>
      <c r="F92" s="60">
        <f t="shared" si="5"/>
        <v>823.06</v>
      </c>
      <c r="G92" s="59">
        <v>3</v>
      </c>
      <c r="H92" s="59">
        <v>55</v>
      </c>
      <c r="I92" s="59">
        <v>34.281</v>
      </c>
      <c r="J92" s="61">
        <f t="shared" si="6"/>
        <v>730.779</v>
      </c>
      <c r="K92" s="59">
        <f t="shared" si="7"/>
        <v>2.8079345257535877</v>
      </c>
      <c r="L92" s="14"/>
      <c r="M92" s="13"/>
      <c r="N92" s="13"/>
      <c r="O92" s="13"/>
      <c r="P92" s="13"/>
      <c r="Q92" s="13"/>
      <c r="R92" s="13"/>
      <c r="S92" s="13"/>
      <c r="T92" s="13"/>
      <c r="U92" s="13"/>
      <c r="V92" s="13"/>
      <c r="W92" s="13"/>
      <c r="X92" s="13"/>
      <c r="Y92" s="13"/>
      <c r="Z92" s="13"/>
    </row>
    <row r="93" spans="1:26" ht="12" customHeight="1">
      <c r="A93" s="73">
        <v>1994</v>
      </c>
      <c r="B93" s="79">
        <f>IF(+'[1]Pop'!D215=0,'[1]Pop'!H215,'[1]Pop'!D215)</f>
        <v>263.436</v>
      </c>
      <c r="C93" s="59">
        <v>741.455</v>
      </c>
      <c r="D93" s="59">
        <v>4</v>
      </c>
      <c r="E93" s="59">
        <v>34.281</v>
      </c>
      <c r="F93" s="60">
        <f t="shared" si="5"/>
        <v>779.736</v>
      </c>
      <c r="G93" s="59">
        <v>5</v>
      </c>
      <c r="H93" s="59">
        <v>60</v>
      </c>
      <c r="I93" s="59">
        <v>47.014</v>
      </c>
      <c r="J93" s="61">
        <f t="shared" si="6"/>
        <v>667.722</v>
      </c>
      <c r="K93" s="59">
        <f t="shared" si="7"/>
        <v>2.534664966063864</v>
      </c>
      <c r="L93" s="14"/>
      <c r="M93" s="13"/>
      <c r="N93" s="13"/>
      <c r="O93" s="13"/>
      <c r="P93" s="13"/>
      <c r="Q93" s="13"/>
      <c r="R93" s="13"/>
      <c r="S93" s="13"/>
      <c r="T93" s="13"/>
      <c r="U93" s="13"/>
      <c r="V93" s="13"/>
      <c r="W93" s="13"/>
      <c r="X93" s="13"/>
      <c r="Y93" s="13"/>
      <c r="Z93" s="13"/>
    </row>
    <row r="94" spans="1:26" ht="12" customHeight="1">
      <c r="A94" s="73">
        <v>1995</v>
      </c>
      <c r="B94" s="79">
        <f>IF(+'[1]Pop'!D216=0,'[1]Pop'!H216,'[1]Pop'!D216)</f>
        <v>266.557</v>
      </c>
      <c r="C94" s="59">
        <v>678.858</v>
      </c>
      <c r="D94" s="59">
        <v>4.967677005900001</v>
      </c>
      <c r="E94" s="59">
        <v>47.014</v>
      </c>
      <c r="F94" s="60">
        <f t="shared" si="5"/>
        <v>730.8396770059</v>
      </c>
      <c r="G94" s="59">
        <v>86</v>
      </c>
      <c r="H94" s="59">
        <v>80</v>
      </c>
      <c r="I94" s="59">
        <v>31.701</v>
      </c>
      <c r="J94" s="61">
        <f t="shared" si="6"/>
        <v>533.1386770058999</v>
      </c>
      <c r="K94" s="59">
        <f t="shared" si="7"/>
        <v>2.000092576844352</v>
      </c>
      <c r="L94" s="14"/>
      <c r="M94" s="13"/>
      <c r="N94" s="13"/>
      <c r="O94" s="13"/>
      <c r="P94" s="13"/>
      <c r="Q94" s="13"/>
      <c r="R94" s="13"/>
      <c r="S94" s="13"/>
      <c r="T94" s="13"/>
      <c r="U94" s="13"/>
      <c r="V94" s="13"/>
      <c r="W94" s="13"/>
      <c r="X94" s="13"/>
      <c r="Y94" s="13"/>
      <c r="Z94" s="13"/>
    </row>
    <row r="95" spans="1:26" ht="12" customHeight="1">
      <c r="A95" s="71">
        <v>1996</v>
      </c>
      <c r="B95" s="78">
        <f>IF(+'[1]Pop'!D217=0,'[1]Pop'!H217,'[1]Pop'!D217)</f>
        <v>269.667</v>
      </c>
      <c r="C95" s="55">
        <v>678.953</v>
      </c>
      <c r="D95" s="55">
        <v>5.524344313400001</v>
      </c>
      <c r="E95" s="55">
        <v>31.701</v>
      </c>
      <c r="F95" s="56">
        <f t="shared" si="5"/>
        <v>716.1783443134</v>
      </c>
      <c r="G95" s="69">
        <v>82</v>
      </c>
      <c r="H95" s="69">
        <v>69</v>
      </c>
      <c r="I95" s="69">
        <v>19.937</v>
      </c>
      <c r="J95" s="57">
        <f t="shared" si="6"/>
        <v>545.2413443134</v>
      </c>
      <c r="K95" s="55">
        <f t="shared" si="7"/>
        <v>2.021906070499542</v>
      </c>
      <c r="L95" s="14"/>
      <c r="M95" s="13"/>
      <c r="N95" s="13"/>
      <c r="O95" s="13"/>
      <c r="P95" s="13"/>
      <c r="Q95" s="13"/>
      <c r="R95" s="13"/>
      <c r="S95" s="13"/>
      <c r="T95" s="13"/>
      <c r="U95" s="13"/>
      <c r="V95" s="13"/>
      <c r="W95" s="13"/>
      <c r="X95" s="13"/>
      <c r="Y95" s="13"/>
      <c r="Z95" s="13"/>
    </row>
    <row r="96" spans="1:26" ht="12" customHeight="1">
      <c r="A96" s="71">
        <v>1997</v>
      </c>
      <c r="B96" s="78">
        <f>IF(+'[1]Pop'!D218=0,'[1]Pop'!H218,'[1]Pop'!D218)</f>
        <v>272.912</v>
      </c>
      <c r="C96" s="55">
        <v>777.616</v>
      </c>
      <c r="D96" s="55">
        <v>6.655756837000001</v>
      </c>
      <c r="E96" s="55">
        <v>19.937</v>
      </c>
      <c r="F96" s="56">
        <f t="shared" si="5"/>
        <v>804.208756837</v>
      </c>
      <c r="G96" s="69">
        <v>20</v>
      </c>
      <c r="H96" s="69">
        <v>76</v>
      </c>
      <c r="I96" s="69">
        <v>32.466</v>
      </c>
      <c r="J96" s="57">
        <f t="shared" si="6"/>
        <v>675.742756837</v>
      </c>
      <c r="K96" s="55">
        <f t="shared" si="7"/>
        <v>2.476046333019435</v>
      </c>
      <c r="L96" s="13"/>
      <c r="M96" s="13"/>
      <c r="N96" s="13"/>
      <c r="O96" s="13"/>
      <c r="P96" s="13"/>
      <c r="Q96" s="13"/>
      <c r="R96" s="13"/>
      <c r="S96" s="13"/>
      <c r="T96" s="13"/>
      <c r="U96" s="13"/>
      <c r="V96" s="13"/>
      <c r="W96" s="13"/>
      <c r="X96" s="13"/>
      <c r="Y96" s="13"/>
      <c r="Z96" s="13"/>
    </row>
    <row r="97" spans="1:26" ht="12" customHeight="1">
      <c r="A97" s="71">
        <v>1998</v>
      </c>
      <c r="B97" s="78">
        <f>IF(+'[1]Pop'!D219=0,'[1]Pop'!H219,'[1]Pop'!D219)</f>
        <v>276.115</v>
      </c>
      <c r="C97" s="56">
        <v>632.502</v>
      </c>
      <c r="D97" s="56">
        <v>10.9964390617</v>
      </c>
      <c r="E97" s="57">
        <v>32.466</v>
      </c>
      <c r="F97" s="56">
        <f t="shared" si="5"/>
        <v>675.9644390617</v>
      </c>
      <c r="G97" s="56">
        <v>17</v>
      </c>
      <c r="H97" s="56">
        <v>80</v>
      </c>
      <c r="I97" s="56">
        <v>36.495</v>
      </c>
      <c r="J97" s="57">
        <f t="shared" si="6"/>
        <v>542.4694390617</v>
      </c>
      <c r="K97" s="55">
        <f t="shared" si="7"/>
        <v>1.964650377783532</v>
      </c>
      <c r="L97" s="13"/>
      <c r="M97" s="13"/>
      <c r="N97" s="13"/>
      <c r="O97" s="13"/>
      <c r="P97" s="13"/>
      <c r="Q97" s="13"/>
      <c r="R97" s="13"/>
      <c r="S97" s="13"/>
      <c r="T97" s="13"/>
      <c r="U97" s="13"/>
      <c r="V97" s="13"/>
      <c r="W97" s="13"/>
      <c r="X97" s="13"/>
      <c r="Y97" s="13"/>
      <c r="Z97" s="13"/>
    </row>
    <row r="98" spans="1:26" ht="12" customHeight="1">
      <c r="A98" s="71">
        <v>1999</v>
      </c>
      <c r="B98" s="78">
        <f>IF(+'[1]Pop'!D220=0,'[1]Pop'!H220,'[1]Pop'!D220)</f>
        <v>279.295</v>
      </c>
      <c r="C98" s="56">
        <v>633.419</v>
      </c>
      <c r="D98" s="56">
        <v>16.1358561993</v>
      </c>
      <c r="E98" s="57">
        <v>36.495</v>
      </c>
      <c r="F98" s="56">
        <f t="shared" si="5"/>
        <v>686.0498561992999</v>
      </c>
      <c r="G98" s="56">
        <v>10</v>
      </c>
      <c r="H98" s="56">
        <v>69</v>
      </c>
      <c r="I98" s="56">
        <v>35.69</v>
      </c>
      <c r="J98" s="57">
        <f t="shared" si="6"/>
        <v>571.3598561992999</v>
      </c>
      <c r="K98" s="55">
        <f t="shared" si="7"/>
        <v>2.045721750118333</v>
      </c>
      <c r="L98" s="13"/>
      <c r="M98" s="13"/>
      <c r="N98" s="13"/>
      <c r="O98" s="13"/>
      <c r="P98" s="13"/>
      <c r="Q98" s="13"/>
      <c r="R98" s="13"/>
      <c r="S98" s="13"/>
      <c r="T98" s="13"/>
      <c r="U98" s="13"/>
      <c r="V98" s="13"/>
      <c r="W98" s="13"/>
      <c r="X98" s="13"/>
      <c r="Y98" s="13"/>
      <c r="Z98" s="13"/>
    </row>
    <row r="99" spans="1:26" ht="12" customHeight="1">
      <c r="A99" s="71">
        <v>2000</v>
      </c>
      <c r="B99" s="78">
        <f>IF(+'[1]Pop'!D221=0,'[1]Pop'!H221,'[1]Pop'!D221)</f>
        <v>282.385</v>
      </c>
      <c r="C99" s="56">
        <v>587.63</v>
      </c>
      <c r="D99" s="56">
        <v>20.808554647800005</v>
      </c>
      <c r="E99" s="57">
        <v>35.69</v>
      </c>
      <c r="F99" s="56">
        <f t="shared" si="5"/>
        <v>644.1285546478</v>
      </c>
      <c r="G99" s="56">
        <v>10.917379008634265</v>
      </c>
      <c r="H99" s="56">
        <v>25</v>
      </c>
      <c r="I99" s="56">
        <v>41.228</v>
      </c>
      <c r="J99" s="57">
        <f t="shared" si="6"/>
        <v>566.9831756391658</v>
      </c>
      <c r="K99" s="55">
        <f t="shared" si="7"/>
        <v>2.007837440512654</v>
      </c>
      <c r="L99" s="13"/>
      <c r="M99" s="13"/>
      <c r="N99" s="13"/>
      <c r="O99" s="13"/>
      <c r="P99" s="13"/>
      <c r="Q99" s="13"/>
      <c r="R99" s="13"/>
      <c r="S99" s="13"/>
      <c r="T99" s="13"/>
      <c r="U99" s="13"/>
      <c r="V99" s="13"/>
      <c r="W99" s="13"/>
      <c r="X99" s="13"/>
      <c r="Y99" s="13"/>
      <c r="Z99" s="13"/>
    </row>
    <row r="100" spans="1:26" ht="12" customHeight="1">
      <c r="A100" s="73">
        <v>2001</v>
      </c>
      <c r="B100" s="79">
        <f>IF(+'[1]Pop'!D222=0,'[1]Pop'!H222,'[1]Pop'!D222)</f>
        <v>285.309019</v>
      </c>
      <c r="C100" s="60">
        <v>593.19</v>
      </c>
      <c r="D100" s="60">
        <v>25.122781396500002</v>
      </c>
      <c r="E100" s="61">
        <v>41.228</v>
      </c>
      <c r="F100" s="60">
        <f aca="true" t="shared" si="8" ref="F100:F105">SUM(C100,D100,E100)</f>
        <v>659.5407813965</v>
      </c>
      <c r="G100" s="60">
        <v>22.77539756942891</v>
      </c>
      <c r="H100" s="60">
        <v>22</v>
      </c>
      <c r="I100" s="60">
        <v>40.739</v>
      </c>
      <c r="J100" s="61">
        <f aca="true" t="shared" si="9" ref="J100:J105">F100-SUM(G100:I100)</f>
        <v>574.0263838270712</v>
      </c>
      <c r="K100" s="59">
        <f aca="true" t="shared" si="10" ref="K100:K105">J100/B100</f>
        <v>2.0119461552215117</v>
      </c>
      <c r="L100" s="13"/>
      <c r="M100" s="13"/>
      <c r="N100" s="13"/>
      <c r="O100" s="13"/>
      <c r="P100" s="13"/>
      <c r="Q100" s="13"/>
      <c r="R100" s="13"/>
      <c r="S100" s="13"/>
      <c r="T100" s="13"/>
      <c r="U100" s="13"/>
      <c r="V100" s="13"/>
      <c r="W100" s="13"/>
      <c r="X100" s="13"/>
      <c r="Y100" s="13"/>
      <c r="Z100" s="13"/>
    </row>
    <row r="101" spans="1:26" ht="12" customHeight="1">
      <c r="A101" s="73">
        <v>2002</v>
      </c>
      <c r="B101" s="79">
        <f>IF(+'[1]Pop'!D223=0,'[1]Pop'!H223,'[1]Pop'!D223)</f>
        <v>288.104818</v>
      </c>
      <c r="C101" s="60">
        <v>706.151</v>
      </c>
      <c r="D101" s="60">
        <v>24.960080219100004</v>
      </c>
      <c r="E101" s="61">
        <v>40.739</v>
      </c>
      <c r="F101" s="60">
        <f t="shared" si="8"/>
        <v>771.8500802190999</v>
      </c>
      <c r="G101" s="60">
        <v>25.198014892240774</v>
      </c>
      <c r="H101" s="60">
        <v>19</v>
      </c>
      <c r="I101" s="60">
        <v>54.428</v>
      </c>
      <c r="J101" s="61">
        <f t="shared" si="9"/>
        <v>673.2240653268592</v>
      </c>
      <c r="K101" s="59">
        <f t="shared" si="10"/>
        <v>2.3367331029044407</v>
      </c>
      <c r="L101" s="13"/>
      <c r="M101" s="13"/>
      <c r="N101" s="13"/>
      <c r="O101" s="13"/>
      <c r="P101" s="13"/>
      <c r="Q101" s="13"/>
      <c r="R101" s="13"/>
      <c r="S101" s="13"/>
      <c r="T101" s="13"/>
      <c r="U101" s="13"/>
      <c r="V101" s="13"/>
      <c r="W101" s="13"/>
      <c r="X101" s="13"/>
      <c r="Y101" s="13"/>
      <c r="Z101" s="13"/>
    </row>
    <row r="102" spans="1:26" ht="12" customHeight="1">
      <c r="A102" s="73">
        <v>2003</v>
      </c>
      <c r="B102" s="79">
        <f>IF(+'[1]Pop'!D224=0,'[1]Pop'!H224,'[1]Pop'!D224)</f>
        <v>290.819634</v>
      </c>
      <c r="C102" s="60">
        <v>782.189</v>
      </c>
      <c r="D102" s="60">
        <v>31.4094843433</v>
      </c>
      <c r="E102" s="61">
        <v>54.428</v>
      </c>
      <c r="F102" s="60">
        <f t="shared" si="8"/>
        <v>868.0264843433</v>
      </c>
      <c r="G102" s="60">
        <v>35.752900144238616</v>
      </c>
      <c r="H102" s="60">
        <v>24</v>
      </c>
      <c r="I102" s="60">
        <v>38.506</v>
      </c>
      <c r="J102" s="61">
        <f t="shared" si="9"/>
        <v>769.7675841990614</v>
      </c>
      <c r="K102" s="59">
        <f t="shared" si="10"/>
        <v>2.646890010868597</v>
      </c>
      <c r="L102" s="13"/>
      <c r="M102" s="13"/>
      <c r="N102" s="13"/>
      <c r="O102" s="13"/>
      <c r="P102" s="13"/>
      <c r="Q102" s="13"/>
      <c r="R102" s="13"/>
      <c r="S102" s="13"/>
      <c r="T102" s="13"/>
      <c r="U102" s="13"/>
      <c r="V102" s="13"/>
      <c r="W102" s="13"/>
      <c r="X102" s="13"/>
      <c r="Y102" s="13"/>
      <c r="Z102" s="13"/>
    </row>
    <row r="103" spans="1:26" ht="12" customHeight="1">
      <c r="A103" s="73">
        <v>2004</v>
      </c>
      <c r="B103" s="79">
        <f>IF(+'[1]Pop'!D225=0,'[1]Pop'!H225,'[1]Pop'!D225)</f>
        <v>293.463185</v>
      </c>
      <c r="C103" s="60">
        <v>722.897</v>
      </c>
      <c r="D103" s="60">
        <v>41.013042593600005</v>
      </c>
      <c r="E103" s="61">
        <v>38.506</v>
      </c>
      <c r="F103" s="60">
        <f t="shared" si="8"/>
        <v>802.4160425936001</v>
      </c>
      <c r="G103" s="60">
        <v>69.19041799078182</v>
      </c>
      <c r="H103" s="60">
        <v>24</v>
      </c>
      <c r="I103" s="60">
        <v>36.363</v>
      </c>
      <c r="J103" s="61">
        <f t="shared" si="9"/>
        <v>672.8626246028182</v>
      </c>
      <c r="K103" s="59">
        <f t="shared" si="10"/>
        <v>2.2928348733174766</v>
      </c>
      <c r="L103" s="13"/>
      <c r="M103" s="13"/>
      <c r="N103" s="13"/>
      <c r="O103" s="13"/>
      <c r="P103" s="13"/>
      <c r="Q103" s="13"/>
      <c r="R103" s="13"/>
      <c r="S103" s="13"/>
      <c r="T103" s="13"/>
      <c r="U103" s="13"/>
      <c r="V103" s="13"/>
      <c r="W103" s="13"/>
      <c r="X103" s="13"/>
      <c r="Y103" s="13"/>
      <c r="Z103" s="13"/>
    </row>
    <row r="104" spans="1:26" ht="12" customHeight="1">
      <c r="A104" s="73">
        <v>2005</v>
      </c>
      <c r="B104" s="79">
        <f>IF(+'[1]Pop'!D226=0,'[1]Pop'!H226,'[1]Pop'!D226)</f>
        <v>296.186216</v>
      </c>
      <c r="C104" s="60">
        <v>718.124</v>
      </c>
      <c r="D104" s="60">
        <v>57.06093433520001</v>
      </c>
      <c r="E104" s="61">
        <v>36.363</v>
      </c>
      <c r="F104" s="60">
        <f t="shared" si="8"/>
        <v>811.5479343352001</v>
      </c>
      <c r="G104" s="60">
        <v>42.85652695350594</v>
      </c>
      <c r="H104" s="60">
        <v>27.016</v>
      </c>
      <c r="I104" s="60">
        <v>44.418</v>
      </c>
      <c r="J104" s="61">
        <f t="shared" si="9"/>
        <v>697.2574073816942</v>
      </c>
      <c r="K104" s="59">
        <f t="shared" si="10"/>
        <v>2.3541183543183326</v>
      </c>
      <c r="L104" s="13"/>
      <c r="M104" s="13"/>
      <c r="N104" s="13"/>
      <c r="O104" s="13"/>
      <c r="P104" s="13"/>
      <c r="Q104" s="13"/>
      <c r="R104" s="13"/>
      <c r="S104" s="13"/>
      <c r="T104" s="13"/>
      <c r="U104" s="13"/>
      <c r="V104" s="13"/>
      <c r="W104" s="13"/>
      <c r="X104" s="13"/>
      <c r="Y104" s="13"/>
      <c r="Z104" s="13"/>
    </row>
    <row r="105" spans="1:11" ht="12" customHeight="1">
      <c r="A105" s="71">
        <v>2006</v>
      </c>
      <c r="B105" s="78">
        <f>IF(+'[1]Pop'!D227=0,'[1]Pop'!H227,'[1]Pop'!D227)</f>
        <v>298.995825</v>
      </c>
      <c r="C105" s="72">
        <v>670.418</v>
      </c>
      <c r="D105" s="72">
        <v>48.6639662528</v>
      </c>
      <c r="E105" s="57">
        <v>44.418</v>
      </c>
      <c r="F105" s="72">
        <f t="shared" si="8"/>
        <v>763.4999662528</v>
      </c>
      <c r="G105" s="72">
        <v>28.107683483753878</v>
      </c>
      <c r="H105" s="72">
        <v>25.111097</v>
      </c>
      <c r="I105" s="72">
        <v>31.176318</v>
      </c>
      <c r="J105" s="57">
        <f t="shared" si="9"/>
        <v>679.1048677690462</v>
      </c>
      <c r="K105" s="55">
        <f t="shared" si="10"/>
        <v>2.2712854527953565</v>
      </c>
    </row>
    <row r="106" spans="1:11" ht="12" customHeight="1">
      <c r="A106" s="71">
        <v>2007</v>
      </c>
      <c r="B106" s="78">
        <f>IF(+'[1]Pop'!D228=0,'[1]Pop'!H228,'[1]Pop'!D228)</f>
        <v>302.003917</v>
      </c>
      <c r="C106" s="72">
        <v>682.066</v>
      </c>
      <c r="D106" s="72">
        <v>40.4455726334</v>
      </c>
      <c r="E106" s="57">
        <v>31.176318</v>
      </c>
      <c r="F106" s="72">
        <f aca="true" t="shared" si="11" ref="F106:F118">SUM(C106,D106,E106)</f>
        <v>753.6878906334001</v>
      </c>
      <c r="G106" s="72">
        <v>59.02153632247198</v>
      </c>
      <c r="H106" s="72">
        <v>26.37616</v>
      </c>
      <c r="I106" s="72">
        <v>37.441</v>
      </c>
      <c r="J106" s="57">
        <f aca="true" t="shared" si="12" ref="J106:J111">F106-SUM(G106:I106)</f>
        <v>630.8491943109282</v>
      </c>
      <c r="K106" s="55">
        <f aca="true" t="shared" si="13" ref="K106:K111">J106/B106</f>
        <v>2.088877523767111</v>
      </c>
    </row>
    <row r="107" spans="1:11" ht="12" customHeight="1">
      <c r="A107" s="71">
        <v>2008</v>
      </c>
      <c r="B107" s="78">
        <f>IF(+'[1]Pop'!D229=0,'[1]Pop'!H229,'[1]Pop'!D229)</f>
        <v>304.797761</v>
      </c>
      <c r="C107" s="72">
        <v>750.627</v>
      </c>
      <c r="D107" s="72">
        <v>40.661625687400004</v>
      </c>
      <c r="E107" s="57">
        <v>37.441</v>
      </c>
      <c r="F107" s="72">
        <f t="shared" si="11"/>
        <v>828.7296256874</v>
      </c>
      <c r="G107" s="72">
        <v>42.05894864356017</v>
      </c>
      <c r="H107" s="72">
        <v>30.8</v>
      </c>
      <c r="I107" s="72">
        <v>41.974</v>
      </c>
      <c r="J107" s="57">
        <f t="shared" si="12"/>
        <v>713.8966770438399</v>
      </c>
      <c r="K107" s="55">
        <f t="shared" si="13"/>
        <v>2.342197904281324</v>
      </c>
    </row>
    <row r="108" spans="1:11" ht="12" customHeight="1">
      <c r="A108" s="71">
        <v>2009</v>
      </c>
      <c r="B108" s="78">
        <f>IF(+'[1]Pop'!D230=0,'[1]Pop'!H230,'[1]Pop'!D230)</f>
        <v>307.439406</v>
      </c>
      <c r="C108" s="72">
        <v>724.408</v>
      </c>
      <c r="D108" s="72">
        <v>49.0634439404</v>
      </c>
      <c r="E108" s="57">
        <v>41.974</v>
      </c>
      <c r="F108" s="72">
        <f t="shared" si="11"/>
        <v>815.4454439404001</v>
      </c>
      <c r="G108" s="72">
        <v>30.146775842020393</v>
      </c>
      <c r="H108" s="72">
        <v>36.491581</v>
      </c>
      <c r="I108" s="72">
        <v>44.824</v>
      </c>
      <c r="J108" s="57">
        <f t="shared" si="12"/>
        <v>703.9830870983797</v>
      </c>
      <c r="K108" s="55">
        <f t="shared" si="13"/>
        <v>2.2898271118126594</v>
      </c>
    </row>
    <row r="109" spans="1:11" ht="12" customHeight="1">
      <c r="A109" s="71">
        <v>2010</v>
      </c>
      <c r="B109" s="78">
        <f>IF(+'[1]Pop'!D231=0,'[1]Pop'!H231,'[1]Pop'!D231)</f>
        <v>309.741279</v>
      </c>
      <c r="C109" s="72">
        <v>671.63</v>
      </c>
      <c r="D109" s="72">
        <v>54.197790445100004</v>
      </c>
      <c r="E109" s="57">
        <v>44.824</v>
      </c>
      <c r="F109" s="72">
        <f t="shared" si="11"/>
        <v>770.6517904451</v>
      </c>
      <c r="G109" s="72">
        <v>65.0310030135607</v>
      </c>
      <c r="H109" s="72">
        <v>43.551906282007</v>
      </c>
      <c r="I109" s="72">
        <v>52.236</v>
      </c>
      <c r="J109" s="57">
        <f t="shared" si="12"/>
        <v>609.8328811495323</v>
      </c>
      <c r="K109" s="55">
        <f t="shared" si="13"/>
        <v>1.968846009541829</v>
      </c>
    </row>
    <row r="110" spans="1:11" ht="12" customHeight="1">
      <c r="A110" s="121">
        <v>2011</v>
      </c>
      <c r="B110" s="122">
        <f>IF(+'[1]Pop'!D232=0,'[1]Pop'!H232,'[1]Pop'!D232)</f>
        <v>311.973914</v>
      </c>
      <c r="C110" s="125">
        <v>641.943</v>
      </c>
      <c r="D110" s="125">
        <v>53.5582293128</v>
      </c>
      <c r="E110" s="124">
        <v>52.236</v>
      </c>
      <c r="F110" s="125">
        <f t="shared" si="11"/>
        <v>747.7372293128</v>
      </c>
      <c r="G110" s="125">
        <v>51.358444314183465</v>
      </c>
      <c r="H110" s="125">
        <v>59.16626331990301</v>
      </c>
      <c r="I110" s="125">
        <v>37.134</v>
      </c>
      <c r="J110" s="124">
        <f t="shared" si="12"/>
        <v>600.0785216787135</v>
      </c>
      <c r="K110" s="126">
        <f t="shared" si="13"/>
        <v>1.9234894161013525</v>
      </c>
    </row>
    <row r="111" spans="1:11" ht="12" customHeight="1">
      <c r="A111" s="121">
        <v>2012</v>
      </c>
      <c r="B111" s="122">
        <f>IF(+'[1]Pop'!D233=0,'[1]Pop'!H233,'[1]Pop'!D233)</f>
        <v>314.167558</v>
      </c>
      <c r="C111" s="125">
        <v>653.579</v>
      </c>
      <c r="D111" s="125">
        <v>61.82292001520001</v>
      </c>
      <c r="E111" s="124">
        <v>37.134</v>
      </c>
      <c r="F111" s="125">
        <f t="shared" si="11"/>
        <v>752.5359200152</v>
      </c>
      <c r="G111" s="125">
        <v>51.17478078630041</v>
      </c>
      <c r="H111" s="125">
        <v>34.433334226985004</v>
      </c>
      <c r="I111" s="125">
        <v>37.894</v>
      </c>
      <c r="J111" s="124">
        <f t="shared" si="12"/>
        <v>629.0338050019145</v>
      </c>
      <c r="K111" s="126">
        <f t="shared" si="13"/>
        <v>2.002223937463061</v>
      </c>
    </row>
    <row r="112" spans="1:11" ht="12" customHeight="1">
      <c r="A112" s="121">
        <v>2013</v>
      </c>
      <c r="B112" s="122">
        <f>IF(+'[1]Pop'!D234=0,'[1]Pop'!H234,'[1]Pop'!D234)</f>
        <v>316.294766</v>
      </c>
      <c r="C112" s="125">
        <v>661.17</v>
      </c>
      <c r="D112" s="125">
        <v>60.562537046100005</v>
      </c>
      <c r="E112" s="124">
        <v>37.894</v>
      </c>
      <c r="F112" s="125">
        <f t="shared" si="11"/>
        <v>759.6265370461</v>
      </c>
      <c r="G112" s="125">
        <v>92.34733989356968</v>
      </c>
      <c r="H112" s="125">
        <v>33</v>
      </c>
      <c r="I112" s="125">
        <v>37.256</v>
      </c>
      <c r="J112" s="124">
        <f aca="true" t="shared" si="14" ref="J112:J118">F112-SUM(G112:I112)</f>
        <v>597.0231971525303</v>
      </c>
      <c r="K112" s="126">
        <f aca="true" t="shared" si="15" ref="K112:K118">J112/B112</f>
        <v>1.8875531982484033</v>
      </c>
    </row>
    <row r="113" spans="1:11" ht="12" customHeight="1">
      <c r="A113" s="121">
        <v>2014</v>
      </c>
      <c r="B113" s="122">
        <f>IF(+'[1]Pop'!D235=0,'[1]Pop'!H235,'[1]Pop'!D235)</f>
        <v>318.576955</v>
      </c>
      <c r="C113" s="125">
        <v>469.493</v>
      </c>
      <c r="D113" s="125">
        <v>63</v>
      </c>
      <c r="E113" s="124">
        <v>37.256</v>
      </c>
      <c r="F113" s="125">
        <f t="shared" si="11"/>
        <v>569.7489999999999</v>
      </c>
      <c r="G113" s="125">
        <v>53.044625449776156</v>
      </c>
      <c r="H113" s="125">
        <v>33</v>
      </c>
      <c r="I113" s="125">
        <v>32.402</v>
      </c>
      <c r="J113" s="124">
        <f t="shared" si="14"/>
        <v>451.30237455022376</v>
      </c>
      <c r="K113" s="126">
        <f t="shared" si="15"/>
        <v>1.4166196501885195</v>
      </c>
    </row>
    <row r="114" spans="1:11" ht="12" customHeight="1">
      <c r="A114" s="121">
        <v>2015</v>
      </c>
      <c r="B114" s="122">
        <f>IF(+'[1]Pop'!D236=0,'[1]Pop'!H236,'[1]Pop'!D236)</f>
        <v>320.870703</v>
      </c>
      <c r="C114" s="125">
        <v>726.348</v>
      </c>
      <c r="D114" s="125">
        <v>66</v>
      </c>
      <c r="E114" s="124">
        <v>32.402</v>
      </c>
      <c r="F114" s="125">
        <f t="shared" si="11"/>
        <v>824.75</v>
      </c>
      <c r="G114" s="125">
        <v>42.05231578562542</v>
      </c>
      <c r="H114" s="125">
        <v>38.834339346211</v>
      </c>
      <c r="I114" s="125">
        <v>43.053</v>
      </c>
      <c r="J114" s="124">
        <f t="shared" si="14"/>
        <v>700.8103448681636</v>
      </c>
      <c r="K114" s="126">
        <f t="shared" si="15"/>
        <v>2.1840895361149992</v>
      </c>
    </row>
    <row r="115" spans="1:11" ht="12" customHeight="1">
      <c r="A115" s="197">
        <v>2016</v>
      </c>
      <c r="B115" s="183">
        <f>IF(+'[1]Pop'!D237=0,'[1]Pop'!H237,'[1]Pop'!D237)</f>
        <v>323.161011</v>
      </c>
      <c r="C115" s="174">
        <v>670.462</v>
      </c>
      <c r="D115" s="174">
        <v>68.90990111100001</v>
      </c>
      <c r="E115" s="175">
        <v>43.053</v>
      </c>
      <c r="F115" s="174">
        <f t="shared" si="11"/>
        <v>782.4249011109999</v>
      </c>
      <c r="G115" s="174">
        <v>36.418641134126936</v>
      </c>
      <c r="H115" s="174">
        <v>42.47247435950101</v>
      </c>
      <c r="I115" s="174">
        <v>41.859</v>
      </c>
      <c r="J115" s="175">
        <f t="shared" si="14"/>
        <v>661.674785617372</v>
      </c>
      <c r="K115" s="176">
        <f t="shared" si="15"/>
        <v>2.0475080937823034</v>
      </c>
    </row>
    <row r="116" spans="1:11" ht="12" customHeight="1">
      <c r="A116" s="212">
        <v>2017</v>
      </c>
      <c r="B116" s="178">
        <f>IF(+'[1]Pop'!D238=0,'[1]Pop'!H238,'[1]Pop'!D238)</f>
        <v>325.20603</v>
      </c>
      <c r="C116" s="210">
        <v>584.054</v>
      </c>
      <c r="D116" s="210">
        <v>73.65116333479999</v>
      </c>
      <c r="E116" s="92">
        <v>41.859</v>
      </c>
      <c r="F116" s="210">
        <f t="shared" si="11"/>
        <v>699.5641633348</v>
      </c>
      <c r="G116" s="210">
        <v>36.79365748436525</v>
      </c>
      <c r="H116" s="210">
        <v>55.262568238525006</v>
      </c>
      <c r="I116" s="210">
        <v>37.191</v>
      </c>
      <c r="J116" s="92">
        <f t="shared" si="14"/>
        <v>570.3169376119098</v>
      </c>
      <c r="K116" s="179">
        <f t="shared" si="15"/>
        <v>1.7537096025307704</v>
      </c>
    </row>
    <row r="117" spans="1:11" ht="12" customHeight="1">
      <c r="A117" s="212">
        <v>2018</v>
      </c>
      <c r="B117" s="178">
        <f>IF(+'[1]Pop'!D239=0,'[1]Pop'!H239,'[1]Pop'!D239)</f>
        <v>326.923976</v>
      </c>
      <c r="C117" s="210">
        <v>629.572</v>
      </c>
      <c r="D117" s="210">
        <v>81.7815924965</v>
      </c>
      <c r="E117" s="210">
        <v>37.191</v>
      </c>
      <c r="F117" s="210">
        <f t="shared" si="11"/>
        <v>748.5445924965001</v>
      </c>
      <c r="G117" s="210">
        <v>36.01366822974781</v>
      </c>
      <c r="H117" s="210">
        <v>46.229903727944</v>
      </c>
      <c r="I117" s="210">
        <v>42.112</v>
      </c>
      <c r="J117" s="210">
        <f t="shared" si="14"/>
        <v>624.1890205388082</v>
      </c>
      <c r="K117" s="210">
        <f t="shared" si="15"/>
        <v>1.9092788120832358</v>
      </c>
    </row>
    <row r="118" spans="1:11" ht="12" customHeight="1" thickBot="1">
      <c r="A118" s="228">
        <v>2019</v>
      </c>
      <c r="B118" s="205">
        <f>IF(+'[1]Pop'!D240=0,'[1]Pop'!H240,'[1]Pop'!D240)</f>
        <v>328.475998</v>
      </c>
      <c r="C118" s="172">
        <v>642.225</v>
      </c>
      <c r="D118" s="203">
        <v>64.7493365854</v>
      </c>
      <c r="E118" s="210">
        <v>42.112</v>
      </c>
      <c r="F118" s="172">
        <f t="shared" si="11"/>
        <v>749.0863365854</v>
      </c>
      <c r="G118" s="203">
        <v>35.05984091466759</v>
      </c>
      <c r="H118" s="172">
        <v>62.79294090746201</v>
      </c>
      <c r="I118" s="203">
        <v>35.948</v>
      </c>
      <c r="J118" s="171">
        <f t="shared" si="14"/>
        <v>615.2855547632704</v>
      </c>
      <c r="K118" s="173">
        <f t="shared" si="15"/>
        <v>1.873152250117436</v>
      </c>
    </row>
    <row r="119" spans="1:11" ht="12" customHeight="1" thickTop="1">
      <c r="A119" s="479" t="s">
        <v>67</v>
      </c>
      <c r="B119" s="480"/>
      <c r="C119" s="480"/>
      <c r="D119" s="480"/>
      <c r="E119" s="480"/>
      <c r="F119" s="480"/>
      <c r="G119" s="480"/>
      <c r="H119" s="480"/>
      <c r="I119" s="480"/>
      <c r="J119" s="480"/>
      <c r="K119" s="480"/>
    </row>
    <row r="120" spans="1:26" ht="12" customHeight="1">
      <c r="A120" s="628"/>
      <c r="B120" s="629"/>
      <c r="C120" s="629"/>
      <c r="D120" s="629"/>
      <c r="E120" s="629"/>
      <c r="F120" s="629"/>
      <c r="G120" s="629"/>
      <c r="H120" s="629"/>
      <c r="I120" s="629"/>
      <c r="J120" s="629"/>
      <c r="K120" s="629"/>
      <c r="L120" s="17"/>
      <c r="M120" s="17"/>
      <c r="N120" s="17"/>
      <c r="O120" s="17"/>
      <c r="P120" s="17"/>
      <c r="Q120" s="17"/>
      <c r="R120" s="17"/>
      <c r="S120" s="17"/>
      <c r="T120" s="17"/>
      <c r="U120" s="17"/>
      <c r="V120" s="17"/>
      <c r="W120" s="17"/>
      <c r="X120" s="17"/>
      <c r="Y120" s="17"/>
      <c r="Z120" s="17"/>
    </row>
    <row r="121" spans="1:26" ht="35.25" customHeight="1">
      <c r="A121" s="623" t="s">
        <v>208</v>
      </c>
      <c r="B121" s="624"/>
      <c r="C121" s="624"/>
      <c r="D121" s="624"/>
      <c r="E121" s="624"/>
      <c r="F121" s="624"/>
      <c r="G121" s="624"/>
      <c r="H121" s="624"/>
      <c r="I121" s="624"/>
      <c r="J121" s="624"/>
      <c r="K121" s="624"/>
      <c r="L121" s="17"/>
      <c r="M121" s="17"/>
      <c r="N121" s="17"/>
      <c r="O121" s="17"/>
      <c r="P121" s="17"/>
      <c r="Q121" s="17"/>
      <c r="R121" s="17"/>
      <c r="S121" s="17"/>
      <c r="T121" s="17"/>
      <c r="U121" s="17"/>
      <c r="V121" s="17"/>
      <c r="W121" s="17"/>
      <c r="X121" s="17"/>
      <c r="Y121" s="17"/>
      <c r="Z121" s="17"/>
    </row>
    <row r="122" spans="1:26" ht="12" customHeight="1">
      <c r="A122" s="632"/>
      <c r="B122" s="633"/>
      <c r="C122" s="633"/>
      <c r="D122" s="633"/>
      <c r="E122" s="633"/>
      <c r="F122" s="633"/>
      <c r="G122" s="633"/>
      <c r="H122" s="633"/>
      <c r="I122" s="633"/>
      <c r="J122" s="633"/>
      <c r="K122" s="633"/>
      <c r="L122" s="17"/>
      <c r="M122" s="17"/>
      <c r="N122" s="17"/>
      <c r="O122" s="17"/>
      <c r="P122" s="17"/>
      <c r="Q122" s="17"/>
      <c r="R122" s="17"/>
      <c r="S122" s="17"/>
      <c r="T122" s="17"/>
      <c r="U122" s="17"/>
      <c r="V122" s="17"/>
      <c r="W122" s="17"/>
      <c r="X122" s="17"/>
      <c r="Y122" s="17"/>
      <c r="Z122" s="17"/>
    </row>
    <row r="123" spans="1:26" ht="24" customHeight="1">
      <c r="A123" s="630" t="s">
        <v>200</v>
      </c>
      <c r="B123" s="631"/>
      <c r="C123" s="631"/>
      <c r="D123" s="631"/>
      <c r="E123" s="631"/>
      <c r="F123" s="631"/>
      <c r="G123" s="631"/>
      <c r="H123" s="631"/>
      <c r="I123" s="631"/>
      <c r="J123" s="631"/>
      <c r="K123" s="631"/>
      <c r="L123" s="17"/>
      <c r="M123" s="17"/>
      <c r="N123" s="17"/>
      <c r="O123" s="17"/>
      <c r="P123" s="17"/>
      <c r="Q123" s="17"/>
      <c r="R123" s="17"/>
      <c r="S123" s="17"/>
      <c r="T123" s="17"/>
      <c r="U123" s="17"/>
      <c r="V123" s="17"/>
      <c r="W123" s="17"/>
      <c r="X123" s="17"/>
      <c r="Y123" s="17"/>
      <c r="Z123" s="17"/>
    </row>
    <row r="124" spans="1:26" ht="12" customHeight="1">
      <c r="A124" s="336"/>
      <c r="B124" s="337"/>
      <c r="C124" s="337"/>
      <c r="D124" s="337"/>
      <c r="E124" s="337"/>
      <c r="F124" s="337"/>
      <c r="G124" s="337"/>
      <c r="H124" s="337"/>
      <c r="I124" s="337"/>
      <c r="J124" s="337"/>
      <c r="K124" s="337"/>
      <c r="L124" s="17"/>
      <c r="M124" s="17"/>
      <c r="N124" s="17"/>
      <c r="O124" s="17"/>
      <c r="P124" s="17"/>
      <c r="Q124" s="17"/>
      <c r="R124" s="17"/>
      <c r="S124" s="17"/>
      <c r="T124" s="17"/>
      <c r="U124" s="17"/>
      <c r="V124" s="17"/>
      <c r="W124" s="17"/>
      <c r="X124" s="17"/>
      <c r="Y124" s="17"/>
      <c r="Z124" s="17"/>
    </row>
  </sheetData>
  <sheetProtection/>
  <mergeCells count="21">
    <mergeCell ref="C7:J7"/>
    <mergeCell ref="D3:D6"/>
    <mergeCell ref="A119:K119"/>
    <mergeCell ref="A121:K121"/>
    <mergeCell ref="A2:A6"/>
    <mergeCell ref="A120:K120"/>
    <mergeCell ref="F3:F6"/>
    <mergeCell ref="J2:K3"/>
    <mergeCell ref="A123:K123"/>
    <mergeCell ref="G3:G6"/>
    <mergeCell ref="E3:E6"/>
    <mergeCell ref="A122:K122"/>
    <mergeCell ref="H3:H6"/>
    <mergeCell ref="B2:B6"/>
    <mergeCell ref="A1:I1"/>
    <mergeCell ref="J1:K1"/>
    <mergeCell ref="I3:I6"/>
    <mergeCell ref="G2:I2"/>
    <mergeCell ref="J4:J6"/>
    <mergeCell ref="C3:C6"/>
    <mergeCell ref="K4:K6"/>
  </mergeCells>
  <printOptions horizontalCentered="1"/>
  <pageMargins left="0.4" right="0.4" top="0.5" bottom="0.5" header="0" footer="0"/>
  <pageSetup fitToHeight="3" fitToWidth="1" horizontalDpi="300" verticalDpi="300" orientation="landscape" r:id="rId1"/>
  <rowBreaks count="2" manualBreakCount="2">
    <brk id="39" max="17" man="1"/>
    <brk id="68" max="17" man="1"/>
  </rowBreaks>
  <ignoredErrors>
    <ignoredError sqref="H8:H63 D78:D79" numberStoredAsText="1"/>
  </ignoredErrors>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AA125"/>
  <sheetViews>
    <sheetView showZeros="0" showOutlineSymbols="0" zoomScalePageLayoutView="0" workbookViewId="0" topLeftCell="A1">
      <pane ySplit="6" topLeftCell="A7" activePane="bottomLeft" state="frozen"/>
      <selection pane="topLeft" activeCell="A1" sqref="A1"/>
      <selection pane="bottomLeft" activeCell="A1" sqref="A1:J1"/>
    </sheetView>
  </sheetViews>
  <sheetFormatPr defaultColWidth="12.83203125" defaultRowHeight="12" customHeight="1"/>
  <cols>
    <col min="1" max="1" width="12.83203125" style="5" customWidth="1"/>
    <col min="2" max="2" width="12.83203125" style="6" customWidth="1"/>
    <col min="3" max="3" width="15.83203125" style="8" customWidth="1"/>
    <col min="4" max="4" width="12.83203125" style="8" customWidth="1"/>
    <col min="5" max="5" width="15.83203125" style="8" customWidth="1"/>
    <col min="6" max="6" width="12.83203125" style="8" customWidth="1"/>
    <col min="7" max="7" width="15.83203125" style="8" customWidth="1"/>
    <col min="8" max="8" width="12.83203125" style="8" customWidth="1"/>
    <col min="9" max="9" width="15.83203125" style="8" customWidth="1"/>
    <col min="10" max="10" width="12.83203125" style="8" customWidth="1"/>
    <col min="11" max="11" width="15.83203125" style="8" customWidth="1"/>
    <col min="12" max="12" width="12.83203125" style="25" customWidth="1"/>
    <col min="13" max="27" width="12.83203125" style="9" customWidth="1"/>
    <col min="28" max="16384" width="12.83203125" style="10" customWidth="1"/>
  </cols>
  <sheetData>
    <row r="1" spans="1:27" s="83" customFormat="1" ht="12" customHeight="1" thickBot="1">
      <c r="A1" s="361" t="s">
        <v>96</v>
      </c>
      <c r="B1" s="361"/>
      <c r="C1" s="361"/>
      <c r="D1" s="361"/>
      <c r="E1" s="361"/>
      <c r="F1" s="361"/>
      <c r="G1" s="361"/>
      <c r="H1" s="361"/>
      <c r="I1" s="361"/>
      <c r="J1" s="361"/>
      <c r="K1" s="360" t="s">
        <v>66</v>
      </c>
      <c r="L1" s="360"/>
      <c r="M1" s="84"/>
      <c r="N1" s="84"/>
      <c r="O1" s="84"/>
      <c r="P1" s="84"/>
      <c r="Q1" s="84"/>
      <c r="R1" s="84"/>
      <c r="S1" s="84"/>
      <c r="T1" s="84"/>
      <c r="U1" s="84"/>
      <c r="V1" s="84"/>
      <c r="W1" s="84"/>
      <c r="X1" s="84"/>
      <c r="Y1" s="84"/>
      <c r="Z1" s="84"/>
      <c r="AA1" s="84"/>
    </row>
    <row r="2" spans="1:12" ht="12" customHeight="1" thickTop="1">
      <c r="A2" s="402" t="s">
        <v>0</v>
      </c>
      <c r="B2" s="540" t="s">
        <v>63</v>
      </c>
      <c r="C2" s="571" t="s">
        <v>35</v>
      </c>
      <c r="D2" s="607"/>
      <c r="E2" s="607"/>
      <c r="F2" s="607"/>
      <c r="G2" s="607"/>
      <c r="H2" s="607"/>
      <c r="I2" s="529" t="s">
        <v>37</v>
      </c>
      <c r="J2" s="621"/>
      <c r="K2" s="453" t="s">
        <v>38</v>
      </c>
      <c r="L2" s="637"/>
    </row>
    <row r="3" spans="1:12" ht="12" customHeight="1">
      <c r="A3" s="403"/>
      <c r="B3" s="541"/>
      <c r="C3" s="27" t="s">
        <v>23</v>
      </c>
      <c r="D3" s="28"/>
      <c r="E3" s="27" t="s">
        <v>36</v>
      </c>
      <c r="F3" s="28"/>
      <c r="G3" s="27" t="s">
        <v>2</v>
      </c>
      <c r="H3" s="28"/>
      <c r="I3" s="606"/>
      <c r="J3" s="622"/>
      <c r="K3" s="606"/>
      <c r="L3" s="622"/>
    </row>
    <row r="4" spans="1:12" ht="12" customHeight="1">
      <c r="A4" s="403"/>
      <c r="B4" s="541"/>
      <c r="C4" s="386" t="s">
        <v>2</v>
      </c>
      <c r="D4" s="386" t="s">
        <v>5</v>
      </c>
      <c r="E4" s="401" t="s">
        <v>2</v>
      </c>
      <c r="F4" s="386" t="s">
        <v>5</v>
      </c>
      <c r="G4" s="401" t="s">
        <v>2</v>
      </c>
      <c r="H4" s="386" t="s">
        <v>5</v>
      </c>
      <c r="I4" s="401" t="s">
        <v>2</v>
      </c>
      <c r="J4" s="386" t="s">
        <v>5</v>
      </c>
      <c r="K4" s="401" t="s">
        <v>2</v>
      </c>
      <c r="L4" s="511" t="s">
        <v>5</v>
      </c>
    </row>
    <row r="5" spans="1:12" ht="12" customHeight="1">
      <c r="A5" s="404"/>
      <c r="B5" s="542"/>
      <c r="C5" s="388"/>
      <c r="D5" s="388"/>
      <c r="E5" s="443"/>
      <c r="F5" s="388"/>
      <c r="G5" s="443"/>
      <c r="H5" s="388"/>
      <c r="I5" s="443"/>
      <c r="J5" s="388"/>
      <c r="K5" s="443"/>
      <c r="L5" s="435"/>
    </row>
    <row r="6" spans="1:27" ht="12" customHeight="1">
      <c r="A6" s="24"/>
      <c r="B6" s="99" t="s">
        <v>75</v>
      </c>
      <c r="C6" s="345" t="s">
        <v>206</v>
      </c>
      <c r="D6" s="100" t="s">
        <v>78</v>
      </c>
      <c r="E6" s="345" t="s">
        <v>206</v>
      </c>
      <c r="F6" s="345" t="s">
        <v>78</v>
      </c>
      <c r="G6" s="345" t="s">
        <v>206</v>
      </c>
      <c r="H6" s="345" t="s">
        <v>78</v>
      </c>
      <c r="I6" s="345" t="s">
        <v>206</v>
      </c>
      <c r="J6" s="345" t="s">
        <v>78</v>
      </c>
      <c r="K6" s="345" t="s">
        <v>206</v>
      </c>
      <c r="L6" s="345" t="s">
        <v>78</v>
      </c>
      <c r="M6"/>
      <c r="N6"/>
      <c r="O6"/>
      <c r="P6"/>
      <c r="Q6"/>
      <c r="R6"/>
      <c r="S6"/>
      <c r="T6"/>
      <c r="U6"/>
      <c r="V6"/>
      <c r="W6"/>
      <c r="X6"/>
      <c r="Y6"/>
      <c r="Z6"/>
      <c r="AA6"/>
    </row>
    <row r="7" spans="1:27" ht="12" customHeight="1">
      <c r="A7" s="41">
        <v>1909</v>
      </c>
      <c r="B7" s="78">
        <f>IF(+'[1]Pop'!D130=0,'[1]Pop'!H130,'[1]Pop'!D130)</f>
        <v>90.49</v>
      </c>
      <c r="C7" s="56" t="s">
        <v>7</v>
      </c>
      <c r="D7" s="56" t="s">
        <v>7</v>
      </c>
      <c r="E7" s="56" t="s">
        <v>7</v>
      </c>
      <c r="F7" s="56" t="s">
        <v>7</v>
      </c>
      <c r="G7" s="56">
        <v>496</v>
      </c>
      <c r="H7" s="56">
        <f>G7/B7</f>
        <v>5.481268648469444</v>
      </c>
      <c r="I7" s="56">
        <v>54</v>
      </c>
      <c r="J7" s="56">
        <f>I7/B7</f>
        <v>0.5967510222123992</v>
      </c>
      <c r="K7" s="56">
        <f>SUM(G7,I7)</f>
        <v>550</v>
      </c>
      <c r="L7" s="56">
        <f>K7/B7</f>
        <v>6.078019670681844</v>
      </c>
      <c r="M7" s="13"/>
      <c r="N7" s="13"/>
      <c r="O7" s="13"/>
      <c r="P7" s="13"/>
      <c r="Q7" s="13"/>
      <c r="R7" s="13"/>
      <c r="S7" s="13"/>
      <c r="T7" s="13"/>
      <c r="U7" s="13"/>
      <c r="V7" s="13"/>
      <c r="W7" s="13"/>
      <c r="X7" s="13"/>
      <c r="Y7" s="13"/>
      <c r="Z7" s="13"/>
      <c r="AA7" s="13"/>
    </row>
    <row r="8" spans="1:27" ht="12" customHeight="1">
      <c r="A8" s="41">
        <v>1910</v>
      </c>
      <c r="B8" s="78">
        <f>IF(+'[1]Pop'!D131=0,'[1]Pop'!H131,'[1]Pop'!D131)</f>
        <v>92.407</v>
      </c>
      <c r="C8" s="64" t="s">
        <v>7</v>
      </c>
      <c r="D8" s="64" t="s">
        <v>7</v>
      </c>
      <c r="E8" s="64" t="s">
        <v>7</v>
      </c>
      <c r="F8" s="64" t="s">
        <v>7</v>
      </c>
      <c r="G8" s="64">
        <v>536</v>
      </c>
      <c r="H8" s="64">
        <f aca="true" t="shared" si="0" ref="H8:H71">G8/B8</f>
        <v>5.8004263746252995</v>
      </c>
      <c r="I8" s="64">
        <v>65</v>
      </c>
      <c r="J8" s="64">
        <f aca="true" t="shared" si="1" ref="J8:J71">I8/B8</f>
        <v>0.7034099148332918</v>
      </c>
      <c r="K8" s="64">
        <f aca="true" t="shared" si="2" ref="K8:K71">SUM(G8,I8)</f>
        <v>601</v>
      </c>
      <c r="L8" s="64">
        <f aca="true" t="shared" si="3" ref="L8:L71">K8/B8</f>
        <v>6.503836289458591</v>
      </c>
      <c r="M8" s="13"/>
      <c r="N8" s="13"/>
      <c r="O8" s="13"/>
      <c r="P8" s="13"/>
      <c r="Q8" s="13"/>
      <c r="R8" s="13"/>
      <c r="S8" s="13"/>
      <c r="T8" s="13"/>
      <c r="U8" s="13"/>
      <c r="V8" s="13"/>
      <c r="W8" s="13"/>
      <c r="X8" s="13"/>
      <c r="Y8" s="13"/>
      <c r="Z8" s="13"/>
      <c r="AA8" s="13"/>
    </row>
    <row r="9" spans="1:27" ht="12" customHeight="1">
      <c r="A9" s="43">
        <v>1911</v>
      </c>
      <c r="B9" s="79">
        <f>IF(+'[1]Pop'!D132=0,'[1]Pop'!H132,'[1]Pop'!D132)</f>
        <v>93.863</v>
      </c>
      <c r="C9" s="65" t="s">
        <v>7</v>
      </c>
      <c r="D9" s="65" t="s">
        <v>7</v>
      </c>
      <c r="E9" s="65" t="s">
        <v>7</v>
      </c>
      <c r="F9" s="65" t="s">
        <v>7</v>
      </c>
      <c r="G9" s="65">
        <v>600</v>
      </c>
      <c r="H9" s="65">
        <f t="shared" si="0"/>
        <v>6.392295153574891</v>
      </c>
      <c r="I9" s="65">
        <v>75</v>
      </c>
      <c r="J9" s="65">
        <f t="shared" si="1"/>
        <v>0.7990368941968614</v>
      </c>
      <c r="K9" s="65">
        <f t="shared" si="2"/>
        <v>675</v>
      </c>
      <c r="L9" s="65">
        <f t="shared" si="3"/>
        <v>7.191332047771753</v>
      </c>
      <c r="M9" s="13"/>
      <c r="N9" s="13"/>
      <c r="O9" s="13"/>
      <c r="P9" s="13"/>
      <c r="Q9" s="13"/>
      <c r="R9" s="13"/>
      <c r="S9" s="13"/>
      <c r="T9" s="13"/>
      <c r="U9" s="13"/>
      <c r="V9" s="13"/>
      <c r="W9" s="13"/>
      <c r="X9" s="13"/>
      <c r="Y9" s="13"/>
      <c r="Z9" s="13"/>
      <c r="AA9" s="13"/>
    </row>
    <row r="10" spans="1:27" ht="12" customHeight="1">
      <c r="A10" s="43">
        <v>1912</v>
      </c>
      <c r="B10" s="79">
        <f>IF(+'[1]Pop'!D133=0,'[1]Pop'!H133,'[1]Pop'!D133)</f>
        <v>95.335</v>
      </c>
      <c r="C10" s="65" t="s">
        <v>7</v>
      </c>
      <c r="D10" s="65" t="s">
        <v>7</v>
      </c>
      <c r="E10" s="65" t="s">
        <v>7</v>
      </c>
      <c r="F10" s="65" t="s">
        <v>7</v>
      </c>
      <c r="G10" s="65">
        <v>674</v>
      </c>
      <c r="H10" s="65">
        <f t="shared" si="0"/>
        <v>7.069806471914827</v>
      </c>
      <c r="I10" s="65">
        <v>76</v>
      </c>
      <c r="J10" s="65">
        <f t="shared" si="1"/>
        <v>0.7971888603346096</v>
      </c>
      <c r="K10" s="65">
        <f t="shared" si="2"/>
        <v>750</v>
      </c>
      <c r="L10" s="65">
        <f t="shared" si="3"/>
        <v>7.866995332249437</v>
      </c>
      <c r="M10" s="13"/>
      <c r="N10" s="13"/>
      <c r="O10" s="13"/>
      <c r="P10" s="13"/>
      <c r="Q10" s="13"/>
      <c r="R10" s="13"/>
      <c r="S10" s="13"/>
      <c r="T10" s="13"/>
      <c r="U10" s="13"/>
      <c r="V10" s="13"/>
      <c r="W10" s="13"/>
      <c r="X10" s="13"/>
      <c r="Y10" s="13"/>
      <c r="Z10" s="13"/>
      <c r="AA10" s="13"/>
    </row>
    <row r="11" spans="1:27" ht="12" customHeight="1">
      <c r="A11" s="43">
        <v>1913</v>
      </c>
      <c r="B11" s="79">
        <f>IF(+'[1]Pop'!D134=0,'[1]Pop'!H134,'[1]Pop'!D134)</f>
        <v>97.225</v>
      </c>
      <c r="C11" s="65" t="s">
        <v>7</v>
      </c>
      <c r="D11" s="65" t="s">
        <v>7</v>
      </c>
      <c r="E11" s="65" t="s">
        <v>7</v>
      </c>
      <c r="F11" s="65" t="s">
        <v>7</v>
      </c>
      <c r="G11" s="65">
        <v>775</v>
      </c>
      <c r="H11" s="65">
        <f t="shared" si="0"/>
        <v>7.971200822833634</v>
      </c>
      <c r="I11" s="65">
        <v>88</v>
      </c>
      <c r="J11" s="65">
        <f t="shared" si="1"/>
        <v>0.9051169966572384</v>
      </c>
      <c r="K11" s="65">
        <f t="shared" si="2"/>
        <v>863</v>
      </c>
      <c r="L11" s="65">
        <f t="shared" si="3"/>
        <v>8.876317819490872</v>
      </c>
      <c r="M11" s="13"/>
      <c r="N11" s="13"/>
      <c r="O11" s="13"/>
      <c r="P11" s="13"/>
      <c r="Q11" s="13"/>
      <c r="R11" s="13"/>
      <c r="S11" s="13"/>
      <c r="T11" s="13"/>
      <c r="U11" s="13"/>
      <c r="V11" s="13"/>
      <c r="W11" s="13"/>
      <c r="X11" s="13"/>
      <c r="Y11" s="13"/>
      <c r="Z11" s="13"/>
      <c r="AA11" s="13"/>
    </row>
    <row r="12" spans="1:27" ht="12" customHeight="1">
      <c r="A12" s="43">
        <v>1914</v>
      </c>
      <c r="B12" s="79">
        <f>IF(+'[1]Pop'!D135=0,'[1]Pop'!H135,'[1]Pop'!D135)</f>
        <v>99.111</v>
      </c>
      <c r="C12" s="65" t="s">
        <v>7</v>
      </c>
      <c r="D12" s="65" t="s">
        <v>7</v>
      </c>
      <c r="E12" s="65" t="s">
        <v>7</v>
      </c>
      <c r="F12" s="65" t="s">
        <v>7</v>
      </c>
      <c r="G12" s="65">
        <v>884</v>
      </c>
      <c r="H12" s="65">
        <f t="shared" si="0"/>
        <v>8.919292510417613</v>
      </c>
      <c r="I12" s="65">
        <v>99</v>
      </c>
      <c r="J12" s="65">
        <f t="shared" si="1"/>
        <v>0.9988800435874927</v>
      </c>
      <c r="K12" s="65">
        <f t="shared" si="2"/>
        <v>983</v>
      </c>
      <c r="L12" s="65">
        <f t="shared" si="3"/>
        <v>9.918172554005105</v>
      </c>
      <c r="M12" s="13"/>
      <c r="N12" s="13"/>
      <c r="O12" s="13"/>
      <c r="P12" s="13"/>
      <c r="Q12" s="13"/>
      <c r="R12" s="13"/>
      <c r="S12" s="13"/>
      <c r="T12" s="13"/>
      <c r="U12" s="13"/>
      <c r="V12" s="13"/>
      <c r="W12" s="13"/>
      <c r="X12" s="13"/>
      <c r="Y12" s="13"/>
      <c r="Z12" s="13"/>
      <c r="AA12" s="13"/>
    </row>
    <row r="13" spans="1:27" ht="12" customHeight="1">
      <c r="A13" s="43">
        <v>1915</v>
      </c>
      <c r="B13" s="79">
        <f>IF(+'[1]Pop'!D136=0,'[1]Pop'!H136,'[1]Pop'!D136)</f>
        <v>100.546</v>
      </c>
      <c r="C13" s="65" t="s">
        <v>7</v>
      </c>
      <c r="D13" s="65" t="s">
        <v>7</v>
      </c>
      <c r="E13" s="65" t="s">
        <v>7</v>
      </c>
      <c r="F13" s="65" t="s">
        <v>7</v>
      </c>
      <c r="G13" s="65">
        <v>959</v>
      </c>
      <c r="H13" s="65">
        <f t="shared" si="0"/>
        <v>9.53792294074354</v>
      </c>
      <c r="I13" s="65">
        <v>121</v>
      </c>
      <c r="J13" s="65">
        <f t="shared" si="1"/>
        <v>1.203429276152209</v>
      </c>
      <c r="K13" s="65">
        <f t="shared" si="2"/>
        <v>1080</v>
      </c>
      <c r="L13" s="65">
        <f t="shared" si="3"/>
        <v>10.741352216895748</v>
      </c>
      <c r="M13" s="13"/>
      <c r="N13" s="13"/>
      <c r="O13" s="13"/>
      <c r="P13" s="13"/>
      <c r="Q13" s="13"/>
      <c r="R13" s="13"/>
      <c r="S13" s="13"/>
      <c r="T13" s="13"/>
      <c r="U13" s="13"/>
      <c r="V13" s="13"/>
      <c r="W13" s="13"/>
      <c r="X13" s="13"/>
      <c r="Y13" s="13"/>
      <c r="Z13" s="13"/>
      <c r="AA13" s="13"/>
    </row>
    <row r="14" spans="1:27" ht="12" customHeight="1">
      <c r="A14" s="41">
        <v>1916</v>
      </c>
      <c r="B14" s="78">
        <f>IF(+'[1]Pop'!D137=0,'[1]Pop'!H137,'[1]Pop'!D137)</f>
        <v>101.961</v>
      </c>
      <c r="C14" s="64" t="s">
        <v>7</v>
      </c>
      <c r="D14" s="64" t="s">
        <v>7</v>
      </c>
      <c r="E14" s="64" t="s">
        <v>7</v>
      </c>
      <c r="F14" s="64" t="s">
        <v>7</v>
      </c>
      <c r="G14" s="64">
        <v>982</v>
      </c>
      <c r="H14" s="64">
        <f t="shared" si="0"/>
        <v>9.63113347260227</v>
      </c>
      <c r="I14" s="64">
        <v>143</v>
      </c>
      <c r="J14" s="64">
        <f t="shared" si="1"/>
        <v>1.402497033179353</v>
      </c>
      <c r="K14" s="64">
        <f t="shared" si="2"/>
        <v>1125</v>
      </c>
      <c r="L14" s="64">
        <f t="shared" si="3"/>
        <v>11.033630505781623</v>
      </c>
      <c r="M14" s="13"/>
      <c r="N14" s="13"/>
      <c r="O14" s="13"/>
      <c r="P14" s="13"/>
      <c r="Q14" s="13"/>
      <c r="R14" s="13"/>
      <c r="S14" s="13"/>
      <c r="T14" s="13"/>
      <c r="U14" s="13"/>
      <c r="V14" s="13"/>
      <c r="W14" s="13"/>
      <c r="X14" s="13"/>
      <c r="Y14" s="13"/>
      <c r="Z14" s="13"/>
      <c r="AA14" s="13"/>
    </row>
    <row r="15" spans="1:27" ht="12" customHeight="1">
      <c r="A15" s="41">
        <v>1917</v>
      </c>
      <c r="B15" s="78">
        <f>IF(+'[1]Pop'!D138=0,'[1]Pop'!H138,'[1]Pop'!D138)</f>
        <v>103.414</v>
      </c>
      <c r="C15" s="64" t="s">
        <v>7</v>
      </c>
      <c r="D15" s="64" t="s">
        <v>7</v>
      </c>
      <c r="E15" s="64" t="s">
        <v>7</v>
      </c>
      <c r="F15" s="64" t="s">
        <v>7</v>
      </c>
      <c r="G15" s="64">
        <v>979</v>
      </c>
      <c r="H15" s="64">
        <f t="shared" si="0"/>
        <v>9.466803334171388</v>
      </c>
      <c r="I15" s="64">
        <v>165</v>
      </c>
      <c r="J15" s="64">
        <f t="shared" si="1"/>
        <v>1.5955286518266385</v>
      </c>
      <c r="K15" s="64">
        <f t="shared" si="2"/>
        <v>1144</v>
      </c>
      <c r="L15" s="64">
        <f t="shared" si="3"/>
        <v>11.062331985998027</v>
      </c>
      <c r="M15" s="13"/>
      <c r="N15" s="13"/>
      <c r="O15" s="13"/>
      <c r="P15" s="13"/>
      <c r="Q15" s="13"/>
      <c r="R15" s="13"/>
      <c r="S15" s="13"/>
      <c r="T15" s="13"/>
      <c r="U15" s="13"/>
      <c r="V15" s="13"/>
      <c r="W15" s="13"/>
      <c r="X15" s="13"/>
      <c r="Y15" s="13"/>
      <c r="Z15" s="13"/>
      <c r="AA15" s="13"/>
    </row>
    <row r="16" spans="1:27" ht="12" customHeight="1">
      <c r="A16" s="41">
        <v>1918</v>
      </c>
      <c r="B16" s="78">
        <f>IF(+'[1]Pop'!D139=0,'[1]Pop'!H139,'[1]Pop'!D139)</f>
        <v>104.55</v>
      </c>
      <c r="C16" s="64" t="s">
        <v>7</v>
      </c>
      <c r="D16" s="64" t="s">
        <v>7</v>
      </c>
      <c r="E16" s="64" t="s">
        <v>7</v>
      </c>
      <c r="F16" s="64" t="s">
        <v>7</v>
      </c>
      <c r="G16" s="64">
        <v>1077</v>
      </c>
      <c r="H16" s="64">
        <f t="shared" si="0"/>
        <v>10.3012912482066</v>
      </c>
      <c r="I16" s="64">
        <v>188</v>
      </c>
      <c r="J16" s="64">
        <f t="shared" si="1"/>
        <v>1.7981826877092302</v>
      </c>
      <c r="K16" s="64">
        <f t="shared" si="2"/>
        <v>1265</v>
      </c>
      <c r="L16" s="64">
        <f t="shared" si="3"/>
        <v>12.09947393591583</v>
      </c>
      <c r="M16" s="13"/>
      <c r="N16" s="13"/>
      <c r="O16" s="13"/>
      <c r="P16" s="13"/>
      <c r="Q16" s="13"/>
      <c r="R16" s="13"/>
      <c r="S16" s="13"/>
      <c r="T16" s="13"/>
      <c r="U16" s="13"/>
      <c r="V16" s="13"/>
      <c r="W16" s="13"/>
      <c r="X16" s="13"/>
      <c r="Y16" s="13"/>
      <c r="Z16" s="13"/>
      <c r="AA16" s="13"/>
    </row>
    <row r="17" spans="1:27" ht="12" customHeight="1">
      <c r="A17" s="41">
        <v>1919</v>
      </c>
      <c r="B17" s="78">
        <f>IF(+'[1]Pop'!D140=0,'[1]Pop'!H140,'[1]Pop'!D140)</f>
        <v>105.063</v>
      </c>
      <c r="C17" s="64" t="s">
        <v>7</v>
      </c>
      <c r="D17" s="64" t="s">
        <v>7</v>
      </c>
      <c r="E17" s="64" t="s">
        <v>7</v>
      </c>
      <c r="F17" s="64" t="s">
        <v>7</v>
      </c>
      <c r="G17" s="64">
        <v>1034</v>
      </c>
      <c r="H17" s="64">
        <f t="shared" si="0"/>
        <v>9.841714019207522</v>
      </c>
      <c r="I17" s="64">
        <v>221</v>
      </c>
      <c r="J17" s="64">
        <f t="shared" si="1"/>
        <v>2.1034998048789775</v>
      </c>
      <c r="K17" s="64">
        <f t="shared" si="2"/>
        <v>1255</v>
      </c>
      <c r="L17" s="64">
        <f t="shared" si="3"/>
        <v>11.9452138240865</v>
      </c>
      <c r="M17" s="13"/>
      <c r="N17" s="13"/>
      <c r="O17" s="13"/>
      <c r="P17" s="13"/>
      <c r="Q17" s="13"/>
      <c r="R17" s="13"/>
      <c r="S17" s="13"/>
      <c r="T17" s="13"/>
      <c r="U17" s="13"/>
      <c r="V17" s="13"/>
      <c r="W17" s="13"/>
      <c r="X17" s="13"/>
      <c r="Y17" s="13"/>
      <c r="Z17" s="13"/>
      <c r="AA17" s="13"/>
    </row>
    <row r="18" spans="1:27" ht="12" customHeight="1">
      <c r="A18" s="41">
        <v>1920</v>
      </c>
      <c r="B18" s="78">
        <f>IF(+'[1]Pop'!D141=0,'[1]Pop'!H141,'[1]Pop'!D141)</f>
        <v>106.461</v>
      </c>
      <c r="C18" s="64" t="s">
        <v>7</v>
      </c>
      <c r="D18" s="64" t="s">
        <v>7</v>
      </c>
      <c r="E18" s="64" t="s">
        <v>7</v>
      </c>
      <c r="F18" s="64" t="s">
        <v>7</v>
      </c>
      <c r="G18" s="64">
        <v>916</v>
      </c>
      <c r="H18" s="64">
        <f t="shared" si="0"/>
        <v>8.604089760569599</v>
      </c>
      <c r="I18" s="64">
        <v>170</v>
      </c>
      <c r="J18" s="64">
        <f t="shared" si="1"/>
        <v>1.596828885695231</v>
      </c>
      <c r="K18" s="64">
        <f t="shared" si="2"/>
        <v>1086</v>
      </c>
      <c r="L18" s="64">
        <f t="shared" si="3"/>
        <v>10.20091864626483</v>
      </c>
      <c r="M18" s="13"/>
      <c r="N18" s="13"/>
      <c r="O18" s="13"/>
      <c r="P18" s="13"/>
      <c r="Q18" s="13"/>
      <c r="R18" s="13"/>
      <c r="S18" s="13"/>
      <c r="T18" s="13"/>
      <c r="U18" s="13"/>
      <c r="V18" s="13"/>
      <c r="W18" s="13"/>
      <c r="X18" s="13"/>
      <c r="Y18" s="13"/>
      <c r="Z18" s="13"/>
      <c r="AA18" s="13"/>
    </row>
    <row r="19" spans="1:27" ht="12" customHeight="1">
      <c r="A19" s="43">
        <v>1921</v>
      </c>
      <c r="B19" s="79">
        <f>IF(+'[1]Pop'!D142=0,'[1]Pop'!H142,'[1]Pop'!D142)</f>
        <v>108.538</v>
      </c>
      <c r="C19" s="65" t="s">
        <v>7</v>
      </c>
      <c r="D19" s="65" t="s">
        <v>7</v>
      </c>
      <c r="E19" s="65" t="s">
        <v>7</v>
      </c>
      <c r="F19" s="65" t="s">
        <v>7</v>
      </c>
      <c r="G19" s="65">
        <v>1070</v>
      </c>
      <c r="H19" s="65">
        <f t="shared" si="0"/>
        <v>9.85829847610975</v>
      </c>
      <c r="I19" s="65">
        <v>141</v>
      </c>
      <c r="J19" s="65">
        <f t="shared" si="1"/>
        <v>1.2990841917116587</v>
      </c>
      <c r="K19" s="65">
        <f t="shared" si="2"/>
        <v>1211</v>
      </c>
      <c r="L19" s="65">
        <f t="shared" si="3"/>
        <v>11.157382667821409</v>
      </c>
      <c r="M19" s="13"/>
      <c r="N19" s="13"/>
      <c r="O19" s="13"/>
      <c r="P19" s="13"/>
      <c r="Q19" s="13"/>
      <c r="R19" s="13"/>
      <c r="S19" s="13"/>
      <c r="T19" s="13"/>
      <c r="U19" s="13"/>
      <c r="V19" s="13"/>
      <c r="W19" s="13"/>
      <c r="X19" s="13"/>
      <c r="Y19" s="13"/>
      <c r="Z19" s="13"/>
      <c r="AA19" s="13"/>
    </row>
    <row r="20" spans="1:27" ht="12" customHeight="1">
      <c r="A20" s="43">
        <v>1922</v>
      </c>
      <c r="B20" s="79">
        <f>IF(+'[1]Pop'!D143=0,'[1]Pop'!H143,'[1]Pop'!D143)</f>
        <v>110.049</v>
      </c>
      <c r="C20" s="65" t="s">
        <v>7</v>
      </c>
      <c r="D20" s="65" t="s">
        <v>7</v>
      </c>
      <c r="E20" s="65" t="s">
        <v>7</v>
      </c>
      <c r="F20" s="65" t="s">
        <v>7</v>
      </c>
      <c r="G20" s="65">
        <v>1198</v>
      </c>
      <c r="H20" s="65">
        <f t="shared" si="0"/>
        <v>10.88605984606857</v>
      </c>
      <c r="I20" s="65">
        <v>154</v>
      </c>
      <c r="J20" s="65">
        <f t="shared" si="1"/>
        <v>1.3993766413143236</v>
      </c>
      <c r="K20" s="65">
        <f t="shared" si="2"/>
        <v>1352</v>
      </c>
      <c r="L20" s="65">
        <f t="shared" si="3"/>
        <v>12.285436487382892</v>
      </c>
      <c r="M20" s="13"/>
      <c r="N20" s="13"/>
      <c r="O20" s="13"/>
      <c r="P20" s="13"/>
      <c r="Q20" s="13"/>
      <c r="R20" s="13"/>
      <c r="S20" s="13"/>
      <c r="T20" s="13"/>
      <c r="U20" s="13"/>
      <c r="V20" s="13"/>
      <c r="W20" s="13"/>
      <c r="X20" s="13"/>
      <c r="Y20" s="13"/>
      <c r="Z20" s="13"/>
      <c r="AA20" s="13"/>
    </row>
    <row r="21" spans="1:27" ht="12" customHeight="1">
      <c r="A21" s="43">
        <v>1923</v>
      </c>
      <c r="B21" s="79">
        <f>IF(+'[1]Pop'!D144=0,'[1]Pop'!H144,'[1]Pop'!D144)</f>
        <v>111.947</v>
      </c>
      <c r="C21" s="65" t="s">
        <v>7</v>
      </c>
      <c r="D21" s="65" t="s">
        <v>7</v>
      </c>
      <c r="E21" s="65" t="s">
        <v>7</v>
      </c>
      <c r="F21" s="65" t="s">
        <v>7</v>
      </c>
      <c r="G21" s="65">
        <v>1282</v>
      </c>
      <c r="H21" s="65">
        <f t="shared" si="0"/>
        <v>11.451847749381404</v>
      </c>
      <c r="I21" s="65">
        <v>202</v>
      </c>
      <c r="J21" s="65">
        <f t="shared" si="1"/>
        <v>1.80442530840487</v>
      </c>
      <c r="K21" s="65">
        <f t="shared" si="2"/>
        <v>1484</v>
      </c>
      <c r="L21" s="65">
        <f t="shared" si="3"/>
        <v>13.256273057786274</v>
      </c>
      <c r="M21" s="13"/>
      <c r="N21" s="13"/>
      <c r="O21" s="13"/>
      <c r="P21" s="13"/>
      <c r="Q21" s="13"/>
      <c r="R21" s="13"/>
      <c r="S21" s="13"/>
      <c r="T21" s="13"/>
      <c r="U21" s="13"/>
      <c r="V21" s="13"/>
      <c r="W21" s="13"/>
      <c r="X21" s="13"/>
      <c r="Y21" s="13"/>
      <c r="Z21" s="13"/>
      <c r="AA21" s="13"/>
    </row>
    <row r="22" spans="1:27" ht="12" customHeight="1">
      <c r="A22" s="43">
        <v>1924</v>
      </c>
      <c r="B22" s="79">
        <f>IF(+'[1]Pop'!D145=0,'[1]Pop'!H145,'[1]Pop'!D145)</f>
        <v>114.109</v>
      </c>
      <c r="C22" s="65" t="s">
        <v>7</v>
      </c>
      <c r="D22" s="65" t="s">
        <v>7</v>
      </c>
      <c r="E22" s="65" t="s">
        <v>7</v>
      </c>
      <c r="F22" s="65" t="s">
        <v>7</v>
      </c>
      <c r="G22" s="65">
        <v>1350</v>
      </c>
      <c r="H22" s="65">
        <f t="shared" si="0"/>
        <v>11.830793364239456</v>
      </c>
      <c r="I22" s="65">
        <v>205</v>
      </c>
      <c r="J22" s="65">
        <f t="shared" si="1"/>
        <v>1.7965278812363619</v>
      </c>
      <c r="K22" s="65">
        <f t="shared" si="2"/>
        <v>1555</v>
      </c>
      <c r="L22" s="65">
        <f t="shared" si="3"/>
        <v>13.627321245475818</v>
      </c>
      <c r="M22" s="13"/>
      <c r="N22" s="13"/>
      <c r="O22" s="13"/>
      <c r="P22" s="13"/>
      <c r="Q22" s="13"/>
      <c r="R22" s="13"/>
      <c r="S22" s="13"/>
      <c r="T22" s="13"/>
      <c r="U22" s="13"/>
      <c r="V22" s="13"/>
      <c r="W22" s="13"/>
      <c r="X22" s="13"/>
      <c r="Y22" s="13"/>
      <c r="Z22" s="13"/>
      <c r="AA22" s="13"/>
    </row>
    <row r="23" spans="1:27" ht="12" customHeight="1">
      <c r="A23" s="43">
        <v>1925</v>
      </c>
      <c r="B23" s="79">
        <f>IF(+'[1]Pop'!D146=0,'[1]Pop'!H146,'[1]Pop'!D146)</f>
        <v>115.829</v>
      </c>
      <c r="C23" s="65" t="s">
        <v>7</v>
      </c>
      <c r="D23" s="65" t="s">
        <v>7</v>
      </c>
      <c r="E23" s="65" t="s">
        <v>7</v>
      </c>
      <c r="F23" s="65" t="s">
        <v>7</v>
      </c>
      <c r="G23" s="65">
        <v>1353</v>
      </c>
      <c r="H23" s="65">
        <f t="shared" si="0"/>
        <v>11.681012527087345</v>
      </c>
      <c r="I23" s="65">
        <v>220</v>
      </c>
      <c r="J23" s="65">
        <f t="shared" si="1"/>
        <v>1.8993516304207065</v>
      </c>
      <c r="K23" s="65">
        <f t="shared" si="2"/>
        <v>1573</v>
      </c>
      <c r="L23" s="65">
        <f t="shared" si="3"/>
        <v>13.580364157508052</v>
      </c>
      <c r="M23" s="13"/>
      <c r="N23" s="13"/>
      <c r="O23" s="13"/>
      <c r="P23" s="13"/>
      <c r="Q23" s="13"/>
      <c r="R23" s="13"/>
      <c r="S23" s="13"/>
      <c r="T23" s="13"/>
      <c r="U23" s="13"/>
      <c r="V23" s="13"/>
      <c r="W23" s="13"/>
      <c r="X23" s="13"/>
      <c r="Y23" s="13"/>
      <c r="Z23" s="13"/>
      <c r="AA23" s="13"/>
    </row>
    <row r="24" spans="1:27" ht="12" customHeight="1">
      <c r="A24" s="41">
        <v>1926</v>
      </c>
      <c r="B24" s="78">
        <f>IF(+'[1]Pop'!D147=0,'[1]Pop'!H147,'[1]Pop'!D147)</f>
        <v>117.397</v>
      </c>
      <c r="C24" s="64" t="s">
        <v>7</v>
      </c>
      <c r="D24" s="64" t="s">
        <v>7</v>
      </c>
      <c r="E24" s="64" t="s">
        <v>7</v>
      </c>
      <c r="F24" s="64" t="s">
        <v>7</v>
      </c>
      <c r="G24" s="64">
        <v>1388</v>
      </c>
      <c r="H24" s="64">
        <f t="shared" si="0"/>
        <v>11.823130062948797</v>
      </c>
      <c r="I24" s="64">
        <v>293</v>
      </c>
      <c r="J24" s="64">
        <f t="shared" si="1"/>
        <v>2.495804833172909</v>
      </c>
      <c r="K24" s="64">
        <f t="shared" si="2"/>
        <v>1681</v>
      </c>
      <c r="L24" s="64">
        <f t="shared" si="3"/>
        <v>14.318934896121705</v>
      </c>
      <c r="M24" s="13"/>
      <c r="N24" s="13"/>
      <c r="O24" s="13"/>
      <c r="P24" s="13"/>
      <c r="Q24" s="13"/>
      <c r="R24" s="13"/>
      <c r="S24" s="13"/>
      <c r="T24" s="13"/>
      <c r="U24" s="13"/>
      <c r="V24" s="13"/>
      <c r="W24" s="13"/>
      <c r="X24" s="13"/>
      <c r="Y24" s="13"/>
      <c r="Z24" s="13"/>
      <c r="AA24" s="13"/>
    </row>
    <row r="25" spans="1:27" ht="12" customHeight="1">
      <c r="A25" s="41">
        <v>1927</v>
      </c>
      <c r="B25" s="78">
        <f>IF(+'[1]Pop'!D148=0,'[1]Pop'!H148,'[1]Pop'!D148)</f>
        <v>119.035</v>
      </c>
      <c r="C25" s="64" t="s">
        <v>7</v>
      </c>
      <c r="D25" s="64" t="s">
        <v>7</v>
      </c>
      <c r="E25" s="64" t="s">
        <v>7</v>
      </c>
      <c r="F25" s="64" t="s">
        <v>7</v>
      </c>
      <c r="G25" s="64">
        <v>1386</v>
      </c>
      <c r="H25" s="64">
        <f t="shared" si="0"/>
        <v>11.643634225227874</v>
      </c>
      <c r="I25" s="64">
        <v>298</v>
      </c>
      <c r="J25" s="64">
        <f t="shared" si="1"/>
        <v>2.503465367328937</v>
      </c>
      <c r="K25" s="64">
        <f t="shared" si="2"/>
        <v>1684</v>
      </c>
      <c r="L25" s="64">
        <f t="shared" si="3"/>
        <v>14.147099592556811</v>
      </c>
      <c r="M25" s="13"/>
      <c r="N25" s="13"/>
      <c r="O25" s="13"/>
      <c r="P25" s="13"/>
      <c r="Q25" s="13"/>
      <c r="R25" s="13"/>
      <c r="S25" s="13"/>
      <c r="T25" s="13"/>
      <c r="U25" s="13"/>
      <c r="V25" s="13"/>
      <c r="W25" s="13"/>
      <c r="X25" s="13"/>
      <c r="Y25" s="13"/>
      <c r="Z25" s="13"/>
      <c r="AA25" s="13"/>
    </row>
    <row r="26" spans="1:27" ht="12" customHeight="1">
      <c r="A26" s="41">
        <v>1928</v>
      </c>
      <c r="B26" s="78">
        <f>IF(+'[1]Pop'!D149=0,'[1]Pop'!H149,'[1]Pop'!D149)</f>
        <v>120.509</v>
      </c>
      <c r="C26" s="64" t="s">
        <v>7</v>
      </c>
      <c r="D26" s="64" t="s">
        <v>7</v>
      </c>
      <c r="E26" s="64" t="s">
        <v>7</v>
      </c>
      <c r="F26" s="64" t="s">
        <v>7</v>
      </c>
      <c r="G26" s="64">
        <v>1472</v>
      </c>
      <c r="H26" s="64">
        <f t="shared" si="0"/>
        <v>12.214855322009145</v>
      </c>
      <c r="I26" s="64">
        <v>325</v>
      </c>
      <c r="J26" s="64">
        <f t="shared" si="1"/>
        <v>2.696894007916421</v>
      </c>
      <c r="K26" s="64">
        <f t="shared" si="2"/>
        <v>1797</v>
      </c>
      <c r="L26" s="64">
        <f t="shared" si="3"/>
        <v>14.911749329925566</v>
      </c>
      <c r="M26" s="13"/>
      <c r="N26" s="13"/>
      <c r="O26" s="13"/>
      <c r="P26" s="13"/>
      <c r="Q26" s="13"/>
      <c r="R26" s="13"/>
      <c r="S26" s="13"/>
      <c r="T26" s="13"/>
      <c r="U26" s="13"/>
      <c r="V26" s="13"/>
      <c r="W26" s="13"/>
      <c r="X26" s="13"/>
      <c r="Y26" s="13"/>
      <c r="Z26" s="13"/>
      <c r="AA26" s="13"/>
    </row>
    <row r="27" spans="1:27" ht="12" customHeight="1">
      <c r="A27" s="41">
        <v>1929</v>
      </c>
      <c r="B27" s="78">
        <f>IF(+'[1]Pop'!D150=0,'[1]Pop'!H150,'[1]Pop'!D150)</f>
        <v>121.767</v>
      </c>
      <c r="C27" s="64" t="s">
        <v>7</v>
      </c>
      <c r="D27" s="64" t="s">
        <v>7</v>
      </c>
      <c r="E27" s="64" t="s">
        <v>7</v>
      </c>
      <c r="F27" s="64" t="s">
        <v>7</v>
      </c>
      <c r="G27" s="64">
        <v>1657</v>
      </c>
      <c r="H27" s="64">
        <f t="shared" si="0"/>
        <v>13.607956178603398</v>
      </c>
      <c r="I27" s="64">
        <v>377</v>
      </c>
      <c r="J27" s="64">
        <f t="shared" si="1"/>
        <v>3.096076933816223</v>
      </c>
      <c r="K27" s="64">
        <f t="shared" si="2"/>
        <v>2034</v>
      </c>
      <c r="L27" s="64">
        <f t="shared" si="3"/>
        <v>16.704033112419623</v>
      </c>
      <c r="M27" s="13"/>
      <c r="N27" s="13"/>
      <c r="O27" s="13"/>
      <c r="P27" s="13"/>
      <c r="Q27" s="13"/>
      <c r="R27" s="13"/>
      <c r="S27" s="13"/>
      <c r="T27" s="13"/>
      <c r="U27" s="13"/>
      <c r="V27" s="13"/>
      <c r="W27" s="13"/>
      <c r="X27" s="13"/>
      <c r="Y27" s="13"/>
      <c r="Z27" s="13"/>
      <c r="AA27" s="13"/>
    </row>
    <row r="28" spans="1:27" ht="12" customHeight="1">
      <c r="A28" s="41">
        <v>1930</v>
      </c>
      <c r="B28" s="78">
        <f>IF(+'[1]Pop'!D151=0,'[1]Pop'!H151,'[1]Pop'!D151)</f>
        <v>123.188</v>
      </c>
      <c r="C28" s="64" t="s">
        <v>7</v>
      </c>
      <c r="D28" s="64" t="s">
        <v>7</v>
      </c>
      <c r="E28" s="64" t="s">
        <v>7</v>
      </c>
      <c r="F28" s="64" t="s">
        <v>7</v>
      </c>
      <c r="G28" s="64">
        <v>1672</v>
      </c>
      <c r="H28" s="64">
        <f t="shared" si="0"/>
        <v>13.572750592590188</v>
      </c>
      <c r="I28" s="64">
        <v>333</v>
      </c>
      <c r="J28" s="64">
        <f t="shared" si="1"/>
        <v>2.703185375198883</v>
      </c>
      <c r="K28" s="64">
        <f t="shared" si="2"/>
        <v>2005</v>
      </c>
      <c r="L28" s="64">
        <f t="shared" si="3"/>
        <v>16.27593596778907</v>
      </c>
      <c r="M28" s="13"/>
      <c r="N28" s="13"/>
      <c r="O28" s="13"/>
      <c r="P28" s="13"/>
      <c r="Q28" s="13"/>
      <c r="R28" s="13"/>
      <c r="S28" s="13"/>
      <c r="T28" s="13"/>
      <c r="U28" s="13"/>
      <c r="V28" s="13"/>
      <c r="W28" s="13"/>
      <c r="X28" s="13"/>
      <c r="Y28" s="13"/>
      <c r="Z28" s="13"/>
      <c r="AA28" s="13"/>
    </row>
    <row r="29" spans="1:27" ht="12" customHeight="1">
      <c r="A29" s="43">
        <v>1931</v>
      </c>
      <c r="B29" s="79">
        <f>IF(+'[1]Pop'!D152=0,'[1]Pop'!H152,'[1]Pop'!D152)</f>
        <v>124.149</v>
      </c>
      <c r="C29" s="65" t="s">
        <v>7</v>
      </c>
      <c r="D29" s="65" t="s">
        <v>7</v>
      </c>
      <c r="E29" s="65" t="s">
        <v>7</v>
      </c>
      <c r="F29" s="65" t="s">
        <v>7</v>
      </c>
      <c r="G29" s="65">
        <v>1666</v>
      </c>
      <c r="H29" s="65">
        <f t="shared" si="0"/>
        <v>13.419358996045075</v>
      </c>
      <c r="I29" s="65">
        <v>298</v>
      </c>
      <c r="J29" s="65">
        <f t="shared" si="1"/>
        <v>2.4003415251029003</v>
      </c>
      <c r="K29" s="65">
        <f t="shared" si="2"/>
        <v>1964</v>
      </c>
      <c r="L29" s="65">
        <f t="shared" si="3"/>
        <v>15.819700521147976</v>
      </c>
      <c r="M29" s="13"/>
      <c r="N29" s="13"/>
      <c r="O29" s="13"/>
      <c r="P29" s="13"/>
      <c r="Q29" s="13"/>
      <c r="R29" s="13"/>
      <c r="S29" s="13"/>
      <c r="T29" s="13"/>
      <c r="U29" s="13"/>
      <c r="V29" s="13"/>
      <c r="W29" s="13"/>
      <c r="X29" s="13"/>
      <c r="Y29" s="13"/>
      <c r="Z29" s="13"/>
      <c r="AA29" s="13"/>
    </row>
    <row r="30" spans="1:27" ht="12" customHeight="1">
      <c r="A30" s="43">
        <v>1932</v>
      </c>
      <c r="B30" s="79">
        <f>IF(+'[1]Pop'!D153=0,'[1]Pop'!H153,'[1]Pop'!D153)</f>
        <v>124.949</v>
      </c>
      <c r="C30" s="65" t="s">
        <v>7</v>
      </c>
      <c r="D30" s="65" t="s">
        <v>7</v>
      </c>
      <c r="E30" s="65" t="s">
        <v>7</v>
      </c>
      <c r="F30" s="65" t="s">
        <v>7</v>
      </c>
      <c r="G30" s="65">
        <v>1746</v>
      </c>
      <c r="H30" s="65">
        <f t="shared" si="0"/>
        <v>13.973701270118209</v>
      </c>
      <c r="I30" s="65">
        <v>275</v>
      </c>
      <c r="J30" s="65">
        <f t="shared" si="1"/>
        <v>2.2008979663702792</v>
      </c>
      <c r="K30" s="65">
        <f t="shared" si="2"/>
        <v>2021</v>
      </c>
      <c r="L30" s="65">
        <f t="shared" si="3"/>
        <v>16.174599236488486</v>
      </c>
      <c r="M30" s="13"/>
      <c r="N30" s="13"/>
      <c r="O30" s="13"/>
      <c r="P30" s="13"/>
      <c r="Q30" s="13"/>
      <c r="R30" s="13"/>
      <c r="S30" s="13"/>
      <c r="T30" s="13"/>
      <c r="U30" s="13"/>
      <c r="V30" s="13"/>
      <c r="W30" s="13"/>
      <c r="X30" s="13"/>
      <c r="Y30" s="13"/>
      <c r="Z30" s="13"/>
      <c r="AA30" s="13"/>
    </row>
    <row r="31" spans="1:27" ht="12" customHeight="1">
      <c r="A31" s="43">
        <v>1933</v>
      </c>
      <c r="B31" s="79">
        <f>IF(+'[1]Pop'!D154=0,'[1]Pop'!H154,'[1]Pop'!D154)</f>
        <v>125.69</v>
      </c>
      <c r="C31" s="65" t="s">
        <v>7</v>
      </c>
      <c r="D31" s="65" t="s">
        <v>7</v>
      </c>
      <c r="E31" s="65" t="s">
        <v>7</v>
      </c>
      <c r="F31" s="65" t="s">
        <v>7</v>
      </c>
      <c r="G31" s="65">
        <v>1737</v>
      </c>
      <c r="H31" s="65">
        <f t="shared" si="0"/>
        <v>13.819715172249184</v>
      </c>
      <c r="I31" s="65">
        <v>251</v>
      </c>
      <c r="J31" s="65">
        <f t="shared" si="1"/>
        <v>1.9969766886784948</v>
      </c>
      <c r="K31" s="65">
        <f t="shared" si="2"/>
        <v>1988</v>
      </c>
      <c r="L31" s="65">
        <f t="shared" si="3"/>
        <v>15.81669186092768</v>
      </c>
      <c r="M31" s="13"/>
      <c r="N31" s="13"/>
      <c r="O31" s="13"/>
      <c r="P31" s="13"/>
      <c r="Q31" s="13"/>
      <c r="R31" s="13"/>
      <c r="S31" s="13"/>
      <c r="T31" s="13"/>
      <c r="U31" s="13"/>
      <c r="V31" s="13"/>
      <c r="W31" s="13"/>
      <c r="X31" s="13"/>
      <c r="Y31" s="13"/>
      <c r="Z31" s="13"/>
      <c r="AA31" s="13"/>
    </row>
    <row r="32" spans="1:27" ht="12" customHeight="1">
      <c r="A32" s="43">
        <v>1934</v>
      </c>
      <c r="B32" s="79">
        <f>IF(+'[1]Pop'!D155=0,'[1]Pop'!H155,'[1]Pop'!D155)</f>
        <v>126.485</v>
      </c>
      <c r="C32" s="65" t="s">
        <v>7</v>
      </c>
      <c r="D32" s="65" t="s">
        <v>7</v>
      </c>
      <c r="E32" s="65" t="s">
        <v>7</v>
      </c>
      <c r="F32" s="65" t="s">
        <v>7</v>
      </c>
      <c r="G32" s="65">
        <v>1894</v>
      </c>
      <c r="H32" s="65">
        <f t="shared" si="0"/>
        <v>14.9741076016919</v>
      </c>
      <c r="I32" s="65">
        <v>278</v>
      </c>
      <c r="J32" s="65">
        <f t="shared" si="1"/>
        <v>2.1978890777562556</v>
      </c>
      <c r="K32" s="65">
        <f t="shared" si="2"/>
        <v>2172</v>
      </c>
      <c r="L32" s="65">
        <f t="shared" si="3"/>
        <v>17.171996679448156</v>
      </c>
      <c r="M32" s="13"/>
      <c r="N32" s="13"/>
      <c r="O32" s="13"/>
      <c r="P32" s="13"/>
      <c r="Q32" s="13"/>
      <c r="R32" s="13"/>
      <c r="S32" s="13"/>
      <c r="T32" s="13"/>
      <c r="U32" s="13"/>
      <c r="V32" s="13"/>
      <c r="W32" s="13"/>
      <c r="X32" s="13"/>
      <c r="Y32" s="13"/>
      <c r="Z32" s="13"/>
      <c r="AA32" s="13"/>
    </row>
    <row r="33" spans="1:27" ht="12" customHeight="1">
      <c r="A33" s="43">
        <v>1935</v>
      </c>
      <c r="B33" s="79">
        <f>IF(+'[1]Pop'!D156=0,'[1]Pop'!H156,'[1]Pop'!D156)</f>
        <v>127.362</v>
      </c>
      <c r="C33" s="65" t="s">
        <v>7</v>
      </c>
      <c r="D33" s="65" t="s">
        <v>7</v>
      </c>
      <c r="E33" s="65" t="s">
        <v>7</v>
      </c>
      <c r="F33" s="65" t="s">
        <v>7</v>
      </c>
      <c r="G33" s="65">
        <v>2057</v>
      </c>
      <c r="H33" s="65">
        <f t="shared" si="0"/>
        <v>16.150814214600903</v>
      </c>
      <c r="I33" s="65">
        <v>306</v>
      </c>
      <c r="J33" s="65">
        <f t="shared" si="1"/>
        <v>2.402600461676167</v>
      </c>
      <c r="K33" s="65">
        <f t="shared" si="2"/>
        <v>2363</v>
      </c>
      <c r="L33" s="65">
        <f t="shared" si="3"/>
        <v>18.553414676277068</v>
      </c>
      <c r="M33" s="13"/>
      <c r="N33" s="13"/>
      <c r="O33" s="13"/>
      <c r="P33" s="13"/>
      <c r="Q33" s="13"/>
      <c r="R33" s="13"/>
      <c r="S33" s="13"/>
      <c r="T33" s="13"/>
      <c r="U33" s="13"/>
      <c r="V33" s="13"/>
      <c r="W33" s="13"/>
      <c r="X33" s="13"/>
      <c r="Y33" s="13"/>
      <c r="Z33" s="13"/>
      <c r="AA33" s="13"/>
    </row>
    <row r="34" spans="1:27" ht="12" customHeight="1">
      <c r="A34" s="41">
        <v>1936</v>
      </c>
      <c r="B34" s="78">
        <f>IF(+'[1]Pop'!D157=0,'[1]Pop'!H157,'[1]Pop'!D157)</f>
        <v>128.181</v>
      </c>
      <c r="C34" s="64" t="s">
        <v>7</v>
      </c>
      <c r="D34" s="64" t="s">
        <v>7</v>
      </c>
      <c r="E34" s="64" t="s">
        <v>7</v>
      </c>
      <c r="F34" s="64" t="s">
        <v>7</v>
      </c>
      <c r="G34" s="64">
        <v>2036</v>
      </c>
      <c r="H34" s="64">
        <f t="shared" si="0"/>
        <v>15.883789329151744</v>
      </c>
      <c r="I34" s="64">
        <v>359</v>
      </c>
      <c r="J34" s="64">
        <f t="shared" si="1"/>
        <v>2.800727096839625</v>
      </c>
      <c r="K34" s="64">
        <f t="shared" si="2"/>
        <v>2395</v>
      </c>
      <c r="L34" s="64">
        <f t="shared" si="3"/>
        <v>18.68451642599137</v>
      </c>
      <c r="M34" s="13"/>
      <c r="N34" s="13"/>
      <c r="O34" s="13"/>
      <c r="P34" s="13"/>
      <c r="Q34" s="13"/>
      <c r="R34" s="13"/>
      <c r="S34" s="13"/>
      <c r="T34" s="13"/>
      <c r="U34" s="13"/>
      <c r="V34" s="13"/>
      <c r="W34" s="13"/>
      <c r="X34" s="13"/>
      <c r="Y34" s="13"/>
      <c r="Z34" s="13"/>
      <c r="AA34" s="13"/>
    </row>
    <row r="35" spans="1:27" ht="12" customHeight="1">
      <c r="A35" s="41">
        <v>1937</v>
      </c>
      <c r="B35" s="78">
        <f>IF(+'[1]Pop'!D158=0,'[1]Pop'!H158,'[1]Pop'!D158)</f>
        <v>128.961</v>
      </c>
      <c r="C35" s="64" t="s">
        <v>7</v>
      </c>
      <c r="D35" s="64" t="s">
        <v>7</v>
      </c>
      <c r="E35" s="64" t="s">
        <v>7</v>
      </c>
      <c r="F35" s="64" t="s">
        <v>7</v>
      </c>
      <c r="G35" s="64">
        <v>2154</v>
      </c>
      <c r="H35" s="64">
        <f t="shared" si="0"/>
        <v>16.70272407937283</v>
      </c>
      <c r="I35" s="64">
        <v>387</v>
      </c>
      <c r="J35" s="64">
        <f t="shared" si="1"/>
        <v>3.0009072510293806</v>
      </c>
      <c r="K35" s="64">
        <f t="shared" si="2"/>
        <v>2541</v>
      </c>
      <c r="L35" s="64">
        <f t="shared" si="3"/>
        <v>19.703631330402214</v>
      </c>
      <c r="M35" s="13"/>
      <c r="N35" s="13"/>
      <c r="O35" s="13"/>
      <c r="P35" s="13"/>
      <c r="Q35" s="13"/>
      <c r="R35" s="13"/>
      <c r="S35" s="13"/>
      <c r="T35" s="13"/>
      <c r="U35" s="13"/>
      <c r="V35" s="13"/>
      <c r="W35" s="13"/>
      <c r="X35" s="13"/>
      <c r="Y35" s="13"/>
      <c r="Z35" s="13"/>
      <c r="AA35" s="13"/>
    </row>
    <row r="36" spans="1:27" ht="12" customHeight="1">
      <c r="A36" s="41">
        <v>1938</v>
      </c>
      <c r="B36" s="78">
        <f>IF(+'[1]Pop'!D159=0,'[1]Pop'!H159,'[1]Pop'!D159)</f>
        <v>129.969</v>
      </c>
      <c r="C36" s="64" t="s">
        <v>7</v>
      </c>
      <c r="D36" s="64" t="s">
        <v>7</v>
      </c>
      <c r="E36" s="64" t="s">
        <v>7</v>
      </c>
      <c r="F36" s="64" t="s">
        <v>7</v>
      </c>
      <c r="G36" s="64">
        <v>2241</v>
      </c>
      <c r="H36" s="64">
        <f t="shared" si="0"/>
        <v>17.24257322900076</v>
      </c>
      <c r="I36" s="64">
        <v>416</v>
      </c>
      <c r="J36" s="64">
        <f t="shared" si="1"/>
        <v>3.200763258930976</v>
      </c>
      <c r="K36" s="64">
        <f t="shared" si="2"/>
        <v>2657</v>
      </c>
      <c r="L36" s="64">
        <f t="shared" si="3"/>
        <v>20.443336487931738</v>
      </c>
      <c r="M36" s="13"/>
      <c r="N36" s="13"/>
      <c r="O36" s="13"/>
      <c r="P36" s="13"/>
      <c r="Q36" s="13"/>
      <c r="R36" s="13"/>
      <c r="S36" s="13"/>
      <c r="T36" s="13"/>
      <c r="U36" s="13"/>
      <c r="V36" s="13"/>
      <c r="W36" s="13"/>
      <c r="X36" s="13"/>
      <c r="Y36" s="13"/>
      <c r="Z36" s="13"/>
      <c r="AA36" s="13"/>
    </row>
    <row r="37" spans="1:27" ht="12" customHeight="1">
      <c r="A37" s="41">
        <v>1939</v>
      </c>
      <c r="B37" s="78">
        <f>IF(+'[1]Pop'!D160=0,'[1]Pop'!H160,'[1]Pop'!D160)</f>
        <v>131.028</v>
      </c>
      <c r="C37" s="64" t="s">
        <v>7</v>
      </c>
      <c r="D37" s="64" t="s">
        <v>7</v>
      </c>
      <c r="E37" s="64" t="s">
        <v>7</v>
      </c>
      <c r="F37" s="64" t="s">
        <v>7</v>
      </c>
      <c r="G37" s="64">
        <v>2327</v>
      </c>
      <c r="H37" s="64">
        <f t="shared" si="0"/>
        <v>17.759562841530055</v>
      </c>
      <c r="I37" s="64">
        <v>393</v>
      </c>
      <c r="J37" s="64">
        <f t="shared" si="1"/>
        <v>2.9993589156516167</v>
      </c>
      <c r="K37" s="64">
        <f t="shared" si="2"/>
        <v>2720</v>
      </c>
      <c r="L37" s="64">
        <f t="shared" si="3"/>
        <v>20.75892175718167</v>
      </c>
      <c r="M37" s="13"/>
      <c r="N37" s="13"/>
      <c r="O37" s="13"/>
      <c r="P37" s="13"/>
      <c r="Q37" s="13"/>
      <c r="R37" s="13"/>
      <c r="S37" s="13"/>
      <c r="T37" s="13"/>
      <c r="U37" s="13"/>
      <c r="V37" s="13"/>
      <c r="W37" s="13"/>
      <c r="X37" s="13"/>
      <c r="Y37" s="13"/>
      <c r="Z37" s="13"/>
      <c r="AA37" s="13"/>
    </row>
    <row r="38" spans="1:27" ht="12" customHeight="1">
      <c r="A38" s="41">
        <v>1940</v>
      </c>
      <c r="B38" s="78">
        <f>IF(+'[1]Pop'!D161=0,'[1]Pop'!H161,'[1]Pop'!D161)</f>
        <v>132.122</v>
      </c>
      <c r="C38" s="64" t="s">
        <v>7</v>
      </c>
      <c r="D38" s="64" t="s">
        <v>7</v>
      </c>
      <c r="E38" s="64" t="s">
        <v>7</v>
      </c>
      <c r="F38" s="64" t="s">
        <v>7</v>
      </c>
      <c r="G38" s="64">
        <v>2551</v>
      </c>
      <c r="H38" s="64">
        <f t="shared" si="0"/>
        <v>19.307912384008716</v>
      </c>
      <c r="I38" s="64">
        <v>436</v>
      </c>
      <c r="J38" s="64">
        <f t="shared" si="1"/>
        <v>3.2999803212182677</v>
      </c>
      <c r="K38" s="64">
        <f t="shared" si="2"/>
        <v>2987</v>
      </c>
      <c r="L38" s="64">
        <f t="shared" si="3"/>
        <v>22.607892705226984</v>
      </c>
      <c r="M38" s="13"/>
      <c r="N38" s="13"/>
      <c r="O38" s="13"/>
      <c r="P38" s="13"/>
      <c r="Q38" s="13"/>
      <c r="R38" s="13"/>
      <c r="S38" s="13"/>
      <c r="T38" s="13"/>
      <c r="U38" s="13"/>
      <c r="V38" s="13"/>
      <c r="W38" s="13"/>
      <c r="X38" s="13"/>
      <c r="Y38" s="13"/>
      <c r="Z38" s="13"/>
      <c r="AA38" s="13"/>
    </row>
    <row r="39" spans="1:27" ht="12" customHeight="1">
      <c r="A39" s="43">
        <v>1941</v>
      </c>
      <c r="B39" s="79">
        <f>IF(+'[1]Pop'!D162=0,'[1]Pop'!H162,'[1]Pop'!D162)</f>
        <v>133.402</v>
      </c>
      <c r="C39" s="65" t="s">
        <v>7</v>
      </c>
      <c r="D39" s="65" t="s">
        <v>7</v>
      </c>
      <c r="E39" s="65" t="s">
        <v>7</v>
      </c>
      <c r="F39" s="65" t="s">
        <v>7</v>
      </c>
      <c r="G39" s="65">
        <v>2604</v>
      </c>
      <c r="H39" s="65">
        <f t="shared" si="0"/>
        <v>19.519947227178005</v>
      </c>
      <c r="I39" s="65">
        <v>534</v>
      </c>
      <c r="J39" s="65">
        <f t="shared" si="1"/>
        <v>4.00293848667936</v>
      </c>
      <c r="K39" s="65">
        <f t="shared" si="2"/>
        <v>3138</v>
      </c>
      <c r="L39" s="65">
        <f t="shared" si="3"/>
        <v>23.522885713857367</v>
      </c>
      <c r="M39" s="13"/>
      <c r="N39" s="13"/>
      <c r="O39" s="13"/>
      <c r="P39" s="13"/>
      <c r="Q39" s="13"/>
      <c r="R39" s="13"/>
      <c r="S39" s="13"/>
      <c r="T39" s="13"/>
      <c r="U39" s="13"/>
      <c r="V39" s="13"/>
      <c r="W39" s="13"/>
      <c r="X39" s="13"/>
      <c r="Y39" s="13"/>
      <c r="Z39" s="13"/>
      <c r="AA39" s="13"/>
    </row>
    <row r="40" spans="1:27" ht="12" customHeight="1">
      <c r="A40" s="43">
        <v>1942</v>
      </c>
      <c r="B40" s="79">
        <f>IF(+'[1]Pop'!D163=0,'[1]Pop'!H163,'[1]Pop'!D163)</f>
        <v>134.86</v>
      </c>
      <c r="C40" s="65" t="s">
        <v>7</v>
      </c>
      <c r="D40" s="65" t="s">
        <v>7</v>
      </c>
      <c r="E40" s="65" t="s">
        <v>7</v>
      </c>
      <c r="F40" s="65" t="s">
        <v>7</v>
      </c>
      <c r="G40" s="65">
        <v>2861</v>
      </c>
      <c r="H40" s="65">
        <f t="shared" si="0"/>
        <v>21.214592911167134</v>
      </c>
      <c r="I40" s="65">
        <v>593</v>
      </c>
      <c r="J40" s="65">
        <f t="shared" si="1"/>
        <v>4.397152602699095</v>
      </c>
      <c r="K40" s="65">
        <f t="shared" si="2"/>
        <v>3454</v>
      </c>
      <c r="L40" s="65">
        <f t="shared" si="3"/>
        <v>25.61174551386623</v>
      </c>
      <c r="M40" s="13"/>
      <c r="N40" s="13"/>
      <c r="O40" s="13"/>
      <c r="P40" s="13"/>
      <c r="Q40" s="13"/>
      <c r="R40" s="13"/>
      <c r="S40" s="13"/>
      <c r="T40" s="13"/>
      <c r="U40" s="13"/>
      <c r="V40" s="13"/>
      <c r="W40" s="13"/>
      <c r="X40" s="13"/>
      <c r="Y40" s="13"/>
      <c r="Z40" s="13"/>
      <c r="AA40" s="13"/>
    </row>
    <row r="41" spans="1:27" ht="12" customHeight="1">
      <c r="A41" s="43">
        <v>1943</v>
      </c>
      <c r="B41" s="79">
        <f>IF(+'[1]Pop'!D164=0,'[1]Pop'!H164,'[1]Pop'!D164)</f>
        <v>136.739</v>
      </c>
      <c r="C41" s="65" t="s">
        <v>7</v>
      </c>
      <c r="D41" s="65" t="s">
        <v>7</v>
      </c>
      <c r="E41" s="65" t="s">
        <v>7</v>
      </c>
      <c r="F41" s="65" t="s">
        <v>7</v>
      </c>
      <c r="G41" s="65">
        <v>3090</v>
      </c>
      <c r="H41" s="65">
        <f t="shared" si="0"/>
        <v>22.59779580075911</v>
      </c>
      <c r="I41" s="65">
        <v>697</v>
      </c>
      <c r="J41" s="65">
        <f t="shared" si="1"/>
        <v>5.097302159588705</v>
      </c>
      <c r="K41" s="65">
        <f t="shared" si="2"/>
        <v>3787</v>
      </c>
      <c r="L41" s="65">
        <f t="shared" si="3"/>
        <v>27.695097960347816</v>
      </c>
      <c r="M41" s="13"/>
      <c r="N41" s="13"/>
      <c r="O41" s="13"/>
      <c r="P41" s="13"/>
      <c r="Q41" s="13"/>
      <c r="R41" s="13"/>
      <c r="S41" s="13"/>
      <c r="T41" s="13"/>
      <c r="U41" s="13"/>
      <c r="V41" s="13"/>
      <c r="W41" s="13"/>
      <c r="X41" s="13"/>
      <c r="Y41" s="13"/>
      <c r="Z41" s="13"/>
      <c r="AA41" s="13"/>
    </row>
    <row r="42" spans="1:27" ht="12" customHeight="1">
      <c r="A42" s="43">
        <v>1944</v>
      </c>
      <c r="B42" s="79">
        <f>IF(+'[1]Pop'!D165=0,'[1]Pop'!H165,'[1]Pop'!D165)</f>
        <v>138.397</v>
      </c>
      <c r="C42" s="65" t="s">
        <v>7</v>
      </c>
      <c r="D42" s="65" t="s">
        <v>7</v>
      </c>
      <c r="E42" s="65" t="s">
        <v>7</v>
      </c>
      <c r="F42" s="65" t="s">
        <v>7</v>
      </c>
      <c r="G42" s="65">
        <v>3230</v>
      </c>
      <c r="H42" s="65">
        <f t="shared" si="0"/>
        <v>23.33865618474389</v>
      </c>
      <c r="I42" s="65">
        <v>817</v>
      </c>
      <c r="J42" s="65">
        <f t="shared" si="1"/>
        <v>5.90330715261169</v>
      </c>
      <c r="K42" s="65">
        <f t="shared" si="2"/>
        <v>4047</v>
      </c>
      <c r="L42" s="65">
        <f t="shared" si="3"/>
        <v>29.241963337355582</v>
      </c>
      <c r="M42" s="13"/>
      <c r="N42" s="13"/>
      <c r="O42" s="13"/>
      <c r="P42" s="13"/>
      <c r="Q42" s="13"/>
      <c r="R42" s="13"/>
      <c r="S42" s="13"/>
      <c r="T42" s="13"/>
      <c r="U42" s="13"/>
      <c r="V42" s="13"/>
      <c r="W42" s="13"/>
      <c r="X42" s="13"/>
      <c r="Y42" s="13"/>
      <c r="Z42" s="13"/>
      <c r="AA42" s="13"/>
    </row>
    <row r="43" spans="1:27" ht="12" customHeight="1">
      <c r="A43" s="43">
        <v>1945</v>
      </c>
      <c r="B43" s="79">
        <f>IF(+'[1]Pop'!D166=0,'[1]Pop'!H166,'[1]Pop'!D166)</f>
        <v>139.928</v>
      </c>
      <c r="C43" s="65" t="s">
        <v>7</v>
      </c>
      <c r="D43" s="65" t="s">
        <v>7</v>
      </c>
      <c r="E43" s="65" t="s">
        <v>7</v>
      </c>
      <c r="F43" s="65" t="s">
        <v>7</v>
      </c>
      <c r="G43" s="65">
        <v>3176</v>
      </c>
      <c r="H43" s="65">
        <f t="shared" si="0"/>
        <v>22.697387227717112</v>
      </c>
      <c r="I43" s="65">
        <v>1077</v>
      </c>
      <c r="J43" s="65">
        <f t="shared" si="1"/>
        <v>7.696815505116917</v>
      </c>
      <c r="K43" s="65">
        <f t="shared" si="2"/>
        <v>4253</v>
      </c>
      <c r="L43" s="65">
        <f t="shared" si="3"/>
        <v>30.394202732834028</v>
      </c>
      <c r="M43" s="13"/>
      <c r="N43" s="13"/>
      <c r="O43" s="13"/>
      <c r="P43" s="13"/>
      <c r="Q43" s="13"/>
      <c r="R43" s="13"/>
      <c r="S43" s="13"/>
      <c r="T43" s="13"/>
      <c r="U43" s="13"/>
      <c r="V43" s="13"/>
      <c r="W43" s="13"/>
      <c r="X43" s="13"/>
      <c r="Y43" s="13"/>
      <c r="Z43" s="13"/>
      <c r="AA43" s="13"/>
    </row>
    <row r="44" spans="1:27" ht="12" customHeight="1">
      <c r="A44" s="41">
        <v>1946</v>
      </c>
      <c r="B44" s="78">
        <f>IF(+'[1]Pop'!D167=0,'[1]Pop'!H167,'[1]Pop'!D167)</f>
        <v>141.389</v>
      </c>
      <c r="C44" s="64" t="s">
        <v>7</v>
      </c>
      <c r="D44" s="64" t="s">
        <v>7</v>
      </c>
      <c r="E44" s="64" t="s">
        <v>7</v>
      </c>
      <c r="F44" s="64" t="s">
        <v>7</v>
      </c>
      <c r="G44" s="64">
        <v>2626</v>
      </c>
      <c r="H44" s="64">
        <f t="shared" si="0"/>
        <v>18.572873420138766</v>
      </c>
      <c r="I44" s="64">
        <v>1371</v>
      </c>
      <c r="J44" s="64">
        <f t="shared" si="1"/>
        <v>9.696652497719057</v>
      </c>
      <c r="K44" s="64">
        <f t="shared" si="2"/>
        <v>3997</v>
      </c>
      <c r="L44" s="64">
        <f t="shared" si="3"/>
        <v>28.269525917857823</v>
      </c>
      <c r="M44" s="13"/>
      <c r="N44" s="13"/>
      <c r="O44" s="13"/>
      <c r="P44" s="13"/>
      <c r="Q44" s="13"/>
      <c r="R44" s="13"/>
      <c r="S44" s="13"/>
      <c r="T44" s="13"/>
      <c r="U44" s="13"/>
      <c r="V44" s="13"/>
      <c r="W44" s="13"/>
      <c r="X44" s="13"/>
      <c r="Y44" s="13"/>
      <c r="Z44" s="13"/>
      <c r="AA44" s="13"/>
    </row>
    <row r="45" spans="1:27" ht="12" customHeight="1">
      <c r="A45" s="41">
        <v>1947</v>
      </c>
      <c r="B45" s="78">
        <f>IF(+'[1]Pop'!D168=0,'[1]Pop'!H168,'[1]Pop'!D168)</f>
        <v>144.126</v>
      </c>
      <c r="C45" s="64" t="s">
        <v>7</v>
      </c>
      <c r="D45" s="64" t="s">
        <v>7</v>
      </c>
      <c r="E45" s="64" t="s">
        <v>7</v>
      </c>
      <c r="F45" s="64" t="s">
        <v>7</v>
      </c>
      <c r="G45" s="64">
        <v>2992</v>
      </c>
      <c r="H45" s="64">
        <f t="shared" si="0"/>
        <v>20.759613116301015</v>
      </c>
      <c r="I45" s="64">
        <v>980</v>
      </c>
      <c r="J45" s="64">
        <f t="shared" si="1"/>
        <v>6.799605900392712</v>
      </c>
      <c r="K45" s="64">
        <f t="shared" si="2"/>
        <v>3972</v>
      </c>
      <c r="L45" s="64">
        <f t="shared" si="3"/>
        <v>27.559219016693724</v>
      </c>
      <c r="M45" s="13"/>
      <c r="N45" s="13"/>
      <c r="O45" s="13"/>
      <c r="P45" s="13"/>
      <c r="Q45" s="13"/>
      <c r="R45" s="13"/>
      <c r="S45" s="13"/>
      <c r="T45" s="13"/>
      <c r="U45" s="13"/>
      <c r="V45" s="13"/>
      <c r="W45" s="13"/>
      <c r="X45" s="13"/>
      <c r="Y45" s="13"/>
      <c r="Z45" s="13"/>
      <c r="AA45" s="13"/>
    </row>
    <row r="46" spans="1:27" ht="12" customHeight="1">
      <c r="A46" s="41">
        <v>1948</v>
      </c>
      <c r="B46" s="78">
        <f>IF(+'[1]Pop'!D169=0,'[1]Pop'!H169,'[1]Pop'!D169)</f>
        <v>146.631</v>
      </c>
      <c r="C46" s="64" t="s">
        <v>7</v>
      </c>
      <c r="D46" s="64" t="s">
        <v>7</v>
      </c>
      <c r="E46" s="64" t="s">
        <v>7</v>
      </c>
      <c r="F46" s="64" t="s">
        <v>7</v>
      </c>
      <c r="G46" s="64">
        <v>3039</v>
      </c>
      <c r="H46" s="64">
        <f t="shared" si="0"/>
        <v>20.72549460891626</v>
      </c>
      <c r="I46" s="64">
        <v>762</v>
      </c>
      <c r="J46" s="64">
        <f t="shared" si="1"/>
        <v>5.1967182928575815</v>
      </c>
      <c r="K46" s="64">
        <f t="shared" si="2"/>
        <v>3801</v>
      </c>
      <c r="L46" s="64">
        <f t="shared" si="3"/>
        <v>25.92221290177384</v>
      </c>
      <c r="M46" s="13"/>
      <c r="N46" s="13"/>
      <c r="O46" s="13"/>
      <c r="P46" s="13"/>
      <c r="Q46" s="13"/>
      <c r="R46" s="13"/>
      <c r="S46" s="13"/>
      <c r="T46" s="13"/>
      <c r="U46" s="13"/>
      <c r="V46" s="13"/>
      <c r="W46" s="13"/>
      <c r="X46" s="13"/>
      <c r="Y46" s="13"/>
      <c r="Z46" s="13"/>
      <c r="AA46" s="13"/>
    </row>
    <row r="47" spans="1:27" ht="12" customHeight="1">
      <c r="A47" s="41">
        <v>1949</v>
      </c>
      <c r="B47" s="78">
        <f>IF(+'[1]Pop'!D170=0,'[1]Pop'!H170,'[1]Pop'!D170)</f>
        <v>149.188</v>
      </c>
      <c r="C47" s="64" t="s">
        <v>7</v>
      </c>
      <c r="D47" s="64" t="s">
        <v>7</v>
      </c>
      <c r="E47" s="64" t="s">
        <v>7</v>
      </c>
      <c r="F47" s="64" t="s">
        <v>7</v>
      </c>
      <c r="G47" s="64">
        <v>2955</v>
      </c>
      <c r="H47" s="64">
        <f t="shared" si="0"/>
        <v>19.807223101053705</v>
      </c>
      <c r="I47" s="64">
        <v>791</v>
      </c>
      <c r="J47" s="64">
        <f t="shared" si="1"/>
        <v>5.3020350162211445</v>
      </c>
      <c r="K47" s="64">
        <f t="shared" si="2"/>
        <v>3746</v>
      </c>
      <c r="L47" s="64">
        <f t="shared" si="3"/>
        <v>25.109258117274848</v>
      </c>
      <c r="M47" s="13"/>
      <c r="N47" s="13"/>
      <c r="O47" s="13"/>
      <c r="P47" s="13"/>
      <c r="Q47" s="13"/>
      <c r="R47" s="13"/>
      <c r="S47" s="13"/>
      <c r="T47" s="13"/>
      <c r="U47" s="13"/>
      <c r="V47" s="13"/>
      <c r="W47" s="13"/>
      <c r="X47" s="13"/>
      <c r="Y47" s="13"/>
      <c r="Z47" s="13"/>
      <c r="AA47" s="13"/>
    </row>
    <row r="48" spans="1:27" ht="12" customHeight="1">
      <c r="A48" s="41">
        <v>1950</v>
      </c>
      <c r="B48" s="78">
        <f>IF(+'[1]Pop'!D171=0,'[1]Pop'!H171,'[1]Pop'!D171)</f>
        <v>151.684</v>
      </c>
      <c r="C48" s="64" t="s">
        <v>7</v>
      </c>
      <c r="D48" s="64" t="s">
        <v>7</v>
      </c>
      <c r="E48" s="64" t="s">
        <v>7</v>
      </c>
      <c r="F48" s="64" t="s">
        <v>7</v>
      </c>
      <c r="G48" s="64">
        <v>3094</v>
      </c>
      <c r="H48" s="64">
        <f t="shared" si="0"/>
        <v>20.397668837847103</v>
      </c>
      <c r="I48" s="64">
        <v>774</v>
      </c>
      <c r="J48" s="64">
        <f t="shared" si="1"/>
        <v>5.102713536035442</v>
      </c>
      <c r="K48" s="64">
        <f t="shared" si="2"/>
        <v>3868</v>
      </c>
      <c r="L48" s="64">
        <f t="shared" si="3"/>
        <v>25.500382373882545</v>
      </c>
      <c r="M48" s="13"/>
      <c r="N48" s="13"/>
      <c r="O48" s="13"/>
      <c r="P48" s="13"/>
      <c r="Q48" s="13"/>
      <c r="R48" s="13"/>
      <c r="S48" s="13"/>
      <c r="T48" s="13"/>
      <c r="U48" s="13"/>
      <c r="V48" s="13"/>
      <c r="W48" s="13"/>
      <c r="X48" s="13"/>
      <c r="Y48" s="13"/>
      <c r="Z48" s="13"/>
      <c r="AA48" s="13"/>
    </row>
    <row r="49" spans="1:27" ht="12" customHeight="1">
      <c r="A49" s="43">
        <v>1951</v>
      </c>
      <c r="B49" s="79">
        <f>IF(+'[1]Pop'!D172=0,'[1]Pop'!H172,'[1]Pop'!D172)</f>
        <v>154.287</v>
      </c>
      <c r="C49" s="65" t="s">
        <v>7</v>
      </c>
      <c r="D49" s="65" t="s">
        <v>7</v>
      </c>
      <c r="E49" s="65" t="s">
        <v>7</v>
      </c>
      <c r="F49" s="65" t="s">
        <v>7</v>
      </c>
      <c r="G49" s="65">
        <v>2901</v>
      </c>
      <c r="H49" s="65">
        <f t="shared" si="0"/>
        <v>18.8026210892687</v>
      </c>
      <c r="I49" s="65">
        <v>741</v>
      </c>
      <c r="J49" s="65">
        <f t="shared" si="1"/>
        <v>4.802737754963153</v>
      </c>
      <c r="K49" s="65">
        <f t="shared" si="2"/>
        <v>3642</v>
      </c>
      <c r="L49" s="65">
        <f t="shared" si="3"/>
        <v>23.60535884423185</v>
      </c>
      <c r="M49" s="13"/>
      <c r="N49" s="13"/>
      <c r="O49" s="13"/>
      <c r="P49" s="13"/>
      <c r="Q49" s="13"/>
      <c r="R49" s="13"/>
      <c r="S49" s="13"/>
      <c r="T49" s="13"/>
      <c r="U49" s="13"/>
      <c r="V49" s="13"/>
      <c r="W49" s="13"/>
      <c r="X49" s="13"/>
      <c r="Y49" s="13"/>
      <c r="Z49" s="13"/>
      <c r="AA49" s="13"/>
    </row>
    <row r="50" spans="1:27" ht="12" customHeight="1">
      <c r="A50" s="43">
        <v>1952</v>
      </c>
      <c r="B50" s="79">
        <f>IF(+'[1]Pop'!D173=0,'[1]Pop'!H173,'[1]Pop'!D173)</f>
        <v>156.954</v>
      </c>
      <c r="C50" s="65" t="s">
        <v>7</v>
      </c>
      <c r="D50" s="65" t="s">
        <v>7</v>
      </c>
      <c r="E50" s="65" t="s">
        <v>7</v>
      </c>
      <c r="F50" s="65" t="s">
        <v>7</v>
      </c>
      <c r="G50" s="65">
        <v>2858</v>
      </c>
      <c r="H50" s="65">
        <f t="shared" si="0"/>
        <v>18.20915682301821</v>
      </c>
      <c r="I50" s="60">
        <v>738</v>
      </c>
      <c r="J50" s="65">
        <f t="shared" si="1"/>
        <v>4.702014603004701</v>
      </c>
      <c r="K50" s="65">
        <f t="shared" si="2"/>
        <v>3596</v>
      </c>
      <c r="L50" s="65">
        <f t="shared" si="3"/>
        <v>22.91117142602291</v>
      </c>
      <c r="M50" s="13"/>
      <c r="N50" s="13"/>
      <c r="O50" s="13"/>
      <c r="P50" s="13"/>
      <c r="Q50" s="13"/>
      <c r="R50" s="13"/>
      <c r="S50" s="13"/>
      <c r="T50" s="13"/>
      <c r="U50" s="13"/>
      <c r="V50" s="13"/>
      <c r="W50" s="13"/>
      <c r="X50" s="13"/>
      <c r="Y50" s="13"/>
      <c r="Z50" s="13"/>
      <c r="AA50" s="13"/>
    </row>
    <row r="51" spans="1:27" ht="12" customHeight="1">
      <c r="A51" s="43">
        <v>1953</v>
      </c>
      <c r="B51" s="79">
        <f>IF(+'[1]Pop'!D174=0,'[1]Pop'!H174,'[1]Pop'!D174)</f>
        <v>159.565</v>
      </c>
      <c r="C51" s="65" t="s">
        <v>7</v>
      </c>
      <c r="D51" s="65" t="s">
        <v>7</v>
      </c>
      <c r="E51" s="65" t="s">
        <v>7</v>
      </c>
      <c r="F51" s="65" t="s">
        <v>7</v>
      </c>
      <c r="G51" s="65">
        <v>2818</v>
      </c>
      <c r="H51" s="65">
        <f t="shared" si="0"/>
        <v>17.66051452386175</v>
      </c>
      <c r="I51" s="60">
        <v>766</v>
      </c>
      <c r="J51" s="65">
        <f t="shared" si="1"/>
        <v>4.8005514993889635</v>
      </c>
      <c r="K51" s="65">
        <f t="shared" si="2"/>
        <v>3584</v>
      </c>
      <c r="L51" s="65">
        <f t="shared" si="3"/>
        <v>22.461066023250712</v>
      </c>
      <c r="M51" s="13"/>
      <c r="N51" s="13"/>
      <c r="O51" s="13"/>
      <c r="P51" s="13"/>
      <c r="Q51" s="13"/>
      <c r="R51" s="13"/>
      <c r="S51" s="13"/>
      <c r="T51" s="13"/>
      <c r="U51" s="13"/>
      <c r="V51" s="13"/>
      <c r="W51" s="13"/>
      <c r="X51" s="13"/>
      <c r="Y51" s="13"/>
      <c r="Z51" s="13"/>
      <c r="AA51" s="13"/>
    </row>
    <row r="52" spans="1:27" ht="12" customHeight="1">
      <c r="A52" s="43">
        <v>1954</v>
      </c>
      <c r="B52" s="79">
        <f>IF(+'[1]Pop'!D175=0,'[1]Pop'!H175,'[1]Pop'!D175)</f>
        <v>162.391</v>
      </c>
      <c r="C52" s="65" t="s">
        <v>7</v>
      </c>
      <c r="D52" s="65" t="s">
        <v>7</v>
      </c>
      <c r="E52" s="65" t="s">
        <v>7</v>
      </c>
      <c r="F52" s="65" t="s">
        <v>7</v>
      </c>
      <c r="G52" s="65">
        <v>2748</v>
      </c>
      <c r="H52" s="65">
        <f t="shared" si="0"/>
        <v>16.922120068230385</v>
      </c>
      <c r="I52" s="60">
        <v>796</v>
      </c>
      <c r="J52" s="65">
        <f t="shared" si="1"/>
        <v>4.9017494811904605</v>
      </c>
      <c r="K52" s="65">
        <f t="shared" si="2"/>
        <v>3544</v>
      </c>
      <c r="L52" s="65">
        <f t="shared" si="3"/>
        <v>21.823869549420845</v>
      </c>
      <c r="M52" s="13"/>
      <c r="N52" s="13"/>
      <c r="O52" s="13"/>
      <c r="P52" s="13"/>
      <c r="Q52" s="13"/>
      <c r="R52" s="13"/>
      <c r="S52" s="13"/>
      <c r="T52" s="13"/>
      <c r="U52" s="13"/>
      <c r="V52" s="13"/>
      <c r="W52" s="13"/>
      <c r="X52" s="13"/>
      <c r="Y52" s="13"/>
      <c r="Z52" s="13"/>
      <c r="AA52" s="13"/>
    </row>
    <row r="53" spans="1:27" ht="12" customHeight="1">
      <c r="A53" s="43">
        <v>1955</v>
      </c>
      <c r="B53" s="79">
        <f>IF(+'[1]Pop'!D176=0,'[1]Pop'!H176,'[1]Pop'!D176)</f>
        <v>165.275</v>
      </c>
      <c r="C53" s="65" t="s">
        <v>7</v>
      </c>
      <c r="D53" s="65" t="s">
        <v>7</v>
      </c>
      <c r="E53" s="65" t="s">
        <v>7</v>
      </c>
      <c r="F53" s="65" t="s">
        <v>7</v>
      </c>
      <c r="G53" s="65">
        <v>2712</v>
      </c>
      <c r="H53" s="65">
        <f t="shared" si="0"/>
        <v>16.40901527756769</v>
      </c>
      <c r="I53" s="60">
        <v>777</v>
      </c>
      <c r="J53" s="65">
        <f t="shared" si="1"/>
        <v>4.701255483285434</v>
      </c>
      <c r="K53" s="65">
        <f t="shared" si="2"/>
        <v>3489</v>
      </c>
      <c r="L53" s="65">
        <f t="shared" si="3"/>
        <v>21.110270760853123</v>
      </c>
      <c r="M53" s="13"/>
      <c r="N53" s="13"/>
      <c r="O53" s="13"/>
      <c r="P53" s="13"/>
      <c r="Q53" s="13"/>
      <c r="R53" s="13"/>
      <c r="S53" s="13"/>
      <c r="T53" s="13"/>
      <c r="U53" s="13"/>
      <c r="V53" s="13"/>
      <c r="W53" s="13"/>
      <c r="X53" s="13"/>
      <c r="Y53" s="13"/>
      <c r="Z53" s="13"/>
      <c r="AA53" s="13"/>
    </row>
    <row r="54" spans="1:27" ht="12" customHeight="1">
      <c r="A54" s="41">
        <v>1956</v>
      </c>
      <c r="B54" s="78">
        <f>IF(+'[1]Pop'!D177=0,'[1]Pop'!H177,'[1]Pop'!D177)</f>
        <v>168.221</v>
      </c>
      <c r="C54" s="64" t="s">
        <v>7</v>
      </c>
      <c r="D54" s="64" t="s">
        <v>7</v>
      </c>
      <c r="E54" s="64" t="s">
        <v>7</v>
      </c>
      <c r="F54" s="64" t="s">
        <v>7</v>
      </c>
      <c r="G54" s="64">
        <v>2692</v>
      </c>
      <c r="H54" s="64">
        <f t="shared" si="0"/>
        <v>16.002758276315085</v>
      </c>
      <c r="I54" s="56">
        <v>757</v>
      </c>
      <c r="J54" s="64">
        <f t="shared" si="1"/>
        <v>4.500032695085631</v>
      </c>
      <c r="K54" s="64">
        <f t="shared" si="2"/>
        <v>3449</v>
      </c>
      <c r="L54" s="64">
        <f t="shared" si="3"/>
        <v>20.502790971400717</v>
      </c>
      <c r="M54" s="13"/>
      <c r="N54" s="13"/>
      <c r="O54" s="13"/>
      <c r="P54" s="13"/>
      <c r="Q54" s="13"/>
      <c r="R54" s="13"/>
      <c r="S54" s="13"/>
      <c r="T54" s="13"/>
      <c r="U54" s="13"/>
      <c r="V54" s="13"/>
      <c r="W54" s="13"/>
      <c r="X54" s="13"/>
      <c r="Y54" s="13"/>
      <c r="Z54" s="13"/>
      <c r="AA54" s="13"/>
    </row>
    <row r="55" spans="1:27" ht="12" customHeight="1">
      <c r="A55" s="41">
        <v>1957</v>
      </c>
      <c r="B55" s="78">
        <f>IF(+'[1]Pop'!D178=0,'[1]Pop'!H178,'[1]Pop'!D178)</f>
        <v>171.274</v>
      </c>
      <c r="C55" s="64" t="s">
        <v>7</v>
      </c>
      <c r="D55" s="64" t="s">
        <v>7</v>
      </c>
      <c r="E55" s="64" t="s">
        <v>7</v>
      </c>
      <c r="F55" s="64" t="s">
        <v>7</v>
      </c>
      <c r="G55" s="64">
        <v>2648</v>
      </c>
      <c r="H55" s="64">
        <f t="shared" si="0"/>
        <v>15.460606980627533</v>
      </c>
      <c r="I55" s="56">
        <v>788</v>
      </c>
      <c r="J55" s="64">
        <f t="shared" si="1"/>
        <v>4.600815068253208</v>
      </c>
      <c r="K55" s="64">
        <f t="shared" si="2"/>
        <v>3436</v>
      </c>
      <c r="L55" s="64">
        <f t="shared" si="3"/>
        <v>20.06142204888074</v>
      </c>
      <c r="M55" s="13"/>
      <c r="N55" s="13"/>
      <c r="O55" s="13"/>
      <c r="P55" s="13"/>
      <c r="Q55" s="13"/>
      <c r="R55" s="13"/>
      <c r="S55" s="13"/>
      <c r="T55" s="13"/>
      <c r="U55" s="13"/>
      <c r="V55" s="13"/>
      <c r="W55" s="13"/>
      <c r="X55" s="13"/>
      <c r="Y55" s="13"/>
      <c r="Z55" s="13"/>
      <c r="AA55" s="13"/>
    </row>
    <row r="56" spans="1:27" ht="12" customHeight="1">
      <c r="A56" s="41">
        <v>1958</v>
      </c>
      <c r="B56" s="78">
        <f>IF(+'[1]Pop'!D179=0,'[1]Pop'!H179,'[1]Pop'!D179)</f>
        <v>174.141</v>
      </c>
      <c r="C56" s="64" t="s">
        <v>7</v>
      </c>
      <c r="D56" s="64" t="s">
        <v>7</v>
      </c>
      <c r="E56" s="64" t="s">
        <v>7</v>
      </c>
      <c r="F56" s="64" t="s">
        <v>7</v>
      </c>
      <c r="G56" s="64">
        <v>2586</v>
      </c>
      <c r="H56" s="64">
        <f t="shared" si="0"/>
        <v>14.85003531620928</v>
      </c>
      <c r="I56" s="56">
        <v>731</v>
      </c>
      <c r="J56" s="64">
        <f t="shared" si="1"/>
        <v>4.197747802068439</v>
      </c>
      <c r="K56" s="64">
        <f t="shared" si="2"/>
        <v>3317</v>
      </c>
      <c r="L56" s="64">
        <f t="shared" si="3"/>
        <v>19.047783118277717</v>
      </c>
      <c r="M56" s="13"/>
      <c r="N56" s="13"/>
      <c r="O56" s="13"/>
      <c r="P56" s="13"/>
      <c r="Q56" s="13"/>
      <c r="R56" s="13"/>
      <c r="S56" s="13"/>
      <c r="T56" s="13"/>
      <c r="U56" s="13"/>
      <c r="V56" s="13"/>
      <c r="W56" s="13"/>
      <c r="X56" s="13"/>
      <c r="Y56" s="13"/>
      <c r="Z56" s="13"/>
      <c r="AA56" s="13"/>
    </row>
    <row r="57" spans="1:27" ht="12" customHeight="1">
      <c r="A57" s="41">
        <v>1959</v>
      </c>
      <c r="B57" s="78">
        <f>IF(+'[1]Pop'!D180=0,'[1]Pop'!H180,'[1]Pop'!D180)</f>
        <v>177.073</v>
      </c>
      <c r="C57" s="64" t="s">
        <v>7</v>
      </c>
      <c r="D57" s="64" t="s">
        <v>7</v>
      </c>
      <c r="E57" s="64" t="s">
        <v>7</v>
      </c>
      <c r="F57" s="64" t="s">
        <v>7</v>
      </c>
      <c r="G57" s="64">
        <v>2544</v>
      </c>
      <c r="H57" s="64">
        <f t="shared" si="0"/>
        <v>14.366956001197245</v>
      </c>
      <c r="I57" s="56">
        <v>815</v>
      </c>
      <c r="J57" s="64">
        <f t="shared" si="1"/>
        <v>4.602621517679149</v>
      </c>
      <c r="K57" s="64">
        <f t="shared" si="2"/>
        <v>3359</v>
      </c>
      <c r="L57" s="64">
        <f t="shared" si="3"/>
        <v>18.969577518876395</v>
      </c>
      <c r="M57" s="13"/>
      <c r="N57" s="13"/>
      <c r="O57" s="13"/>
      <c r="P57" s="13"/>
      <c r="Q57" s="13"/>
      <c r="R57" s="13"/>
      <c r="S57" s="13"/>
      <c r="T57" s="13"/>
      <c r="U57" s="13"/>
      <c r="V57" s="13"/>
      <c r="W57" s="13"/>
      <c r="X57" s="13"/>
      <c r="Y57" s="13"/>
      <c r="Z57" s="13"/>
      <c r="AA57" s="13"/>
    </row>
    <row r="58" spans="1:27" ht="12" customHeight="1">
      <c r="A58" s="41">
        <v>1960</v>
      </c>
      <c r="B58" s="78">
        <f>IF(+'[1]Pop'!D181=0,'[1]Pop'!H181,'[1]Pop'!D181)</f>
        <v>180.671</v>
      </c>
      <c r="C58" s="64" t="s">
        <v>7</v>
      </c>
      <c r="D58" s="64" t="s">
        <v>7</v>
      </c>
      <c r="E58" s="64" t="s">
        <v>7</v>
      </c>
      <c r="F58" s="64" t="s">
        <v>7</v>
      </c>
      <c r="G58" s="64">
        <v>2494</v>
      </c>
      <c r="H58" s="64">
        <f t="shared" si="0"/>
        <v>13.804096949704158</v>
      </c>
      <c r="I58" s="56">
        <v>813</v>
      </c>
      <c r="J58" s="64">
        <f t="shared" si="1"/>
        <v>4.499892069009415</v>
      </c>
      <c r="K58" s="64">
        <f t="shared" si="2"/>
        <v>3307</v>
      </c>
      <c r="L58" s="64">
        <f t="shared" si="3"/>
        <v>18.303989018713573</v>
      </c>
      <c r="M58" s="13"/>
      <c r="N58" s="13"/>
      <c r="O58" s="13"/>
      <c r="P58" s="13"/>
      <c r="Q58" s="13"/>
      <c r="R58" s="13"/>
      <c r="S58" s="13"/>
      <c r="T58" s="13"/>
      <c r="U58" s="13"/>
      <c r="V58" s="13"/>
      <c r="W58" s="13"/>
      <c r="X58" s="13"/>
      <c r="Y58" s="13"/>
      <c r="Z58" s="13"/>
      <c r="AA58" s="13"/>
    </row>
    <row r="59" spans="1:27" ht="12" customHeight="1">
      <c r="A59" s="43">
        <v>1961</v>
      </c>
      <c r="B59" s="79">
        <f>IF(+'[1]Pop'!D182=0,'[1]Pop'!H182,'[1]Pop'!D182)</f>
        <v>183.691</v>
      </c>
      <c r="C59" s="65" t="s">
        <v>7</v>
      </c>
      <c r="D59" s="65" t="s">
        <v>7</v>
      </c>
      <c r="E59" s="65" t="s">
        <v>7</v>
      </c>
      <c r="F59" s="65" t="s">
        <v>7</v>
      </c>
      <c r="G59" s="65">
        <v>2448</v>
      </c>
      <c r="H59" s="65">
        <f t="shared" si="0"/>
        <v>13.326728037846165</v>
      </c>
      <c r="I59" s="60">
        <v>882</v>
      </c>
      <c r="J59" s="65">
        <f t="shared" si="1"/>
        <v>4.801541719518104</v>
      </c>
      <c r="K59" s="65">
        <f t="shared" si="2"/>
        <v>3330</v>
      </c>
      <c r="L59" s="65">
        <f t="shared" si="3"/>
        <v>18.12826975736427</v>
      </c>
      <c r="M59" s="13"/>
      <c r="N59" s="13"/>
      <c r="O59" s="13"/>
      <c r="P59" s="13"/>
      <c r="Q59" s="13"/>
      <c r="R59" s="13"/>
      <c r="S59" s="13"/>
      <c r="T59" s="13"/>
      <c r="U59" s="13"/>
      <c r="V59" s="13"/>
      <c r="W59" s="13"/>
      <c r="X59" s="13"/>
      <c r="Y59" s="13"/>
      <c r="Z59" s="13"/>
      <c r="AA59" s="13"/>
    </row>
    <row r="60" spans="1:27" ht="12" customHeight="1">
      <c r="A60" s="43">
        <v>1962</v>
      </c>
      <c r="B60" s="79">
        <f>IF(+'[1]Pop'!D183=0,'[1]Pop'!H183,'[1]Pop'!D183)</f>
        <v>186.538</v>
      </c>
      <c r="C60" s="65" t="s">
        <v>7</v>
      </c>
      <c r="D60" s="65" t="s">
        <v>7</v>
      </c>
      <c r="E60" s="65" t="s">
        <v>7</v>
      </c>
      <c r="F60" s="65" t="s">
        <v>7</v>
      </c>
      <c r="G60" s="65">
        <v>2336</v>
      </c>
      <c r="H60" s="65">
        <f t="shared" si="0"/>
        <v>12.522917582476492</v>
      </c>
      <c r="I60" s="60">
        <v>839</v>
      </c>
      <c r="J60" s="65">
        <f t="shared" si="1"/>
        <v>4.497743087199391</v>
      </c>
      <c r="K60" s="65">
        <f t="shared" si="2"/>
        <v>3175</v>
      </c>
      <c r="L60" s="65">
        <f t="shared" si="3"/>
        <v>17.020660669675884</v>
      </c>
      <c r="M60" s="13"/>
      <c r="N60" s="13"/>
      <c r="O60" s="13"/>
      <c r="P60" s="13"/>
      <c r="Q60" s="13"/>
      <c r="R60" s="13"/>
      <c r="S60" s="13"/>
      <c r="T60" s="13"/>
      <c r="U60" s="13"/>
      <c r="V60" s="13"/>
      <c r="W60" s="13"/>
      <c r="X60" s="13"/>
      <c r="Y60" s="13"/>
      <c r="Z60" s="13"/>
      <c r="AA60" s="13"/>
    </row>
    <row r="61" spans="1:27" ht="12" customHeight="1">
      <c r="A61" s="43">
        <v>1963</v>
      </c>
      <c r="B61" s="79">
        <f>IF(+'[1]Pop'!D184=0,'[1]Pop'!H184,'[1]Pop'!D184)</f>
        <v>189.242</v>
      </c>
      <c r="C61" s="65" t="s">
        <v>7</v>
      </c>
      <c r="D61" s="65" t="s">
        <v>7</v>
      </c>
      <c r="E61" s="65" t="s">
        <v>7</v>
      </c>
      <c r="F61" s="65" t="s">
        <v>7</v>
      </c>
      <c r="G61" s="65">
        <v>2211</v>
      </c>
      <c r="H61" s="65">
        <f t="shared" si="0"/>
        <v>11.683452933281195</v>
      </c>
      <c r="I61" s="60">
        <v>908</v>
      </c>
      <c r="J61" s="65">
        <f t="shared" si="1"/>
        <v>4.798089219095127</v>
      </c>
      <c r="K61" s="65">
        <f t="shared" si="2"/>
        <v>3119</v>
      </c>
      <c r="L61" s="65">
        <f t="shared" si="3"/>
        <v>16.481542152376324</v>
      </c>
      <c r="M61" s="13"/>
      <c r="N61" s="13"/>
      <c r="O61" s="13"/>
      <c r="P61" s="13"/>
      <c r="Q61" s="13"/>
      <c r="R61" s="13"/>
      <c r="S61" s="13"/>
      <c r="T61" s="13"/>
      <c r="U61" s="13"/>
      <c r="V61" s="13"/>
      <c r="W61" s="13"/>
      <c r="X61" s="13"/>
      <c r="Y61" s="13"/>
      <c r="Z61" s="13"/>
      <c r="AA61" s="13"/>
    </row>
    <row r="62" spans="1:27" ht="12" customHeight="1">
      <c r="A62" s="43">
        <v>1964</v>
      </c>
      <c r="B62" s="79">
        <f>IF(+'[1]Pop'!D185=0,'[1]Pop'!H185,'[1]Pop'!D185)</f>
        <v>191.889</v>
      </c>
      <c r="C62" s="65" t="s">
        <v>7</v>
      </c>
      <c r="D62" s="65" t="s">
        <v>7</v>
      </c>
      <c r="E62" s="65" t="s">
        <v>7</v>
      </c>
      <c r="F62" s="65" t="s">
        <v>7</v>
      </c>
      <c r="G62" s="65">
        <v>2188</v>
      </c>
      <c r="H62" s="65">
        <f t="shared" si="0"/>
        <v>11.402425360494869</v>
      </c>
      <c r="I62" s="60">
        <v>921</v>
      </c>
      <c r="J62" s="65">
        <f t="shared" si="1"/>
        <v>4.799649797539202</v>
      </c>
      <c r="K62" s="65">
        <f t="shared" si="2"/>
        <v>3109</v>
      </c>
      <c r="L62" s="65">
        <f t="shared" si="3"/>
        <v>16.20207515803407</v>
      </c>
      <c r="M62" s="13"/>
      <c r="N62" s="13"/>
      <c r="O62" s="13"/>
      <c r="P62" s="13"/>
      <c r="Q62" s="13"/>
      <c r="R62" s="13"/>
      <c r="S62" s="13"/>
      <c r="T62" s="13"/>
      <c r="U62" s="13"/>
      <c r="V62" s="13"/>
      <c r="W62" s="13"/>
      <c r="X62" s="13"/>
      <c r="Y62" s="13"/>
      <c r="Z62" s="13"/>
      <c r="AA62" s="13"/>
    </row>
    <row r="63" spans="1:27" ht="12" customHeight="1">
      <c r="A63" s="43">
        <v>1965</v>
      </c>
      <c r="B63" s="79">
        <f>IF(+'[1]Pop'!D186=0,'[1]Pop'!H186,'[1]Pop'!D186)</f>
        <v>194.303</v>
      </c>
      <c r="C63" s="65" t="s">
        <v>7</v>
      </c>
      <c r="D63" s="65" t="s">
        <v>7</v>
      </c>
      <c r="E63" s="65" t="s">
        <v>7</v>
      </c>
      <c r="F63" s="65" t="s">
        <v>7</v>
      </c>
      <c r="G63" s="65">
        <v>2092</v>
      </c>
      <c r="H63" s="65">
        <f t="shared" si="0"/>
        <v>10.766689140157384</v>
      </c>
      <c r="I63" s="60">
        <v>972</v>
      </c>
      <c r="J63" s="65">
        <f t="shared" si="1"/>
        <v>5.002496101449798</v>
      </c>
      <c r="K63" s="65">
        <f t="shared" si="2"/>
        <v>3064</v>
      </c>
      <c r="L63" s="65">
        <f t="shared" si="3"/>
        <v>15.76918524160718</v>
      </c>
      <c r="M63" s="13"/>
      <c r="N63" s="13"/>
      <c r="O63" s="13"/>
      <c r="P63" s="13"/>
      <c r="Q63" s="13"/>
      <c r="R63" s="13"/>
      <c r="S63" s="13"/>
      <c r="T63" s="13"/>
      <c r="U63" s="13"/>
      <c r="V63" s="13"/>
      <c r="W63" s="13"/>
      <c r="X63" s="13"/>
      <c r="Y63" s="13"/>
      <c r="Z63" s="13"/>
      <c r="AA63" s="13"/>
    </row>
    <row r="64" spans="1:27" ht="12" customHeight="1">
      <c r="A64" s="41">
        <v>1966</v>
      </c>
      <c r="B64" s="78">
        <f>IF(+'[1]Pop'!D187=0,'[1]Pop'!H187,'[1]Pop'!D187)</f>
        <v>196.56</v>
      </c>
      <c r="C64" s="64">
        <v>1586</v>
      </c>
      <c r="D64" s="64">
        <f>C64/B64</f>
        <v>8.068783068783068</v>
      </c>
      <c r="E64" s="56">
        <v>359</v>
      </c>
      <c r="F64" s="64">
        <f>E64/B64</f>
        <v>1.8264143264143264</v>
      </c>
      <c r="G64" s="179">
        <f aca="true" t="shared" si="4" ref="G64:G88">C64+E64</f>
        <v>1945</v>
      </c>
      <c r="H64" s="64">
        <f t="shared" si="0"/>
        <v>9.895197395197394</v>
      </c>
      <c r="I64" s="64">
        <v>1038</v>
      </c>
      <c r="J64" s="64">
        <f t="shared" si="1"/>
        <v>5.280830280830281</v>
      </c>
      <c r="K64" s="64">
        <f t="shared" si="2"/>
        <v>2983</v>
      </c>
      <c r="L64" s="64">
        <f t="shared" si="3"/>
        <v>15.176027676027676</v>
      </c>
      <c r="M64" s="13"/>
      <c r="N64" s="13"/>
      <c r="O64" s="13"/>
      <c r="P64" s="13"/>
      <c r="Q64" s="13"/>
      <c r="R64" s="13"/>
      <c r="S64" s="13"/>
      <c r="T64" s="13"/>
      <c r="U64" s="13"/>
      <c r="V64" s="13"/>
      <c r="W64" s="13"/>
      <c r="X64" s="13"/>
      <c r="Y64" s="13"/>
      <c r="Z64" s="13"/>
      <c r="AA64" s="13"/>
    </row>
    <row r="65" spans="1:27" ht="12" customHeight="1">
      <c r="A65" s="41">
        <v>1967</v>
      </c>
      <c r="B65" s="78">
        <f>IF(+'[1]Pop'!D188=0,'[1]Pop'!H188,'[1]Pop'!D188)</f>
        <v>198.712</v>
      </c>
      <c r="C65" s="64">
        <v>1447</v>
      </c>
      <c r="D65" s="64">
        <f aca="true" t="shared" si="5" ref="D65:D98">C65/B65</f>
        <v>7.281895406417328</v>
      </c>
      <c r="E65" s="56">
        <v>328</v>
      </c>
      <c r="F65" s="64">
        <f aca="true" t="shared" si="6" ref="F65:F98">E65/B65</f>
        <v>1.6506300575707558</v>
      </c>
      <c r="G65" s="179">
        <f t="shared" si="4"/>
        <v>1775</v>
      </c>
      <c r="H65" s="64">
        <f t="shared" si="0"/>
        <v>8.932525463988084</v>
      </c>
      <c r="I65" s="64">
        <v>984</v>
      </c>
      <c r="J65" s="64">
        <f t="shared" si="1"/>
        <v>4.951890172712267</v>
      </c>
      <c r="K65" s="64">
        <f t="shared" si="2"/>
        <v>2759</v>
      </c>
      <c r="L65" s="64">
        <f t="shared" si="3"/>
        <v>13.884415636700352</v>
      </c>
      <c r="M65" s="13"/>
      <c r="N65" s="13"/>
      <c r="O65" s="13"/>
      <c r="P65" s="13"/>
      <c r="Q65" s="13"/>
      <c r="R65" s="13"/>
      <c r="S65" s="13"/>
      <c r="T65" s="13"/>
      <c r="U65" s="13"/>
      <c r="V65" s="13"/>
      <c r="W65" s="13"/>
      <c r="X65" s="13"/>
      <c r="Y65" s="13"/>
      <c r="Z65" s="13"/>
      <c r="AA65" s="13"/>
    </row>
    <row r="66" spans="1:27" ht="12" customHeight="1">
      <c r="A66" s="41">
        <v>1968</v>
      </c>
      <c r="B66" s="78">
        <f>IF(+'[1]Pop'!D189=0,'[1]Pop'!H189,'[1]Pop'!D189)</f>
        <v>200.706</v>
      </c>
      <c r="C66" s="64">
        <v>1406</v>
      </c>
      <c r="D66" s="64">
        <f t="shared" si="5"/>
        <v>7.005271391986289</v>
      </c>
      <c r="E66" s="56">
        <v>352</v>
      </c>
      <c r="F66" s="64">
        <f t="shared" si="6"/>
        <v>1.7538090540392415</v>
      </c>
      <c r="G66" s="179">
        <f t="shared" si="4"/>
        <v>1758</v>
      </c>
      <c r="H66" s="64">
        <f t="shared" si="0"/>
        <v>8.75908044602553</v>
      </c>
      <c r="I66" s="64">
        <v>948</v>
      </c>
      <c r="J66" s="64">
        <f t="shared" si="1"/>
        <v>4.723326656901139</v>
      </c>
      <c r="K66" s="64">
        <f t="shared" si="2"/>
        <v>2706</v>
      </c>
      <c r="L66" s="64">
        <f t="shared" si="3"/>
        <v>13.48240710292667</v>
      </c>
      <c r="M66" s="13"/>
      <c r="N66" s="13"/>
      <c r="O66" s="13"/>
      <c r="P66" s="13"/>
      <c r="Q66" s="13"/>
      <c r="R66" s="13"/>
      <c r="S66" s="13"/>
      <c r="T66" s="13"/>
      <c r="U66" s="13"/>
      <c r="V66" s="13"/>
      <c r="W66" s="13"/>
      <c r="X66" s="13"/>
      <c r="Y66" s="13"/>
      <c r="Z66" s="13"/>
      <c r="AA66" s="13"/>
    </row>
    <row r="67" spans="1:27" ht="12" customHeight="1">
      <c r="A67" s="41">
        <v>1969</v>
      </c>
      <c r="B67" s="78">
        <f>IF(+'[1]Pop'!D190=0,'[1]Pop'!H190,'[1]Pop'!D190)</f>
        <v>202.677</v>
      </c>
      <c r="C67" s="64">
        <v>1297</v>
      </c>
      <c r="D67" s="64">
        <f t="shared" si="5"/>
        <v>6.3993447702502015</v>
      </c>
      <c r="E67" s="56">
        <v>293</v>
      </c>
      <c r="F67" s="64">
        <f t="shared" si="6"/>
        <v>1.4456499750835072</v>
      </c>
      <c r="G67" s="179">
        <f t="shared" si="4"/>
        <v>1590</v>
      </c>
      <c r="H67" s="64">
        <f t="shared" si="0"/>
        <v>7.844994745333708</v>
      </c>
      <c r="I67" s="64">
        <v>989</v>
      </c>
      <c r="J67" s="64">
        <f t="shared" si="1"/>
        <v>4.879685410776753</v>
      </c>
      <c r="K67" s="64">
        <f t="shared" si="2"/>
        <v>2579</v>
      </c>
      <c r="L67" s="64">
        <f t="shared" si="3"/>
        <v>12.724680156110463</v>
      </c>
      <c r="M67" s="13"/>
      <c r="N67" s="13"/>
      <c r="O67" s="13"/>
      <c r="P67" s="13"/>
      <c r="Q67" s="13"/>
      <c r="R67" s="13"/>
      <c r="S67" s="13"/>
      <c r="T67" s="13"/>
      <c r="U67" s="13"/>
      <c r="V67" s="13"/>
      <c r="W67" s="13"/>
      <c r="X67" s="13"/>
      <c r="Y67" s="13"/>
      <c r="Z67" s="13"/>
      <c r="AA67" s="13"/>
    </row>
    <row r="68" spans="1:27" ht="12" customHeight="1">
      <c r="A68" s="41">
        <v>1970</v>
      </c>
      <c r="B68" s="78">
        <f>IF(+'[1]Pop'!D191=0,'[1]Pop'!H191,'[1]Pop'!D191)</f>
        <v>205.052</v>
      </c>
      <c r="C68" s="55">
        <v>1192.153</v>
      </c>
      <c r="D68" s="55">
        <f t="shared" si="5"/>
        <v>5.813905740982776</v>
      </c>
      <c r="E68" s="55">
        <v>246</v>
      </c>
      <c r="F68" s="55">
        <f t="shared" si="6"/>
        <v>1.1996956869477011</v>
      </c>
      <c r="G68" s="179">
        <f t="shared" si="4"/>
        <v>1438.153</v>
      </c>
      <c r="H68" s="55">
        <f t="shared" si="0"/>
        <v>7.013601427930476</v>
      </c>
      <c r="I68" s="55">
        <v>1016</v>
      </c>
      <c r="J68" s="55">
        <f t="shared" si="1"/>
        <v>4.954840723328717</v>
      </c>
      <c r="K68" s="55">
        <f t="shared" si="2"/>
        <v>2454.1530000000002</v>
      </c>
      <c r="L68" s="55">
        <f t="shared" si="3"/>
        <v>11.968442151259195</v>
      </c>
      <c r="M68" s="13"/>
      <c r="N68" s="13"/>
      <c r="O68" s="13"/>
      <c r="P68" s="13"/>
      <c r="Q68" s="13"/>
      <c r="R68" s="13"/>
      <c r="S68" s="13"/>
      <c r="T68" s="13"/>
      <c r="U68" s="13"/>
      <c r="V68" s="13"/>
      <c r="W68" s="13"/>
      <c r="X68" s="13"/>
      <c r="Y68" s="13"/>
      <c r="Z68" s="13"/>
      <c r="AA68" s="13"/>
    </row>
    <row r="69" spans="1:27" ht="12" customHeight="1">
      <c r="A69" s="43">
        <v>1971</v>
      </c>
      <c r="B69" s="79">
        <f>IF(+'[1]Pop'!D192=0,'[1]Pop'!H192,'[1]Pop'!D192)</f>
        <v>207.661</v>
      </c>
      <c r="C69" s="59">
        <v>1174.384</v>
      </c>
      <c r="D69" s="59">
        <f t="shared" si="5"/>
        <v>5.655293964682825</v>
      </c>
      <c r="E69" s="59">
        <v>224</v>
      </c>
      <c r="F69" s="59">
        <f t="shared" si="6"/>
        <v>1.0786811197095265</v>
      </c>
      <c r="G69" s="59">
        <f t="shared" si="4"/>
        <v>1398.384</v>
      </c>
      <c r="H69" s="59">
        <f t="shared" si="0"/>
        <v>6.733975084392351</v>
      </c>
      <c r="I69" s="59">
        <v>1039</v>
      </c>
      <c r="J69" s="59">
        <f t="shared" si="1"/>
        <v>5.003346800795527</v>
      </c>
      <c r="K69" s="59">
        <f t="shared" si="2"/>
        <v>2437.384</v>
      </c>
      <c r="L69" s="59">
        <f t="shared" si="3"/>
        <v>11.737321885187878</v>
      </c>
      <c r="M69" s="13"/>
      <c r="N69" s="13"/>
      <c r="O69" s="13"/>
      <c r="P69" s="13"/>
      <c r="Q69" s="13"/>
      <c r="R69" s="13"/>
      <c r="S69" s="13"/>
      <c r="T69" s="13"/>
      <c r="U69" s="13"/>
      <c r="V69" s="13"/>
      <c r="W69" s="13"/>
      <c r="X69" s="13"/>
      <c r="Y69" s="13"/>
      <c r="Z69" s="13"/>
      <c r="AA69" s="13"/>
    </row>
    <row r="70" spans="1:27" ht="12" customHeight="1">
      <c r="A70" s="43">
        <v>1972</v>
      </c>
      <c r="B70" s="79">
        <f>IF(+'[1]Pop'!D193=0,'[1]Pop'!H193,'[1]Pop'!D193)</f>
        <v>209.896</v>
      </c>
      <c r="C70" s="59">
        <v>1066.056</v>
      </c>
      <c r="D70" s="59">
        <f t="shared" si="5"/>
        <v>5.078972443495827</v>
      </c>
      <c r="E70" s="59">
        <v>252</v>
      </c>
      <c r="F70" s="59">
        <f t="shared" si="6"/>
        <v>1.2005945801730382</v>
      </c>
      <c r="G70" s="59">
        <f t="shared" si="4"/>
        <v>1318.056</v>
      </c>
      <c r="H70" s="59">
        <f t="shared" si="0"/>
        <v>6.279567023668865</v>
      </c>
      <c r="I70" s="59">
        <v>980</v>
      </c>
      <c r="J70" s="59">
        <f t="shared" si="1"/>
        <v>4.668978922895148</v>
      </c>
      <c r="K70" s="59">
        <f t="shared" si="2"/>
        <v>2298.056</v>
      </c>
      <c r="L70" s="59">
        <f t="shared" si="3"/>
        <v>10.948545946564014</v>
      </c>
      <c r="M70" s="13"/>
      <c r="N70" s="13"/>
      <c r="O70" s="13"/>
      <c r="P70" s="13"/>
      <c r="Q70" s="13"/>
      <c r="R70" s="13"/>
      <c r="S70" s="13"/>
      <c r="T70" s="13"/>
      <c r="U70" s="13"/>
      <c r="V70" s="13"/>
      <c r="W70" s="13"/>
      <c r="X70" s="13"/>
      <c r="Y70" s="13"/>
      <c r="Z70" s="13"/>
      <c r="AA70" s="13"/>
    </row>
    <row r="71" spans="1:27" ht="12" customHeight="1">
      <c r="A71" s="43">
        <v>1973</v>
      </c>
      <c r="B71" s="79">
        <f>IF(+'[1]Pop'!D194=0,'[1]Pop'!H194,'[1]Pop'!D194)</f>
        <v>211.909</v>
      </c>
      <c r="C71" s="59">
        <v>1016.5419999999999</v>
      </c>
      <c r="D71" s="59">
        <f t="shared" si="5"/>
        <v>4.797068553010962</v>
      </c>
      <c r="E71" s="59">
        <v>236</v>
      </c>
      <c r="F71" s="59">
        <f t="shared" si="6"/>
        <v>1.1136855914567103</v>
      </c>
      <c r="G71" s="59">
        <f t="shared" si="4"/>
        <v>1252.542</v>
      </c>
      <c r="H71" s="59">
        <f t="shared" si="0"/>
        <v>5.910754144467672</v>
      </c>
      <c r="I71" s="59">
        <v>894</v>
      </c>
      <c r="J71" s="59">
        <f t="shared" si="1"/>
        <v>4.218792028653809</v>
      </c>
      <c r="K71" s="59">
        <f t="shared" si="2"/>
        <v>2146.542</v>
      </c>
      <c r="L71" s="59">
        <f t="shared" si="3"/>
        <v>10.129546173121481</v>
      </c>
      <c r="M71" s="13"/>
      <c r="N71" s="13"/>
      <c r="O71" s="13"/>
      <c r="P71" s="13"/>
      <c r="Q71" s="13"/>
      <c r="R71" s="13"/>
      <c r="S71" s="13"/>
      <c r="T71" s="13"/>
      <c r="U71" s="13"/>
      <c r="V71" s="13"/>
      <c r="W71" s="13"/>
      <c r="X71" s="13"/>
      <c r="Y71" s="13"/>
      <c r="Z71" s="13"/>
      <c r="AA71" s="13"/>
    </row>
    <row r="72" spans="1:27" ht="12" customHeight="1">
      <c r="A72" s="43">
        <v>1974</v>
      </c>
      <c r="B72" s="79">
        <f>IF(+'[1]Pop'!D195=0,'[1]Pop'!H195,'[1]Pop'!D195)</f>
        <v>213.854</v>
      </c>
      <c r="C72" s="59">
        <v>925.7159999999999</v>
      </c>
      <c r="D72" s="59">
        <f t="shared" si="5"/>
        <v>4.328728945916372</v>
      </c>
      <c r="E72" s="59">
        <v>251</v>
      </c>
      <c r="F72" s="59">
        <f t="shared" si="6"/>
        <v>1.1736979434567507</v>
      </c>
      <c r="G72" s="59">
        <f t="shared" si="4"/>
        <v>1176.716</v>
      </c>
      <c r="H72" s="59">
        <f aca="true" t="shared" si="7" ref="H72:H98">G72/B72</f>
        <v>5.5024268893731225</v>
      </c>
      <c r="I72" s="59">
        <v>732</v>
      </c>
      <c r="J72" s="59">
        <f aca="true" t="shared" si="8" ref="J72:J98">I72/B72</f>
        <v>3.4228959944635124</v>
      </c>
      <c r="K72" s="59">
        <f aca="true" t="shared" si="9" ref="K72:K98">SUM(G72,I72)</f>
        <v>1908.716</v>
      </c>
      <c r="L72" s="59">
        <f aca="true" t="shared" si="10" ref="L72:L98">K72/B72</f>
        <v>8.925322883836635</v>
      </c>
      <c r="M72" s="13"/>
      <c r="N72" s="13"/>
      <c r="O72" s="13"/>
      <c r="P72" s="13"/>
      <c r="Q72" s="13"/>
      <c r="R72" s="13"/>
      <c r="S72" s="13"/>
      <c r="T72" s="13"/>
      <c r="U72" s="13"/>
      <c r="V72" s="13"/>
      <c r="W72" s="13"/>
      <c r="X72" s="13"/>
      <c r="Y72" s="13"/>
      <c r="Z72" s="13"/>
      <c r="AA72" s="13"/>
    </row>
    <row r="73" spans="1:27" ht="12" customHeight="1">
      <c r="A73" s="43">
        <v>1975</v>
      </c>
      <c r="B73" s="79">
        <f>IF(+'[1]Pop'!D196=0,'[1]Pop'!H196,'[1]Pop'!D196)</f>
        <v>215.973</v>
      </c>
      <c r="C73" s="59">
        <v>829.5820000000001</v>
      </c>
      <c r="D73" s="59">
        <f t="shared" si="5"/>
        <v>3.841137549601108</v>
      </c>
      <c r="E73" s="59">
        <v>291</v>
      </c>
      <c r="F73" s="59">
        <f t="shared" si="6"/>
        <v>1.3473906460529788</v>
      </c>
      <c r="G73" s="59">
        <f t="shared" si="4"/>
        <v>1120.582</v>
      </c>
      <c r="H73" s="59">
        <f t="shared" si="7"/>
        <v>5.1885281956540865</v>
      </c>
      <c r="I73" s="59">
        <v>761</v>
      </c>
      <c r="J73" s="59">
        <f t="shared" si="8"/>
        <v>3.523588596722738</v>
      </c>
      <c r="K73" s="59">
        <f t="shared" si="9"/>
        <v>1881.582</v>
      </c>
      <c r="L73" s="59">
        <f t="shared" si="10"/>
        <v>8.712116792376825</v>
      </c>
      <c r="M73" s="13"/>
      <c r="N73" s="13"/>
      <c r="O73" s="13"/>
      <c r="P73" s="13"/>
      <c r="Q73" s="13"/>
      <c r="R73" s="13"/>
      <c r="S73" s="13"/>
      <c r="T73" s="13"/>
      <c r="U73" s="13"/>
      <c r="V73" s="13"/>
      <c r="W73" s="13"/>
      <c r="X73" s="13"/>
      <c r="Y73" s="13"/>
      <c r="Z73" s="13"/>
      <c r="AA73" s="13"/>
    </row>
    <row r="74" spans="1:27" ht="12" customHeight="1">
      <c r="A74" s="41">
        <v>1976</v>
      </c>
      <c r="B74" s="78">
        <f>IF(+'[1]Pop'!D197=0,'[1]Pop'!H197,'[1]Pop'!D197)</f>
        <v>218.035</v>
      </c>
      <c r="C74" s="55">
        <v>795.751</v>
      </c>
      <c r="D74" s="55">
        <f t="shared" si="5"/>
        <v>3.649647992294815</v>
      </c>
      <c r="E74" s="55">
        <v>271</v>
      </c>
      <c r="F74" s="55">
        <f t="shared" si="6"/>
        <v>1.2429197147247002</v>
      </c>
      <c r="G74" s="179">
        <f t="shared" si="4"/>
        <v>1066.751</v>
      </c>
      <c r="H74" s="55">
        <f t="shared" si="7"/>
        <v>4.8925677070195155</v>
      </c>
      <c r="I74" s="55">
        <v>783</v>
      </c>
      <c r="J74" s="55">
        <f t="shared" si="8"/>
        <v>3.5911665558281927</v>
      </c>
      <c r="K74" s="55">
        <f t="shared" si="9"/>
        <v>1849.751</v>
      </c>
      <c r="L74" s="55">
        <f t="shared" si="10"/>
        <v>8.483734262847708</v>
      </c>
      <c r="M74" s="13"/>
      <c r="N74" s="13"/>
      <c r="O74" s="13"/>
      <c r="P74" s="13"/>
      <c r="Q74" s="13"/>
      <c r="R74" s="13"/>
      <c r="S74" s="13"/>
      <c r="T74" s="13"/>
      <c r="U74" s="13"/>
      <c r="V74" s="13"/>
      <c r="W74" s="13"/>
      <c r="X74" s="13"/>
      <c r="Y74" s="13"/>
      <c r="Z74" s="13"/>
      <c r="AA74" s="13"/>
    </row>
    <row r="75" spans="1:27" ht="12" customHeight="1">
      <c r="A75" s="41">
        <v>1977</v>
      </c>
      <c r="B75" s="78">
        <f>IF(+'[1]Pop'!D198=0,'[1]Pop'!H198,'[1]Pop'!D198)</f>
        <v>220.23899999999998</v>
      </c>
      <c r="C75" s="55">
        <v>696.2819999999999</v>
      </c>
      <c r="D75" s="55">
        <f t="shared" si="5"/>
        <v>3.1614836609319874</v>
      </c>
      <c r="E75" s="55">
        <v>244</v>
      </c>
      <c r="F75" s="55">
        <f t="shared" si="6"/>
        <v>1.1078873405709253</v>
      </c>
      <c r="G75" s="179">
        <f t="shared" si="4"/>
        <v>940.2819999999999</v>
      </c>
      <c r="H75" s="55">
        <f t="shared" si="7"/>
        <v>4.269371001502913</v>
      </c>
      <c r="I75" s="55">
        <v>854</v>
      </c>
      <c r="J75" s="55">
        <f t="shared" si="8"/>
        <v>3.8776056919982387</v>
      </c>
      <c r="K75" s="55">
        <f t="shared" si="9"/>
        <v>1794.282</v>
      </c>
      <c r="L75" s="55">
        <f t="shared" si="10"/>
        <v>8.146976693501152</v>
      </c>
      <c r="M75" s="13"/>
      <c r="N75" s="13"/>
      <c r="O75" s="13"/>
      <c r="P75" s="13"/>
      <c r="Q75" s="13"/>
      <c r="R75" s="13"/>
      <c r="S75" s="13"/>
      <c r="T75" s="13"/>
      <c r="U75" s="13"/>
      <c r="V75" s="13"/>
      <c r="W75" s="13"/>
      <c r="X75" s="13"/>
      <c r="Y75" s="13"/>
      <c r="Z75" s="13"/>
      <c r="AA75" s="13"/>
    </row>
    <row r="76" spans="1:27" ht="12" customHeight="1">
      <c r="A76" s="41">
        <v>1978</v>
      </c>
      <c r="B76" s="78">
        <f>IF(+'[1]Pop'!D199=0,'[1]Pop'!H199,'[1]Pop'!D199)</f>
        <v>222.585</v>
      </c>
      <c r="C76" s="55">
        <v>676.2860000000001</v>
      </c>
      <c r="D76" s="55">
        <f t="shared" si="5"/>
        <v>3.038326931284678</v>
      </c>
      <c r="E76" s="55">
        <v>225</v>
      </c>
      <c r="F76" s="55">
        <f t="shared" si="6"/>
        <v>1.0108497877215445</v>
      </c>
      <c r="G76" s="179">
        <f t="shared" si="4"/>
        <v>901.2860000000001</v>
      </c>
      <c r="H76" s="55">
        <f t="shared" si="7"/>
        <v>4.049176719006223</v>
      </c>
      <c r="I76" s="55">
        <v>772</v>
      </c>
      <c r="J76" s="55">
        <f t="shared" si="8"/>
        <v>3.4683379383156994</v>
      </c>
      <c r="K76" s="55">
        <f t="shared" si="9"/>
        <v>1673.286</v>
      </c>
      <c r="L76" s="55">
        <f t="shared" si="10"/>
        <v>7.517514657321922</v>
      </c>
      <c r="M76" s="13"/>
      <c r="N76" s="13"/>
      <c r="O76" s="13"/>
      <c r="P76" s="13"/>
      <c r="Q76" s="13"/>
      <c r="R76" s="13"/>
      <c r="S76" s="13"/>
      <c r="T76" s="13"/>
      <c r="U76" s="13"/>
      <c r="V76" s="13"/>
      <c r="W76" s="13"/>
      <c r="X76" s="13"/>
      <c r="Y76" s="13"/>
      <c r="Z76" s="13"/>
      <c r="AA76" s="13"/>
    </row>
    <row r="77" spans="1:27" ht="12" customHeight="1">
      <c r="A77" s="41">
        <v>1979</v>
      </c>
      <c r="B77" s="78">
        <f>IF(+'[1]Pop'!D200=0,'[1]Pop'!H200,'[1]Pop'!D200)</f>
        <v>225.055</v>
      </c>
      <c r="C77" s="55">
        <v>674.239</v>
      </c>
      <c r="D77" s="55">
        <f t="shared" si="5"/>
        <v>2.995885450223279</v>
      </c>
      <c r="E77" s="55">
        <v>239</v>
      </c>
      <c r="F77" s="55">
        <f t="shared" si="6"/>
        <v>1.0619626313567794</v>
      </c>
      <c r="G77" s="179">
        <f t="shared" si="4"/>
        <v>913.239</v>
      </c>
      <c r="H77" s="55">
        <f t="shared" si="7"/>
        <v>4.057848081580058</v>
      </c>
      <c r="I77" s="55">
        <v>750</v>
      </c>
      <c r="J77" s="55">
        <f t="shared" si="8"/>
        <v>3.3325187176467974</v>
      </c>
      <c r="K77" s="55">
        <f t="shared" si="9"/>
        <v>1663.239</v>
      </c>
      <c r="L77" s="55">
        <f t="shared" si="10"/>
        <v>7.390366799226856</v>
      </c>
      <c r="M77" s="13"/>
      <c r="N77" s="13"/>
      <c r="O77" s="13"/>
      <c r="P77" s="13"/>
      <c r="Q77" s="13"/>
      <c r="R77" s="13"/>
      <c r="S77" s="13"/>
      <c r="T77" s="13"/>
      <c r="U77" s="13"/>
      <c r="V77" s="13"/>
      <c r="W77" s="13"/>
      <c r="X77" s="13"/>
      <c r="Y77" s="13"/>
      <c r="Z77" s="13"/>
      <c r="AA77" s="13"/>
    </row>
    <row r="78" spans="1:27" ht="12" customHeight="1">
      <c r="A78" s="41">
        <v>1980</v>
      </c>
      <c r="B78" s="78">
        <f>IF(+'[1]Pop'!D201=0,'[1]Pop'!H201,'[1]Pop'!D201)</f>
        <v>227.726</v>
      </c>
      <c r="C78" s="55">
        <v>636.834</v>
      </c>
      <c r="D78" s="55">
        <f t="shared" si="5"/>
        <v>2.796492275805134</v>
      </c>
      <c r="E78" s="55">
        <v>220</v>
      </c>
      <c r="F78" s="55">
        <f t="shared" si="6"/>
        <v>0.9660732634833089</v>
      </c>
      <c r="G78" s="179">
        <f t="shared" si="4"/>
        <v>856.834</v>
      </c>
      <c r="H78" s="55">
        <f t="shared" si="7"/>
        <v>3.7625655392884427</v>
      </c>
      <c r="I78" s="55">
        <v>747</v>
      </c>
      <c r="J78" s="55">
        <f t="shared" si="8"/>
        <v>3.280257853736508</v>
      </c>
      <c r="K78" s="55">
        <f t="shared" si="9"/>
        <v>1603.8339999999998</v>
      </c>
      <c r="L78" s="55">
        <f t="shared" si="10"/>
        <v>7.042823393024951</v>
      </c>
      <c r="M78" s="13"/>
      <c r="N78" s="13"/>
      <c r="O78" s="13"/>
      <c r="P78" s="13"/>
      <c r="Q78" s="13"/>
      <c r="R78" s="13"/>
      <c r="S78" s="13"/>
      <c r="T78" s="13"/>
      <c r="U78" s="13"/>
      <c r="V78" s="13"/>
      <c r="W78" s="13"/>
      <c r="X78" s="13"/>
      <c r="Y78" s="13"/>
      <c r="Z78" s="13"/>
      <c r="AA78" s="13"/>
    </row>
    <row r="79" spans="1:27" ht="12" customHeight="1">
      <c r="A79" s="43">
        <v>1981</v>
      </c>
      <c r="B79" s="79">
        <f>IF(+'[1]Pop'!D202=0,'[1]Pop'!H202,'[1]Pop'!D202)</f>
        <v>229.966</v>
      </c>
      <c r="C79" s="59">
        <v>663.8890000000001</v>
      </c>
      <c r="D79" s="59">
        <f t="shared" si="5"/>
        <v>2.886900672273293</v>
      </c>
      <c r="E79" s="59">
        <v>266</v>
      </c>
      <c r="F79" s="59">
        <f t="shared" si="6"/>
        <v>1.1566927284902986</v>
      </c>
      <c r="G79" s="59">
        <f t="shared" si="4"/>
        <v>929.8890000000001</v>
      </c>
      <c r="H79" s="59">
        <f t="shared" si="7"/>
        <v>4.043593400763592</v>
      </c>
      <c r="I79" s="59">
        <v>726</v>
      </c>
      <c r="J79" s="59">
        <f t="shared" si="8"/>
        <v>3.1569884243757773</v>
      </c>
      <c r="K79" s="59">
        <f t="shared" si="9"/>
        <v>1655.8890000000001</v>
      </c>
      <c r="L79" s="59">
        <f t="shared" si="10"/>
        <v>7.200581825139369</v>
      </c>
      <c r="M79" s="13"/>
      <c r="N79" s="13"/>
      <c r="O79" s="13"/>
      <c r="P79" s="13"/>
      <c r="Q79" s="13"/>
      <c r="R79" s="13"/>
      <c r="S79" s="13"/>
      <c r="T79" s="13"/>
      <c r="U79" s="13"/>
      <c r="V79" s="13"/>
      <c r="W79" s="13"/>
      <c r="X79" s="13"/>
      <c r="Y79" s="13"/>
      <c r="Z79" s="13"/>
      <c r="AA79" s="13"/>
    </row>
    <row r="80" spans="1:27" ht="12" customHeight="1">
      <c r="A80" s="43">
        <v>1982</v>
      </c>
      <c r="B80" s="79">
        <f>IF(+'[1]Pop'!D203=0,'[1]Pop'!H203,'[1]Pop'!D203)</f>
        <v>232.188</v>
      </c>
      <c r="C80" s="59">
        <v>633.4490000000001</v>
      </c>
      <c r="D80" s="59">
        <f t="shared" si="5"/>
        <v>2.728172859923855</v>
      </c>
      <c r="E80" s="59">
        <v>292</v>
      </c>
      <c r="F80" s="59">
        <f t="shared" si="6"/>
        <v>1.2576015987044982</v>
      </c>
      <c r="G80" s="59">
        <f t="shared" si="4"/>
        <v>925.4490000000001</v>
      </c>
      <c r="H80" s="59">
        <f t="shared" si="7"/>
        <v>3.9857744586283532</v>
      </c>
      <c r="I80" s="59">
        <v>701</v>
      </c>
      <c r="J80" s="59">
        <f t="shared" si="8"/>
        <v>3.0191052078488125</v>
      </c>
      <c r="K80" s="59">
        <f t="shared" si="9"/>
        <v>1626.449</v>
      </c>
      <c r="L80" s="59">
        <f t="shared" si="10"/>
        <v>7.004879666477166</v>
      </c>
      <c r="M80" s="13"/>
      <c r="N80" s="13"/>
      <c r="O80" s="13"/>
      <c r="P80" s="13"/>
      <c r="Q80" s="13"/>
      <c r="R80" s="13"/>
      <c r="S80" s="13"/>
      <c r="T80" s="13"/>
      <c r="U80" s="13"/>
      <c r="V80" s="13"/>
      <c r="W80" s="13"/>
      <c r="X80" s="13"/>
      <c r="Y80" s="13"/>
      <c r="Z80" s="13"/>
      <c r="AA80" s="13"/>
    </row>
    <row r="81" spans="1:27" ht="12" customHeight="1">
      <c r="A81" s="43">
        <v>1983</v>
      </c>
      <c r="B81" s="79">
        <f>IF(+'[1]Pop'!D204=0,'[1]Pop'!H204,'[1]Pop'!D204)</f>
        <v>234.307</v>
      </c>
      <c r="C81" s="59">
        <v>630.2370000000001</v>
      </c>
      <c r="D81" s="59">
        <f t="shared" si="5"/>
        <v>2.689791598202359</v>
      </c>
      <c r="E81" s="59">
        <v>265</v>
      </c>
      <c r="F81" s="59">
        <f t="shared" si="6"/>
        <v>1.1309948059597026</v>
      </c>
      <c r="G81" s="59">
        <f t="shared" si="4"/>
        <v>895.2370000000001</v>
      </c>
      <c r="H81" s="59">
        <f t="shared" si="7"/>
        <v>3.8207864041620616</v>
      </c>
      <c r="I81" s="59">
        <v>761</v>
      </c>
      <c r="J81" s="59">
        <f t="shared" si="8"/>
        <v>3.2478756503220136</v>
      </c>
      <c r="K81" s="59">
        <f t="shared" si="9"/>
        <v>1656.237</v>
      </c>
      <c r="L81" s="59">
        <f t="shared" si="10"/>
        <v>7.068662054484075</v>
      </c>
      <c r="M81" s="13"/>
      <c r="N81" s="13"/>
      <c r="O81" s="13"/>
      <c r="P81" s="13"/>
      <c r="Q81" s="13"/>
      <c r="R81" s="13"/>
      <c r="S81" s="13"/>
      <c r="T81" s="13"/>
      <c r="U81" s="13"/>
      <c r="V81" s="13"/>
      <c r="W81" s="13"/>
      <c r="X81" s="13"/>
      <c r="Y81" s="13"/>
      <c r="Z81" s="13"/>
      <c r="AA81" s="13"/>
    </row>
    <row r="82" spans="1:27" ht="12" customHeight="1">
      <c r="A82" s="43">
        <v>1984</v>
      </c>
      <c r="B82" s="79">
        <f>IF(+'[1]Pop'!D205=0,'[1]Pop'!H205,'[1]Pop'!D205)</f>
        <v>236.348</v>
      </c>
      <c r="C82" s="59">
        <v>577.997</v>
      </c>
      <c r="D82" s="59">
        <f t="shared" si="5"/>
        <v>2.4455337045373766</v>
      </c>
      <c r="E82" s="59">
        <v>303</v>
      </c>
      <c r="F82" s="59">
        <f t="shared" si="6"/>
        <v>1.28200788667558</v>
      </c>
      <c r="G82" s="59">
        <f t="shared" si="4"/>
        <v>880.997</v>
      </c>
      <c r="H82" s="59">
        <f t="shared" si="7"/>
        <v>3.727541591212957</v>
      </c>
      <c r="I82" s="59">
        <v>873</v>
      </c>
      <c r="J82" s="59">
        <f t="shared" si="8"/>
        <v>3.69370589131281</v>
      </c>
      <c r="K82" s="59">
        <f t="shared" si="9"/>
        <v>1753.9969999999998</v>
      </c>
      <c r="L82" s="59">
        <f t="shared" si="10"/>
        <v>7.421247482525766</v>
      </c>
      <c r="M82" s="13"/>
      <c r="N82" s="13"/>
      <c r="O82" s="13"/>
      <c r="P82" s="13"/>
      <c r="Q82" s="13"/>
      <c r="R82" s="13"/>
      <c r="S82" s="13"/>
      <c r="T82" s="13"/>
      <c r="U82" s="13"/>
      <c r="V82" s="13"/>
      <c r="W82" s="13"/>
      <c r="X82" s="13"/>
      <c r="Y82" s="13"/>
      <c r="Z82" s="13"/>
      <c r="AA82" s="13"/>
    </row>
    <row r="83" spans="1:27" ht="12" customHeight="1">
      <c r="A83" s="43">
        <v>1985</v>
      </c>
      <c r="B83" s="79">
        <f>IF(+'[1]Pop'!D206=0,'[1]Pop'!H206,'[1]Pop'!D206)</f>
        <v>238.466</v>
      </c>
      <c r="C83" s="59">
        <v>535.817</v>
      </c>
      <c r="D83" s="59">
        <f t="shared" si="5"/>
        <v>2.2469324767472094</v>
      </c>
      <c r="E83" s="59">
        <v>341</v>
      </c>
      <c r="F83" s="59">
        <f t="shared" si="6"/>
        <v>1.4299732456618552</v>
      </c>
      <c r="G83" s="59">
        <f t="shared" si="4"/>
        <v>876.817</v>
      </c>
      <c r="H83" s="59">
        <f t="shared" si="7"/>
        <v>3.6769057224090647</v>
      </c>
      <c r="I83" s="59">
        <v>911</v>
      </c>
      <c r="J83" s="59">
        <f t="shared" si="8"/>
        <v>3.820251104979326</v>
      </c>
      <c r="K83" s="59">
        <f t="shared" si="9"/>
        <v>1787.817</v>
      </c>
      <c r="L83" s="59">
        <f t="shared" si="10"/>
        <v>7.49715682738839</v>
      </c>
      <c r="M83" s="13"/>
      <c r="N83" s="13"/>
      <c r="O83" s="13"/>
      <c r="P83" s="13"/>
      <c r="Q83" s="13"/>
      <c r="R83" s="13"/>
      <c r="S83" s="13"/>
      <c r="T83" s="13"/>
      <c r="U83" s="13"/>
      <c r="V83" s="13"/>
      <c r="W83" s="13"/>
      <c r="X83" s="13"/>
      <c r="Y83" s="13"/>
      <c r="Z83" s="13"/>
      <c r="AA83" s="13"/>
    </row>
    <row r="84" spans="1:27" ht="12" customHeight="1">
      <c r="A84" s="41">
        <v>1986</v>
      </c>
      <c r="B84" s="78">
        <f>IF(+'[1]Pop'!D207=0,'[1]Pop'!H207,'[1]Pop'!D207)</f>
        <v>240.651</v>
      </c>
      <c r="C84" s="55">
        <v>533.759</v>
      </c>
      <c r="D84" s="55">
        <f t="shared" si="5"/>
        <v>2.217979563766616</v>
      </c>
      <c r="E84" s="55">
        <v>344</v>
      </c>
      <c r="F84" s="55">
        <f t="shared" si="6"/>
        <v>1.4294559341120543</v>
      </c>
      <c r="G84" s="179">
        <f t="shared" si="4"/>
        <v>877.759</v>
      </c>
      <c r="H84" s="55">
        <f t="shared" si="7"/>
        <v>3.6474354978786705</v>
      </c>
      <c r="I84" s="55">
        <v>1030</v>
      </c>
      <c r="J84" s="55">
        <f t="shared" si="8"/>
        <v>4.280057012021558</v>
      </c>
      <c r="K84" s="55">
        <f t="shared" si="9"/>
        <v>1907.759</v>
      </c>
      <c r="L84" s="55">
        <f t="shared" si="10"/>
        <v>7.927492509900229</v>
      </c>
      <c r="M84" s="13"/>
      <c r="N84" s="13"/>
      <c r="O84" s="13"/>
      <c r="P84" s="13"/>
      <c r="Q84" s="13"/>
      <c r="R84" s="13"/>
      <c r="S84" s="13"/>
      <c r="T84" s="13"/>
      <c r="U84" s="13"/>
      <c r="V84" s="13"/>
      <c r="W84" s="13"/>
      <c r="X84" s="13"/>
      <c r="Y84" s="13"/>
      <c r="Z84" s="13"/>
      <c r="AA84" s="13"/>
    </row>
    <row r="85" spans="1:27" ht="12" customHeight="1">
      <c r="A85" s="41">
        <v>1987</v>
      </c>
      <c r="B85" s="78">
        <f>IF(+'[1]Pop'!D208=0,'[1]Pop'!H208,'[1]Pop'!D208)</f>
        <v>242.804</v>
      </c>
      <c r="C85" s="55">
        <v>539.669</v>
      </c>
      <c r="D85" s="55">
        <f t="shared" si="5"/>
        <v>2.222652839327194</v>
      </c>
      <c r="E85" s="55">
        <v>370</v>
      </c>
      <c r="F85" s="55">
        <f t="shared" si="6"/>
        <v>1.5238628688159996</v>
      </c>
      <c r="G85" s="179">
        <f t="shared" si="4"/>
        <v>909.669</v>
      </c>
      <c r="H85" s="55">
        <f t="shared" si="7"/>
        <v>3.7465157081431935</v>
      </c>
      <c r="I85" s="55">
        <v>1029</v>
      </c>
      <c r="J85" s="55">
        <f t="shared" si="8"/>
        <v>4.237986194626118</v>
      </c>
      <c r="K85" s="55">
        <f t="shared" si="9"/>
        <v>1938.6689999999999</v>
      </c>
      <c r="L85" s="55">
        <f t="shared" si="10"/>
        <v>7.984501902769312</v>
      </c>
      <c r="M85" s="13"/>
      <c r="N85" s="13"/>
      <c r="O85" s="13"/>
      <c r="P85" s="13"/>
      <c r="Q85" s="13"/>
      <c r="R85" s="13"/>
      <c r="S85" s="13"/>
      <c r="T85" s="13"/>
      <c r="U85" s="13"/>
      <c r="V85" s="13"/>
      <c r="W85" s="13"/>
      <c r="X85" s="13"/>
      <c r="Y85" s="13"/>
      <c r="Z85" s="13"/>
      <c r="AA85" s="13"/>
    </row>
    <row r="86" spans="1:27" ht="12" customHeight="1">
      <c r="A86" s="41">
        <v>1988</v>
      </c>
      <c r="B86" s="78">
        <f>IF(+'[1]Pop'!D209=0,'[1]Pop'!H209,'[1]Pop'!D209)</f>
        <v>245.021</v>
      </c>
      <c r="C86" s="55">
        <v>524.178</v>
      </c>
      <c r="D86" s="55">
        <f t="shared" si="5"/>
        <v>2.139318670644557</v>
      </c>
      <c r="E86" s="55">
        <v>333</v>
      </c>
      <c r="F86" s="55">
        <f t="shared" si="6"/>
        <v>1.3590671819966453</v>
      </c>
      <c r="G86" s="179">
        <f t="shared" si="4"/>
        <v>857.178</v>
      </c>
      <c r="H86" s="55">
        <f t="shared" si="7"/>
        <v>3.4983858526412024</v>
      </c>
      <c r="I86" s="55">
        <v>1042</v>
      </c>
      <c r="J86" s="55">
        <f t="shared" si="8"/>
        <v>4.252696707629142</v>
      </c>
      <c r="K86" s="55">
        <f t="shared" si="9"/>
        <v>1899.1779999999999</v>
      </c>
      <c r="L86" s="55">
        <f t="shared" si="10"/>
        <v>7.751082560270344</v>
      </c>
      <c r="M86" s="13"/>
      <c r="N86" s="13"/>
      <c r="O86" s="13"/>
      <c r="P86" s="13"/>
      <c r="Q86" s="13"/>
      <c r="R86" s="13"/>
      <c r="S86" s="13"/>
      <c r="T86" s="13"/>
      <c r="U86" s="13"/>
      <c r="V86" s="13"/>
      <c r="W86" s="13"/>
      <c r="X86" s="13"/>
      <c r="Y86" s="13"/>
      <c r="Z86" s="13"/>
      <c r="AA86" s="13"/>
    </row>
    <row r="87" spans="1:27" ht="12" customHeight="1">
      <c r="A87" s="41">
        <v>1989</v>
      </c>
      <c r="B87" s="78">
        <f>IF(+'[1]Pop'!D210=0,'[1]Pop'!H210,'[1]Pop'!D210)</f>
        <v>247.342</v>
      </c>
      <c r="C87" s="55">
        <v>493.07399999999996</v>
      </c>
      <c r="D87" s="55">
        <f t="shared" si="5"/>
        <v>1.9934907941231168</v>
      </c>
      <c r="E87" s="55">
        <v>267</v>
      </c>
      <c r="F87" s="55">
        <f t="shared" si="6"/>
        <v>1.07947699945824</v>
      </c>
      <c r="G87" s="179">
        <f t="shared" si="4"/>
        <v>760.074</v>
      </c>
      <c r="H87" s="55">
        <f t="shared" si="7"/>
        <v>3.072967793581357</v>
      </c>
      <c r="I87" s="55">
        <v>1166</v>
      </c>
      <c r="J87" s="55">
        <f t="shared" si="8"/>
        <v>4.714120529469318</v>
      </c>
      <c r="K87" s="55">
        <f t="shared" si="9"/>
        <v>1926.074</v>
      </c>
      <c r="L87" s="55">
        <f t="shared" si="10"/>
        <v>7.787088323050675</v>
      </c>
      <c r="M87" s="13"/>
      <c r="N87" s="13"/>
      <c r="O87" s="13"/>
      <c r="P87" s="13"/>
      <c r="Q87" s="13"/>
      <c r="R87" s="13"/>
      <c r="S87" s="13"/>
      <c r="T87" s="13"/>
      <c r="U87" s="13"/>
      <c r="V87" s="13"/>
      <c r="W87" s="13"/>
      <c r="X87" s="13"/>
      <c r="Y87" s="13"/>
      <c r="Z87" s="13"/>
      <c r="AA87" s="13"/>
    </row>
    <row r="88" spans="1:27" ht="12" customHeight="1">
      <c r="A88" s="41">
        <v>1990</v>
      </c>
      <c r="B88" s="78">
        <f>IF(+'[1]Pop'!D211=0,'[1]Pop'!H211,'[1]Pop'!D211)</f>
        <v>250.132</v>
      </c>
      <c r="C88" s="55">
        <v>539.435</v>
      </c>
      <c r="D88" s="55">
        <f t="shared" si="5"/>
        <v>2.1566013145059406</v>
      </c>
      <c r="E88" s="55">
        <v>248</v>
      </c>
      <c r="F88" s="55">
        <f t="shared" si="6"/>
        <v>0.9914765004077847</v>
      </c>
      <c r="G88" s="179">
        <f t="shared" si="4"/>
        <v>787.435</v>
      </c>
      <c r="H88" s="55">
        <f t="shared" si="7"/>
        <v>3.148077814913725</v>
      </c>
      <c r="I88" s="55">
        <v>1189</v>
      </c>
      <c r="J88" s="55">
        <f t="shared" si="8"/>
        <v>4.753490157197</v>
      </c>
      <c r="K88" s="55">
        <f t="shared" si="9"/>
        <v>1976.435</v>
      </c>
      <c r="L88" s="55">
        <f t="shared" si="10"/>
        <v>7.901567972110725</v>
      </c>
      <c r="M88" s="13"/>
      <c r="N88" s="13"/>
      <c r="O88" s="13"/>
      <c r="P88" s="13"/>
      <c r="Q88" s="13"/>
      <c r="R88" s="13"/>
      <c r="S88" s="13"/>
      <c r="T88" s="13"/>
      <c r="U88" s="13"/>
      <c r="V88" s="13"/>
      <c r="W88" s="13"/>
      <c r="X88" s="13"/>
      <c r="Y88" s="13"/>
      <c r="Z88" s="13"/>
      <c r="AA88" s="13"/>
    </row>
    <row r="89" spans="1:27" ht="12" customHeight="1">
      <c r="A89" s="43">
        <v>1991</v>
      </c>
      <c r="B89" s="79">
        <f>IF(+'[1]Pop'!D212=0,'[1]Pop'!H212,'[1]Pop'!D212)</f>
        <v>253.493</v>
      </c>
      <c r="C89" s="59">
        <v>518.71</v>
      </c>
      <c r="D89" s="59">
        <f t="shared" si="5"/>
        <v>2.046249797824792</v>
      </c>
      <c r="E89" s="59">
        <v>281</v>
      </c>
      <c r="F89" s="59">
        <f t="shared" si="6"/>
        <v>1.1085118721227016</v>
      </c>
      <c r="G89" s="59">
        <f aca="true" t="shared" si="11" ref="G89:G103">C89+E89</f>
        <v>799.71</v>
      </c>
      <c r="H89" s="59">
        <f t="shared" si="7"/>
        <v>3.1547616699474936</v>
      </c>
      <c r="I89" s="59">
        <v>1264</v>
      </c>
      <c r="J89" s="59">
        <f t="shared" si="8"/>
        <v>4.986330983498558</v>
      </c>
      <c r="K89" s="59">
        <f t="shared" si="9"/>
        <v>2063.71</v>
      </c>
      <c r="L89" s="59">
        <f t="shared" si="10"/>
        <v>8.141092653446051</v>
      </c>
      <c r="M89" s="13"/>
      <c r="N89" s="13"/>
      <c r="O89" s="13"/>
      <c r="P89" s="13"/>
      <c r="Q89" s="13"/>
      <c r="R89" s="13"/>
      <c r="S89" s="13"/>
      <c r="T89" s="13"/>
      <c r="U89" s="13"/>
      <c r="V89" s="13"/>
      <c r="W89" s="13"/>
      <c r="X89" s="13"/>
      <c r="Y89" s="13"/>
      <c r="Z89" s="13"/>
      <c r="AA89" s="13"/>
    </row>
    <row r="90" spans="1:27" ht="12" customHeight="1">
      <c r="A90" s="45">
        <v>1992</v>
      </c>
      <c r="B90" s="79">
        <f>IF(+'[1]Pop'!D213=0,'[1]Pop'!H213,'[1]Pop'!D213)</f>
        <v>256.894</v>
      </c>
      <c r="C90" s="59">
        <v>528.731</v>
      </c>
      <c r="D90" s="59">
        <f t="shared" si="5"/>
        <v>2.058167960326049</v>
      </c>
      <c r="E90" s="59">
        <v>290</v>
      </c>
      <c r="F90" s="59">
        <f t="shared" si="6"/>
        <v>1.1288702733423124</v>
      </c>
      <c r="G90" s="59">
        <f t="shared" si="11"/>
        <v>818.731</v>
      </c>
      <c r="H90" s="59">
        <f t="shared" si="7"/>
        <v>3.1870382336683614</v>
      </c>
      <c r="I90" s="59">
        <v>1339</v>
      </c>
      <c r="J90" s="59">
        <f t="shared" si="8"/>
        <v>5.212266537949504</v>
      </c>
      <c r="K90" s="59">
        <f t="shared" si="9"/>
        <v>2157.7309999999998</v>
      </c>
      <c r="L90" s="59">
        <f t="shared" si="10"/>
        <v>8.399304771617865</v>
      </c>
      <c r="M90" s="13"/>
      <c r="N90" s="13"/>
      <c r="O90" s="13"/>
      <c r="P90" s="13"/>
      <c r="Q90" s="13"/>
      <c r="R90" s="13"/>
      <c r="S90" s="13"/>
      <c r="T90" s="13"/>
      <c r="U90" s="13"/>
      <c r="V90" s="13"/>
      <c r="W90" s="13"/>
      <c r="X90" s="13"/>
      <c r="Y90" s="13"/>
      <c r="Z90" s="13"/>
      <c r="AA90" s="13"/>
    </row>
    <row r="91" spans="1:27" ht="12" customHeight="1">
      <c r="A91" s="45">
        <v>1993</v>
      </c>
      <c r="B91" s="79">
        <f>IF(+'[1]Pop'!D214=0,'[1]Pop'!H214,'[1]Pop'!D214)</f>
        <v>260.255</v>
      </c>
      <c r="C91" s="59">
        <v>443.75199999999995</v>
      </c>
      <c r="D91" s="59">
        <f t="shared" si="5"/>
        <v>1.7050661850877022</v>
      </c>
      <c r="E91" s="59">
        <v>288</v>
      </c>
      <c r="F91" s="59">
        <f t="shared" si="6"/>
        <v>1.1066069816141861</v>
      </c>
      <c r="G91" s="59">
        <f t="shared" si="11"/>
        <v>731.752</v>
      </c>
      <c r="H91" s="59">
        <f t="shared" si="7"/>
        <v>2.8116731667018886</v>
      </c>
      <c r="I91" s="59">
        <v>1339</v>
      </c>
      <c r="J91" s="59">
        <f t="shared" si="8"/>
        <v>5.1449539874354</v>
      </c>
      <c r="K91" s="59">
        <f t="shared" si="9"/>
        <v>2070.752</v>
      </c>
      <c r="L91" s="59">
        <f t="shared" si="10"/>
        <v>7.956627154137289</v>
      </c>
      <c r="M91" s="13"/>
      <c r="N91" s="13"/>
      <c r="O91" s="13"/>
      <c r="P91" s="13"/>
      <c r="Q91" s="13"/>
      <c r="R91" s="13"/>
      <c r="S91" s="13"/>
      <c r="T91" s="13"/>
      <c r="U91" s="13"/>
      <c r="V91" s="13"/>
      <c r="W91" s="13"/>
      <c r="X91" s="13"/>
      <c r="Y91" s="13"/>
      <c r="Z91" s="13"/>
      <c r="AA91" s="13"/>
    </row>
    <row r="92" spans="1:27" ht="12" customHeight="1">
      <c r="A92" s="43">
        <v>1994</v>
      </c>
      <c r="B92" s="79">
        <f>IF(+'[1]Pop'!D215=0,'[1]Pop'!H215,'[1]Pop'!D215)</f>
        <v>263.436</v>
      </c>
      <c r="C92" s="59">
        <v>463.45500000000004</v>
      </c>
      <c r="D92" s="59">
        <f t="shared" si="5"/>
        <v>1.7592698036714802</v>
      </c>
      <c r="E92" s="59">
        <v>204</v>
      </c>
      <c r="F92" s="59">
        <f t="shared" si="6"/>
        <v>0.7743816334897281</v>
      </c>
      <c r="G92" s="59">
        <f t="shared" si="11"/>
        <v>667.455</v>
      </c>
      <c r="H92" s="59">
        <f t="shared" si="7"/>
        <v>2.5336514371612084</v>
      </c>
      <c r="I92" s="59">
        <v>1445</v>
      </c>
      <c r="J92" s="59">
        <f t="shared" si="8"/>
        <v>5.485203237218908</v>
      </c>
      <c r="K92" s="59">
        <f t="shared" si="9"/>
        <v>2112.455</v>
      </c>
      <c r="L92" s="59">
        <f t="shared" si="10"/>
        <v>8.018854674380115</v>
      </c>
      <c r="M92" s="13"/>
      <c r="N92" s="13"/>
      <c r="O92" s="13"/>
      <c r="P92" s="13"/>
      <c r="Q92" s="13"/>
      <c r="R92" s="13"/>
      <c r="S92" s="13"/>
      <c r="T92" s="13"/>
      <c r="U92" s="13"/>
      <c r="V92" s="13"/>
      <c r="W92" s="13"/>
      <c r="X92" s="13"/>
      <c r="Y92" s="13"/>
      <c r="Z92" s="13"/>
      <c r="AA92" s="13"/>
    </row>
    <row r="93" spans="1:27" ht="12" customHeight="1">
      <c r="A93" s="43">
        <v>1995</v>
      </c>
      <c r="B93" s="79">
        <f>IF(+'[1]Pop'!D216=0,'[1]Pop'!H216,'[1]Pop'!D216)</f>
        <v>266.557</v>
      </c>
      <c r="C93" s="59">
        <v>329.8487458282781</v>
      </c>
      <c r="D93" s="59">
        <f t="shared" si="5"/>
        <v>1.2374416947530098</v>
      </c>
      <c r="E93" s="59">
        <v>203.1651997887</v>
      </c>
      <c r="F93" s="59">
        <f t="shared" si="6"/>
        <v>0.7621829469445559</v>
      </c>
      <c r="G93" s="59">
        <f t="shared" si="11"/>
        <v>533.013945616978</v>
      </c>
      <c r="H93" s="59">
        <f t="shared" si="7"/>
        <v>1.9996246416975656</v>
      </c>
      <c r="I93" s="59">
        <v>1190.9821795080218</v>
      </c>
      <c r="J93" s="59">
        <f t="shared" si="8"/>
        <v>4.468020646646014</v>
      </c>
      <c r="K93" s="59">
        <f t="shared" si="9"/>
        <v>1723.9961251249997</v>
      </c>
      <c r="L93" s="59">
        <f t="shared" si="10"/>
        <v>6.46764528834358</v>
      </c>
      <c r="M93" s="13"/>
      <c r="N93" s="13"/>
      <c r="O93" s="13"/>
      <c r="P93" s="13"/>
      <c r="Q93" s="13"/>
      <c r="R93" s="13"/>
      <c r="S93" s="13"/>
      <c r="T93" s="13"/>
      <c r="U93" s="13"/>
      <c r="V93" s="13"/>
      <c r="W93" s="13"/>
      <c r="X93" s="13"/>
      <c r="Y93" s="13"/>
      <c r="Z93" s="13"/>
      <c r="AA93" s="13"/>
    </row>
    <row r="94" spans="1:27" ht="12" customHeight="1">
      <c r="A94" s="41">
        <v>1996</v>
      </c>
      <c r="B94" s="78">
        <f>IF(+'[1]Pop'!D217=0,'[1]Pop'!H217,'[1]Pop'!D217)</f>
        <v>269.667</v>
      </c>
      <c r="C94" s="55">
        <v>329.2419392817138</v>
      </c>
      <c r="D94" s="55">
        <f t="shared" si="5"/>
        <v>1.2209203917487637</v>
      </c>
      <c r="E94" s="55">
        <v>215.8913762123</v>
      </c>
      <c r="F94" s="55">
        <f t="shared" si="6"/>
        <v>0.8005850779379754</v>
      </c>
      <c r="G94" s="179">
        <f t="shared" si="11"/>
        <v>545.1333154940138</v>
      </c>
      <c r="H94" s="55">
        <f t="shared" si="7"/>
        <v>2.021505469686739</v>
      </c>
      <c r="I94" s="55">
        <v>1078.060082157986</v>
      </c>
      <c r="J94" s="55">
        <f t="shared" si="8"/>
        <v>3.9977456720992413</v>
      </c>
      <c r="K94" s="55">
        <f t="shared" si="9"/>
        <v>1623.193397652</v>
      </c>
      <c r="L94" s="55">
        <f t="shared" si="10"/>
        <v>6.019251141785981</v>
      </c>
      <c r="M94" s="13"/>
      <c r="N94" s="13"/>
      <c r="O94" s="13"/>
      <c r="P94" s="13"/>
      <c r="Q94" s="13"/>
      <c r="R94" s="13"/>
      <c r="S94" s="13"/>
      <c r="T94" s="13"/>
      <c r="U94" s="13"/>
      <c r="V94" s="13"/>
      <c r="W94" s="13"/>
      <c r="X94" s="13"/>
      <c r="Y94" s="13"/>
      <c r="Z94" s="13"/>
      <c r="AA94" s="13"/>
    </row>
    <row r="95" spans="1:27" ht="12" customHeight="1">
      <c r="A95" s="41">
        <v>1997</v>
      </c>
      <c r="B95" s="78">
        <f>IF(+'[1]Pop'!D218=0,'[1]Pop'!H218,'[1]Pop'!D218)</f>
        <v>272.912</v>
      </c>
      <c r="C95" s="55">
        <v>448.1916637914584</v>
      </c>
      <c r="D95" s="55">
        <f t="shared" si="5"/>
        <v>1.6422570784408836</v>
      </c>
      <c r="E95" s="55">
        <v>228.6225843145</v>
      </c>
      <c r="F95" s="55">
        <f t="shared" si="6"/>
        <v>0.8377153965912089</v>
      </c>
      <c r="G95" s="179">
        <f t="shared" si="11"/>
        <v>676.8142481059583</v>
      </c>
      <c r="H95" s="55">
        <f t="shared" si="7"/>
        <v>2.4799724750320924</v>
      </c>
      <c r="I95" s="55">
        <v>1075.3100157008416</v>
      </c>
      <c r="J95" s="55">
        <f t="shared" si="8"/>
        <v>3.940134606396354</v>
      </c>
      <c r="K95" s="55">
        <f t="shared" si="9"/>
        <v>1752.1242638068</v>
      </c>
      <c r="L95" s="55">
        <f t="shared" si="10"/>
        <v>6.420107081428446</v>
      </c>
      <c r="M95" s="13"/>
      <c r="N95" s="13"/>
      <c r="O95" s="13"/>
      <c r="P95" s="13"/>
      <c r="Q95" s="13"/>
      <c r="R95" s="13"/>
      <c r="S95" s="13"/>
      <c r="T95" s="13"/>
      <c r="U95" s="13"/>
      <c r="V95" s="13"/>
      <c r="W95" s="13"/>
      <c r="X95" s="13"/>
      <c r="Y95" s="13"/>
      <c r="Z95" s="13"/>
      <c r="AA95" s="13"/>
    </row>
    <row r="96" spans="1:27" ht="12" customHeight="1">
      <c r="A96" s="41">
        <v>1998</v>
      </c>
      <c r="B96" s="78">
        <f>IF(+'[1]Pop'!D219=0,'[1]Pop'!H219,'[1]Pop'!D219)</f>
        <v>276.115</v>
      </c>
      <c r="C96" s="55">
        <v>371.1213984168764</v>
      </c>
      <c r="D96" s="55">
        <f t="shared" si="5"/>
        <v>1.3440827134233069</v>
      </c>
      <c r="E96" s="55">
        <v>171.3080637417</v>
      </c>
      <c r="F96" s="55">
        <f t="shared" si="6"/>
        <v>0.6204228808347971</v>
      </c>
      <c r="G96" s="179">
        <f t="shared" si="11"/>
        <v>542.4294621585764</v>
      </c>
      <c r="H96" s="55">
        <f t="shared" si="7"/>
        <v>1.9645055942581038</v>
      </c>
      <c r="I96" s="55">
        <v>1119.2376958201235</v>
      </c>
      <c r="J96" s="55">
        <f t="shared" si="8"/>
        <v>4.053520076128147</v>
      </c>
      <c r="K96" s="55">
        <f t="shared" si="9"/>
        <v>1661.6671579786998</v>
      </c>
      <c r="L96" s="55">
        <f t="shared" si="10"/>
        <v>6.018025670386251</v>
      </c>
      <c r="M96" s="13"/>
      <c r="N96" s="13"/>
      <c r="O96" s="13"/>
      <c r="P96" s="13"/>
      <c r="Q96" s="13"/>
      <c r="R96" s="13"/>
      <c r="S96" s="13"/>
      <c r="T96" s="13"/>
      <c r="U96" s="13"/>
      <c r="V96" s="13"/>
      <c r="W96" s="13"/>
      <c r="X96" s="13"/>
      <c r="Y96" s="13"/>
      <c r="Z96" s="13"/>
      <c r="AA96" s="13"/>
    </row>
    <row r="97" spans="1:27" ht="12" customHeight="1">
      <c r="A97" s="41">
        <v>1999</v>
      </c>
      <c r="B97" s="78">
        <f>IF(+'[1]Pop'!D220=0,'[1]Pop'!H220,'[1]Pop'!D220)</f>
        <v>279.295</v>
      </c>
      <c r="C97" s="55">
        <v>406.82157372259115</v>
      </c>
      <c r="D97" s="55">
        <f t="shared" si="5"/>
        <v>1.4566017068783585</v>
      </c>
      <c r="E97" s="55">
        <v>164.2097421886</v>
      </c>
      <c r="F97" s="55">
        <f t="shared" si="6"/>
        <v>0.5879437232625001</v>
      </c>
      <c r="G97" s="179">
        <f t="shared" si="11"/>
        <v>571.0313159111911</v>
      </c>
      <c r="H97" s="55">
        <f t="shared" si="7"/>
        <v>2.0445454301408583</v>
      </c>
      <c r="I97" s="55">
        <v>1229.0348323428088</v>
      </c>
      <c r="J97" s="55">
        <f t="shared" si="8"/>
        <v>4.400489920488404</v>
      </c>
      <c r="K97" s="55">
        <f t="shared" si="9"/>
        <v>1800.066148254</v>
      </c>
      <c r="L97" s="55">
        <f t="shared" si="10"/>
        <v>6.445035350629262</v>
      </c>
      <c r="M97" s="13"/>
      <c r="N97" s="13"/>
      <c r="O97" s="13"/>
      <c r="P97" s="13"/>
      <c r="Q97" s="13"/>
      <c r="R97" s="13"/>
      <c r="S97" s="13"/>
      <c r="T97" s="13"/>
      <c r="U97" s="13"/>
      <c r="V97" s="13"/>
      <c r="W97" s="13"/>
      <c r="X97" s="13"/>
      <c r="Y97" s="13"/>
      <c r="Z97" s="13"/>
      <c r="AA97" s="13"/>
    </row>
    <row r="98" spans="1:27" ht="12" customHeight="1">
      <c r="A98" s="41">
        <v>2000</v>
      </c>
      <c r="B98" s="78">
        <f>IF(+'[1]Pop'!D221=0,'[1]Pop'!H221,'[1]Pop'!D221)</f>
        <v>282.385</v>
      </c>
      <c r="C98" s="55">
        <v>420.5163046120657</v>
      </c>
      <c r="D98" s="55">
        <f t="shared" si="5"/>
        <v>1.4891594971831568</v>
      </c>
      <c r="E98" s="55">
        <v>146.5650914894</v>
      </c>
      <c r="F98" s="55">
        <f t="shared" si="6"/>
        <v>0.5190257679742196</v>
      </c>
      <c r="G98" s="179">
        <f t="shared" si="11"/>
        <v>567.0813961014658</v>
      </c>
      <c r="H98" s="55">
        <f t="shared" si="7"/>
        <v>2.0081852651573766</v>
      </c>
      <c r="I98" s="55">
        <v>1079.4258291390342</v>
      </c>
      <c r="J98" s="55">
        <f t="shared" si="8"/>
        <v>3.822532461494181</v>
      </c>
      <c r="K98" s="55">
        <f t="shared" si="9"/>
        <v>1646.5072252405</v>
      </c>
      <c r="L98" s="55">
        <f t="shared" si="10"/>
        <v>5.8307177266515575</v>
      </c>
      <c r="M98" s="13"/>
      <c r="N98" s="13"/>
      <c r="O98" s="13"/>
      <c r="P98" s="13"/>
      <c r="Q98" s="13"/>
      <c r="R98" s="13"/>
      <c r="S98" s="13"/>
      <c r="T98" s="13"/>
      <c r="U98" s="13"/>
      <c r="V98" s="13"/>
      <c r="W98" s="13"/>
      <c r="X98" s="13"/>
      <c r="Y98" s="13"/>
      <c r="Z98" s="13"/>
      <c r="AA98" s="13"/>
    </row>
    <row r="99" spans="1:27" ht="12" customHeight="1">
      <c r="A99" s="43">
        <v>2001</v>
      </c>
      <c r="B99" s="79">
        <f>IF(+'[1]Pop'!D222=0,'[1]Pop'!H222,'[1]Pop'!D222)</f>
        <v>285.309019</v>
      </c>
      <c r="C99" s="59">
        <v>433.36122504957103</v>
      </c>
      <c r="D99" s="59">
        <f aca="true" t="shared" si="12" ref="D99:D104">C99/B99</f>
        <v>1.5189187729448226</v>
      </c>
      <c r="E99" s="59">
        <v>140.6581587775</v>
      </c>
      <c r="F99" s="59">
        <f aca="true" t="shared" si="13" ref="F99:F104">E99/B99</f>
        <v>0.493002847475705</v>
      </c>
      <c r="G99" s="59">
        <f t="shared" si="11"/>
        <v>574.019383827071</v>
      </c>
      <c r="H99" s="59">
        <f aca="true" t="shared" si="14" ref="H99:H104">G99/B99</f>
        <v>2.0119216204205275</v>
      </c>
      <c r="I99" s="59">
        <v>983.861999526529</v>
      </c>
      <c r="J99" s="59">
        <f aca="true" t="shared" si="15" ref="J99:J104">I99/B99</f>
        <v>3.448408336248666</v>
      </c>
      <c r="K99" s="59">
        <f aca="true" t="shared" si="16" ref="K99:K104">SUM(G99,I99)</f>
        <v>1557.8813833536</v>
      </c>
      <c r="L99" s="59">
        <f aca="true" t="shared" si="17" ref="L99:L104">K99/B99</f>
        <v>5.460329956669194</v>
      </c>
      <c r="M99" s="13"/>
      <c r="N99" s="13"/>
      <c r="O99" s="13"/>
      <c r="P99" s="13"/>
      <c r="Q99" s="13"/>
      <c r="R99" s="13"/>
      <c r="S99" s="13"/>
      <c r="T99" s="13"/>
      <c r="U99" s="13"/>
      <c r="V99" s="13"/>
      <c r="W99" s="13"/>
      <c r="X99" s="13"/>
      <c r="Y99" s="13"/>
      <c r="Z99" s="13"/>
      <c r="AA99" s="13"/>
    </row>
    <row r="100" spans="1:27" ht="12" customHeight="1">
      <c r="A100" s="47">
        <v>2002</v>
      </c>
      <c r="B100" s="79">
        <f>IF(+'[1]Pop'!D223=0,'[1]Pop'!H223,'[1]Pop'!D223)</f>
        <v>288.104818</v>
      </c>
      <c r="C100" s="59">
        <v>540.2969985576593</v>
      </c>
      <c r="D100" s="59">
        <f t="shared" si="12"/>
        <v>1.8753487092244991</v>
      </c>
      <c r="E100" s="59">
        <v>133.0092872315</v>
      </c>
      <c r="F100" s="59">
        <f t="shared" si="13"/>
        <v>0.4616697775304125</v>
      </c>
      <c r="G100" s="59">
        <f t="shared" si="11"/>
        <v>673.3062857891593</v>
      </c>
      <c r="H100" s="59">
        <f t="shared" si="14"/>
        <v>2.337018486754912</v>
      </c>
      <c r="I100" s="59">
        <v>1076.8540957763407</v>
      </c>
      <c r="J100" s="59">
        <f t="shared" si="15"/>
        <v>3.737716374379899</v>
      </c>
      <c r="K100" s="59">
        <f t="shared" si="16"/>
        <v>1750.1603815655</v>
      </c>
      <c r="L100" s="59">
        <f t="shared" si="17"/>
        <v>6.074734861134811</v>
      </c>
      <c r="M100" s="13"/>
      <c r="N100" s="13"/>
      <c r="O100" s="13"/>
      <c r="P100" s="13"/>
      <c r="Q100" s="13"/>
      <c r="R100" s="13"/>
      <c r="S100" s="13"/>
      <c r="T100" s="13"/>
      <c r="U100" s="13"/>
      <c r="V100" s="13"/>
      <c r="W100" s="13"/>
      <c r="X100" s="13"/>
      <c r="Y100" s="13"/>
      <c r="Z100" s="13"/>
      <c r="AA100" s="13"/>
    </row>
    <row r="101" spans="1:27" ht="12" customHeight="1">
      <c r="A101" s="47">
        <v>2003</v>
      </c>
      <c r="B101" s="79">
        <f>IF(+'[1]Pop'!D224=0,'[1]Pop'!H224,'[1]Pop'!D224)</f>
        <v>290.819634</v>
      </c>
      <c r="C101" s="59">
        <v>565.9732361861614</v>
      </c>
      <c r="D101" s="59">
        <f t="shared" si="12"/>
        <v>1.9461314506233147</v>
      </c>
      <c r="E101" s="59">
        <v>204.48634801289998</v>
      </c>
      <c r="F101" s="59">
        <f t="shared" si="13"/>
        <v>0.7031380419552415</v>
      </c>
      <c r="G101" s="59">
        <f t="shared" si="11"/>
        <v>770.4595841990614</v>
      </c>
      <c r="H101" s="59">
        <f t="shared" si="14"/>
        <v>2.649269492578556</v>
      </c>
      <c r="I101" s="59">
        <v>958.3363818340387</v>
      </c>
      <c r="J101" s="59">
        <f t="shared" si="15"/>
        <v>3.2952946424313243</v>
      </c>
      <c r="K101" s="59">
        <f t="shared" si="16"/>
        <v>1728.7959660331</v>
      </c>
      <c r="L101" s="59">
        <f t="shared" si="17"/>
        <v>5.94456413500988</v>
      </c>
      <c r="M101" s="13"/>
      <c r="N101" s="13"/>
      <c r="O101" s="13"/>
      <c r="P101" s="13"/>
      <c r="Q101" s="13"/>
      <c r="R101" s="13"/>
      <c r="S101" s="13"/>
      <c r="T101" s="13"/>
      <c r="U101" s="13"/>
      <c r="V101" s="13"/>
      <c r="W101" s="13"/>
      <c r="X101" s="13"/>
      <c r="Y101" s="13"/>
      <c r="Z101" s="13"/>
      <c r="AA101" s="13"/>
    </row>
    <row r="102" spans="1:27" ht="12" customHeight="1">
      <c r="A102" s="47">
        <v>2004</v>
      </c>
      <c r="B102" s="79">
        <f>IF(+'[1]Pop'!D225=0,'[1]Pop'!H225,'[1]Pop'!D225)</f>
        <v>293.463185</v>
      </c>
      <c r="C102" s="59">
        <v>478.9597928473181</v>
      </c>
      <c r="D102" s="59">
        <f t="shared" si="12"/>
        <v>1.6320949861132261</v>
      </c>
      <c r="E102" s="59">
        <v>193.0508317555</v>
      </c>
      <c r="F102" s="59">
        <f t="shared" si="13"/>
        <v>0.6578366269537353</v>
      </c>
      <c r="G102" s="59">
        <f t="shared" si="11"/>
        <v>672.0106246028181</v>
      </c>
      <c r="H102" s="59">
        <f t="shared" si="14"/>
        <v>2.2899316130669614</v>
      </c>
      <c r="I102" s="59">
        <v>951.0595420703819</v>
      </c>
      <c r="J102" s="59">
        <f t="shared" si="15"/>
        <v>3.2408138079411284</v>
      </c>
      <c r="K102" s="59">
        <f t="shared" si="16"/>
        <v>1623.0701666732</v>
      </c>
      <c r="L102" s="59">
        <f t="shared" si="17"/>
        <v>5.53074542100809</v>
      </c>
      <c r="M102" s="13"/>
      <c r="N102" s="13"/>
      <c r="O102" s="13"/>
      <c r="P102" s="13"/>
      <c r="Q102" s="13"/>
      <c r="R102" s="13"/>
      <c r="S102" s="13"/>
      <c r="T102" s="13"/>
      <c r="U102" s="13"/>
      <c r="V102" s="13"/>
      <c r="W102" s="13"/>
      <c r="X102" s="13"/>
      <c r="Y102" s="13"/>
      <c r="Z102" s="13"/>
      <c r="AA102" s="13"/>
    </row>
    <row r="103" spans="1:27" ht="12" customHeight="1">
      <c r="A103" s="47">
        <v>2005</v>
      </c>
      <c r="B103" s="79">
        <f>IF(+'[1]Pop'!D226=0,'[1]Pop'!H226,'[1]Pop'!D226)</f>
        <v>296.186216</v>
      </c>
      <c r="C103" s="59">
        <v>496.145755450694</v>
      </c>
      <c r="D103" s="59">
        <f t="shared" si="12"/>
        <v>1.675114264772855</v>
      </c>
      <c r="E103" s="59">
        <v>200.99443146870001</v>
      </c>
      <c r="F103" s="59">
        <f t="shared" si="13"/>
        <v>0.6786083234497989</v>
      </c>
      <c r="G103" s="59">
        <f t="shared" si="11"/>
        <v>697.1401869193941</v>
      </c>
      <c r="H103" s="59">
        <f t="shared" si="14"/>
        <v>2.353722588222654</v>
      </c>
      <c r="I103" s="59">
        <v>1100.709306734306</v>
      </c>
      <c r="J103" s="59">
        <f t="shared" si="15"/>
        <v>3.7162745842781084</v>
      </c>
      <c r="K103" s="59">
        <f t="shared" si="16"/>
        <v>1797.8494936537</v>
      </c>
      <c r="L103" s="59">
        <f t="shared" si="17"/>
        <v>6.069997172500762</v>
      </c>
      <c r="M103" s="13"/>
      <c r="N103" s="13"/>
      <c r="O103" s="13"/>
      <c r="P103" s="13"/>
      <c r="Q103" s="13"/>
      <c r="R103" s="13"/>
      <c r="S103" s="13"/>
      <c r="T103" s="13"/>
      <c r="U103" s="13"/>
      <c r="V103" s="13"/>
      <c r="W103" s="13"/>
      <c r="X103" s="13"/>
      <c r="Y103" s="13"/>
      <c r="Z103" s="13"/>
      <c r="AA103" s="13"/>
    </row>
    <row r="104" spans="1:27" ht="12" customHeight="1">
      <c r="A104" s="42">
        <v>2006</v>
      </c>
      <c r="B104" s="78">
        <f>IF(+'[1]Pop'!D227=0,'[1]Pop'!H227,'[1]Pop'!D227)</f>
        <v>298.995825</v>
      </c>
      <c r="C104" s="55">
        <v>494.03940198314615</v>
      </c>
      <c r="D104" s="55">
        <f t="shared" si="12"/>
        <v>1.652328764066007</v>
      </c>
      <c r="E104" s="55">
        <v>185.0330042482</v>
      </c>
      <c r="F104" s="55">
        <f t="shared" si="13"/>
        <v>0.6188481201976649</v>
      </c>
      <c r="G104" s="179">
        <f aca="true" t="shared" si="18" ref="G104:G113">C104+E104</f>
        <v>679.0724062313461</v>
      </c>
      <c r="H104" s="55">
        <f t="shared" si="14"/>
        <v>2.2711768842636717</v>
      </c>
      <c r="I104" s="55">
        <v>1261.945489966854</v>
      </c>
      <c r="J104" s="55">
        <f t="shared" si="15"/>
        <v>4.220612411450407</v>
      </c>
      <c r="K104" s="55">
        <f t="shared" si="16"/>
        <v>1941.0178961982</v>
      </c>
      <c r="L104" s="55">
        <f t="shared" si="17"/>
        <v>6.491789295714079</v>
      </c>
      <c r="M104" s="13"/>
      <c r="N104" s="13"/>
      <c r="O104" s="13"/>
      <c r="P104" s="13"/>
      <c r="Q104" s="13"/>
      <c r="R104" s="13"/>
      <c r="S104" s="13"/>
      <c r="T104" s="13"/>
      <c r="U104" s="13"/>
      <c r="V104" s="13"/>
      <c r="W104" s="13"/>
      <c r="X104" s="13"/>
      <c r="Y104" s="13"/>
      <c r="Z104" s="13"/>
      <c r="AA104" s="13"/>
    </row>
    <row r="105" spans="1:27" ht="12" customHeight="1">
      <c r="A105" s="42">
        <v>2007</v>
      </c>
      <c r="B105" s="78">
        <f>IF(+'[1]Pop'!D228=0,'[1]Pop'!H228,'[1]Pop'!D228)</f>
        <v>302.003917</v>
      </c>
      <c r="C105" s="55">
        <v>445.6400967732279</v>
      </c>
      <c r="D105" s="55">
        <f aca="true" t="shared" si="19" ref="D105:D117">C105/B105</f>
        <v>1.4756103205549744</v>
      </c>
      <c r="E105" s="55">
        <v>184.962</v>
      </c>
      <c r="F105" s="55">
        <f aca="true" t="shared" si="20" ref="F105:F117">E105/B105</f>
        <v>0.612449010057045</v>
      </c>
      <c r="G105" s="179">
        <f t="shared" si="18"/>
        <v>630.6020967732279</v>
      </c>
      <c r="H105" s="55">
        <f aca="true" t="shared" si="21" ref="H105:H117">G105/B105</f>
        <v>2.0880593306120194</v>
      </c>
      <c r="I105" s="55">
        <v>1684.3364942255719</v>
      </c>
      <c r="J105" s="55">
        <f aca="true" t="shared" si="22" ref="J105:J111">I105/B105</f>
        <v>5.577200822284606</v>
      </c>
      <c r="K105" s="55">
        <f aca="true" t="shared" si="23" ref="K105:K111">SUM(G105,I105)</f>
        <v>2314.9385909987996</v>
      </c>
      <c r="L105" s="55">
        <f aca="true" t="shared" si="24" ref="L105:L111">K105/B105</f>
        <v>7.665260152896625</v>
      </c>
      <c r="M105" s="13"/>
      <c r="N105" s="13"/>
      <c r="O105" s="13"/>
      <c r="P105" s="13"/>
      <c r="Q105" s="13"/>
      <c r="R105" s="13"/>
      <c r="S105" s="13"/>
      <c r="T105" s="13"/>
      <c r="U105" s="13"/>
      <c r="V105" s="13"/>
      <c r="W105" s="13"/>
      <c r="X105" s="13"/>
      <c r="Y105" s="13"/>
      <c r="Z105" s="13"/>
      <c r="AA105" s="13"/>
    </row>
    <row r="106" spans="1:27" ht="12" customHeight="1">
      <c r="A106" s="42">
        <v>2008</v>
      </c>
      <c r="B106" s="78">
        <f>IF(+'[1]Pop'!D229=0,'[1]Pop'!H229,'[1]Pop'!D229)</f>
        <v>304.797761</v>
      </c>
      <c r="C106" s="55">
        <v>497.6476770438399</v>
      </c>
      <c r="D106" s="55">
        <f t="shared" si="19"/>
        <v>1.6327143460999372</v>
      </c>
      <c r="E106" s="55">
        <v>216.249</v>
      </c>
      <c r="F106" s="55">
        <f t="shared" si="20"/>
        <v>0.7094835581813871</v>
      </c>
      <c r="G106" s="179">
        <f t="shared" si="18"/>
        <v>713.8966770438399</v>
      </c>
      <c r="H106" s="55">
        <f t="shared" si="21"/>
        <v>2.342197904281324</v>
      </c>
      <c r="I106" s="55">
        <v>1555.2236503813601</v>
      </c>
      <c r="J106" s="55">
        <f t="shared" si="22"/>
        <v>5.102477279619388</v>
      </c>
      <c r="K106" s="55">
        <f t="shared" si="23"/>
        <v>2269.1203274252002</v>
      </c>
      <c r="L106" s="55">
        <f t="shared" si="24"/>
        <v>7.444675183900713</v>
      </c>
      <c r="M106" s="13"/>
      <c r="N106" s="13"/>
      <c r="O106" s="13"/>
      <c r="P106" s="13"/>
      <c r="Q106" s="13"/>
      <c r="R106" s="13"/>
      <c r="S106" s="13"/>
      <c r="T106" s="13"/>
      <c r="U106" s="13"/>
      <c r="V106" s="13"/>
      <c r="W106" s="13"/>
      <c r="X106" s="13"/>
      <c r="Y106" s="13"/>
      <c r="Z106" s="13"/>
      <c r="AA106" s="13"/>
    </row>
    <row r="107" spans="1:27" ht="12" customHeight="1">
      <c r="A107" s="42">
        <v>2009</v>
      </c>
      <c r="B107" s="78">
        <f>IF(+'[1]Pop'!D230=0,'[1]Pop'!H230,'[1]Pop'!D230)</f>
        <v>307.439406</v>
      </c>
      <c r="C107" s="55">
        <v>505.39009444127976</v>
      </c>
      <c r="D107" s="55">
        <f t="shared" si="19"/>
        <v>1.6438689529646038</v>
      </c>
      <c r="E107" s="55">
        <v>198.5929926571</v>
      </c>
      <c r="F107" s="55">
        <f t="shared" si="20"/>
        <v>0.6459581588480561</v>
      </c>
      <c r="G107" s="179">
        <f t="shared" si="18"/>
        <v>703.9830870983798</v>
      </c>
      <c r="H107" s="55">
        <f t="shared" si="21"/>
        <v>2.28982711181266</v>
      </c>
      <c r="I107" s="55">
        <v>1531.3582640683203</v>
      </c>
      <c r="J107" s="55">
        <f t="shared" si="22"/>
        <v>4.981008400947536</v>
      </c>
      <c r="K107" s="55">
        <f t="shared" si="23"/>
        <v>2235.3413511667</v>
      </c>
      <c r="L107" s="55">
        <f t="shared" si="24"/>
        <v>7.270835512760195</v>
      </c>
      <c r="M107" s="13"/>
      <c r="N107" s="13"/>
      <c r="O107" s="13"/>
      <c r="P107" s="13"/>
      <c r="Q107" s="13"/>
      <c r="R107" s="13"/>
      <c r="S107" s="13"/>
      <c r="T107" s="13"/>
      <c r="U107" s="13"/>
      <c r="V107" s="13"/>
      <c r="W107" s="13"/>
      <c r="X107" s="13"/>
      <c r="Y107" s="13"/>
      <c r="Z107" s="13"/>
      <c r="AA107" s="13"/>
    </row>
    <row r="108" spans="1:27" ht="12" customHeight="1">
      <c r="A108" s="42">
        <v>2010</v>
      </c>
      <c r="B108" s="78">
        <f>IF(+'[1]Pop'!D231=0,'[1]Pop'!H231,'[1]Pop'!D231)</f>
        <v>309.741279</v>
      </c>
      <c r="C108" s="55">
        <v>440.3605973972323</v>
      </c>
      <c r="D108" s="55">
        <f t="shared" si="19"/>
        <v>1.421704587838395</v>
      </c>
      <c r="E108" s="55">
        <v>169.4725042146</v>
      </c>
      <c r="F108" s="55">
        <f t="shared" si="20"/>
        <v>0.5471421334661694</v>
      </c>
      <c r="G108" s="179">
        <f t="shared" si="18"/>
        <v>609.8331016118323</v>
      </c>
      <c r="H108" s="55">
        <f t="shared" si="21"/>
        <v>1.9688467213045642</v>
      </c>
      <c r="I108" s="55">
        <v>1612.4309411838606</v>
      </c>
      <c r="J108" s="55">
        <f t="shared" si="22"/>
        <v>5.205734755114317</v>
      </c>
      <c r="K108" s="55">
        <f t="shared" si="23"/>
        <v>2222.264042795693</v>
      </c>
      <c r="L108" s="55">
        <f t="shared" si="24"/>
        <v>7.174581476418882</v>
      </c>
      <c r="M108" s="13"/>
      <c r="N108" s="13"/>
      <c r="O108" s="13"/>
      <c r="P108" s="13"/>
      <c r="Q108" s="13"/>
      <c r="R108" s="13"/>
      <c r="S108" s="13"/>
      <c r="T108" s="13"/>
      <c r="U108" s="13"/>
      <c r="V108" s="13"/>
      <c r="W108" s="13"/>
      <c r="X108" s="13"/>
      <c r="Y108" s="13"/>
      <c r="Z108" s="13"/>
      <c r="AA108" s="13"/>
    </row>
    <row r="109" spans="1:27" ht="12" customHeight="1">
      <c r="A109" s="140">
        <v>2011</v>
      </c>
      <c r="B109" s="122">
        <f>IF(+'[1]Pop'!D232=0,'[1]Pop'!H232,'[1]Pop'!D232)</f>
        <v>311.973914</v>
      </c>
      <c r="C109" s="146">
        <v>452.6602533140136</v>
      </c>
      <c r="D109" s="126">
        <f t="shared" si="19"/>
        <v>1.4509554581349182</v>
      </c>
      <c r="E109" s="146">
        <v>147.4182683647</v>
      </c>
      <c r="F109" s="126">
        <f t="shared" si="20"/>
        <v>0.4725339579664344</v>
      </c>
      <c r="G109" s="59">
        <f t="shared" si="18"/>
        <v>600.0785216787135</v>
      </c>
      <c r="H109" s="126">
        <f t="shared" si="21"/>
        <v>1.9234894161013525</v>
      </c>
      <c r="I109" s="126">
        <v>1634.6936845770836</v>
      </c>
      <c r="J109" s="126">
        <f t="shared" si="22"/>
        <v>5.239840932909165</v>
      </c>
      <c r="K109" s="59">
        <f t="shared" si="23"/>
        <v>2234.772206255797</v>
      </c>
      <c r="L109" s="126">
        <f t="shared" si="24"/>
        <v>7.163330349010517</v>
      </c>
      <c r="M109" s="13"/>
      <c r="N109" s="13"/>
      <c r="O109" s="13"/>
      <c r="P109" s="13"/>
      <c r="Q109" s="13"/>
      <c r="R109" s="13"/>
      <c r="S109" s="13"/>
      <c r="T109" s="13"/>
      <c r="U109" s="13"/>
      <c r="V109" s="13"/>
      <c r="W109" s="13"/>
      <c r="X109" s="13"/>
      <c r="Y109" s="13"/>
      <c r="Z109" s="13"/>
      <c r="AA109" s="13"/>
    </row>
    <row r="110" spans="1:27" ht="12" customHeight="1">
      <c r="A110" s="140">
        <v>2012</v>
      </c>
      <c r="B110" s="122">
        <f>IF(+'[1]Pop'!D233=0,'[1]Pop'!H233,'[1]Pop'!D233)</f>
        <v>314.167558</v>
      </c>
      <c r="C110" s="146">
        <v>445.58081962051466</v>
      </c>
      <c r="D110" s="126">
        <f t="shared" si="19"/>
        <v>1.418290362178372</v>
      </c>
      <c r="E110" s="146">
        <v>183.4529853814</v>
      </c>
      <c r="F110" s="126">
        <f t="shared" si="20"/>
        <v>0.5839335752846894</v>
      </c>
      <c r="G110" s="59">
        <f t="shared" si="18"/>
        <v>629.0338050019146</v>
      </c>
      <c r="H110" s="126">
        <f t="shared" si="21"/>
        <v>2.0022239374630613</v>
      </c>
      <c r="I110" s="126">
        <v>1677.5250030858003</v>
      </c>
      <c r="J110" s="126">
        <f t="shared" si="22"/>
        <v>5.33958698270749</v>
      </c>
      <c r="K110" s="59">
        <f t="shared" si="23"/>
        <v>2306.558808087715</v>
      </c>
      <c r="L110" s="126">
        <f t="shared" si="24"/>
        <v>7.341810920170552</v>
      </c>
      <c r="M110" s="13"/>
      <c r="N110" s="13"/>
      <c r="O110" s="13"/>
      <c r="P110" s="13"/>
      <c r="Q110" s="13"/>
      <c r="R110" s="13"/>
      <c r="S110" s="13"/>
      <c r="T110" s="13"/>
      <c r="U110" s="13"/>
      <c r="V110" s="13"/>
      <c r="W110" s="13"/>
      <c r="X110" s="13"/>
      <c r="Y110" s="13"/>
      <c r="Z110" s="13"/>
      <c r="AA110" s="13"/>
    </row>
    <row r="111" spans="1:27" ht="12" customHeight="1">
      <c r="A111" s="140">
        <v>2013</v>
      </c>
      <c r="B111" s="122">
        <f>IF(+'[1]Pop'!D234=0,'[1]Pop'!H234,'[1]Pop'!D234)</f>
        <v>316.294766</v>
      </c>
      <c r="C111" s="146">
        <v>431.6971971525303</v>
      </c>
      <c r="D111" s="126">
        <f t="shared" si="19"/>
        <v>1.364857226731758</v>
      </c>
      <c r="E111" s="146">
        <v>165.326</v>
      </c>
      <c r="F111" s="126">
        <f t="shared" si="20"/>
        <v>0.5226959715166454</v>
      </c>
      <c r="G111" s="59">
        <f t="shared" si="18"/>
        <v>597.0231971525303</v>
      </c>
      <c r="H111" s="126">
        <f t="shared" si="21"/>
        <v>1.8875531982484033</v>
      </c>
      <c r="I111" s="126">
        <v>1677.9390694766698</v>
      </c>
      <c r="J111" s="126">
        <f t="shared" si="22"/>
        <v>5.304985253776441</v>
      </c>
      <c r="K111" s="126">
        <f t="shared" si="23"/>
        <v>2274.9622666292003</v>
      </c>
      <c r="L111" s="126">
        <f t="shared" si="24"/>
        <v>7.192538452024844</v>
      </c>
      <c r="M111" s="13"/>
      <c r="N111" s="13"/>
      <c r="O111" s="13"/>
      <c r="P111" s="13"/>
      <c r="Q111" s="13"/>
      <c r="R111" s="13"/>
      <c r="S111" s="13"/>
      <c r="T111" s="13"/>
      <c r="U111" s="13"/>
      <c r="V111" s="13"/>
      <c r="W111" s="13"/>
      <c r="X111" s="13"/>
      <c r="Y111" s="13"/>
      <c r="Z111" s="13"/>
      <c r="AA111" s="13"/>
    </row>
    <row r="112" spans="1:27" ht="12" customHeight="1">
      <c r="A112" s="140">
        <v>2014</v>
      </c>
      <c r="B112" s="122">
        <f>IF(+'[1]Pop'!D235=0,'[1]Pop'!H235,'[1]Pop'!D235)</f>
        <v>318.576955</v>
      </c>
      <c r="C112" s="146">
        <v>296.05721749302387</v>
      </c>
      <c r="D112" s="126">
        <f t="shared" si="19"/>
        <v>0.9293114672811907</v>
      </c>
      <c r="E112" s="146">
        <v>155.3952601184</v>
      </c>
      <c r="F112" s="126">
        <f t="shared" si="20"/>
        <v>0.4877793502621682</v>
      </c>
      <c r="G112" s="59">
        <f t="shared" si="18"/>
        <v>451.4524776114239</v>
      </c>
      <c r="H112" s="126">
        <f t="shared" si="21"/>
        <v>1.417090817543359</v>
      </c>
      <c r="I112" s="126">
        <v>1728.2084857225761</v>
      </c>
      <c r="J112" s="126">
        <f aca="true" t="shared" si="25" ref="J112:J117">I112/B112</f>
        <v>5.424775579647863</v>
      </c>
      <c r="K112" s="126">
        <f aca="true" t="shared" si="26" ref="K112:K117">SUM(G112,I112)</f>
        <v>2179.660963334</v>
      </c>
      <c r="L112" s="126">
        <f aca="true" t="shared" si="27" ref="L112:L117">K112/B112</f>
        <v>6.841866397191222</v>
      </c>
      <c r="M112" s="13"/>
      <c r="N112" s="13"/>
      <c r="O112" s="13"/>
      <c r="P112" s="13"/>
      <c r="Q112" s="13"/>
      <c r="R112" s="13"/>
      <c r="S112" s="13"/>
      <c r="T112" s="13"/>
      <c r="U112" s="13"/>
      <c r="V112" s="13"/>
      <c r="W112" s="13"/>
      <c r="X112" s="13"/>
      <c r="Y112" s="13"/>
      <c r="Z112" s="13"/>
      <c r="AA112" s="13"/>
    </row>
    <row r="113" spans="1:27" ht="12" customHeight="1">
      <c r="A113" s="140">
        <v>2015</v>
      </c>
      <c r="B113" s="122">
        <f>IF(+'[1]Pop'!D236=0,'[1]Pop'!H236,'[1]Pop'!D236)</f>
        <v>320.870703</v>
      </c>
      <c r="C113" s="146">
        <v>427.6608361815913</v>
      </c>
      <c r="D113" s="126">
        <f t="shared" si="19"/>
        <v>1.332813598072839</v>
      </c>
      <c r="E113" s="146">
        <v>273.6484687395</v>
      </c>
      <c r="F113" s="126">
        <f t="shared" si="20"/>
        <v>0.8528309570833583</v>
      </c>
      <c r="G113" s="59">
        <f t="shared" si="18"/>
        <v>701.3093049210913</v>
      </c>
      <c r="H113" s="126">
        <f t="shared" si="21"/>
        <v>2.1856445551561974</v>
      </c>
      <c r="I113" s="126">
        <v>1765.3510362745255</v>
      </c>
      <c r="J113" s="126">
        <f t="shared" si="25"/>
        <v>5.5017520134099795</v>
      </c>
      <c r="K113" s="126">
        <f t="shared" si="26"/>
        <v>2466.6603411956166</v>
      </c>
      <c r="L113" s="126">
        <f t="shared" si="27"/>
        <v>7.687396568566176</v>
      </c>
      <c r="M113" s="13"/>
      <c r="N113" s="13"/>
      <c r="O113" s="13"/>
      <c r="P113" s="13"/>
      <c r="Q113" s="13"/>
      <c r="R113" s="13"/>
      <c r="S113" s="13"/>
      <c r="T113" s="13"/>
      <c r="U113" s="13"/>
      <c r="V113" s="13"/>
      <c r="W113" s="13"/>
      <c r="X113" s="13"/>
      <c r="Y113" s="13"/>
      <c r="Z113" s="13"/>
      <c r="AA113" s="13"/>
    </row>
    <row r="114" spans="1:27" ht="12" customHeight="1">
      <c r="A114" s="187">
        <v>2016</v>
      </c>
      <c r="B114" s="183">
        <f>IF(+'[1]Pop'!D237=0,'[1]Pop'!H237,'[1]Pop'!D237)</f>
        <v>323.161011</v>
      </c>
      <c r="C114" s="185">
        <v>446.788278057972</v>
      </c>
      <c r="D114" s="176">
        <f t="shared" si="19"/>
        <v>1.382556257871009</v>
      </c>
      <c r="E114" s="185">
        <v>214.8865075594</v>
      </c>
      <c r="F114" s="176">
        <f t="shared" si="20"/>
        <v>0.6649518359112945</v>
      </c>
      <c r="G114" s="176">
        <f>C114+E114</f>
        <v>661.674785617372</v>
      </c>
      <c r="H114" s="176">
        <f t="shared" si="21"/>
        <v>2.0475080937823034</v>
      </c>
      <c r="I114" s="176">
        <v>1743.8765672949269</v>
      </c>
      <c r="J114" s="176">
        <f t="shared" si="25"/>
        <v>5.396308675661765</v>
      </c>
      <c r="K114" s="176">
        <f t="shared" si="26"/>
        <v>2405.551352912299</v>
      </c>
      <c r="L114" s="176">
        <f t="shared" si="27"/>
        <v>7.443816769444069</v>
      </c>
      <c r="M114" s="13"/>
      <c r="N114" s="13"/>
      <c r="O114" s="13"/>
      <c r="P114" s="13"/>
      <c r="Q114" s="13"/>
      <c r="R114" s="13"/>
      <c r="S114" s="13"/>
      <c r="T114" s="13"/>
      <c r="U114" s="13"/>
      <c r="V114" s="13"/>
      <c r="W114" s="13"/>
      <c r="X114" s="13"/>
      <c r="Y114" s="13"/>
      <c r="Z114" s="13"/>
      <c r="AA114" s="13"/>
    </row>
    <row r="115" spans="1:27" ht="12" customHeight="1">
      <c r="A115" s="187">
        <v>2017</v>
      </c>
      <c r="B115" s="183">
        <f>IF(+'[1]Pop'!D238=0,'[1]Pop'!H238,'[1]Pop'!D238)</f>
        <v>325.20603</v>
      </c>
      <c r="C115" s="261">
        <v>363.9345272796096</v>
      </c>
      <c r="D115" s="186">
        <f t="shared" si="19"/>
        <v>1.119089111845834</v>
      </c>
      <c r="E115" s="261">
        <v>206.3824103323</v>
      </c>
      <c r="F115" s="186">
        <f t="shared" si="20"/>
        <v>0.634620490684936</v>
      </c>
      <c r="G115" s="186">
        <f>C115+E115</f>
        <v>570.3169376119096</v>
      </c>
      <c r="H115" s="186">
        <f t="shared" si="21"/>
        <v>1.7537096025307697</v>
      </c>
      <c r="I115" s="186">
        <v>1669.2435797814653</v>
      </c>
      <c r="J115" s="186">
        <f t="shared" si="25"/>
        <v>5.132880161482446</v>
      </c>
      <c r="K115" s="186">
        <f t="shared" si="26"/>
        <v>2239.560517393375</v>
      </c>
      <c r="L115" s="186">
        <f t="shared" si="27"/>
        <v>6.886589764013216</v>
      </c>
      <c r="M115" s="13"/>
      <c r="N115" s="13"/>
      <c r="O115" s="13"/>
      <c r="P115" s="13"/>
      <c r="Q115" s="13"/>
      <c r="R115" s="13"/>
      <c r="S115" s="13"/>
      <c r="T115" s="13"/>
      <c r="U115" s="13"/>
      <c r="V115" s="13"/>
      <c r="W115" s="13"/>
      <c r="X115" s="13"/>
      <c r="Y115" s="13"/>
      <c r="Z115" s="13"/>
      <c r="AA115" s="13"/>
    </row>
    <row r="116" spans="1:27" ht="12" customHeight="1">
      <c r="A116" s="256">
        <v>2018</v>
      </c>
      <c r="B116" s="178">
        <f>IF(+'[1]Pop'!D239=0,'[1]Pop'!H239,'[1]Pop'!D239)</f>
        <v>326.923976</v>
      </c>
      <c r="C116" s="255">
        <v>402.7106943792737</v>
      </c>
      <c r="D116" s="186">
        <f t="shared" si="19"/>
        <v>1.2318175598698633</v>
      </c>
      <c r="E116" s="255">
        <v>221.16046092620002</v>
      </c>
      <c r="F116" s="186">
        <f t="shared" si="20"/>
        <v>0.6764889612323816</v>
      </c>
      <c r="G116" s="186">
        <f>C116+E116</f>
        <v>623.8711553054737</v>
      </c>
      <c r="H116" s="186">
        <f t="shared" si="21"/>
        <v>1.9083065211022447</v>
      </c>
      <c r="I116" s="55">
        <v>1603.0666907738823</v>
      </c>
      <c r="J116" s="186">
        <f t="shared" si="25"/>
        <v>4.903484627795798</v>
      </c>
      <c r="K116" s="186">
        <f t="shared" si="26"/>
        <v>2226.937846079356</v>
      </c>
      <c r="L116" s="186">
        <f t="shared" si="27"/>
        <v>6.811791148898043</v>
      </c>
      <c r="M116" s="13"/>
      <c r="N116" s="13"/>
      <c r="O116" s="13"/>
      <c r="P116" s="13"/>
      <c r="Q116" s="13"/>
      <c r="R116" s="13"/>
      <c r="S116" s="13"/>
      <c r="T116" s="13"/>
      <c r="U116" s="13"/>
      <c r="V116" s="13"/>
      <c r="W116" s="13"/>
      <c r="X116" s="13"/>
      <c r="Y116" s="13"/>
      <c r="Z116" s="13"/>
      <c r="AA116" s="13"/>
    </row>
    <row r="117" spans="1:27" ht="12" customHeight="1" thickBot="1">
      <c r="A117" s="262">
        <v>2019</v>
      </c>
      <c r="B117" s="205">
        <f>IF(+'[1]Pop'!D240=0,'[1]Pop'!H240,'[1]Pop'!D240)</f>
        <v>328.475998</v>
      </c>
      <c r="C117" s="263">
        <v>386.8471639003325</v>
      </c>
      <c r="D117" s="264">
        <f t="shared" si="19"/>
        <v>1.177702986689251</v>
      </c>
      <c r="E117" s="263">
        <v>228.2313317704</v>
      </c>
      <c r="F117" s="264">
        <f t="shared" si="20"/>
        <v>0.6948189004981727</v>
      </c>
      <c r="G117" s="264">
        <f>C117+E117</f>
        <v>615.0784956707325</v>
      </c>
      <c r="H117" s="264">
        <f t="shared" si="21"/>
        <v>1.872521887187424</v>
      </c>
      <c r="I117" s="264">
        <v>1572.8287058423675</v>
      </c>
      <c r="J117" s="264">
        <f t="shared" si="25"/>
        <v>4.7882606808987225</v>
      </c>
      <c r="K117" s="264">
        <f t="shared" si="26"/>
        <v>2187.9072015131</v>
      </c>
      <c r="L117" s="264">
        <f t="shared" si="27"/>
        <v>6.660782568086147</v>
      </c>
      <c r="M117" s="13"/>
      <c r="N117" s="13"/>
      <c r="O117" s="13"/>
      <c r="P117" s="13"/>
      <c r="Q117" s="13"/>
      <c r="R117" s="13"/>
      <c r="S117" s="13"/>
      <c r="T117" s="13"/>
      <c r="U117" s="13"/>
      <c r="V117" s="13"/>
      <c r="W117" s="13"/>
      <c r="X117" s="13"/>
      <c r="Y117" s="13"/>
      <c r="Z117" s="13"/>
      <c r="AA117" s="13"/>
    </row>
    <row r="118" spans="1:12" ht="12" customHeight="1" thickTop="1">
      <c r="A118" s="634" t="s">
        <v>67</v>
      </c>
      <c r="B118" s="635"/>
      <c r="C118" s="635"/>
      <c r="D118" s="635"/>
      <c r="E118" s="635"/>
      <c r="F118" s="635"/>
      <c r="G118" s="635"/>
      <c r="H118" s="635"/>
      <c r="I118" s="635"/>
      <c r="J118" s="635"/>
      <c r="K118" s="635"/>
      <c r="L118" s="636"/>
    </row>
    <row r="119" spans="1:12" ht="12" customHeight="1">
      <c r="A119" s="612"/>
      <c r="B119" s="613"/>
      <c r="C119" s="613"/>
      <c r="D119" s="613"/>
      <c r="E119" s="613"/>
      <c r="F119" s="613"/>
      <c r="G119" s="613"/>
      <c r="H119" s="613"/>
      <c r="I119" s="613"/>
      <c r="J119" s="613"/>
      <c r="K119" s="613"/>
      <c r="L119" s="614"/>
    </row>
    <row r="120" spans="1:12" ht="12" customHeight="1">
      <c r="A120" s="615" t="s">
        <v>82</v>
      </c>
      <c r="B120" s="616"/>
      <c r="C120" s="616"/>
      <c r="D120" s="616"/>
      <c r="E120" s="616"/>
      <c r="F120" s="616"/>
      <c r="G120" s="616"/>
      <c r="H120" s="616"/>
      <c r="I120" s="616"/>
      <c r="J120" s="616"/>
      <c r="K120" s="616"/>
      <c r="L120" s="617"/>
    </row>
    <row r="121" spans="1:12" ht="12" customHeight="1">
      <c r="A121" s="615"/>
      <c r="B121" s="616"/>
      <c r="C121" s="616"/>
      <c r="D121" s="616"/>
      <c r="E121" s="616"/>
      <c r="F121" s="616"/>
      <c r="G121" s="616"/>
      <c r="H121" s="616"/>
      <c r="I121" s="616"/>
      <c r="J121" s="616"/>
      <c r="K121" s="616"/>
      <c r="L121" s="617"/>
    </row>
    <row r="122" spans="1:12" ht="24" customHeight="1">
      <c r="A122" s="526" t="s">
        <v>200</v>
      </c>
      <c r="B122" s="527"/>
      <c r="C122" s="527"/>
      <c r="D122" s="527"/>
      <c r="E122" s="527"/>
      <c r="F122" s="527"/>
      <c r="G122" s="527"/>
      <c r="H122" s="527"/>
      <c r="I122" s="527"/>
      <c r="J122" s="527"/>
      <c r="K122" s="527"/>
      <c r="L122" s="528"/>
    </row>
    <row r="125" ht="12" customHeight="1">
      <c r="B125" s="15"/>
    </row>
  </sheetData>
  <sheetProtection/>
  <mergeCells count="22">
    <mergeCell ref="K1:L1"/>
    <mergeCell ref="B2:B5"/>
    <mergeCell ref="J4:J5"/>
    <mergeCell ref="L4:L5"/>
    <mergeCell ref="K2:L3"/>
    <mergeCell ref="K4:K5"/>
    <mergeCell ref="A2:A5"/>
    <mergeCell ref="E4:E5"/>
    <mergeCell ref="F4:F5"/>
    <mergeCell ref="H4:H5"/>
    <mergeCell ref="I4:I5"/>
    <mergeCell ref="I2:J3"/>
    <mergeCell ref="A122:L122"/>
    <mergeCell ref="A1:J1"/>
    <mergeCell ref="A118:L118"/>
    <mergeCell ref="A119:L119"/>
    <mergeCell ref="A120:L120"/>
    <mergeCell ref="A121:L121"/>
    <mergeCell ref="C4:C5"/>
    <mergeCell ref="D4:D5"/>
    <mergeCell ref="G4:G5"/>
    <mergeCell ref="C2:H2"/>
  </mergeCells>
  <printOptions horizontalCentered="1"/>
  <pageMargins left="0.4" right="0.4" top="0.5" bottom="0.5" header="0" footer="0"/>
  <pageSetup fitToHeight="3"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Z125"/>
  <sheetViews>
    <sheetView showZeros="0" showOutlineSymbol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P1"/>
    </sheetView>
  </sheetViews>
  <sheetFormatPr defaultColWidth="12.83203125" defaultRowHeight="12" customHeight="1"/>
  <cols>
    <col min="1" max="1" width="12.83203125" style="5" customWidth="1"/>
    <col min="2" max="2" width="12.83203125" style="6" customWidth="1"/>
    <col min="3" max="4" width="12.83203125" style="22" customWidth="1"/>
    <col min="5" max="5" width="12.33203125" style="22" customWidth="1"/>
    <col min="6" max="15" width="12.83203125" style="22" customWidth="1"/>
    <col min="16" max="18" width="12.83203125" style="8" customWidth="1"/>
    <col min="19" max="26" width="12.83203125" style="23" customWidth="1"/>
    <col min="27" max="16384" width="12.83203125" style="19" customWidth="1"/>
  </cols>
  <sheetData>
    <row r="1" spans="1:26" s="87" customFormat="1" ht="12" customHeight="1" thickBot="1">
      <c r="A1" s="361" t="s">
        <v>189</v>
      </c>
      <c r="B1" s="361"/>
      <c r="C1" s="361"/>
      <c r="D1" s="361"/>
      <c r="E1" s="361"/>
      <c r="F1" s="361"/>
      <c r="G1" s="361"/>
      <c r="H1" s="361"/>
      <c r="I1" s="361"/>
      <c r="J1" s="361"/>
      <c r="K1" s="361"/>
      <c r="L1" s="361"/>
      <c r="M1" s="361"/>
      <c r="N1" s="361"/>
      <c r="O1" s="361"/>
      <c r="P1" s="361"/>
      <c r="Q1" s="360" t="s">
        <v>66</v>
      </c>
      <c r="R1" s="360"/>
      <c r="S1" s="88"/>
      <c r="T1" s="88"/>
      <c r="U1" s="88"/>
      <c r="V1" s="88"/>
      <c r="W1" s="88"/>
      <c r="X1" s="88"/>
      <c r="Y1" s="88"/>
      <c r="Z1" s="88"/>
    </row>
    <row r="2" spans="1:18" ht="12" customHeight="1" thickTop="1">
      <c r="A2" s="355" t="s">
        <v>0</v>
      </c>
      <c r="B2" s="362" t="s">
        <v>54</v>
      </c>
      <c r="C2" s="229" t="s">
        <v>1</v>
      </c>
      <c r="D2" s="230"/>
      <c r="E2" s="230"/>
      <c r="F2" s="230"/>
      <c r="G2" s="230"/>
      <c r="H2" s="229"/>
      <c r="I2" s="230"/>
      <c r="J2" s="358" t="s">
        <v>108</v>
      </c>
      <c r="K2" s="359"/>
      <c r="L2" s="359"/>
      <c r="M2" s="376" t="s">
        <v>102</v>
      </c>
      <c r="N2" s="377"/>
      <c r="O2" s="377"/>
      <c r="P2" s="377"/>
      <c r="Q2" s="377"/>
      <c r="R2" s="377"/>
    </row>
    <row r="3" spans="1:18" ht="12" customHeight="1">
      <c r="A3" s="356"/>
      <c r="B3" s="363"/>
      <c r="C3" s="351" t="s">
        <v>114</v>
      </c>
      <c r="D3" s="354" t="s">
        <v>115</v>
      </c>
      <c r="E3" s="373" t="s">
        <v>150</v>
      </c>
      <c r="F3" s="354" t="s">
        <v>90</v>
      </c>
      <c r="G3" s="348" t="s">
        <v>4</v>
      </c>
      <c r="H3" s="367" t="s">
        <v>151</v>
      </c>
      <c r="I3" s="348" t="s">
        <v>34</v>
      </c>
      <c r="J3" s="348" t="s">
        <v>152</v>
      </c>
      <c r="K3" s="351" t="s">
        <v>29</v>
      </c>
      <c r="L3" s="367" t="s">
        <v>153</v>
      </c>
      <c r="M3" s="378"/>
      <c r="N3" s="379"/>
      <c r="O3" s="379"/>
      <c r="P3" s="379"/>
      <c r="Q3" s="379"/>
      <c r="R3" s="379"/>
    </row>
    <row r="4" spans="1:18" ht="12" customHeight="1">
      <c r="A4" s="356"/>
      <c r="B4" s="363"/>
      <c r="C4" s="352"/>
      <c r="D4" s="354"/>
      <c r="E4" s="374"/>
      <c r="F4" s="354"/>
      <c r="G4" s="349"/>
      <c r="H4" s="382"/>
      <c r="I4" s="349"/>
      <c r="J4" s="348"/>
      <c r="K4" s="352"/>
      <c r="L4" s="349"/>
      <c r="M4" s="231" t="s">
        <v>2</v>
      </c>
      <c r="N4" s="232"/>
      <c r="O4" s="232"/>
      <c r="P4" s="233" t="s">
        <v>5</v>
      </c>
      <c r="Q4" s="234"/>
      <c r="R4" s="234"/>
    </row>
    <row r="5" spans="1:18" ht="20.25" customHeight="1">
      <c r="A5" s="356"/>
      <c r="B5" s="363"/>
      <c r="C5" s="352"/>
      <c r="D5" s="354"/>
      <c r="E5" s="374"/>
      <c r="F5" s="354"/>
      <c r="G5" s="349"/>
      <c r="H5" s="382"/>
      <c r="I5" s="349"/>
      <c r="J5" s="348"/>
      <c r="K5" s="352"/>
      <c r="L5" s="349"/>
      <c r="M5" s="367" t="s">
        <v>93</v>
      </c>
      <c r="N5" s="365" t="s">
        <v>116</v>
      </c>
      <c r="O5" s="348" t="s">
        <v>2</v>
      </c>
      <c r="P5" s="367" t="s">
        <v>93</v>
      </c>
      <c r="Q5" s="365" t="s">
        <v>116</v>
      </c>
      <c r="R5" s="380" t="s">
        <v>2</v>
      </c>
    </row>
    <row r="6" spans="1:18" ht="30" customHeight="1">
      <c r="A6" s="357"/>
      <c r="B6" s="364"/>
      <c r="C6" s="353"/>
      <c r="D6" s="354"/>
      <c r="E6" s="375"/>
      <c r="F6" s="354"/>
      <c r="G6" s="350"/>
      <c r="H6" s="368"/>
      <c r="I6" s="350"/>
      <c r="J6" s="348"/>
      <c r="K6" s="353"/>
      <c r="L6" s="350"/>
      <c r="M6" s="368"/>
      <c r="N6" s="365"/>
      <c r="O6" s="348"/>
      <c r="P6" s="368"/>
      <c r="Q6" s="366"/>
      <c r="R6" s="381"/>
    </row>
    <row r="7" spans="1:26" ht="12" customHeight="1">
      <c r="A7"/>
      <c r="B7" s="105" t="s">
        <v>77</v>
      </c>
      <c r="C7" s="370" t="s">
        <v>80</v>
      </c>
      <c r="D7" s="371"/>
      <c r="E7" s="371"/>
      <c r="F7" s="371"/>
      <c r="G7" s="371"/>
      <c r="H7" s="371"/>
      <c r="I7" s="371"/>
      <c r="J7" s="371"/>
      <c r="K7" s="371"/>
      <c r="L7" s="371"/>
      <c r="M7" s="371"/>
      <c r="N7" s="371"/>
      <c r="O7" s="372"/>
      <c r="P7" s="369" t="s">
        <v>6</v>
      </c>
      <c r="Q7" s="369"/>
      <c r="R7" s="369"/>
      <c r="S7"/>
      <c r="T7"/>
      <c r="U7"/>
      <c r="V7"/>
      <c r="W7"/>
      <c r="X7"/>
      <c r="Y7"/>
      <c r="Z7"/>
    </row>
    <row r="8" spans="1:26" ht="12" customHeight="1">
      <c r="A8" s="41">
        <v>1909</v>
      </c>
      <c r="B8" s="78">
        <f>IF(+'[1]Pop'!D130=0,'[1]Pop'!H130,'[1]Pop'!D130)</f>
        <v>90.49</v>
      </c>
      <c r="C8" s="66" t="s">
        <v>7</v>
      </c>
      <c r="D8" s="66" t="s">
        <v>7</v>
      </c>
      <c r="E8" s="66" t="s">
        <v>7</v>
      </c>
      <c r="F8" s="66" t="s">
        <v>7</v>
      </c>
      <c r="G8" s="66" t="s">
        <v>7</v>
      </c>
      <c r="H8" s="66" t="s">
        <v>7</v>
      </c>
      <c r="I8" s="66" t="s">
        <v>7</v>
      </c>
      <c r="J8" s="66" t="s">
        <v>7</v>
      </c>
      <c r="K8" s="66" t="s">
        <v>7</v>
      </c>
      <c r="L8" s="66" t="s">
        <v>7</v>
      </c>
      <c r="M8" s="66" t="s">
        <v>7</v>
      </c>
      <c r="N8" s="66" t="s">
        <v>7</v>
      </c>
      <c r="O8" s="66" t="s">
        <v>7</v>
      </c>
      <c r="P8" s="66" t="s">
        <v>7</v>
      </c>
      <c r="Q8" s="66" t="s">
        <v>7</v>
      </c>
      <c r="R8" s="66">
        <v>770</v>
      </c>
      <c r="S8" s="21"/>
      <c r="T8" s="21"/>
      <c r="U8" s="21"/>
      <c r="V8" s="21"/>
      <c r="W8" s="21"/>
      <c r="X8" s="21"/>
      <c r="Y8" s="21"/>
      <c r="Z8" s="21"/>
    </row>
    <row r="9" spans="1:26" ht="12" customHeight="1">
      <c r="A9" s="41">
        <v>1910</v>
      </c>
      <c r="B9" s="78">
        <f>IF(+'[1]Pop'!D131=0,'[1]Pop'!H131,'[1]Pop'!D131)</f>
        <v>92.407</v>
      </c>
      <c r="C9" s="66" t="s">
        <v>7</v>
      </c>
      <c r="D9" s="66" t="s">
        <v>7</v>
      </c>
      <c r="E9" s="66" t="s">
        <v>7</v>
      </c>
      <c r="F9" s="66" t="s">
        <v>7</v>
      </c>
      <c r="G9" s="66" t="s">
        <v>7</v>
      </c>
      <c r="H9" s="66" t="s">
        <v>7</v>
      </c>
      <c r="I9" s="66" t="s">
        <v>7</v>
      </c>
      <c r="J9" s="66" t="s">
        <v>7</v>
      </c>
      <c r="K9" s="66" t="s">
        <v>7</v>
      </c>
      <c r="L9" s="66" t="s">
        <v>7</v>
      </c>
      <c r="M9" s="66" t="s">
        <v>7</v>
      </c>
      <c r="N9" s="66" t="s">
        <v>7</v>
      </c>
      <c r="O9" s="66" t="s">
        <v>7</v>
      </c>
      <c r="P9" s="66" t="s">
        <v>7</v>
      </c>
      <c r="Q9" s="66" t="s">
        <v>7</v>
      </c>
      <c r="R9" s="66">
        <v>759</v>
      </c>
      <c r="S9" s="80"/>
      <c r="T9" s="80"/>
      <c r="U9" s="80"/>
      <c r="V9" s="80"/>
      <c r="W9" s="80"/>
      <c r="X9" s="80"/>
      <c r="Y9" s="80"/>
      <c r="Z9" s="80"/>
    </row>
    <row r="10" spans="1:26" ht="12" customHeight="1">
      <c r="A10" s="43">
        <v>1911</v>
      </c>
      <c r="B10" s="79">
        <f>IF(+'[1]Pop'!D132=0,'[1]Pop'!H132,'[1]Pop'!D132)</f>
        <v>93.863</v>
      </c>
      <c r="C10" s="67" t="s">
        <v>7</v>
      </c>
      <c r="D10" s="67" t="s">
        <v>7</v>
      </c>
      <c r="E10" s="67" t="s">
        <v>7</v>
      </c>
      <c r="F10" s="67" t="s">
        <v>7</v>
      </c>
      <c r="G10" s="67" t="s">
        <v>7</v>
      </c>
      <c r="H10" s="67" t="s">
        <v>7</v>
      </c>
      <c r="I10" s="67" t="s">
        <v>7</v>
      </c>
      <c r="J10" s="67" t="s">
        <v>7</v>
      </c>
      <c r="K10" s="67" t="s">
        <v>7</v>
      </c>
      <c r="L10" s="67" t="s">
        <v>7</v>
      </c>
      <c r="M10" s="67" t="s">
        <v>7</v>
      </c>
      <c r="N10" s="67" t="s">
        <v>7</v>
      </c>
      <c r="O10" s="67" t="s">
        <v>7</v>
      </c>
      <c r="P10" s="67" t="s">
        <v>7</v>
      </c>
      <c r="Q10" s="67" t="s">
        <v>7</v>
      </c>
      <c r="R10" s="67">
        <v>749</v>
      </c>
      <c r="S10" s="80"/>
      <c r="T10" s="80"/>
      <c r="U10" s="80"/>
      <c r="V10" s="80"/>
      <c r="W10" s="80"/>
      <c r="X10" s="80"/>
      <c r="Y10" s="80"/>
      <c r="Z10" s="80"/>
    </row>
    <row r="11" spans="1:26" ht="12" customHeight="1">
      <c r="A11" s="43">
        <v>1912</v>
      </c>
      <c r="B11" s="79">
        <f>IF(+'[1]Pop'!D133=0,'[1]Pop'!H133,'[1]Pop'!D133)</f>
        <v>95.335</v>
      </c>
      <c r="C11" s="67" t="s">
        <v>7</v>
      </c>
      <c r="D11" s="67" t="s">
        <v>7</v>
      </c>
      <c r="E11" s="67" t="s">
        <v>7</v>
      </c>
      <c r="F11" s="67" t="s">
        <v>7</v>
      </c>
      <c r="G11" s="67" t="s">
        <v>7</v>
      </c>
      <c r="H11" s="67" t="s">
        <v>7</v>
      </c>
      <c r="I11" s="67" t="s">
        <v>7</v>
      </c>
      <c r="J11" s="67" t="s">
        <v>7</v>
      </c>
      <c r="K11" s="67" t="s">
        <v>7</v>
      </c>
      <c r="L11" s="67" t="s">
        <v>7</v>
      </c>
      <c r="M11" s="67" t="s">
        <v>7</v>
      </c>
      <c r="N11" s="67" t="s">
        <v>7</v>
      </c>
      <c r="O11" s="67" t="s">
        <v>7</v>
      </c>
      <c r="P11" s="67" t="s">
        <v>7</v>
      </c>
      <c r="Q11" s="67" t="s">
        <v>7</v>
      </c>
      <c r="R11" s="67">
        <v>763</v>
      </c>
      <c r="S11" s="80"/>
      <c r="T11" s="80"/>
      <c r="U11" s="80"/>
      <c r="V11" s="80"/>
      <c r="W11" s="80"/>
      <c r="X11" s="80"/>
      <c r="Y11" s="80"/>
      <c r="Z11" s="80"/>
    </row>
    <row r="12" spans="1:26" ht="12" customHeight="1">
      <c r="A12" s="43">
        <v>1913</v>
      </c>
      <c r="B12" s="79">
        <f>IF(+'[1]Pop'!D134=0,'[1]Pop'!H134,'[1]Pop'!D134)</f>
        <v>97.225</v>
      </c>
      <c r="C12" s="67" t="s">
        <v>7</v>
      </c>
      <c r="D12" s="67" t="s">
        <v>7</v>
      </c>
      <c r="E12" s="67" t="s">
        <v>7</v>
      </c>
      <c r="F12" s="67" t="s">
        <v>7</v>
      </c>
      <c r="G12" s="67" t="s">
        <v>7</v>
      </c>
      <c r="H12" s="67" t="s">
        <v>7</v>
      </c>
      <c r="I12" s="67" t="s">
        <v>7</v>
      </c>
      <c r="J12" s="67" t="s">
        <v>7</v>
      </c>
      <c r="K12" s="67" t="s">
        <v>7</v>
      </c>
      <c r="L12" s="67" t="s">
        <v>7</v>
      </c>
      <c r="M12" s="67" t="s">
        <v>7</v>
      </c>
      <c r="N12" s="67" t="s">
        <v>7</v>
      </c>
      <c r="O12" s="67" t="s">
        <v>7</v>
      </c>
      <c r="P12" s="67" t="s">
        <v>7</v>
      </c>
      <c r="Q12" s="67" t="s">
        <v>7</v>
      </c>
      <c r="R12" s="67">
        <v>754</v>
      </c>
      <c r="S12" s="80"/>
      <c r="T12" s="80"/>
      <c r="U12" s="80"/>
      <c r="V12" s="80"/>
      <c r="W12" s="80"/>
      <c r="X12" s="80"/>
      <c r="Y12" s="80"/>
      <c r="Z12" s="80"/>
    </row>
    <row r="13" spans="1:26" ht="12" customHeight="1">
      <c r="A13" s="43">
        <v>1914</v>
      </c>
      <c r="B13" s="79">
        <f>IF(+'[1]Pop'!D135=0,'[1]Pop'!H135,'[1]Pop'!D135)</f>
        <v>99.111</v>
      </c>
      <c r="C13" s="67" t="s">
        <v>7</v>
      </c>
      <c r="D13" s="67" t="s">
        <v>7</v>
      </c>
      <c r="E13" s="67" t="s">
        <v>7</v>
      </c>
      <c r="F13" s="67" t="s">
        <v>7</v>
      </c>
      <c r="G13" s="67" t="s">
        <v>7</v>
      </c>
      <c r="H13" s="67" t="s">
        <v>7</v>
      </c>
      <c r="I13" s="67" t="s">
        <v>7</v>
      </c>
      <c r="J13" s="67" t="s">
        <v>7</v>
      </c>
      <c r="K13" s="67" t="s">
        <v>7</v>
      </c>
      <c r="L13" s="67" t="s">
        <v>7</v>
      </c>
      <c r="M13" s="67" t="s">
        <v>7</v>
      </c>
      <c r="N13" s="67" t="s">
        <v>7</v>
      </c>
      <c r="O13" s="67" t="s">
        <v>7</v>
      </c>
      <c r="P13" s="67" t="s">
        <v>7</v>
      </c>
      <c r="Q13" s="67" t="s">
        <v>7</v>
      </c>
      <c r="R13" s="67">
        <v>747</v>
      </c>
      <c r="S13" s="80"/>
      <c r="T13" s="80"/>
      <c r="U13" s="80"/>
      <c r="V13" s="80"/>
      <c r="W13" s="80"/>
      <c r="X13" s="80"/>
      <c r="Y13" s="80"/>
      <c r="Z13" s="80"/>
    </row>
    <row r="14" spans="1:26" ht="12" customHeight="1">
      <c r="A14" s="43">
        <v>1915</v>
      </c>
      <c r="B14" s="79">
        <f>IF(+'[1]Pop'!D136=0,'[1]Pop'!H136,'[1]Pop'!D136)</f>
        <v>100.546</v>
      </c>
      <c r="C14" s="67" t="s">
        <v>7</v>
      </c>
      <c r="D14" s="67" t="s">
        <v>7</v>
      </c>
      <c r="E14" s="67" t="s">
        <v>7</v>
      </c>
      <c r="F14" s="67" t="s">
        <v>7</v>
      </c>
      <c r="G14" s="67" t="s">
        <v>7</v>
      </c>
      <c r="H14" s="67" t="s">
        <v>7</v>
      </c>
      <c r="I14" s="67" t="s">
        <v>7</v>
      </c>
      <c r="J14" s="67" t="s">
        <v>7</v>
      </c>
      <c r="K14" s="67" t="s">
        <v>7</v>
      </c>
      <c r="L14" s="67" t="s">
        <v>7</v>
      </c>
      <c r="M14" s="67" t="s">
        <v>7</v>
      </c>
      <c r="N14" s="67" t="s">
        <v>7</v>
      </c>
      <c r="O14" s="67" t="s">
        <v>7</v>
      </c>
      <c r="P14" s="67" t="s">
        <v>7</v>
      </c>
      <c r="Q14" s="67" t="s">
        <v>7</v>
      </c>
      <c r="R14" s="67">
        <v>751</v>
      </c>
      <c r="S14" s="80"/>
      <c r="T14" s="80"/>
      <c r="U14" s="80"/>
      <c r="V14" s="80"/>
      <c r="W14" s="80"/>
      <c r="X14" s="80"/>
      <c r="Y14" s="80"/>
      <c r="Z14" s="80"/>
    </row>
    <row r="15" spans="1:26" ht="12" customHeight="1">
      <c r="A15" s="41">
        <v>1916</v>
      </c>
      <c r="B15" s="78">
        <f>IF(+'[1]Pop'!D137=0,'[1]Pop'!H137,'[1]Pop'!D137)</f>
        <v>101.961</v>
      </c>
      <c r="C15" s="66" t="s">
        <v>7</v>
      </c>
      <c r="D15" s="66" t="s">
        <v>7</v>
      </c>
      <c r="E15" s="66" t="s">
        <v>7</v>
      </c>
      <c r="F15" s="66" t="s">
        <v>7</v>
      </c>
      <c r="G15" s="66" t="s">
        <v>7</v>
      </c>
      <c r="H15" s="66" t="s">
        <v>7</v>
      </c>
      <c r="I15" s="66" t="s">
        <v>7</v>
      </c>
      <c r="J15" s="66" t="s">
        <v>7</v>
      </c>
      <c r="K15" s="66" t="s">
        <v>7</v>
      </c>
      <c r="L15" s="66" t="s">
        <v>7</v>
      </c>
      <c r="M15" s="66" t="s">
        <v>7</v>
      </c>
      <c r="N15" s="66" t="s">
        <v>7</v>
      </c>
      <c r="O15" s="66" t="s">
        <v>7</v>
      </c>
      <c r="P15" s="66" t="s">
        <v>7</v>
      </c>
      <c r="Q15" s="66" t="s">
        <v>7</v>
      </c>
      <c r="R15" s="66">
        <v>747</v>
      </c>
      <c r="S15" s="80"/>
      <c r="T15" s="80"/>
      <c r="U15" s="80"/>
      <c r="V15" s="80"/>
      <c r="W15" s="80"/>
      <c r="X15" s="80"/>
      <c r="Y15" s="80"/>
      <c r="Z15" s="80"/>
    </row>
    <row r="16" spans="1:26" ht="12" customHeight="1">
      <c r="A16" s="41">
        <v>1917</v>
      </c>
      <c r="B16" s="78">
        <f>IF(+'[1]Pop'!D138=0,'[1]Pop'!H138,'[1]Pop'!D138)</f>
        <v>103.414</v>
      </c>
      <c r="C16" s="66" t="s">
        <v>7</v>
      </c>
      <c r="D16" s="66" t="s">
        <v>7</v>
      </c>
      <c r="E16" s="66" t="s">
        <v>7</v>
      </c>
      <c r="F16" s="66" t="s">
        <v>7</v>
      </c>
      <c r="G16" s="66" t="s">
        <v>7</v>
      </c>
      <c r="H16" s="66" t="s">
        <v>7</v>
      </c>
      <c r="I16" s="66" t="s">
        <v>7</v>
      </c>
      <c r="J16" s="66" t="s">
        <v>7</v>
      </c>
      <c r="K16" s="66" t="s">
        <v>7</v>
      </c>
      <c r="L16" s="66" t="s">
        <v>7</v>
      </c>
      <c r="M16" s="66" t="s">
        <v>7</v>
      </c>
      <c r="N16" s="66" t="s">
        <v>7</v>
      </c>
      <c r="O16" s="66" t="s">
        <v>7</v>
      </c>
      <c r="P16" s="66" t="s">
        <v>7</v>
      </c>
      <c r="Q16" s="66" t="s">
        <v>7</v>
      </c>
      <c r="R16" s="66">
        <v>729</v>
      </c>
      <c r="S16" s="80"/>
      <c r="T16" s="80"/>
      <c r="U16" s="80"/>
      <c r="V16" s="80"/>
      <c r="W16" s="80"/>
      <c r="X16" s="80"/>
      <c r="Y16" s="80"/>
      <c r="Z16" s="80"/>
    </row>
    <row r="17" spans="1:26" ht="12" customHeight="1">
      <c r="A17" s="41">
        <v>1918</v>
      </c>
      <c r="B17" s="78">
        <f>IF(+'[1]Pop'!D139=0,'[1]Pop'!H139,'[1]Pop'!D139)</f>
        <v>104.55</v>
      </c>
      <c r="C17" s="66" t="s">
        <v>7</v>
      </c>
      <c r="D17" s="66" t="s">
        <v>7</v>
      </c>
      <c r="E17" s="66" t="s">
        <v>7</v>
      </c>
      <c r="F17" s="66" t="s">
        <v>7</v>
      </c>
      <c r="G17" s="66" t="s">
        <v>7</v>
      </c>
      <c r="H17" s="66" t="s">
        <v>7</v>
      </c>
      <c r="I17" s="66" t="s">
        <v>7</v>
      </c>
      <c r="J17" s="66" t="s">
        <v>7</v>
      </c>
      <c r="K17" s="66" t="s">
        <v>7</v>
      </c>
      <c r="L17" s="66" t="s">
        <v>7</v>
      </c>
      <c r="M17" s="66" t="s">
        <v>7</v>
      </c>
      <c r="N17" s="66" t="s">
        <v>7</v>
      </c>
      <c r="O17" s="66" t="s">
        <v>7</v>
      </c>
      <c r="P17" s="66" t="s">
        <v>7</v>
      </c>
      <c r="Q17" s="66" t="s">
        <v>7</v>
      </c>
      <c r="R17" s="66">
        <v>725</v>
      </c>
      <c r="S17" s="80"/>
      <c r="T17" s="80"/>
      <c r="U17" s="80"/>
      <c r="V17" s="80"/>
      <c r="W17" s="80"/>
      <c r="X17" s="80"/>
      <c r="Y17" s="80"/>
      <c r="Z17" s="80"/>
    </row>
    <row r="18" spans="1:26" ht="12" customHeight="1">
      <c r="A18" s="41">
        <v>1919</v>
      </c>
      <c r="B18" s="78">
        <f>IF(+'[1]Pop'!D140=0,'[1]Pop'!H140,'[1]Pop'!D140)</f>
        <v>105.063</v>
      </c>
      <c r="C18" s="66" t="s">
        <v>7</v>
      </c>
      <c r="D18" s="66" t="s">
        <v>7</v>
      </c>
      <c r="E18" s="66" t="s">
        <v>7</v>
      </c>
      <c r="F18" s="66" t="s">
        <v>7</v>
      </c>
      <c r="G18" s="66" t="s">
        <v>7</v>
      </c>
      <c r="H18" s="66" t="s">
        <v>7</v>
      </c>
      <c r="I18" s="66" t="s">
        <v>7</v>
      </c>
      <c r="J18" s="66" t="s">
        <v>7</v>
      </c>
      <c r="K18" s="66" t="s">
        <v>7</v>
      </c>
      <c r="L18" s="66" t="s">
        <v>7</v>
      </c>
      <c r="M18" s="66" t="s">
        <v>7</v>
      </c>
      <c r="N18" s="66" t="s">
        <v>7</v>
      </c>
      <c r="O18" s="66" t="s">
        <v>7</v>
      </c>
      <c r="P18" s="66" t="s">
        <v>7</v>
      </c>
      <c r="Q18" s="66" t="s">
        <v>7</v>
      </c>
      <c r="R18" s="66">
        <v>733</v>
      </c>
      <c r="S18" s="80"/>
      <c r="T18" s="80"/>
      <c r="U18" s="80"/>
      <c r="V18" s="80"/>
      <c r="W18" s="80"/>
      <c r="X18" s="80"/>
      <c r="Y18" s="80"/>
      <c r="Z18" s="80"/>
    </row>
    <row r="19" spans="1:26" ht="12" customHeight="1">
      <c r="A19" s="41">
        <v>1920</v>
      </c>
      <c r="B19" s="78">
        <f>IF(+'[1]Pop'!D141=0,'[1]Pop'!H141,'[1]Pop'!D141)</f>
        <v>106.461</v>
      </c>
      <c r="C19" s="66" t="s">
        <v>7</v>
      </c>
      <c r="D19" s="66" t="s">
        <v>7</v>
      </c>
      <c r="E19" s="66" t="s">
        <v>7</v>
      </c>
      <c r="F19" s="66" t="s">
        <v>7</v>
      </c>
      <c r="G19" s="66" t="s">
        <v>7</v>
      </c>
      <c r="H19" s="66" t="s">
        <v>7</v>
      </c>
      <c r="I19" s="66" t="s">
        <v>7</v>
      </c>
      <c r="J19" s="66" t="s">
        <v>7</v>
      </c>
      <c r="K19" s="66" t="s">
        <v>7</v>
      </c>
      <c r="L19" s="66" t="s">
        <v>7</v>
      </c>
      <c r="M19" s="66" t="s">
        <v>7</v>
      </c>
      <c r="N19" s="66" t="s">
        <v>7</v>
      </c>
      <c r="O19" s="66" t="s">
        <v>7</v>
      </c>
      <c r="P19" s="66" t="s">
        <v>7</v>
      </c>
      <c r="Q19" s="66" t="s">
        <v>7</v>
      </c>
      <c r="R19" s="66">
        <v>736</v>
      </c>
      <c r="S19" s="80"/>
      <c r="T19" s="80"/>
      <c r="U19" s="80"/>
      <c r="V19" s="80"/>
      <c r="W19" s="80"/>
      <c r="X19" s="80"/>
      <c r="Y19" s="80"/>
      <c r="Z19" s="80"/>
    </row>
    <row r="20" spans="1:26" ht="12" customHeight="1">
      <c r="A20" s="43">
        <v>1921</v>
      </c>
      <c r="B20" s="79">
        <f>IF(+'[1]Pop'!D142=0,'[1]Pop'!H142,'[1]Pop'!D142)</f>
        <v>108.538</v>
      </c>
      <c r="C20" s="67" t="s">
        <v>7</v>
      </c>
      <c r="D20" s="67" t="s">
        <v>7</v>
      </c>
      <c r="E20" s="67" t="s">
        <v>7</v>
      </c>
      <c r="F20" s="67" t="s">
        <v>7</v>
      </c>
      <c r="G20" s="67" t="s">
        <v>7</v>
      </c>
      <c r="H20" s="67" t="s">
        <v>7</v>
      </c>
      <c r="I20" s="67" t="s">
        <v>7</v>
      </c>
      <c r="J20" s="67" t="s">
        <v>7</v>
      </c>
      <c r="K20" s="67" t="s">
        <v>7</v>
      </c>
      <c r="L20" s="67" t="s">
        <v>7</v>
      </c>
      <c r="M20" s="67" t="s">
        <v>7</v>
      </c>
      <c r="N20" s="67" t="s">
        <v>7</v>
      </c>
      <c r="O20" s="67" t="s">
        <v>7</v>
      </c>
      <c r="P20" s="67" t="s">
        <v>7</v>
      </c>
      <c r="Q20" s="67" t="s">
        <v>7</v>
      </c>
      <c r="R20" s="67">
        <v>768</v>
      </c>
      <c r="S20" s="80"/>
      <c r="T20" s="80"/>
      <c r="U20" s="80"/>
      <c r="V20" s="80"/>
      <c r="W20" s="80"/>
      <c r="X20" s="80"/>
      <c r="Y20" s="80"/>
      <c r="Z20" s="80"/>
    </row>
    <row r="21" spans="1:26" ht="12" customHeight="1">
      <c r="A21" s="43">
        <v>1922</v>
      </c>
      <c r="B21" s="79">
        <f>IF(+'[1]Pop'!D143=0,'[1]Pop'!H143,'[1]Pop'!D143)</f>
        <v>110.049</v>
      </c>
      <c r="C21" s="67" t="s">
        <v>7</v>
      </c>
      <c r="D21" s="67" t="s">
        <v>7</v>
      </c>
      <c r="E21" s="67" t="s">
        <v>7</v>
      </c>
      <c r="F21" s="67" t="s">
        <v>7</v>
      </c>
      <c r="G21" s="67" t="s">
        <v>7</v>
      </c>
      <c r="H21" s="67" t="s">
        <v>7</v>
      </c>
      <c r="I21" s="67" t="s">
        <v>7</v>
      </c>
      <c r="J21" s="67" t="s">
        <v>7</v>
      </c>
      <c r="K21" s="67" t="s">
        <v>7</v>
      </c>
      <c r="L21" s="67" t="s">
        <v>7</v>
      </c>
      <c r="M21" s="67" t="s">
        <v>7</v>
      </c>
      <c r="N21" s="67" t="s">
        <v>7</v>
      </c>
      <c r="O21" s="67" t="s">
        <v>7</v>
      </c>
      <c r="P21" s="67" t="s">
        <v>7</v>
      </c>
      <c r="Q21" s="67" t="s">
        <v>7</v>
      </c>
      <c r="R21" s="67">
        <v>783</v>
      </c>
      <c r="S21" s="80"/>
      <c r="T21" s="80"/>
      <c r="U21" s="80"/>
      <c r="V21" s="80"/>
      <c r="W21" s="80"/>
      <c r="X21" s="80"/>
      <c r="Y21" s="80"/>
      <c r="Z21" s="80"/>
    </row>
    <row r="22" spans="1:26" ht="12" customHeight="1">
      <c r="A22" s="43">
        <v>1923</v>
      </c>
      <c r="B22" s="79">
        <f>IF(+'[1]Pop'!D144=0,'[1]Pop'!H144,'[1]Pop'!D144)</f>
        <v>111.947</v>
      </c>
      <c r="C22" s="67" t="s">
        <v>7</v>
      </c>
      <c r="D22" s="67" t="s">
        <v>7</v>
      </c>
      <c r="E22" s="67" t="s">
        <v>7</v>
      </c>
      <c r="F22" s="67" t="s">
        <v>7</v>
      </c>
      <c r="G22" s="67" t="s">
        <v>7</v>
      </c>
      <c r="H22" s="67" t="s">
        <v>7</v>
      </c>
      <c r="I22" s="67" t="s">
        <v>7</v>
      </c>
      <c r="J22" s="67" t="s">
        <v>7</v>
      </c>
      <c r="K22" s="67" t="s">
        <v>7</v>
      </c>
      <c r="L22" s="67" t="s">
        <v>7</v>
      </c>
      <c r="M22" s="67" t="s">
        <v>7</v>
      </c>
      <c r="N22" s="67" t="s">
        <v>7</v>
      </c>
      <c r="O22" s="67" t="s">
        <v>7</v>
      </c>
      <c r="P22" s="67" t="s">
        <v>7</v>
      </c>
      <c r="Q22" s="67" t="s">
        <v>7</v>
      </c>
      <c r="R22" s="67">
        <v>787</v>
      </c>
      <c r="S22" s="80"/>
      <c r="T22" s="80"/>
      <c r="U22" s="80"/>
      <c r="V22" s="80"/>
      <c r="W22" s="80"/>
      <c r="X22" s="80"/>
      <c r="Y22" s="80"/>
      <c r="Z22" s="80"/>
    </row>
    <row r="23" spans="1:26" ht="12" customHeight="1">
      <c r="A23" s="43">
        <v>1924</v>
      </c>
      <c r="B23" s="79">
        <f>IF(+'[1]Pop'!D145=0,'[1]Pop'!H145,'[1]Pop'!D145)</f>
        <v>114.109</v>
      </c>
      <c r="C23" s="58">
        <v>93660</v>
      </c>
      <c r="D23" s="58">
        <v>2742</v>
      </c>
      <c r="E23" s="67" t="s">
        <v>7</v>
      </c>
      <c r="F23" s="58">
        <f>C23-D23</f>
        <v>90918</v>
      </c>
      <c r="G23" s="58">
        <v>1405</v>
      </c>
      <c r="H23" s="63">
        <v>1656</v>
      </c>
      <c r="I23" s="58">
        <f aca="true" t="shared" si="0" ref="I23:I86">F23+G23+H23</f>
        <v>93979</v>
      </c>
      <c r="J23" s="58">
        <v>680</v>
      </c>
      <c r="K23" s="67">
        <v>154</v>
      </c>
      <c r="L23" s="58">
        <v>2267</v>
      </c>
      <c r="M23" s="114" t="s">
        <v>7</v>
      </c>
      <c r="N23" s="63">
        <f aca="true" t="shared" si="1" ref="N23:N47">I23-J23-K23-L23</f>
        <v>90878</v>
      </c>
      <c r="O23" s="67">
        <f>N23</f>
        <v>90878</v>
      </c>
      <c r="P23" s="67" t="s">
        <v>7</v>
      </c>
      <c r="Q23" s="67">
        <f>N23/B23</f>
        <v>796.4139550780394</v>
      </c>
      <c r="R23" s="67">
        <f>Q23</f>
        <v>796.4139550780394</v>
      </c>
      <c r="S23" s="80"/>
      <c r="T23" s="80"/>
      <c r="U23" s="80"/>
      <c r="V23" s="80"/>
      <c r="W23" s="80"/>
      <c r="X23" s="80"/>
      <c r="Y23" s="80"/>
      <c r="Z23" s="80"/>
    </row>
    <row r="24" spans="1:26" ht="12" customHeight="1">
      <c r="A24" s="43">
        <v>1925</v>
      </c>
      <c r="B24" s="79">
        <f>IF(+'[1]Pop'!D146=0,'[1]Pop'!H146,'[1]Pop'!D146)</f>
        <v>115.829</v>
      </c>
      <c r="C24" s="58">
        <v>94940</v>
      </c>
      <c r="D24" s="58">
        <v>2784</v>
      </c>
      <c r="E24" s="67" t="s">
        <v>7</v>
      </c>
      <c r="F24" s="58">
        <f aca="true" t="shared" si="2" ref="F24:F78">C24-D24</f>
        <v>92156</v>
      </c>
      <c r="G24" s="58">
        <v>1303</v>
      </c>
      <c r="H24" s="63">
        <v>2267</v>
      </c>
      <c r="I24" s="58">
        <f t="shared" si="0"/>
        <v>95726</v>
      </c>
      <c r="J24" s="58">
        <v>540</v>
      </c>
      <c r="K24" s="67">
        <v>130</v>
      </c>
      <c r="L24" s="58">
        <v>2183</v>
      </c>
      <c r="M24" s="114" t="s">
        <v>7</v>
      </c>
      <c r="N24" s="63">
        <f t="shared" si="1"/>
        <v>92873</v>
      </c>
      <c r="O24" s="67">
        <f aca="true" t="shared" si="3" ref="O24:O47">N24</f>
        <v>92873</v>
      </c>
      <c r="P24" s="67" t="s">
        <v>7</v>
      </c>
      <c r="Q24" s="67">
        <f aca="true" t="shared" si="4" ref="Q24:Q87">N24/B24</f>
        <v>801.8112907821012</v>
      </c>
      <c r="R24" s="67">
        <f aca="true" t="shared" si="5" ref="R24:R47">Q24</f>
        <v>801.8112907821012</v>
      </c>
      <c r="S24" s="80"/>
      <c r="T24" s="80"/>
      <c r="U24" s="80"/>
      <c r="V24" s="80"/>
      <c r="W24" s="80"/>
      <c r="X24" s="80"/>
      <c r="Y24" s="80"/>
      <c r="Z24" s="80"/>
    </row>
    <row r="25" spans="1:26" ht="12" customHeight="1">
      <c r="A25" s="41">
        <v>1926</v>
      </c>
      <c r="B25" s="78">
        <f>IF(+'[1]Pop'!D147=0,'[1]Pop'!H147,'[1]Pop'!D147)</f>
        <v>117.397</v>
      </c>
      <c r="C25" s="54">
        <v>97404</v>
      </c>
      <c r="D25" s="54">
        <v>2858</v>
      </c>
      <c r="E25" s="66" t="s">
        <v>7</v>
      </c>
      <c r="F25" s="54">
        <f t="shared" si="2"/>
        <v>94546</v>
      </c>
      <c r="G25" s="54">
        <v>1474</v>
      </c>
      <c r="H25" s="62">
        <v>2183</v>
      </c>
      <c r="I25" s="54">
        <f t="shared" si="0"/>
        <v>98203</v>
      </c>
      <c r="J25" s="54">
        <v>416</v>
      </c>
      <c r="K25" s="66">
        <v>124</v>
      </c>
      <c r="L25" s="54">
        <v>1636</v>
      </c>
      <c r="M25" s="115" t="s">
        <v>7</v>
      </c>
      <c r="N25" s="62">
        <f t="shared" si="1"/>
        <v>96027</v>
      </c>
      <c r="O25" s="66">
        <f t="shared" si="3"/>
        <v>96027</v>
      </c>
      <c r="P25" s="66" t="s">
        <v>7</v>
      </c>
      <c r="Q25" s="66">
        <f t="shared" si="4"/>
        <v>817.9680911777983</v>
      </c>
      <c r="R25" s="66">
        <f t="shared" si="5"/>
        <v>817.9680911777983</v>
      </c>
      <c r="S25" s="80"/>
      <c r="T25" s="80"/>
      <c r="U25" s="80"/>
      <c r="V25" s="80"/>
      <c r="W25" s="80"/>
      <c r="X25" s="80"/>
      <c r="Y25" s="80"/>
      <c r="Z25" s="80"/>
    </row>
    <row r="26" spans="1:26" ht="12" customHeight="1">
      <c r="A26" s="41">
        <v>1927</v>
      </c>
      <c r="B26" s="78">
        <f>IF(+'[1]Pop'!D148=0,'[1]Pop'!H148,'[1]Pop'!D148)</f>
        <v>119.035</v>
      </c>
      <c r="C26" s="54">
        <v>99018</v>
      </c>
      <c r="D26" s="54">
        <v>2901</v>
      </c>
      <c r="E26" s="66" t="s">
        <v>7</v>
      </c>
      <c r="F26" s="54">
        <f t="shared" si="2"/>
        <v>96117</v>
      </c>
      <c r="G26" s="54">
        <v>1452</v>
      </c>
      <c r="H26" s="62">
        <v>1636</v>
      </c>
      <c r="I26" s="54">
        <f t="shared" si="0"/>
        <v>99205</v>
      </c>
      <c r="J26" s="54">
        <v>362</v>
      </c>
      <c r="K26" s="66">
        <v>126</v>
      </c>
      <c r="L26" s="54">
        <v>1959</v>
      </c>
      <c r="M26" s="115" t="s">
        <v>7</v>
      </c>
      <c r="N26" s="62">
        <f t="shared" si="1"/>
        <v>96758</v>
      </c>
      <c r="O26" s="66">
        <f t="shared" si="3"/>
        <v>96758</v>
      </c>
      <c r="P26" s="66" t="s">
        <v>7</v>
      </c>
      <c r="Q26" s="66">
        <f t="shared" si="4"/>
        <v>812.8533624564204</v>
      </c>
      <c r="R26" s="66">
        <f t="shared" si="5"/>
        <v>812.8533624564204</v>
      </c>
      <c r="S26" s="80"/>
      <c r="T26" s="80"/>
      <c r="U26" s="80"/>
      <c r="V26" s="80"/>
      <c r="W26" s="80"/>
      <c r="X26" s="80"/>
      <c r="Y26" s="80"/>
      <c r="Z26" s="80"/>
    </row>
    <row r="27" spans="1:26" ht="12" customHeight="1">
      <c r="A27" s="41">
        <v>1928</v>
      </c>
      <c r="B27" s="78">
        <f>IF(+'[1]Pop'!D149=0,'[1]Pop'!H149,'[1]Pop'!D149)</f>
        <v>120.509</v>
      </c>
      <c r="C27" s="54">
        <v>99367</v>
      </c>
      <c r="D27" s="54">
        <v>2944</v>
      </c>
      <c r="E27" s="66" t="s">
        <v>7</v>
      </c>
      <c r="F27" s="54">
        <f t="shared" si="2"/>
        <v>96423</v>
      </c>
      <c r="G27" s="54">
        <v>1283</v>
      </c>
      <c r="H27" s="62">
        <v>1959</v>
      </c>
      <c r="I27" s="54">
        <f t="shared" si="0"/>
        <v>99665</v>
      </c>
      <c r="J27" s="54">
        <v>387</v>
      </c>
      <c r="K27" s="66">
        <v>135</v>
      </c>
      <c r="L27" s="54">
        <v>2162</v>
      </c>
      <c r="M27" s="115" t="s">
        <v>7</v>
      </c>
      <c r="N27" s="62">
        <f t="shared" si="1"/>
        <v>96981</v>
      </c>
      <c r="O27" s="66">
        <f t="shared" si="3"/>
        <v>96981</v>
      </c>
      <c r="P27" s="66" t="s">
        <v>7</v>
      </c>
      <c r="Q27" s="66">
        <f t="shared" si="4"/>
        <v>804.7614700976691</v>
      </c>
      <c r="R27" s="66">
        <f t="shared" si="5"/>
        <v>804.7614700976691</v>
      </c>
      <c r="S27" s="80"/>
      <c r="T27" s="80"/>
      <c r="U27" s="80"/>
      <c r="V27" s="80"/>
      <c r="W27" s="80"/>
      <c r="X27" s="80"/>
      <c r="Y27" s="80"/>
      <c r="Z27" s="80"/>
    </row>
    <row r="28" spans="1:26" ht="12" customHeight="1">
      <c r="A28" s="41">
        <v>1929</v>
      </c>
      <c r="B28" s="78">
        <f>IF(+'[1]Pop'!D150=0,'[1]Pop'!H150,'[1]Pop'!D150)</f>
        <v>121.767</v>
      </c>
      <c r="C28" s="54">
        <v>102133</v>
      </c>
      <c r="D28" s="54">
        <v>3012</v>
      </c>
      <c r="E28" s="66" t="s">
        <v>7</v>
      </c>
      <c r="F28" s="54">
        <f t="shared" si="2"/>
        <v>99121</v>
      </c>
      <c r="G28" s="54">
        <v>1147</v>
      </c>
      <c r="H28" s="62">
        <v>2162</v>
      </c>
      <c r="I28" s="54">
        <f t="shared" si="0"/>
        <v>102430</v>
      </c>
      <c r="J28" s="54">
        <v>382</v>
      </c>
      <c r="K28" s="66">
        <v>130</v>
      </c>
      <c r="L28" s="54">
        <v>3057</v>
      </c>
      <c r="M28" s="115" t="s">
        <v>7</v>
      </c>
      <c r="N28" s="62">
        <f t="shared" si="1"/>
        <v>98861</v>
      </c>
      <c r="O28" s="66">
        <f t="shared" si="3"/>
        <v>98861</v>
      </c>
      <c r="P28" s="66" t="s">
        <v>7</v>
      </c>
      <c r="Q28" s="66">
        <f t="shared" si="4"/>
        <v>811.8866359522696</v>
      </c>
      <c r="R28" s="66">
        <f t="shared" si="5"/>
        <v>811.8866359522696</v>
      </c>
      <c r="S28" s="80"/>
      <c r="T28" s="80"/>
      <c r="U28" s="80"/>
      <c r="V28" s="80"/>
      <c r="W28" s="80"/>
      <c r="X28" s="80"/>
      <c r="Y28" s="80"/>
      <c r="Z28" s="80"/>
    </row>
    <row r="29" spans="1:26" ht="12" customHeight="1">
      <c r="A29" s="41">
        <v>1930</v>
      </c>
      <c r="B29" s="78">
        <f>IF(+'[1]Pop'!D151=0,'[1]Pop'!H151,'[1]Pop'!D151)</f>
        <v>123.188</v>
      </c>
      <c r="C29" s="54">
        <v>102984</v>
      </c>
      <c r="D29" s="54">
        <v>2986</v>
      </c>
      <c r="E29" s="66" t="s">
        <v>7</v>
      </c>
      <c r="F29" s="54">
        <f t="shared" si="2"/>
        <v>99998</v>
      </c>
      <c r="G29" s="54">
        <v>895</v>
      </c>
      <c r="H29" s="62">
        <v>3057</v>
      </c>
      <c r="I29" s="54">
        <f t="shared" si="0"/>
        <v>103950</v>
      </c>
      <c r="J29" s="54">
        <v>318</v>
      </c>
      <c r="K29" s="66">
        <v>135</v>
      </c>
      <c r="L29" s="54">
        <v>2612</v>
      </c>
      <c r="M29" s="115" t="s">
        <v>7</v>
      </c>
      <c r="N29" s="62">
        <f t="shared" si="1"/>
        <v>100885</v>
      </c>
      <c r="O29" s="66">
        <f t="shared" si="3"/>
        <v>100885</v>
      </c>
      <c r="P29" s="66" t="s">
        <v>7</v>
      </c>
      <c r="Q29" s="66">
        <f t="shared" si="4"/>
        <v>818.9515212520699</v>
      </c>
      <c r="R29" s="66">
        <f t="shared" si="5"/>
        <v>818.9515212520699</v>
      </c>
      <c r="S29" s="80"/>
      <c r="T29" s="80"/>
      <c r="U29" s="80"/>
      <c r="V29" s="80"/>
      <c r="W29" s="80"/>
      <c r="X29" s="80"/>
      <c r="Y29" s="80"/>
      <c r="Z29" s="80"/>
    </row>
    <row r="30" spans="1:26" ht="12" customHeight="1">
      <c r="A30" s="43">
        <v>1931</v>
      </c>
      <c r="B30" s="79">
        <f>IF(+'[1]Pop'!D152=0,'[1]Pop'!H152,'[1]Pop'!D152)</f>
        <v>124.149</v>
      </c>
      <c r="C30" s="58">
        <v>105629</v>
      </c>
      <c r="D30" s="58">
        <v>2997</v>
      </c>
      <c r="E30" s="67" t="s">
        <v>7</v>
      </c>
      <c r="F30" s="58">
        <f t="shared" si="2"/>
        <v>102632</v>
      </c>
      <c r="G30" s="58">
        <v>664</v>
      </c>
      <c r="H30" s="63">
        <v>2806</v>
      </c>
      <c r="I30" s="58">
        <f t="shared" si="0"/>
        <v>106102</v>
      </c>
      <c r="J30" s="58">
        <v>282</v>
      </c>
      <c r="K30" s="67">
        <v>159</v>
      </c>
      <c r="L30" s="58">
        <v>1714</v>
      </c>
      <c r="M30" s="114" t="s">
        <v>7</v>
      </c>
      <c r="N30" s="63">
        <f t="shared" si="1"/>
        <v>103947</v>
      </c>
      <c r="O30" s="67">
        <f t="shared" si="3"/>
        <v>103947</v>
      </c>
      <c r="P30" s="67" t="s">
        <v>7</v>
      </c>
      <c r="Q30" s="67">
        <f t="shared" si="4"/>
        <v>837.2761762076215</v>
      </c>
      <c r="R30" s="67">
        <f t="shared" si="5"/>
        <v>837.2761762076215</v>
      </c>
      <c r="S30" s="80"/>
      <c r="T30" s="80"/>
      <c r="U30" s="80"/>
      <c r="V30" s="80"/>
      <c r="W30" s="80"/>
      <c r="X30" s="80"/>
      <c r="Y30" s="80"/>
      <c r="Z30" s="80"/>
    </row>
    <row r="31" spans="1:26" ht="12" customHeight="1">
      <c r="A31" s="43">
        <v>1932</v>
      </c>
      <c r="B31" s="79">
        <f>IF(+'[1]Pop'!D153=0,'[1]Pop'!H153,'[1]Pop'!D153)</f>
        <v>124.949</v>
      </c>
      <c r="C31" s="58">
        <v>106310</v>
      </c>
      <c r="D31" s="58">
        <v>2859</v>
      </c>
      <c r="E31" s="67" t="s">
        <v>7</v>
      </c>
      <c r="F31" s="58">
        <f t="shared" si="2"/>
        <v>103451</v>
      </c>
      <c r="G31" s="58">
        <v>582</v>
      </c>
      <c r="H31" s="63">
        <v>1714</v>
      </c>
      <c r="I31" s="58">
        <f t="shared" si="0"/>
        <v>105747</v>
      </c>
      <c r="J31" s="58">
        <v>180</v>
      </c>
      <c r="K31" s="67">
        <v>156</v>
      </c>
      <c r="L31" s="58">
        <v>1560</v>
      </c>
      <c r="M31" s="114" t="s">
        <v>7</v>
      </c>
      <c r="N31" s="63">
        <f t="shared" si="1"/>
        <v>103851</v>
      </c>
      <c r="O31" s="67">
        <f t="shared" si="3"/>
        <v>103851</v>
      </c>
      <c r="P31" s="67" t="s">
        <v>7</v>
      </c>
      <c r="Q31" s="67">
        <f t="shared" si="4"/>
        <v>831.1471080200722</v>
      </c>
      <c r="R31" s="67">
        <f t="shared" si="5"/>
        <v>831.1471080200722</v>
      </c>
      <c r="S31" s="80"/>
      <c r="T31" s="80"/>
      <c r="U31" s="80"/>
      <c r="V31" s="80"/>
      <c r="W31" s="80"/>
      <c r="X31" s="80"/>
      <c r="Y31" s="80"/>
      <c r="Z31" s="80"/>
    </row>
    <row r="32" spans="1:26" ht="12" customHeight="1">
      <c r="A32" s="43">
        <v>1933</v>
      </c>
      <c r="B32" s="79">
        <f>IF(+'[1]Pop'!D154=0,'[1]Pop'!H154,'[1]Pop'!D154)</f>
        <v>125.69</v>
      </c>
      <c r="C32" s="58">
        <v>107162</v>
      </c>
      <c r="D32" s="58">
        <v>2878</v>
      </c>
      <c r="E32" s="67" t="s">
        <v>7</v>
      </c>
      <c r="F32" s="58">
        <f t="shared" si="2"/>
        <v>104284</v>
      </c>
      <c r="G32" s="58">
        <v>495</v>
      </c>
      <c r="H32" s="63">
        <v>1560</v>
      </c>
      <c r="I32" s="58">
        <f t="shared" si="0"/>
        <v>106339</v>
      </c>
      <c r="J32" s="58">
        <v>129</v>
      </c>
      <c r="K32" s="67">
        <v>161</v>
      </c>
      <c r="L32" s="58">
        <v>3807</v>
      </c>
      <c r="M32" s="114" t="s">
        <v>7</v>
      </c>
      <c r="N32" s="63">
        <f t="shared" si="1"/>
        <v>102242</v>
      </c>
      <c r="O32" s="67">
        <f t="shared" si="3"/>
        <v>102242</v>
      </c>
      <c r="P32" s="67" t="s">
        <v>7</v>
      </c>
      <c r="Q32" s="67">
        <f t="shared" si="4"/>
        <v>813.4457792982736</v>
      </c>
      <c r="R32" s="67">
        <f t="shared" si="5"/>
        <v>813.4457792982736</v>
      </c>
      <c r="S32" s="80"/>
      <c r="T32" s="80"/>
      <c r="U32" s="80"/>
      <c r="V32" s="80"/>
      <c r="W32" s="80"/>
      <c r="X32" s="80"/>
      <c r="Y32" s="80"/>
      <c r="Z32" s="80"/>
    </row>
    <row r="33" spans="1:26" ht="12" customHeight="1">
      <c r="A33" s="43">
        <v>1934</v>
      </c>
      <c r="B33" s="79">
        <f>IF(+'[1]Pop'!D155=0,'[1]Pop'!H155,'[1]Pop'!D155)</f>
        <v>126.485</v>
      </c>
      <c r="C33" s="58">
        <v>104021</v>
      </c>
      <c r="D33" s="58">
        <v>2688</v>
      </c>
      <c r="E33" s="67" t="s">
        <v>7</v>
      </c>
      <c r="F33" s="58">
        <f t="shared" si="2"/>
        <v>101333</v>
      </c>
      <c r="G33" s="58">
        <v>407</v>
      </c>
      <c r="H33" s="63">
        <v>3807</v>
      </c>
      <c r="I33" s="58">
        <f t="shared" si="0"/>
        <v>105547</v>
      </c>
      <c r="J33" s="58">
        <v>152</v>
      </c>
      <c r="K33" s="67">
        <v>171</v>
      </c>
      <c r="L33" s="58">
        <v>2406</v>
      </c>
      <c r="M33" s="114" t="s">
        <v>7</v>
      </c>
      <c r="N33" s="63">
        <f t="shared" si="1"/>
        <v>102818</v>
      </c>
      <c r="O33" s="67">
        <f t="shared" si="3"/>
        <v>102818</v>
      </c>
      <c r="P33" s="67" t="s">
        <v>7</v>
      </c>
      <c r="Q33" s="67">
        <f t="shared" si="4"/>
        <v>812.8869035854054</v>
      </c>
      <c r="R33" s="67">
        <f t="shared" si="5"/>
        <v>812.8869035854054</v>
      </c>
      <c r="S33" s="80"/>
      <c r="T33" s="80"/>
      <c r="U33" s="80"/>
      <c r="V33" s="80"/>
      <c r="W33" s="80"/>
      <c r="X33" s="80"/>
      <c r="Y33" s="80"/>
      <c r="Z33" s="80"/>
    </row>
    <row r="34" spans="1:26" ht="12" customHeight="1">
      <c r="A34" s="43">
        <v>1935</v>
      </c>
      <c r="B34" s="79">
        <f>IF(+'[1]Pop'!D156=0,'[1]Pop'!H156,'[1]Pop'!D156)</f>
        <v>127.362</v>
      </c>
      <c r="C34" s="58">
        <v>103605</v>
      </c>
      <c r="D34" s="58">
        <v>2676</v>
      </c>
      <c r="E34" s="67" t="s">
        <v>7</v>
      </c>
      <c r="F34" s="58">
        <f t="shared" si="2"/>
        <v>100929</v>
      </c>
      <c r="G34" s="58">
        <v>875</v>
      </c>
      <c r="H34" s="63">
        <v>2406</v>
      </c>
      <c r="I34" s="58">
        <f t="shared" si="0"/>
        <v>104210</v>
      </c>
      <c r="J34" s="58">
        <v>133</v>
      </c>
      <c r="K34" s="67">
        <v>212</v>
      </c>
      <c r="L34" s="58">
        <v>2097</v>
      </c>
      <c r="M34" s="114" t="s">
        <v>7</v>
      </c>
      <c r="N34" s="63">
        <f t="shared" si="1"/>
        <v>101768</v>
      </c>
      <c r="O34" s="67">
        <f t="shared" si="3"/>
        <v>101768</v>
      </c>
      <c r="P34" s="67" t="s">
        <v>7</v>
      </c>
      <c r="Q34" s="67">
        <f t="shared" si="4"/>
        <v>799.0452411237261</v>
      </c>
      <c r="R34" s="67">
        <f t="shared" si="5"/>
        <v>799.0452411237261</v>
      </c>
      <c r="S34" s="80"/>
      <c r="T34" s="80"/>
      <c r="U34" s="80"/>
      <c r="V34" s="80"/>
      <c r="W34" s="80"/>
      <c r="X34" s="80"/>
      <c r="Y34" s="80"/>
      <c r="Z34" s="80"/>
    </row>
    <row r="35" spans="1:26" ht="12" customHeight="1">
      <c r="A35" s="41">
        <v>1936</v>
      </c>
      <c r="B35" s="78">
        <f>IF(+'[1]Pop'!D157=0,'[1]Pop'!H157,'[1]Pop'!D157)</f>
        <v>128.181</v>
      </c>
      <c r="C35" s="54">
        <v>104710</v>
      </c>
      <c r="D35" s="54">
        <v>2755</v>
      </c>
      <c r="E35" s="66" t="s">
        <v>7</v>
      </c>
      <c r="F35" s="54">
        <f t="shared" si="2"/>
        <v>101955</v>
      </c>
      <c r="G35" s="54">
        <v>745</v>
      </c>
      <c r="H35" s="62">
        <v>2097</v>
      </c>
      <c r="I35" s="54">
        <f t="shared" si="0"/>
        <v>104797</v>
      </c>
      <c r="J35" s="54">
        <v>108</v>
      </c>
      <c r="K35" s="66">
        <v>195</v>
      </c>
      <c r="L35" s="54">
        <v>3070</v>
      </c>
      <c r="M35" s="115" t="s">
        <v>7</v>
      </c>
      <c r="N35" s="62">
        <f t="shared" si="1"/>
        <v>101424</v>
      </c>
      <c r="O35" s="66">
        <f t="shared" si="3"/>
        <v>101424</v>
      </c>
      <c r="P35" s="66" t="s">
        <v>7</v>
      </c>
      <c r="Q35" s="66">
        <f t="shared" si="4"/>
        <v>791.2561144007301</v>
      </c>
      <c r="R35" s="66">
        <f t="shared" si="5"/>
        <v>791.2561144007301</v>
      </c>
      <c r="S35" s="80"/>
      <c r="T35" s="80"/>
      <c r="U35" s="80"/>
      <c r="V35" s="80"/>
      <c r="W35" s="80"/>
      <c r="X35" s="80"/>
      <c r="Y35" s="80"/>
      <c r="Z35" s="80"/>
    </row>
    <row r="36" spans="1:26" ht="12" customHeight="1">
      <c r="A36" s="41">
        <v>1937</v>
      </c>
      <c r="B36" s="78">
        <f>IF(+'[1]Pop'!D158=0,'[1]Pop'!H158,'[1]Pop'!D158)</f>
        <v>128.961</v>
      </c>
      <c r="C36" s="54">
        <v>104208</v>
      </c>
      <c r="D36" s="54">
        <v>2724</v>
      </c>
      <c r="E36" s="66" t="s">
        <v>7</v>
      </c>
      <c r="F36" s="54">
        <f t="shared" si="2"/>
        <v>101484</v>
      </c>
      <c r="G36" s="54">
        <v>758</v>
      </c>
      <c r="H36" s="62">
        <v>3070</v>
      </c>
      <c r="I36" s="54">
        <f t="shared" si="0"/>
        <v>105312</v>
      </c>
      <c r="J36" s="54">
        <v>122</v>
      </c>
      <c r="K36" s="66">
        <v>200</v>
      </c>
      <c r="L36" s="54">
        <v>2354</v>
      </c>
      <c r="M36" s="115" t="s">
        <v>7</v>
      </c>
      <c r="N36" s="62">
        <f t="shared" si="1"/>
        <v>102636</v>
      </c>
      <c r="O36" s="66">
        <f t="shared" si="3"/>
        <v>102636</v>
      </c>
      <c r="P36" s="66" t="s">
        <v>7</v>
      </c>
      <c r="Q36" s="66">
        <f t="shared" si="4"/>
        <v>795.8685183892804</v>
      </c>
      <c r="R36" s="66">
        <f t="shared" si="5"/>
        <v>795.8685183892804</v>
      </c>
      <c r="S36" s="80"/>
      <c r="T36" s="80"/>
      <c r="U36" s="80"/>
      <c r="V36" s="80"/>
      <c r="W36" s="80"/>
      <c r="X36" s="80"/>
      <c r="Y36" s="80"/>
      <c r="Z36" s="80"/>
    </row>
    <row r="37" spans="1:26" ht="12" customHeight="1">
      <c r="A37" s="41">
        <v>1938</v>
      </c>
      <c r="B37" s="78">
        <f>IF(+'[1]Pop'!D159=0,'[1]Pop'!H159,'[1]Pop'!D159)</f>
        <v>129.969</v>
      </c>
      <c r="C37" s="54">
        <v>108107</v>
      </c>
      <c r="D37" s="54">
        <v>2850</v>
      </c>
      <c r="E37" s="66" t="s">
        <v>7</v>
      </c>
      <c r="F37" s="54">
        <f t="shared" si="2"/>
        <v>105257</v>
      </c>
      <c r="G37" s="54">
        <v>496</v>
      </c>
      <c r="H37" s="62">
        <v>2354</v>
      </c>
      <c r="I37" s="54">
        <f t="shared" si="0"/>
        <v>108107</v>
      </c>
      <c r="J37" s="54">
        <v>155</v>
      </c>
      <c r="K37" s="66">
        <v>223</v>
      </c>
      <c r="L37" s="54">
        <v>4444</v>
      </c>
      <c r="M37" s="115" t="s">
        <v>7</v>
      </c>
      <c r="N37" s="62">
        <f t="shared" si="1"/>
        <v>103285</v>
      </c>
      <c r="O37" s="66">
        <f t="shared" si="3"/>
        <v>103285</v>
      </c>
      <c r="P37" s="66" t="s">
        <v>7</v>
      </c>
      <c r="Q37" s="66">
        <f t="shared" si="4"/>
        <v>794.6895028814564</v>
      </c>
      <c r="R37" s="66">
        <f t="shared" si="5"/>
        <v>794.6895028814564</v>
      </c>
      <c r="S37" s="80"/>
      <c r="T37" s="80"/>
      <c r="U37" s="80"/>
      <c r="V37" s="80"/>
      <c r="W37" s="80"/>
      <c r="X37" s="80"/>
      <c r="Y37" s="80"/>
      <c r="Z37" s="80"/>
    </row>
    <row r="38" spans="1:26" ht="12" customHeight="1">
      <c r="A38" s="41">
        <v>1939</v>
      </c>
      <c r="B38" s="78">
        <f>IF(+'[1]Pop'!D160=0,'[1]Pop'!H160,'[1]Pop'!D160)</f>
        <v>131.028</v>
      </c>
      <c r="C38" s="54">
        <v>108992</v>
      </c>
      <c r="D38" s="54">
        <v>2967</v>
      </c>
      <c r="E38" s="66" t="s">
        <v>7</v>
      </c>
      <c r="F38" s="54">
        <f t="shared" si="2"/>
        <v>106025</v>
      </c>
      <c r="G38" s="54">
        <v>519</v>
      </c>
      <c r="H38" s="62">
        <v>4444</v>
      </c>
      <c r="I38" s="54">
        <f t="shared" si="0"/>
        <v>110988</v>
      </c>
      <c r="J38" s="54">
        <v>172</v>
      </c>
      <c r="K38" s="66">
        <v>249</v>
      </c>
      <c r="L38" s="54">
        <v>2723</v>
      </c>
      <c r="M38" s="115" t="s">
        <v>7</v>
      </c>
      <c r="N38" s="62">
        <f t="shared" si="1"/>
        <v>107844</v>
      </c>
      <c r="O38" s="66">
        <f t="shared" si="3"/>
        <v>107844</v>
      </c>
      <c r="P38" s="66" t="s">
        <v>7</v>
      </c>
      <c r="Q38" s="66">
        <f t="shared" si="4"/>
        <v>823.0607198461398</v>
      </c>
      <c r="R38" s="66">
        <f t="shared" si="5"/>
        <v>823.0607198461398</v>
      </c>
      <c r="S38" s="80"/>
      <c r="T38" s="80"/>
      <c r="U38" s="80"/>
      <c r="V38" s="80"/>
      <c r="W38" s="80"/>
      <c r="X38" s="80"/>
      <c r="Y38" s="80"/>
      <c r="Z38" s="80"/>
    </row>
    <row r="39" spans="1:26" ht="12" customHeight="1">
      <c r="A39" s="41">
        <v>1940</v>
      </c>
      <c r="B39" s="78">
        <f>IF(+'[1]Pop'!D161=0,'[1]Pop'!H161,'[1]Pop'!D161)</f>
        <v>132.122</v>
      </c>
      <c r="C39" s="54">
        <v>111512</v>
      </c>
      <c r="D39" s="54">
        <v>2994</v>
      </c>
      <c r="E39" s="66" t="s">
        <v>7</v>
      </c>
      <c r="F39" s="54">
        <f t="shared" si="2"/>
        <v>108518</v>
      </c>
      <c r="G39" s="54">
        <v>290</v>
      </c>
      <c r="H39" s="62">
        <v>2723</v>
      </c>
      <c r="I39" s="54">
        <f t="shared" si="0"/>
        <v>111531</v>
      </c>
      <c r="J39" s="54">
        <v>470</v>
      </c>
      <c r="K39" s="66">
        <v>275</v>
      </c>
      <c r="L39" s="54">
        <v>2681</v>
      </c>
      <c r="M39" s="115" t="s">
        <v>7</v>
      </c>
      <c r="N39" s="62">
        <f t="shared" si="1"/>
        <v>108105</v>
      </c>
      <c r="O39" s="66">
        <f t="shared" si="3"/>
        <v>108105</v>
      </c>
      <c r="P39" s="66" t="s">
        <v>7</v>
      </c>
      <c r="Q39" s="66">
        <f t="shared" si="4"/>
        <v>818.2210381314239</v>
      </c>
      <c r="R39" s="66">
        <f t="shared" si="5"/>
        <v>818.2210381314239</v>
      </c>
      <c r="S39" s="80"/>
      <c r="T39" s="80"/>
      <c r="U39" s="80"/>
      <c r="V39" s="80"/>
      <c r="W39" s="80"/>
      <c r="X39" s="80"/>
      <c r="Y39" s="80"/>
      <c r="Z39" s="80"/>
    </row>
    <row r="40" spans="1:26" ht="12" customHeight="1">
      <c r="A40" s="43">
        <v>1941</v>
      </c>
      <c r="B40" s="79">
        <f>IF(+'[1]Pop'!D162=0,'[1]Pop'!H162,'[1]Pop'!D162)</f>
        <v>133.402</v>
      </c>
      <c r="C40" s="58">
        <v>117088</v>
      </c>
      <c r="D40" s="58">
        <v>3124</v>
      </c>
      <c r="E40" s="67" t="s">
        <v>7</v>
      </c>
      <c r="F40" s="58">
        <f t="shared" si="2"/>
        <v>113964</v>
      </c>
      <c r="G40" s="58">
        <v>243</v>
      </c>
      <c r="H40" s="63">
        <v>2681</v>
      </c>
      <c r="I40" s="58">
        <f t="shared" si="0"/>
        <v>116888</v>
      </c>
      <c r="J40" s="58">
        <v>2641</v>
      </c>
      <c r="K40" s="67">
        <v>352</v>
      </c>
      <c r="L40" s="58">
        <v>5629</v>
      </c>
      <c r="M40" s="114" t="s">
        <v>7</v>
      </c>
      <c r="N40" s="63">
        <f t="shared" si="1"/>
        <v>108266</v>
      </c>
      <c r="O40" s="67">
        <f t="shared" si="3"/>
        <v>108266</v>
      </c>
      <c r="P40" s="67" t="s">
        <v>7</v>
      </c>
      <c r="Q40" s="67">
        <f t="shared" si="4"/>
        <v>811.5770378255199</v>
      </c>
      <c r="R40" s="67">
        <f>Q40</f>
        <v>811.5770378255199</v>
      </c>
      <c r="S40" s="80"/>
      <c r="T40" s="80"/>
      <c r="U40" s="80"/>
      <c r="V40" s="80"/>
      <c r="W40" s="80"/>
      <c r="X40" s="80"/>
      <c r="Y40" s="80"/>
      <c r="Z40" s="80"/>
    </row>
    <row r="41" spans="1:26" ht="12" customHeight="1">
      <c r="A41" s="43">
        <v>1942</v>
      </c>
      <c r="B41" s="79">
        <f>IF(+'[1]Pop'!D163=0,'[1]Pop'!H163,'[1]Pop'!D163)</f>
        <v>134.86</v>
      </c>
      <c r="C41" s="58">
        <v>120433</v>
      </c>
      <c r="D41" s="58">
        <v>3294</v>
      </c>
      <c r="E41" s="67" t="s">
        <v>7</v>
      </c>
      <c r="F41" s="58">
        <f t="shared" si="2"/>
        <v>117139</v>
      </c>
      <c r="G41" s="58">
        <v>623</v>
      </c>
      <c r="H41" s="63">
        <v>5629</v>
      </c>
      <c r="I41" s="58">
        <f t="shared" si="0"/>
        <v>123391</v>
      </c>
      <c r="J41" s="58">
        <v>4349</v>
      </c>
      <c r="K41" s="67">
        <v>330</v>
      </c>
      <c r="L41" s="58">
        <v>3992</v>
      </c>
      <c r="M41" s="114" t="s">
        <v>7</v>
      </c>
      <c r="N41" s="63">
        <f t="shared" si="1"/>
        <v>114720</v>
      </c>
      <c r="O41" s="67">
        <f t="shared" si="3"/>
        <v>114720</v>
      </c>
      <c r="P41" s="67" t="s">
        <v>7</v>
      </c>
      <c r="Q41" s="67">
        <f t="shared" si="4"/>
        <v>850.6599436452617</v>
      </c>
      <c r="R41" s="67">
        <f t="shared" si="5"/>
        <v>850.6599436452617</v>
      </c>
      <c r="S41" s="80"/>
      <c r="T41" s="80"/>
      <c r="U41" s="80"/>
      <c r="V41" s="80"/>
      <c r="W41" s="80"/>
      <c r="X41" s="80"/>
      <c r="Y41" s="80"/>
      <c r="Z41" s="80"/>
    </row>
    <row r="42" spans="1:26" ht="12" customHeight="1">
      <c r="A42" s="43">
        <v>1943</v>
      </c>
      <c r="B42" s="79">
        <f>IF(+'[1]Pop'!D164=0,'[1]Pop'!H164,'[1]Pop'!D164)</f>
        <v>136.739</v>
      </c>
      <c r="C42" s="58">
        <v>118517</v>
      </c>
      <c r="D42" s="58">
        <v>3276</v>
      </c>
      <c r="E42" s="67" t="s">
        <v>7</v>
      </c>
      <c r="F42" s="58">
        <f t="shared" si="2"/>
        <v>115241</v>
      </c>
      <c r="G42" s="58">
        <v>291</v>
      </c>
      <c r="H42" s="63">
        <v>3992</v>
      </c>
      <c r="I42" s="58">
        <f t="shared" si="0"/>
        <v>119524</v>
      </c>
      <c r="J42" s="58">
        <v>4974</v>
      </c>
      <c r="K42" s="67">
        <v>410</v>
      </c>
      <c r="L42" s="58">
        <v>6955</v>
      </c>
      <c r="M42" s="114" t="s">
        <v>7</v>
      </c>
      <c r="N42" s="63">
        <f t="shared" si="1"/>
        <v>107185</v>
      </c>
      <c r="O42" s="67">
        <f t="shared" si="3"/>
        <v>107185</v>
      </c>
      <c r="P42" s="67" t="s">
        <v>7</v>
      </c>
      <c r="Q42" s="67">
        <f t="shared" si="4"/>
        <v>783.8656125904095</v>
      </c>
      <c r="R42" s="67">
        <f t="shared" si="5"/>
        <v>783.8656125904095</v>
      </c>
      <c r="S42" s="80"/>
      <c r="T42" s="80"/>
      <c r="U42" s="80"/>
      <c r="V42" s="80"/>
      <c r="W42" s="80"/>
      <c r="X42" s="80"/>
      <c r="Y42" s="80"/>
      <c r="Z42" s="80"/>
    </row>
    <row r="43" spans="1:26" ht="12" customHeight="1">
      <c r="A43" s="43">
        <v>1944</v>
      </c>
      <c r="B43" s="79">
        <f>IF(+'[1]Pop'!D165=0,'[1]Pop'!H165,'[1]Pop'!D165)</f>
        <v>138.397</v>
      </c>
      <c r="C43" s="58">
        <v>118123</v>
      </c>
      <c r="D43" s="58">
        <v>3258</v>
      </c>
      <c r="E43" s="67" t="s">
        <v>7</v>
      </c>
      <c r="F43" s="58">
        <f t="shared" si="2"/>
        <v>114865</v>
      </c>
      <c r="G43" s="58">
        <v>118</v>
      </c>
      <c r="H43" s="63">
        <v>6955</v>
      </c>
      <c r="I43" s="58">
        <f t="shared" si="0"/>
        <v>121938</v>
      </c>
      <c r="J43" s="58">
        <v>6311</v>
      </c>
      <c r="K43" s="67">
        <v>500</v>
      </c>
      <c r="L43" s="58">
        <v>2789</v>
      </c>
      <c r="M43" s="114" t="s">
        <v>7</v>
      </c>
      <c r="N43" s="63">
        <f t="shared" si="1"/>
        <v>112338</v>
      </c>
      <c r="O43" s="67">
        <f t="shared" si="3"/>
        <v>112338</v>
      </c>
      <c r="P43" s="67" t="s">
        <v>7</v>
      </c>
      <c r="Q43" s="67">
        <f t="shared" si="4"/>
        <v>811.7083462791824</v>
      </c>
      <c r="R43" s="67">
        <f t="shared" si="5"/>
        <v>811.7083462791824</v>
      </c>
      <c r="S43" s="80"/>
      <c r="T43" s="80"/>
      <c r="U43" s="80"/>
      <c r="V43" s="80"/>
      <c r="W43" s="80"/>
      <c r="X43" s="80"/>
      <c r="Y43" s="80"/>
      <c r="Z43" s="80"/>
    </row>
    <row r="44" spans="1:26" ht="12" customHeight="1">
      <c r="A44" s="43">
        <v>1945</v>
      </c>
      <c r="B44" s="79">
        <f>IF(+'[1]Pop'!D166=0,'[1]Pop'!H166,'[1]Pop'!D166)</f>
        <v>139.928</v>
      </c>
      <c r="C44" s="58">
        <v>120628</v>
      </c>
      <c r="D44" s="58">
        <v>3290</v>
      </c>
      <c r="E44" s="67" t="s">
        <v>7</v>
      </c>
      <c r="F44" s="58">
        <f t="shared" si="2"/>
        <v>117338</v>
      </c>
      <c r="G44" s="58">
        <v>156</v>
      </c>
      <c r="H44" s="63">
        <v>2789</v>
      </c>
      <c r="I44" s="58">
        <f t="shared" si="0"/>
        <v>120283</v>
      </c>
      <c r="J44" s="58">
        <v>4498</v>
      </c>
      <c r="K44" s="67">
        <v>661</v>
      </c>
      <c r="L44" s="58">
        <v>4204</v>
      </c>
      <c r="M44" s="114" t="s">
        <v>7</v>
      </c>
      <c r="N44" s="63">
        <f t="shared" si="1"/>
        <v>110920</v>
      </c>
      <c r="O44" s="67">
        <f t="shared" si="3"/>
        <v>110920</v>
      </c>
      <c r="P44" s="67" t="s">
        <v>7</v>
      </c>
      <c r="Q44" s="67">
        <f t="shared" si="4"/>
        <v>792.6933851695158</v>
      </c>
      <c r="R44" s="67">
        <f t="shared" si="5"/>
        <v>792.6933851695158</v>
      </c>
      <c r="S44" s="80"/>
      <c r="T44" s="80"/>
      <c r="U44" s="80"/>
      <c r="V44" s="80"/>
      <c r="W44" s="80"/>
      <c r="X44" s="80"/>
      <c r="Y44" s="80"/>
      <c r="Z44" s="80"/>
    </row>
    <row r="45" spans="1:26" ht="12" customHeight="1">
      <c r="A45" s="41">
        <v>1946</v>
      </c>
      <c r="B45" s="78">
        <f>IF(+'[1]Pop'!D167=0,'[1]Pop'!H167,'[1]Pop'!D167)</f>
        <v>141.389</v>
      </c>
      <c r="C45" s="54">
        <v>118697</v>
      </c>
      <c r="D45" s="54">
        <v>3228</v>
      </c>
      <c r="E45" s="66" t="s">
        <v>7</v>
      </c>
      <c r="F45" s="54">
        <f t="shared" si="2"/>
        <v>115469</v>
      </c>
      <c r="G45" s="54">
        <v>316</v>
      </c>
      <c r="H45" s="62">
        <v>4204</v>
      </c>
      <c r="I45" s="54">
        <f t="shared" si="0"/>
        <v>119989</v>
      </c>
      <c r="J45" s="54">
        <v>5576</v>
      </c>
      <c r="K45" s="66">
        <v>488</v>
      </c>
      <c r="L45" s="54">
        <v>2888</v>
      </c>
      <c r="M45" s="115" t="s">
        <v>7</v>
      </c>
      <c r="N45" s="62">
        <f t="shared" si="1"/>
        <v>111037</v>
      </c>
      <c r="O45" s="66">
        <f t="shared" si="3"/>
        <v>111037</v>
      </c>
      <c r="P45" s="66" t="s">
        <v>7</v>
      </c>
      <c r="Q45" s="66">
        <f t="shared" si="4"/>
        <v>785.3298347113283</v>
      </c>
      <c r="R45" s="66">
        <f>Q45</f>
        <v>785.3298347113283</v>
      </c>
      <c r="S45" s="80"/>
      <c r="T45" s="80"/>
      <c r="U45" s="80"/>
      <c r="V45" s="80"/>
      <c r="W45" s="80"/>
      <c r="X45" s="80"/>
      <c r="Y45" s="80"/>
      <c r="Z45" s="80"/>
    </row>
    <row r="46" spans="1:26" ht="12" customHeight="1">
      <c r="A46" s="41">
        <v>1947</v>
      </c>
      <c r="B46" s="78">
        <f>IF(+'[1]Pop'!D168=0,'[1]Pop'!H168,'[1]Pop'!D168)</f>
        <v>144.126</v>
      </c>
      <c r="C46" s="54">
        <v>118114</v>
      </c>
      <c r="D46" s="54">
        <v>3194</v>
      </c>
      <c r="E46" s="66" t="s">
        <v>7</v>
      </c>
      <c r="F46" s="54">
        <f t="shared" si="2"/>
        <v>114920</v>
      </c>
      <c r="G46" s="54">
        <v>153</v>
      </c>
      <c r="H46" s="62">
        <v>2888</v>
      </c>
      <c r="I46" s="54">
        <f t="shared" si="0"/>
        <v>117961</v>
      </c>
      <c r="J46" s="54">
        <v>4040</v>
      </c>
      <c r="K46" s="66">
        <v>363</v>
      </c>
      <c r="L46" s="54">
        <v>2636</v>
      </c>
      <c r="M46" s="115" t="s">
        <v>7</v>
      </c>
      <c r="N46" s="62">
        <f t="shared" si="1"/>
        <v>110922</v>
      </c>
      <c r="O46" s="66">
        <f t="shared" si="3"/>
        <v>110922</v>
      </c>
      <c r="P46" s="66" t="s">
        <v>7</v>
      </c>
      <c r="Q46" s="66">
        <f t="shared" si="4"/>
        <v>769.6182506973065</v>
      </c>
      <c r="R46" s="66">
        <f t="shared" si="5"/>
        <v>769.6182506973065</v>
      </c>
      <c r="S46" s="80"/>
      <c r="T46" s="80"/>
      <c r="U46" s="80"/>
      <c r="V46" s="80"/>
      <c r="W46" s="80"/>
      <c r="X46" s="80"/>
      <c r="Y46" s="80"/>
      <c r="Z46" s="80"/>
    </row>
    <row r="47" spans="1:26" ht="12" customHeight="1">
      <c r="A47" s="41">
        <v>1948</v>
      </c>
      <c r="B47" s="78">
        <f>IF(+'[1]Pop'!D169=0,'[1]Pop'!H169,'[1]Pop'!D169)</f>
        <v>146.631</v>
      </c>
      <c r="C47" s="54">
        <v>113671</v>
      </c>
      <c r="D47" s="54">
        <v>3064</v>
      </c>
      <c r="E47" s="66" t="s">
        <v>7</v>
      </c>
      <c r="F47" s="54">
        <f t="shared" si="2"/>
        <v>110607</v>
      </c>
      <c r="G47" s="54">
        <v>195</v>
      </c>
      <c r="H47" s="62">
        <v>2636</v>
      </c>
      <c r="I47" s="54">
        <f t="shared" si="0"/>
        <v>113438</v>
      </c>
      <c r="J47" s="54">
        <v>2762</v>
      </c>
      <c r="K47" s="66">
        <v>235</v>
      </c>
      <c r="L47" s="54">
        <v>3597</v>
      </c>
      <c r="M47" s="115" t="s">
        <v>7</v>
      </c>
      <c r="N47" s="62">
        <f t="shared" si="1"/>
        <v>106844</v>
      </c>
      <c r="O47" s="66">
        <f t="shared" si="3"/>
        <v>106844</v>
      </c>
      <c r="P47" s="66" t="s">
        <v>7</v>
      </c>
      <c r="Q47" s="66">
        <f t="shared" si="4"/>
        <v>728.6590148058732</v>
      </c>
      <c r="R47" s="66">
        <f t="shared" si="5"/>
        <v>728.6590148058732</v>
      </c>
      <c r="S47" s="80"/>
      <c r="T47" s="80"/>
      <c r="U47" s="80"/>
      <c r="V47" s="80"/>
      <c r="W47" s="80"/>
      <c r="X47" s="80"/>
      <c r="Y47" s="80"/>
      <c r="Z47" s="80"/>
    </row>
    <row r="48" spans="1:26" ht="12" customHeight="1">
      <c r="A48" s="41">
        <v>1949</v>
      </c>
      <c r="B48" s="78">
        <f>IF(+'[1]Pop'!D170=0,'[1]Pop'!H170,'[1]Pop'!D170)</f>
        <v>149.188</v>
      </c>
      <c r="C48" s="54">
        <v>117003</v>
      </c>
      <c r="D48" s="54">
        <v>3163</v>
      </c>
      <c r="E48" s="66" t="s">
        <v>7</v>
      </c>
      <c r="F48" s="54">
        <f t="shared" si="2"/>
        <v>113840</v>
      </c>
      <c r="G48" s="54">
        <v>272</v>
      </c>
      <c r="H48" s="62">
        <v>3651</v>
      </c>
      <c r="I48" s="54">
        <f t="shared" si="0"/>
        <v>117763</v>
      </c>
      <c r="J48" s="54">
        <v>2454</v>
      </c>
      <c r="K48" s="66">
        <v>228</v>
      </c>
      <c r="L48" s="54">
        <v>5360</v>
      </c>
      <c r="M48" s="54">
        <v>260.016</v>
      </c>
      <c r="N48" s="62">
        <f aca="true" t="shared" si="6" ref="N48:N109">I48-J48-K48-L48-M48</f>
        <v>109460.984</v>
      </c>
      <c r="O48" s="66">
        <f aca="true" t="shared" si="7" ref="O48:O109">M48+N48</f>
        <v>109721</v>
      </c>
      <c r="P48" s="66">
        <f>M48/B48</f>
        <v>1.742874762045205</v>
      </c>
      <c r="Q48" s="66">
        <f t="shared" si="4"/>
        <v>733.7117194412419</v>
      </c>
      <c r="R48" s="66">
        <f>P48+Q48</f>
        <v>735.4545942032871</v>
      </c>
      <c r="S48" s="80"/>
      <c r="T48" s="80"/>
      <c r="U48" s="80"/>
      <c r="V48" s="80"/>
      <c r="W48" s="80"/>
      <c r="X48" s="80"/>
      <c r="Y48" s="80"/>
      <c r="Z48" s="80"/>
    </row>
    <row r="49" spans="1:26" ht="12" customHeight="1">
      <c r="A49" s="41">
        <v>1950</v>
      </c>
      <c r="B49" s="78">
        <f>IF(+'[1]Pop'!D171=0,'[1]Pop'!H171,'[1]Pop'!D171)</f>
        <v>151.684</v>
      </c>
      <c r="C49" s="54">
        <v>117302</v>
      </c>
      <c r="D49" s="54">
        <v>3286</v>
      </c>
      <c r="E49" s="66" t="s">
        <v>7</v>
      </c>
      <c r="F49" s="54">
        <f t="shared" si="2"/>
        <v>114016</v>
      </c>
      <c r="G49" s="54">
        <v>459</v>
      </c>
      <c r="H49" s="62">
        <v>5360</v>
      </c>
      <c r="I49" s="54">
        <f t="shared" si="0"/>
        <v>119835</v>
      </c>
      <c r="J49" s="54">
        <v>1976</v>
      </c>
      <c r="K49" s="66">
        <v>231</v>
      </c>
      <c r="L49" s="54">
        <v>4754</v>
      </c>
      <c r="M49" s="54">
        <v>1270.056</v>
      </c>
      <c r="N49" s="62">
        <f t="shared" si="6"/>
        <v>111603.944</v>
      </c>
      <c r="O49" s="66">
        <f t="shared" si="7"/>
        <v>112874</v>
      </c>
      <c r="P49" s="66">
        <f aca="true" t="shared" si="8" ref="P49:P109">M49/B49</f>
        <v>8.37303868568867</v>
      </c>
      <c r="Q49" s="66">
        <f t="shared" si="4"/>
        <v>735.7660926663327</v>
      </c>
      <c r="R49" s="66">
        <f>P49+Q49</f>
        <v>744.1391313520214</v>
      </c>
      <c r="S49" s="80"/>
      <c r="T49" s="80"/>
      <c r="U49" s="80"/>
      <c r="V49" s="80"/>
      <c r="W49" s="80"/>
      <c r="X49" s="80"/>
      <c r="Y49" s="80"/>
      <c r="Z49" s="80"/>
    </row>
    <row r="50" spans="1:26" ht="12" customHeight="1">
      <c r="A50" s="43">
        <v>1951</v>
      </c>
      <c r="B50" s="79">
        <f>IF(+'[1]Pop'!D172=0,'[1]Pop'!H172,'[1]Pop'!D172)</f>
        <v>154.287</v>
      </c>
      <c r="C50" s="58">
        <v>115181</v>
      </c>
      <c r="D50" s="58">
        <v>3449</v>
      </c>
      <c r="E50" s="67" t="s">
        <v>7</v>
      </c>
      <c r="F50" s="58">
        <f t="shared" si="2"/>
        <v>111732</v>
      </c>
      <c r="G50" s="58">
        <v>525</v>
      </c>
      <c r="H50" s="63">
        <v>4754</v>
      </c>
      <c r="I50" s="58">
        <f t="shared" si="0"/>
        <v>117011</v>
      </c>
      <c r="J50" s="58">
        <v>2248</v>
      </c>
      <c r="K50" s="67">
        <v>225</v>
      </c>
      <c r="L50" s="58">
        <v>3636</v>
      </c>
      <c r="M50" s="58">
        <v>160.03</v>
      </c>
      <c r="N50" s="63">
        <f t="shared" si="6"/>
        <v>110741.97</v>
      </c>
      <c r="O50" s="67">
        <f t="shared" si="7"/>
        <v>110902</v>
      </c>
      <c r="P50" s="67">
        <f t="shared" si="8"/>
        <v>1.0372228379578319</v>
      </c>
      <c r="Q50" s="67">
        <f t="shared" si="4"/>
        <v>717.7660463940578</v>
      </c>
      <c r="R50" s="67">
        <f aca="true" t="shared" si="9" ref="R50:R109">P50+Q50</f>
        <v>718.8032692320156</v>
      </c>
      <c r="S50" s="80"/>
      <c r="T50" s="80"/>
      <c r="U50" s="80"/>
      <c r="V50" s="80"/>
      <c r="W50" s="80"/>
      <c r="X50" s="80"/>
      <c r="Y50" s="80"/>
      <c r="Z50" s="80"/>
    </row>
    <row r="51" spans="1:26" ht="12" customHeight="1">
      <c r="A51" s="43">
        <v>1952</v>
      </c>
      <c r="B51" s="79">
        <f>IF(+'[1]Pop'!D173=0,'[1]Pop'!H173,'[1]Pop'!D173)</f>
        <v>156.954</v>
      </c>
      <c r="C51" s="58">
        <v>115071</v>
      </c>
      <c r="D51" s="58">
        <v>3348</v>
      </c>
      <c r="E51" s="67" t="s">
        <v>7</v>
      </c>
      <c r="F51" s="58">
        <f t="shared" si="2"/>
        <v>111723</v>
      </c>
      <c r="G51" s="58">
        <v>709</v>
      </c>
      <c r="H51" s="63">
        <v>3636</v>
      </c>
      <c r="I51" s="58">
        <f t="shared" si="0"/>
        <v>116068</v>
      </c>
      <c r="J51" s="58">
        <v>682</v>
      </c>
      <c r="K51" s="67">
        <v>230</v>
      </c>
      <c r="L51" s="58">
        <v>5084</v>
      </c>
      <c r="M51" s="58">
        <v>140.038</v>
      </c>
      <c r="N51" s="63">
        <f t="shared" si="6"/>
        <v>109931.962</v>
      </c>
      <c r="O51" s="67">
        <f t="shared" si="7"/>
        <v>110072</v>
      </c>
      <c r="P51" s="67">
        <f>M51/B51</f>
        <v>0.8922231991538923</v>
      </c>
      <c r="Q51" s="67">
        <f t="shared" si="4"/>
        <v>700.4087949335474</v>
      </c>
      <c r="R51" s="67">
        <f t="shared" si="9"/>
        <v>701.3010181327013</v>
      </c>
      <c r="S51" s="80"/>
      <c r="T51" s="80"/>
      <c r="U51" s="80"/>
      <c r="V51" s="80"/>
      <c r="W51" s="80"/>
      <c r="X51" s="80"/>
      <c r="Y51" s="80"/>
      <c r="Z51" s="80"/>
    </row>
    <row r="52" spans="1:26" ht="12" customHeight="1">
      <c r="A52" s="43">
        <v>1953</v>
      </c>
      <c r="B52" s="79">
        <f>IF(+'[1]Pop'!D174=0,'[1]Pop'!H174,'[1]Pop'!D174)</f>
        <v>159.565</v>
      </c>
      <c r="C52" s="58">
        <v>120521</v>
      </c>
      <c r="D52" s="58">
        <v>3334</v>
      </c>
      <c r="E52" s="67" t="s">
        <v>7</v>
      </c>
      <c r="F52" s="58">
        <f t="shared" si="2"/>
        <v>117187</v>
      </c>
      <c r="G52" s="58">
        <v>525</v>
      </c>
      <c r="H52" s="63">
        <v>5084</v>
      </c>
      <c r="I52" s="58">
        <f t="shared" si="0"/>
        <v>122796</v>
      </c>
      <c r="J52" s="58">
        <v>1369</v>
      </c>
      <c r="K52" s="67">
        <v>256</v>
      </c>
      <c r="L52" s="58">
        <v>10794</v>
      </c>
      <c r="M52" s="58">
        <v>1320.028</v>
      </c>
      <c r="N52" s="63">
        <f t="shared" si="6"/>
        <v>109056.972</v>
      </c>
      <c r="O52" s="67">
        <f t="shared" si="7"/>
        <v>110377</v>
      </c>
      <c r="P52" s="67">
        <f t="shared" si="8"/>
        <v>8.272666311534485</v>
      </c>
      <c r="Q52" s="67">
        <f t="shared" si="4"/>
        <v>683.4642434117758</v>
      </c>
      <c r="R52" s="67">
        <f t="shared" si="9"/>
        <v>691.7369097233103</v>
      </c>
      <c r="S52" s="80"/>
      <c r="T52" s="80"/>
      <c r="U52" s="80"/>
      <c r="V52" s="80"/>
      <c r="W52" s="80"/>
      <c r="X52" s="80"/>
      <c r="Y52" s="80"/>
      <c r="Z52" s="80"/>
    </row>
    <row r="53" spans="1:26" ht="12" customHeight="1">
      <c r="A53" s="43">
        <v>1954</v>
      </c>
      <c r="B53" s="79">
        <f>IF(+'[1]Pop'!D175=0,'[1]Pop'!H175,'[1]Pop'!D175)</f>
        <v>162.391</v>
      </c>
      <c r="C53" s="58">
        <v>122294</v>
      </c>
      <c r="D53" s="58">
        <v>3344</v>
      </c>
      <c r="E53" s="67" t="s">
        <v>7</v>
      </c>
      <c r="F53" s="58">
        <f t="shared" si="2"/>
        <v>118950</v>
      </c>
      <c r="G53" s="58">
        <v>441</v>
      </c>
      <c r="H53" s="63">
        <v>10794</v>
      </c>
      <c r="I53" s="58">
        <f t="shared" si="0"/>
        <v>130185</v>
      </c>
      <c r="J53" s="58">
        <v>2047</v>
      </c>
      <c r="K53" s="67">
        <v>256</v>
      </c>
      <c r="L53" s="58">
        <v>13723</v>
      </c>
      <c r="M53" s="58">
        <v>1130.094</v>
      </c>
      <c r="N53" s="63">
        <f t="shared" si="6"/>
        <v>113028.906</v>
      </c>
      <c r="O53" s="67">
        <f t="shared" si="7"/>
        <v>114159</v>
      </c>
      <c r="P53" s="67">
        <f>M53/B53</f>
        <v>6.959092560548307</v>
      </c>
      <c r="Q53" s="67">
        <f t="shared" si="4"/>
        <v>696.0293735490268</v>
      </c>
      <c r="R53" s="67">
        <f t="shared" si="9"/>
        <v>702.9884661095751</v>
      </c>
      <c r="S53" s="80"/>
      <c r="T53" s="80"/>
      <c r="U53" s="80"/>
      <c r="V53" s="80"/>
      <c r="W53" s="80"/>
      <c r="X53" s="80"/>
      <c r="Y53" s="80"/>
      <c r="Z53" s="80"/>
    </row>
    <row r="54" spans="1:26" ht="12" customHeight="1">
      <c r="A54" s="43">
        <v>1955</v>
      </c>
      <c r="B54" s="79">
        <f>IF(+'[1]Pop'!D176=0,'[1]Pop'!H176,'[1]Pop'!D176)</f>
        <v>165.275</v>
      </c>
      <c r="C54" s="58">
        <v>123045</v>
      </c>
      <c r="D54" s="58">
        <v>3266</v>
      </c>
      <c r="E54" s="67" t="s">
        <v>7</v>
      </c>
      <c r="F54" s="58">
        <f t="shared" si="2"/>
        <v>119779</v>
      </c>
      <c r="G54" s="58">
        <v>458</v>
      </c>
      <c r="H54" s="63">
        <v>13723</v>
      </c>
      <c r="I54" s="58">
        <f t="shared" si="0"/>
        <v>133960</v>
      </c>
      <c r="J54" s="58">
        <v>6662</v>
      </c>
      <c r="K54" s="67">
        <v>299</v>
      </c>
      <c r="L54" s="58">
        <v>9118</v>
      </c>
      <c r="M54" s="58">
        <v>3780.168</v>
      </c>
      <c r="N54" s="63">
        <f t="shared" si="6"/>
        <v>114100.832</v>
      </c>
      <c r="O54" s="67">
        <f t="shared" si="7"/>
        <v>117881</v>
      </c>
      <c r="P54" s="67">
        <f t="shared" si="8"/>
        <v>22.871989109060657</v>
      </c>
      <c r="Q54" s="67">
        <f t="shared" si="4"/>
        <v>690.3695779761003</v>
      </c>
      <c r="R54" s="67">
        <f t="shared" si="9"/>
        <v>713.241567085161</v>
      </c>
      <c r="S54" s="80"/>
      <c r="T54" s="80"/>
      <c r="U54" s="80"/>
      <c r="V54" s="80"/>
      <c r="W54" s="80"/>
      <c r="X54" s="80"/>
      <c r="Y54" s="80"/>
      <c r="Z54" s="80"/>
    </row>
    <row r="55" spans="1:26" ht="12" customHeight="1">
      <c r="A55" s="41">
        <v>1956</v>
      </c>
      <c r="B55" s="78">
        <f>IF(+'[1]Pop'!D177=0,'[1]Pop'!H177,'[1]Pop'!D177)</f>
        <v>168.221</v>
      </c>
      <c r="C55" s="54">
        <v>124860</v>
      </c>
      <c r="D55" s="54">
        <v>3119</v>
      </c>
      <c r="E55" s="66" t="s">
        <v>7</v>
      </c>
      <c r="F55" s="54">
        <f t="shared" si="2"/>
        <v>121741</v>
      </c>
      <c r="G55" s="54">
        <v>514</v>
      </c>
      <c r="H55" s="62">
        <v>9118</v>
      </c>
      <c r="I55" s="54">
        <f t="shared" si="0"/>
        <v>131373</v>
      </c>
      <c r="J55" s="54">
        <v>6229</v>
      </c>
      <c r="K55" s="66">
        <v>291</v>
      </c>
      <c r="L55" s="54">
        <v>5585</v>
      </c>
      <c r="M55" s="54">
        <v>3780.182</v>
      </c>
      <c r="N55" s="62">
        <f t="shared" si="6"/>
        <v>115487.818</v>
      </c>
      <c r="O55" s="66">
        <f t="shared" si="7"/>
        <v>119268</v>
      </c>
      <c r="P55" s="66">
        <f>M55/B55</f>
        <v>22.471522580415048</v>
      </c>
      <c r="Q55" s="66">
        <f t="shared" si="4"/>
        <v>686.5243816170395</v>
      </c>
      <c r="R55" s="66">
        <f>P55+Q55</f>
        <v>708.9959041974545</v>
      </c>
      <c r="S55" s="80"/>
      <c r="T55" s="80"/>
      <c r="U55" s="80"/>
      <c r="V55" s="80"/>
      <c r="W55" s="80"/>
      <c r="X55" s="80"/>
      <c r="Y55" s="80"/>
      <c r="Z55" s="80"/>
    </row>
    <row r="56" spans="1:26" ht="12" customHeight="1">
      <c r="A56" s="41">
        <v>1957</v>
      </c>
      <c r="B56" s="78">
        <f>IF(+'[1]Pop'!D178=0,'[1]Pop'!H178,'[1]Pop'!D178)</f>
        <v>171.274</v>
      </c>
      <c r="C56" s="54">
        <v>124628</v>
      </c>
      <c r="D56" s="54">
        <v>2950</v>
      </c>
      <c r="E56" s="66" t="s">
        <v>7</v>
      </c>
      <c r="F56" s="54">
        <f t="shared" si="2"/>
        <v>121678</v>
      </c>
      <c r="G56" s="54">
        <v>661</v>
      </c>
      <c r="H56" s="62">
        <v>5585</v>
      </c>
      <c r="I56" s="54">
        <f t="shared" si="0"/>
        <v>127924</v>
      </c>
      <c r="J56" s="54">
        <v>2703</v>
      </c>
      <c r="K56" s="66">
        <v>341</v>
      </c>
      <c r="L56" s="54">
        <v>6456</v>
      </c>
      <c r="M56" s="54">
        <v>2670.194</v>
      </c>
      <c r="N56" s="62">
        <f t="shared" si="6"/>
        <v>115753.806</v>
      </c>
      <c r="O56" s="66">
        <f t="shared" si="7"/>
        <v>118424</v>
      </c>
      <c r="P56" s="66">
        <f t="shared" si="8"/>
        <v>15.590188820252928</v>
      </c>
      <c r="Q56" s="66">
        <f t="shared" si="4"/>
        <v>675.8399173254551</v>
      </c>
      <c r="R56" s="66">
        <f t="shared" si="9"/>
        <v>691.430106145708</v>
      </c>
      <c r="S56" s="80"/>
      <c r="T56" s="80"/>
      <c r="U56" s="80"/>
      <c r="V56" s="80"/>
      <c r="W56" s="80"/>
      <c r="X56" s="80"/>
      <c r="Y56" s="80"/>
      <c r="Z56" s="80"/>
    </row>
    <row r="57" spans="1:26" ht="12" customHeight="1">
      <c r="A57" s="41">
        <v>1958</v>
      </c>
      <c r="B57" s="78">
        <f>IF(+'[1]Pop'!D179=0,'[1]Pop'!H179,'[1]Pop'!D179)</f>
        <v>174.141</v>
      </c>
      <c r="C57" s="54">
        <v>123220</v>
      </c>
      <c r="D57" s="54">
        <v>2767</v>
      </c>
      <c r="E57" s="66" t="s">
        <v>7</v>
      </c>
      <c r="F57" s="54">
        <f t="shared" si="2"/>
        <v>120453</v>
      </c>
      <c r="G57" s="54">
        <v>507</v>
      </c>
      <c r="H57" s="62">
        <v>6456</v>
      </c>
      <c r="I57" s="54">
        <f t="shared" si="0"/>
        <v>127416</v>
      </c>
      <c r="J57" s="54">
        <v>2804</v>
      </c>
      <c r="K57" s="66">
        <v>350</v>
      </c>
      <c r="L57" s="54">
        <v>4767</v>
      </c>
      <c r="M57" s="54">
        <v>4360.27</v>
      </c>
      <c r="N57" s="62">
        <f t="shared" si="6"/>
        <v>115134.73</v>
      </c>
      <c r="O57" s="66">
        <f t="shared" si="7"/>
        <v>119495</v>
      </c>
      <c r="P57" s="66">
        <f t="shared" si="8"/>
        <v>25.038732980745493</v>
      </c>
      <c r="Q57" s="66">
        <f t="shared" si="4"/>
        <v>661.1580845406883</v>
      </c>
      <c r="R57" s="66">
        <f t="shared" si="9"/>
        <v>686.1968175214338</v>
      </c>
      <c r="S57" s="80"/>
      <c r="T57" s="80"/>
      <c r="U57" s="80"/>
      <c r="V57" s="80"/>
      <c r="W57" s="80"/>
      <c r="X57" s="80"/>
      <c r="Y57" s="80"/>
      <c r="Z57" s="80"/>
    </row>
    <row r="58" spans="1:26" ht="12" customHeight="1">
      <c r="A58" s="41">
        <v>1959</v>
      </c>
      <c r="B58" s="78">
        <f>IF(+'[1]Pop'!D180=0,'[1]Pop'!H180,'[1]Pop'!D180)</f>
        <v>177.073</v>
      </c>
      <c r="C58" s="54">
        <v>121989</v>
      </c>
      <c r="D58" s="54">
        <v>2658</v>
      </c>
      <c r="E58" s="66" t="s">
        <v>7</v>
      </c>
      <c r="F58" s="54">
        <f t="shared" si="2"/>
        <v>119331</v>
      </c>
      <c r="G58" s="54">
        <v>578</v>
      </c>
      <c r="H58" s="62">
        <v>4767</v>
      </c>
      <c r="I58" s="54">
        <f t="shared" si="0"/>
        <v>124676</v>
      </c>
      <c r="J58" s="54">
        <v>1154</v>
      </c>
      <c r="K58" s="66">
        <v>337</v>
      </c>
      <c r="L58" s="54">
        <v>4160</v>
      </c>
      <c r="M58" s="54">
        <v>3130.266</v>
      </c>
      <c r="N58" s="62">
        <f t="shared" si="6"/>
        <v>115894.734</v>
      </c>
      <c r="O58" s="66">
        <f t="shared" si="7"/>
        <v>119025</v>
      </c>
      <c r="P58" s="66">
        <f>M58/B58</f>
        <v>17.67782778853919</v>
      </c>
      <c r="Q58" s="66">
        <f t="shared" si="4"/>
        <v>654.5025723854003</v>
      </c>
      <c r="R58" s="66">
        <f t="shared" si="9"/>
        <v>672.1804001739395</v>
      </c>
      <c r="S58" s="80"/>
      <c r="T58" s="80"/>
      <c r="U58" s="80"/>
      <c r="V58" s="80"/>
      <c r="W58" s="80"/>
      <c r="X58" s="80"/>
      <c r="Y58" s="80"/>
      <c r="Z58" s="80"/>
    </row>
    <row r="59" spans="1:26" ht="12" customHeight="1">
      <c r="A59" s="41">
        <v>1960</v>
      </c>
      <c r="B59" s="78">
        <f>IF(+'[1]Pop'!D181=0,'[1]Pop'!H181,'[1]Pop'!D181)</f>
        <v>180.671</v>
      </c>
      <c r="C59" s="54">
        <v>123109</v>
      </c>
      <c r="D59" s="54">
        <v>2548</v>
      </c>
      <c r="E59" s="66" t="s">
        <v>7</v>
      </c>
      <c r="F59" s="54">
        <f t="shared" si="2"/>
        <v>120561</v>
      </c>
      <c r="G59" s="54">
        <v>604</v>
      </c>
      <c r="H59" s="62">
        <v>4160</v>
      </c>
      <c r="I59" s="54">
        <f t="shared" si="0"/>
        <v>125325</v>
      </c>
      <c r="J59" s="54">
        <v>776</v>
      </c>
      <c r="K59" s="66">
        <v>253</v>
      </c>
      <c r="L59" s="54">
        <v>5400</v>
      </c>
      <c r="M59" s="54">
        <v>2455</v>
      </c>
      <c r="N59" s="62">
        <f t="shared" si="6"/>
        <v>116441</v>
      </c>
      <c r="O59" s="66">
        <f t="shared" si="7"/>
        <v>118896</v>
      </c>
      <c r="P59" s="66">
        <f t="shared" si="8"/>
        <v>13.588234968533966</v>
      </c>
      <c r="Q59" s="66">
        <f t="shared" si="4"/>
        <v>644.491921780474</v>
      </c>
      <c r="R59" s="66">
        <f t="shared" si="9"/>
        <v>658.0801567490079</v>
      </c>
      <c r="S59" s="80"/>
      <c r="T59" s="80"/>
      <c r="U59" s="80"/>
      <c r="V59" s="80"/>
      <c r="W59" s="80"/>
      <c r="X59" s="80"/>
      <c r="Y59" s="80"/>
      <c r="Z59" s="80"/>
    </row>
    <row r="60" spans="1:26" ht="12" customHeight="1">
      <c r="A60" s="43">
        <v>1961</v>
      </c>
      <c r="B60" s="79">
        <f>IF(+'[1]Pop'!D182=0,'[1]Pop'!H182,'[1]Pop'!D182)</f>
        <v>183.691</v>
      </c>
      <c r="C60" s="58">
        <v>125707</v>
      </c>
      <c r="D60" s="58">
        <v>2432</v>
      </c>
      <c r="E60" s="67" t="s">
        <v>7</v>
      </c>
      <c r="F60" s="58">
        <f t="shared" si="2"/>
        <v>123275</v>
      </c>
      <c r="G60" s="58">
        <v>760</v>
      </c>
      <c r="H60" s="63">
        <v>5400</v>
      </c>
      <c r="I60" s="58">
        <f t="shared" si="0"/>
        <v>129435</v>
      </c>
      <c r="J60" s="58">
        <v>655</v>
      </c>
      <c r="K60" s="67">
        <v>277</v>
      </c>
      <c r="L60" s="58">
        <v>9903</v>
      </c>
      <c r="M60" s="58">
        <v>2602</v>
      </c>
      <c r="N60" s="63">
        <f t="shared" si="6"/>
        <v>115998</v>
      </c>
      <c r="O60" s="67">
        <f t="shared" si="7"/>
        <v>118600</v>
      </c>
      <c r="P60" s="67">
        <f t="shared" si="8"/>
        <v>14.165092465063612</v>
      </c>
      <c r="Q60" s="67">
        <f t="shared" si="4"/>
        <v>631.4843949894116</v>
      </c>
      <c r="R60" s="67">
        <f>P60+Q60</f>
        <v>645.6494874544752</v>
      </c>
      <c r="S60" s="80"/>
      <c r="T60" s="80"/>
      <c r="U60" s="80"/>
      <c r="V60" s="80"/>
      <c r="W60" s="80"/>
      <c r="X60" s="80"/>
      <c r="Y60" s="80"/>
      <c r="Z60" s="80"/>
    </row>
    <row r="61" spans="1:26" ht="12" customHeight="1">
      <c r="A61" s="43">
        <v>1962</v>
      </c>
      <c r="B61" s="79">
        <f>IF(+'[1]Pop'!D183=0,'[1]Pop'!H183,'[1]Pop'!D183)</f>
        <v>186.538</v>
      </c>
      <c r="C61" s="58">
        <v>126251</v>
      </c>
      <c r="D61" s="58">
        <v>2330</v>
      </c>
      <c r="E61" s="67" t="s">
        <v>7</v>
      </c>
      <c r="F61" s="58">
        <f t="shared" si="2"/>
        <v>123921</v>
      </c>
      <c r="G61" s="58">
        <v>795</v>
      </c>
      <c r="H61" s="63">
        <v>9903</v>
      </c>
      <c r="I61" s="58">
        <f t="shared" si="0"/>
        <v>134619</v>
      </c>
      <c r="J61" s="58">
        <v>1287</v>
      </c>
      <c r="K61" s="67">
        <v>431</v>
      </c>
      <c r="L61" s="58">
        <v>12156</v>
      </c>
      <c r="M61" s="58">
        <v>2755</v>
      </c>
      <c r="N61" s="63">
        <f t="shared" si="6"/>
        <v>117990</v>
      </c>
      <c r="O61" s="67">
        <f t="shared" si="7"/>
        <v>120745</v>
      </c>
      <c r="P61" s="67">
        <f t="shared" si="8"/>
        <v>14.769108707073089</v>
      </c>
      <c r="Q61" s="67">
        <f t="shared" si="4"/>
        <v>632.5252763511992</v>
      </c>
      <c r="R61" s="67">
        <f t="shared" si="9"/>
        <v>647.2943850582723</v>
      </c>
      <c r="S61" s="80"/>
      <c r="T61" s="80"/>
      <c r="U61" s="80"/>
      <c r="V61" s="80"/>
      <c r="W61" s="80"/>
      <c r="X61" s="80"/>
      <c r="Y61" s="80"/>
      <c r="Z61" s="80"/>
    </row>
    <row r="62" spans="1:26" ht="12" customHeight="1">
      <c r="A62" s="43">
        <v>1963</v>
      </c>
      <c r="B62" s="79">
        <f>IF(+'[1]Pop'!D184=0,'[1]Pop'!H184,'[1]Pop'!D184)</f>
        <v>189.242</v>
      </c>
      <c r="C62" s="58">
        <v>125202</v>
      </c>
      <c r="D62" s="58">
        <v>2245</v>
      </c>
      <c r="E62" s="67" t="s">
        <v>7</v>
      </c>
      <c r="F62" s="58">
        <f t="shared" si="2"/>
        <v>122957</v>
      </c>
      <c r="G62" s="58">
        <v>915</v>
      </c>
      <c r="H62" s="63">
        <v>12156</v>
      </c>
      <c r="I62" s="58">
        <f t="shared" si="0"/>
        <v>136028</v>
      </c>
      <c r="J62" s="58">
        <v>5036</v>
      </c>
      <c r="K62" s="67">
        <v>457</v>
      </c>
      <c r="L62" s="58">
        <v>9688</v>
      </c>
      <c r="M62" s="58">
        <v>2902</v>
      </c>
      <c r="N62" s="63">
        <f t="shared" si="6"/>
        <v>117945</v>
      </c>
      <c r="O62" s="67">
        <f t="shared" si="7"/>
        <v>120847</v>
      </c>
      <c r="P62" s="67">
        <f t="shared" si="8"/>
        <v>15.334862239883325</v>
      </c>
      <c r="Q62" s="67">
        <f t="shared" si="4"/>
        <v>623.249595755699</v>
      </c>
      <c r="R62" s="67">
        <f t="shared" si="9"/>
        <v>638.5844579955824</v>
      </c>
      <c r="S62" s="80"/>
      <c r="T62" s="80"/>
      <c r="U62" s="80"/>
      <c r="V62" s="80"/>
      <c r="W62" s="80"/>
      <c r="X62" s="80"/>
      <c r="Y62" s="80"/>
      <c r="Z62" s="80"/>
    </row>
    <row r="63" spans="1:26" ht="12" customHeight="1">
      <c r="A63" s="43">
        <v>1964</v>
      </c>
      <c r="B63" s="79">
        <f>IF(+'[1]Pop'!D185=0,'[1]Pop'!H185,'[1]Pop'!D185)</f>
        <v>191.889</v>
      </c>
      <c r="C63" s="58">
        <v>126967</v>
      </c>
      <c r="D63" s="58">
        <v>2152</v>
      </c>
      <c r="E63" s="67" t="s">
        <v>7</v>
      </c>
      <c r="F63" s="58">
        <f t="shared" si="2"/>
        <v>124815</v>
      </c>
      <c r="G63" s="58">
        <v>830</v>
      </c>
      <c r="H63" s="63">
        <v>9688</v>
      </c>
      <c r="I63" s="58">
        <f t="shared" si="0"/>
        <v>135333</v>
      </c>
      <c r="J63" s="58">
        <v>6872</v>
      </c>
      <c r="K63" s="67">
        <v>582</v>
      </c>
      <c r="L63" s="58">
        <v>5290</v>
      </c>
      <c r="M63" s="58">
        <v>3031</v>
      </c>
      <c r="N63" s="63">
        <f t="shared" si="6"/>
        <v>119558</v>
      </c>
      <c r="O63" s="67">
        <f t="shared" si="7"/>
        <v>122589</v>
      </c>
      <c r="P63" s="67">
        <f t="shared" si="8"/>
        <v>15.795590158893942</v>
      </c>
      <c r="Q63" s="67">
        <f t="shared" si="4"/>
        <v>623.0581221435309</v>
      </c>
      <c r="R63" s="67">
        <f t="shared" si="9"/>
        <v>638.8537123024248</v>
      </c>
      <c r="S63" s="80"/>
      <c r="T63" s="80"/>
      <c r="U63" s="80"/>
      <c r="V63" s="80"/>
      <c r="W63" s="80"/>
      <c r="X63" s="80"/>
      <c r="Y63" s="80"/>
      <c r="Z63" s="80"/>
    </row>
    <row r="64" spans="1:26" ht="12" customHeight="1">
      <c r="A64" s="43">
        <v>1965</v>
      </c>
      <c r="B64" s="79">
        <f>IF(+'[1]Pop'!D186=0,'[1]Pop'!H186,'[1]Pop'!D186)</f>
        <v>194.303</v>
      </c>
      <c r="C64" s="58">
        <v>124180</v>
      </c>
      <c r="D64" s="58">
        <v>2061</v>
      </c>
      <c r="E64" s="67" t="s">
        <v>7</v>
      </c>
      <c r="F64" s="58">
        <f t="shared" si="2"/>
        <v>122119</v>
      </c>
      <c r="G64" s="58">
        <v>923</v>
      </c>
      <c r="H64" s="63">
        <v>5087</v>
      </c>
      <c r="I64" s="58">
        <f t="shared" si="0"/>
        <v>128129</v>
      </c>
      <c r="J64" s="58">
        <v>2045</v>
      </c>
      <c r="K64" s="67">
        <v>526</v>
      </c>
      <c r="L64" s="58">
        <v>4292</v>
      </c>
      <c r="M64" s="58">
        <v>3215</v>
      </c>
      <c r="N64" s="63">
        <f t="shared" si="6"/>
        <v>118051</v>
      </c>
      <c r="O64" s="67">
        <f t="shared" si="7"/>
        <v>121266</v>
      </c>
      <c r="P64" s="67">
        <f t="shared" si="8"/>
        <v>16.54632198164722</v>
      </c>
      <c r="Q64" s="67">
        <f t="shared" si="4"/>
        <v>607.5613860825617</v>
      </c>
      <c r="R64" s="67">
        <f t="shared" si="9"/>
        <v>624.107708064209</v>
      </c>
      <c r="S64" s="80"/>
      <c r="T64" s="80"/>
      <c r="U64" s="80"/>
      <c r="V64" s="80"/>
      <c r="W64" s="80"/>
      <c r="X64" s="80"/>
      <c r="Y64" s="80"/>
      <c r="Z64" s="80"/>
    </row>
    <row r="65" spans="1:26" ht="12" customHeight="1">
      <c r="A65" s="41">
        <v>1966</v>
      </c>
      <c r="B65" s="78">
        <f>IF(+'[1]Pop'!D187=0,'[1]Pop'!H187,'[1]Pop'!D187)</f>
        <v>196.56</v>
      </c>
      <c r="C65" s="54">
        <v>119912</v>
      </c>
      <c r="D65" s="54">
        <v>1980</v>
      </c>
      <c r="E65" s="66" t="s">
        <v>7</v>
      </c>
      <c r="F65" s="54">
        <f t="shared" si="2"/>
        <v>117932</v>
      </c>
      <c r="G65" s="54">
        <v>2791</v>
      </c>
      <c r="H65" s="62">
        <v>4292</v>
      </c>
      <c r="I65" s="54">
        <f t="shared" si="0"/>
        <v>125015</v>
      </c>
      <c r="J65" s="54">
        <v>863</v>
      </c>
      <c r="K65" s="66">
        <v>436</v>
      </c>
      <c r="L65" s="54">
        <v>4573</v>
      </c>
      <c r="M65" s="54">
        <v>3311</v>
      </c>
      <c r="N65" s="62">
        <f t="shared" si="6"/>
        <v>115832</v>
      </c>
      <c r="O65" s="66">
        <f t="shared" si="7"/>
        <v>119143</v>
      </c>
      <c r="P65" s="66">
        <f t="shared" si="8"/>
        <v>16.844729344729345</v>
      </c>
      <c r="Q65" s="66">
        <f t="shared" si="4"/>
        <v>589.2958892958893</v>
      </c>
      <c r="R65" s="66">
        <f>P65+Q65</f>
        <v>606.1406186406186</v>
      </c>
      <c r="S65" s="80"/>
      <c r="T65" s="80"/>
      <c r="U65" s="80"/>
      <c r="V65" s="80"/>
      <c r="W65" s="80"/>
      <c r="X65" s="80"/>
      <c r="Y65" s="80"/>
      <c r="Z65" s="80"/>
    </row>
    <row r="66" spans="1:26" ht="12" customHeight="1">
      <c r="A66" s="41">
        <v>1967</v>
      </c>
      <c r="B66" s="78">
        <f>IF(+'[1]Pop'!D188=0,'[1]Pop'!H188,'[1]Pop'!D188)</f>
        <v>198.712</v>
      </c>
      <c r="C66" s="54">
        <v>118732</v>
      </c>
      <c r="D66" s="54">
        <v>1891</v>
      </c>
      <c r="E66" s="66" t="s">
        <v>7</v>
      </c>
      <c r="F66" s="54">
        <f t="shared" si="2"/>
        <v>116841</v>
      </c>
      <c r="G66" s="54">
        <v>2908</v>
      </c>
      <c r="H66" s="62">
        <v>4573</v>
      </c>
      <c r="I66" s="54">
        <f t="shared" si="0"/>
        <v>124322</v>
      </c>
      <c r="J66" s="54">
        <v>452</v>
      </c>
      <c r="K66" s="66">
        <v>464</v>
      </c>
      <c r="L66" s="54">
        <v>8081</v>
      </c>
      <c r="M66" s="54">
        <v>3338</v>
      </c>
      <c r="N66" s="62">
        <f t="shared" si="6"/>
        <v>111987</v>
      </c>
      <c r="O66" s="66">
        <f t="shared" si="7"/>
        <v>115325</v>
      </c>
      <c r="P66" s="66">
        <f t="shared" si="8"/>
        <v>16.798180281009703</v>
      </c>
      <c r="Q66" s="66">
        <f t="shared" si="4"/>
        <v>563.5643544426105</v>
      </c>
      <c r="R66" s="66">
        <f t="shared" si="9"/>
        <v>580.3625347236201</v>
      </c>
      <c r="S66" s="80"/>
      <c r="T66" s="80"/>
      <c r="U66" s="80"/>
      <c r="V66" s="80"/>
      <c r="W66" s="80"/>
      <c r="X66" s="80"/>
      <c r="Y66" s="80"/>
      <c r="Z66" s="80"/>
    </row>
    <row r="67" spans="1:26" ht="12" customHeight="1">
      <c r="A67" s="41">
        <v>1968</v>
      </c>
      <c r="B67" s="78">
        <f>IF(+'[1]Pop'!D189=0,'[1]Pop'!H189,'[1]Pop'!D189)</f>
        <v>200.706</v>
      </c>
      <c r="C67" s="54">
        <v>117225</v>
      </c>
      <c r="D67" s="54">
        <v>1821</v>
      </c>
      <c r="E67" s="66" t="s">
        <v>7</v>
      </c>
      <c r="F67" s="54">
        <f t="shared" si="2"/>
        <v>115404</v>
      </c>
      <c r="G67" s="54">
        <v>1780</v>
      </c>
      <c r="H67" s="62">
        <v>8081</v>
      </c>
      <c r="I67" s="54">
        <f t="shared" si="0"/>
        <v>125265</v>
      </c>
      <c r="J67" s="54">
        <v>1206</v>
      </c>
      <c r="K67" s="66">
        <v>582</v>
      </c>
      <c r="L67" s="54">
        <v>6837</v>
      </c>
      <c r="M67" s="54">
        <v>3376</v>
      </c>
      <c r="N67" s="62">
        <f t="shared" si="6"/>
        <v>113264</v>
      </c>
      <c r="O67" s="66">
        <f t="shared" si="7"/>
        <v>116640</v>
      </c>
      <c r="P67" s="66">
        <f t="shared" si="8"/>
        <v>16.820623200103636</v>
      </c>
      <c r="Q67" s="66">
        <f t="shared" si="4"/>
        <v>564.3279224338087</v>
      </c>
      <c r="R67" s="66">
        <f t="shared" si="9"/>
        <v>581.1485456339124</v>
      </c>
      <c r="S67" s="80"/>
      <c r="T67" s="80"/>
      <c r="U67" s="80"/>
      <c r="V67" s="80"/>
      <c r="W67" s="80"/>
      <c r="X67" s="80"/>
      <c r="Y67" s="80"/>
      <c r="Z67" s="80"/>
    </row>
    <row r="68" spans="1:26" ht="12" customHeight="1">
      <c r="A68" s="41">
        <v>1969</v>
      </c>
      <c r="B68" s="78">
        <f>IF(+'[1]Pop'!D190=0,'[1]Pop'!H190,'[1]Pop'!D190)</f>
        <v>202.677</v>
      </c>
      <c r="C68" s="54">
        <v>116108</v>
      </c>
      <c r="D68" s="54">
        <v>1745</v>
      </c>
      <c r="E68" s="66" t="s">
        <v>7</v>
      </c>
      <c r="F68" s="54">
        <f t="shared" si="2"/>
        <v>114363</v>
      </c>
      <c r="G68" s="54">
        <v>1621</v>
      </c>
      <c r="H68" s="62">
        <v>6837</v>
      </c>
      <c r="I68" s="54">
        <f t="shared" si="0"/>
        <v>122821</v>
      </c>
      <c r="J68" s="54">
        <v>937</v>
      </c>
      <c r="K68" s="66">
        <v>498</v>
      </c>
      <c r="L68" s="54">
        <v>5192</v>
      </c>
      <c r="M68" s="54">
        <v>3494</v>
      </c>
      <c r="N68" s="62">
        <f t="shared" si="6"/>
        <v>112700</v>
      </c>
      <c r="O68" s="66">
        <f t="shared" si="7"/>
        <v>116194</v>
      </c>
      <c r="P68" s="66">
        <f t="shared" si="8"/>
        <v>17.23925260389684</v>
      </c>
      <c r="Q68" s="66">
        <f t="shared" si="4"/>
        <v>556.0571747164207</v>
      </c>
      <c r="R68" s="66">
        <f t="shared" si="9"/>
        <v>573.2964273203175</v>
      </c>
      <c r="S68" s="80"/>
      <c r="T68" s="80"/>
      <c r="U68" s="80"/>
      <c r="V68" s="80"/>
      <c r="W68" s="80"/>
      <c r="X68" s="80"/>
      <c r="Y68" s="80"/>
      <c r="Z68" s="80"/>
    </row>
    <row r="69" spans="1:26" ht="12" customHeight="1">
      <c r="A69" s="41">
        <v>1970</v>
      </c>
      <c r="B69" s="78">
        <f>IF(+'[1]Pop'!D191=0,'[1]Pop'!H191,'[1]Pop'!D191)</f>
        <v>205.052</v>
      </c>
      <c r="C69" s="54">
        <v>117007</v>
      </c>
      <c r="D69" s="54">
        <v>1702</v>
      </c>
      <c r="E69" s="66" t="s">
        <v>7</v>
      </c>
      <c r="F69" s="54">
        <f t="shared" si="2"/>
        <v>115305</v>
      </c>
      <c r="G69" s="54">
        <v>1874</v>
      </c>
      <c r="H69" s="62">
        <v>5192</v>
      </c>
      <c r="I69" s="54">
        <f t="shared" si="0"/>
        <v>122371</v>
      </c>
      <c r="J69" s="54">
        <v>442</v>
      </c>
      <c r="K69" s="66">
        <v>522</v>
      </c>
      <c r="L69" s="54">
        <v>5776</v>
      </c>
      <c r="M69" s="54">
        <v>4960</v>
      </c>
      <c r="N69" s="62">
        <f t="shared" si="6"/>
        <v>110671</v>
      </c>
      <c r="O69" s="66">
        <f t="shared" si="7"/>
        <v>115631</v>
      </c>
      <c r="P69" s="66">
        <f t="shared" si="8"/>
        <v>24.188986208376413</v>
      </c>
      <c r="Q69" s="66">
        <f t="shared" si="4"/>
        <v>539.7216315861343</v>
      </c>
      <c r="R69" s="66">
        <f t="shared" si="9"/>
        <v>563.9106177945107</v>
      </c>
      <c r="S69" s="80"/>
      <c r="T69" s="80"/>
      <c r="U69" s="80"/>
      <c r="V69" s="80"/>
      <c r="W69" s="80"/>
      <c r="X69" s="80"/>
      <c r="Y69" s="80"/>
      <c r="Z69" s="80"/>
    </row>
    <row r="70" spans="1:26" ht="12" customHeight="1">
      <c r="A70" s="43">
        <v>1971</v>
      </c>
      <c r="B70" s="79">
        <f>IF(+'[1]Pop'!D192=0,'[1]Pop'!H192,'[1]Pop'!D192)</f>
        <v>207.661</v>
      </c>
      <c r="C70" s="58">
        <v>118566</v>
      </c>
      <c r="D70" s="58">
        <v>1635</v>
      </c>
      <c r="E70" s="67" t="s">
        <v>7</v>
      </c>
      <c r="F70" s="58">
        <f t="shared" si="2"/>
        <v>116931</v>
      </c>
      <c r="G70" s="58">
        <v>1346</v>
      </c>
      <c r="H70" s="63">
        <v>5776</v>
      </c>
      <c r="I70" s="58">
        <f t="shared" si="0"/>
        <v>124053</v>
      </c>
      <c r="J70" s="58">
        <v>2552</v>
      </c>
      <c r="K70" s="67">
        <v>568</v>
      </c>
      <c r="L70" s="58">
        <v>5073</v>
      </c>
      <c r="M70" s="58">
        <v>5089</v>
      </c>
      <c r="N70" s="63">
        <f t="shared" si="6"/>
        <v>110771</v>
      </c>
      <c r="O70" s="67">
        <f t="shared" si="7"/>
        <v>115860</v>
      </c>
      <c r="P70" s="67">
        <f t="shared" si="8"/>
        <v>24.506286688400806</v>
      </c>
      <c r="Q70" s="67">
        <f t="shared" si="4"/>
        <v>533.4222603184999</v>
      </c>
      <c r="R70" s="67">
        <f t="shared" si="9"/>
        <v>557.9285470069007</v>
      </c>
      <c r="S70" s="80"/>
      <c r="T70" s="80"/>
      <c r="U70" s="80"/>
      <c r="V70" s="80"/>
      <c r="W70" s="80"/>
      <c r="X70" s="80"/>
      <c r="Y70" s="80"/>
      <c r="Z70" s="80"/>
    </row>
    <row r="71" spans="1:26" ht="12" customHeight="1">
      <c r="A71" s="43">
        <v>1972</v>
      </c>
      <c r="B71" s="79">
        <f>IF(+'[1]Pop'!D193=0,'[1]Pop'!H193,'[1]Pop'!D193)</f>
        <v>209.896</v>
      </c>
      <c r="C71" s="58">
        <v>120025</v>
      </c>
      <c r="D71" s="58">
        <v>1624</v>
      </c>
      <c r="E71" s="67" t="s">
        <v>7</v>
      </c>
      <c r="F71" s="58">
        <f t="shared" si="2"/>
        <v>118401</v>
      </c>
      <c r="G71" s="58">
        <v>1694</v>
      </c>
      <c r="H71" s="63">
        <v>5073</v>
      </c>
      <c r="I71" s="58">
        <f t="shared" si="0"/>
        <v>125168</v>
      </c>
      <c r="J71" s="58">
        <v>1528</v>
      </c>
      <c r="K71" s="67">
        <v>677</v>
      </c>
      <c r="L71" s="58">
        <v>5502</v>
      </c>
      <c r="M71" s="58">
        <v>4527</v>
      </c>
      <c r="N71" s="63">
        <f t="shared" si="6"/>
        <v>112934</v>
      </c>
      <c r="O71" s="67">
        <f t="shared" si="7"/>
        <v>117461</v>
      </c>
      <c r="P71" s="67">
        <f t="shared" si="8"/>
        <v>21.567824065251365</v>
      </c>
      <c r="Q71" s="67">
        <f t="shared" si="4"/>
        <v>538.0474139573885</v>
      </c>
      <c r="R71" s="67">
        <f t="shared" si="9"/>
        <v>559.6152380226398</v>
      </c>
      <c r="S71" s="80"/>
      <c r="T71" s="80"/>
      <c r="U71" s="80"/>
      <c r="V71" s="80"/>
      <c r="W71" s="80"/>
      <c r="X71" s="80"/>
      <c r="Y71" s="80"/>
      <c r="Z71" s="80"/>
    </row>
    <row r="72" spans="1:26" ht="12" customHeight="1">
      <c r="A72" s="43">
        <v>1973</v>
      </c>
      <c r="B72" s="79">
        <f>IF(+'[1]Pop'!D194=0,'[1]Pop'!H194,'[1]Pop'!D194)</f>
        <v>211.909</v>
      </c>
      <c r="C72" s="58">
        <v>115491</v>
      </c>
      <c r="D72" s="58">
        <v>1584</v>
      </c>
      <c r="E72" s="67" t="s">
        <v>7</v>
      </c>
      <c r="F72" s="58">
        <f t="shared" si="2"/>
        <v>113907</v>
      </c>
      <c r="G72" s="58">
        <v>3860</v>
      </c>
      <c r="H72" s="63">
        <v>5502</v>
      </c>
      <c r="I72" s="58">
        <f t="shared" si="0"/>
        <v>123269</v>
      </c>
      <c r="J72" s="58">
        <v>664</v>
      </c>
      <c r="K72" s="67">
        <v>638</v>
      </c>
      <c r="L72" s="58">
        <v>4401</v>
      </c>
      <c r="M72" s="58">
        <v>3706</v>
      </c>
      <c r="N72" s="63">
        <f t="shared" si="6"/>
        <v>113860</v>
      </c>
      <c r="O72" s="67">
        <f t="shared" si="7"/>
        <v>117566</v>
      </c>
      <c r="P72" s="67">
        <f t="shared" si="8"/>
        <v>17.48863899126512</v>
      </c>
      <c r="Q72" s="67">
        <f t="shared" si="4"/>
        <v>537.3061078104281</v>
      </c>
      <c r="R72" s="67">
        <f t="shared" si="9"/>
        <v>554.7947468016932</v>
      </c>
      <c r="S72" s="80"/>
      <c r="T72" s="80"/>
      <c r="U72" s="80"/>
      <c r="V72" s="80"/>
      <c r="W72" s="80"/>
      <c r="X72" s="80"/>
      <c r="Y72" s="80"/>
      <c r="Z72" s="80"/>
    </row>
    <row r="73" spans="1:26" ht="12" customHeight="1">
      <c r="A73" s="43">
        <v>1974</v>
      </c>
      <c r="B73" s="79">
        <f>IF(+'[1]Pop'!D195=0,'[1]Pop'!H195,'[1]Pop'!D195)</f>
        <v>213.854</v>
      </c>
      <c r="C73" s="58">
        <v>115586</v>
      </c>
      <c r="D73" s="58">
        <v>1558</v>
      </c>
      <c r="E73" s="67" t="s">
        <v>7</v>
      </c>
      <c r="F73" s="58">
        <f t="shared" si="2"/>
        <v>114028</v>
      </c>
      <c r="G73" s="58">
        <v>2923</v>
      </c>
      <c r="H73" s="63">
        <v>4401</v>
      </c>
      <c r="I73" s="58">
        <f t="shared" si="0"/>
        <v>121352</v>
      </c>
      <c r="J73" s="58">
        <v>579</v>
      </c>
      <c r="K73" s="67">
        <v>576</v>
      </c>
      <c r="L73" s="58">
        <v>5788</v>
      </c>
      <c r="M73" s="58">
        <v>1503</v>
      </c>
      <c r="N73" s="63">
        <f t="shared" si="6"/>
        <v>112906</v>
      </c>
      <c r="O73" s="67">
        <f t="shared" si="7"/>
        <v>114409</v>
      </c>
      <c r="P73" s="67">
        <f t="shared" si="8"/>
        <v>7.028159398468113</v>
      </c>
      <c r="Q73" s="67">
        <f t="shared" si="4"/>
        <v>527.9583267088761</v>
      </c>
      <c r="R73" s="67">
        <f t="shared" si="9"/>
        <v>534.9864861073443</v>
      </c>
      <c r="S73" s="80"/>
      <c r="T73" s="80"/>
      <c r="U73" s="80"/>
      <c r="V73" s="80"/>
      <c r="W73" s="80"/>
      <c r="X73" s="80"/>
      <c r="Y73" s="80"/>
      <c r="Z73" s="80"/>
    </row>
    <row r="74" spans="1:26" ht="12" customHeight="1">
      <c r="A74" s="43">
        <v>1975</v>
      </c>
      <c r="B74" s="79">
        <f>IF(+'[1]Pop'!D196=0,'[1]Pop'!H196,'[1]Pop'!D196)</f>
        <v>215.973</v>
      </c>
      <c r="C74" s="58">
        <v>115398</v>
      </c>
      <c r="D74" s="58">
        <v>1566</v>
      </c>
      <c r="E74" s="67" t="s">
        <v>7</v>
      </c>
      <c r="F74" s="58">
        <f t="shared" si="2"/>
        <v>113832</v>
      </c>
      <c r="G74" s="58">
        <v>1669</v>
      </c>
      <c r="H74" s="63">
        <v>5788</v>
      </c>
      <c r="I74" s="58">
        <f t="shared" si="0"/>
        <v>121289</v>
      </c>
      <c r="J74" s="58">
        <v>552</v>
      </c>
      <c r="K74" s="67">
        <v>496</v>
      </c>
      <c r="L74" s="58">
        <v>3803</v>
      </c>
      <c r="M74" s="58">
        <v>2325</v>
      </c>
      <c r="N74" s="63">
        <f t="shared" si="6"/>
        <v>114113</v>
      </c>
      <c r="O74" s="67">
        <f t="shared" si="7"/>
        <v>116438</v>
      </c>
      <c r="P74" s="67">
        <f t="shared" si="8"/>
        <v>10.76523454320679</v>
      </c>
      <c r="Q74" s="67">
        <f t="shared" si="4"/>
        <v>528.3669717974005</v>
      </c>
      <c r="R74" s="67">
        <f t="shared" si="9"/>
        <v>539.1322063406074</v>
      </c>
      <c r="S74" s="80"/>
      <c r="T74" s="80"/>
      <c r="U74" s="80"/>
      <c r="V74" s="80"/>
      <c r="W74" s="80"/>
      <c r="X74" s="80"/>
      <c r="Y74" s="80"/>
      <c r="Z74" s="80"/>
    </row>
    <row r="75" spans="1:26" ht="12" customHeight="1">
      <c r="A75" s="41">
        <v>1976</v>
      </c>
      <c r="B75" s="78">
        <f>IF(+'[1]Pop'!D197=0,'[1]Pop'!H197,'[1]Pop'!D197)</f>
        <v>218.035</v>
      </c>
      <c r="C75" s="54">
        <v>120180</v>
      </c>
      <c r="D75" s="54">
        <v>1567</v>
      </c>
      <c r="E75" s="66" t="s">
        <v>7</v>
      </c>
      <c r="F75" s="54">
        <f t="shared" si="2"/>
        <v>118613</v>
      </c>
      <c r="G75" s="54">
        <v>1943</v>
      </c>
      <c r="H75" s="62">
        <v>3803</v>
      </c>
      <c r="I75" s="54">
        <f t="shared" si="0"/>
        <v>124359</v>
      </c>
      <c r="J75" s="54">
        <v>510</v>
      </c>
      <c r="K75" s="66">
        <v>520</v>
      </c>
      <c r="L75" s="54">
        <v>5651</v>
      </c>
      <c r="M75" s="54">
        <v>477</v>
      </c>
      <c r="N75" s="62">
        <f t="shared" si="6"/>
        <v>117201</v>
      </c>
      <c r="O75" s="66">
        <f t="shared" si="7"/>
        <v>117678</v>
      </c>
      <c r="P75" s="66">
        <f t="shared" si="8"/>
        <v>2.1877221546999337</v>
      </c>
      <c r="Q75" s="66">
        <f t="shared" si="4"/>
        <v>537.5329648909578</v>
      </c>
      <c r="R75" s="66">
        <f t="shared" si="9"/>
        <v>539.7206870456578</v>
      </c>
      <c r="S75" s="80"/>
      <c r="T75" s="80"/>
      <c r="U75" s="80"/>
      <c r="V75" s="80"/>
      <c r="W75" s="80"/>
      <c r="X75" s="80"/>
      <c r="Y75" s="80"/>
      <c r="Z75" s="80"/>
    </row>
    <row r="76" spans="1:26" ht="12" customHeight="1">
      <c r="A76" s="41">
        <v>1977</v>
      </c>
      <c r="B76" s="78">
        <f>IF(+'[1]Pop'!D198=0,'[1]Pop'!H198,'[1]Pop'!D198)</f>
        <v>220.23899999999998</v>
      </c>
      <c r="C76" s="54">
        <v>122654</v>
      </c>
      <c r="D76" s="54">
        <v>1541</v>
      </c>
      <c r="E76" s="66" t="s">
        <v>7</v>
      </c>
      <c r="F76" s="54">
        <f t="shared" si="2"/>
        <v>121113</v>
      </c>
      <c r="G76" s="54">
        <v>1968</v>
      </c>
      <c r="H76" s="62">
        <v>5651</v>
      </c>
      <c r="I76" s="54">
        <f t="shared" si="0"/>
        <v>128732</v>
      </c>
      <c r="J76" s="54">
        <v>468</v>
      </c>
      <c r="K76" s="66">
        <v>527</v>
      </c>
      <c r="L76" s="54">
        <v>8761</v>
      </c>
      <c r="M76" s="54">
        <v>3015</v>
      </c>
      <c r="N76" s="62">
        <f t="shared" si="6"/>
        <v>115961</v>
      </c>
      <c r="O76" s="66">
        <f t="shared" si="7"/>
        <v>118976</v>
      </c>
      <c r="P76" s="66">
        <f t="shared" si="8"/>
        <v>13.689673491071066</v>
      </c>
      <c r="Q76" s="66">
        <f t="shared" si="4"/>
        <v>526.5234586063323</v>
      </c>
      <c r="R76" s="66">
        <f t="shared" si="9"/>
        <v>540.2131320974033</v>
      </c>
      <c r="S76" s="80"/>
      <c r="T76" s="80"/>
      <c r="U76" s="80"/>
      <c r="V76" s="80"/>
      <c r="W76" s="80"/>
      <c r="X76" s="80"/>
      <c r="Y76" s="80"/>
      <c r="Z76" s="80"/>
    </row>
    <row r="77" spans="1:26" ht="12" customHeight="1">
      <c r="A77" s="41">
        <v>1978</v>
      </c>
      <c r="B77" s="78">
        <f>IF(+'[1]Pop'!D199=0,'[1]Pop'!H199,'[1]Pop'!D199)</f>
        <v>222.585</v>
      </c>
      <c r="C77" s="54">
        <v>121461</v>
      </c>
      <c r="D77" s="54">
        <v>1497</v>
      </c>
      <c r="E77" s="66" t="s">
        <v>7</v>
      </c>
      <c r="F77" s="54">
        <f t="shared" si="2"/>
        <v>119964</v>
      </c>
      <c r="G77" s="54">
        <v>2310</v>
      </c>
      <c r="H77" s="62">
        <v>8761</v>
      </c>
      <c r="I77" s="54">
        <f t="shared" si="0"/>
        <v>131035</v>
      </c>
      <c r="J77" s="54">
        <v>380</v>
      </c>
      <c r="K77" s="66">
        <v>602</v>
      </c>
      <c r="L77" s="54">
        <v>8907</v>
      </c>
      <c r="M77" s="54">
        <v>2327</v>
      </c>
      <c r="N77" s="62">
        <f t="shared" si="6"/>
        <v>118819</v>
      </c>
      <c r="O77" s="66">
        <f t="shared" si="7"/>
        <v>121146</v>
      </c>
      <c r="P77" s="66">
        <f t="shared" si="8"/>
        <v>10.454433137902374</v>
      </c>
      <c r="Q77" s="66">
        <f t="shared" si="4"/>
        <v>533.8140485657165</v>
      </c>
      <c r="R77" s="66">
        <f t="shared" si="9"/>
        <v>544.2684817036188</v>
      </c>
      <c r="S77" s="80"/>
      <c r="T77" s="80"/>
      <c r="U77" s="80"/>
      <c r="V77" s="80"/>
      <c r="W77" s="80"/>
      <c r="X77" s="80"/>
      <c r="Y77" s="80"/>
      <c r="Z77" s="80"/>
    </row>
    <row r="78" spans="1:26" ht="12" customHeight="1">
      <c r="A78" s="41">
        <v>1979</v>
      </c>
      <c r="B78" s="78">
        <f>IF(+'[1]Pop'!D200=0,'[1]Pop'!H200,'[1]Pop'!D200)</f>
        <v>225.055</v>
      </c>
      <c r="C78" s="54">
        <v>123350</v>
      </c>
      <c r="D78" s="54">
        <v>1442</v>
      </c>
      <c r="E78" s="66" t="s">
        <v>7</v>
      </c>
      <c r="F78" s="54">
        <f t="shared" si="2"/>
        <v>121908</v>
      </c>
      <c r="G78" s="54">
        <v>2305</v>
      </c>
      <c r="H78" s="62">
        <v>8907</v>
      </c>
      <c r="I78" s="54">
        <f t="shared" si="0"/>
        <v>133120</v>
      </c>
      <c r="J78" s="54">
        <v>401</v>
      </c>
      <c r="K78" s="66">
        <v>620</v>
      </c>
      <c r="L78" s="54">
        <v>8723</v>
      </c>
      <c r="M78" s="54">
        <v>2397</v>
      </c>
      <c r="N78" s="62">
        <f t="shared" si="6"/>
        <v>120979</v>
      </c>
      <c r="O78" s="66">
        <f t="shared" si="7"/>
        <v>123376</v>
      </c>
      <c r="P78" s="66">
        <f t="shared" si="8"/>
        <v>10.650729821599164</v>
      </c>
      <c r="Q78" s="66">
        <f t="shared" si="4"/>
        <v>537.5530425895892</v>
      </c>
      <c r="R78" s="66">
        <f t="shared" si="9"/>
        <v>548.2037724111883</v>
      </c>
      <c r="S78" s="80"/>
      <c r="T78" s="80"/>
      <c r="U78" s="80"/>
      <c r="V78" s="80"/>
      <c r="W78" s="80"/>
      <c r="X78" s="80"/>
      <c r="Y78" s="80"/>
      <c r="Z78" s="80"/>
    </row>
    <row r="79" spans="1:26" ht="12" customHeight="1">
      <c r="A79" s="41">
        <v>1980</v>
      </c>
      <c r="B79" s="78">
        <f>IF(+'[1]Pop'!D201=0,'[1]Pop'!H201,'[1]Pop'!D201)</f>
        <v>227.726</v>
      </c>
      <c r="C79" s="54">
        <v>128406</v>
      </c>
      <c r="D79" s="54">
        <v>1413</v>
      </c>
      <c r="E79" s="66">
        <v>18</v>
      </c>
      <c r="F79" s="54">
        <f>C79-D79-E79</f>
        <v>126975</v>
      </c>
      <c r="G79" s="54">
        <v>2109</v>
      </c>
      <c r="H79" s="62">
        <v>8723</v>
      </c>
      <c r="I79" s="54">
        <f t="shared" si="0"/>
        <v>137807</v>
      </c>
      <c r="J79" s="54">
        <v>431</v>
      </c>
      <c r="K79" s="54">
        <v>562</v>
      </c>
      <c r="L79" s="54">
        <v>13126</v>
      </c>
      <c r="M79" s="54">
        <v>4405</v>
      </c>
      <c r="N79" s="62">
        <f t="shared" si="6"/>
        <v>119283</v>
      </c>
      <c r="O79" s="66">
        <f t="shared" si="7"/>
        <v>123688</v>
      </c>
      <c r="P79" s="66">
        <f t="shared" si="8"/>
        <v>19.34342148019989</v>
      </c>
      <c r="Q79" s="66">
        <f t="shared" si="4"/>
        <v>523.8005322185434</v>
      </c>
      <c r="R79" s="66">
        <f t="shared" si="9"/>
        <v>543.1439536987433</v>
      </c>
      <c r="S79" s="80"/>
      <c r="T79" s="80"/>
      <c r="U79" s="80"/>
      <c r="V79" s="80"/>
      <c r="W79" s="80"/>
      <c r="X79" s="80"/>
      <c r="Y79" s="80"/>
      <c r="Z79" s="80"/>
    </row>
    <row r="80" spans="1:26" ht="12" customHeight="1">
      <c r="A80" s="43">
        <v>1981</v>
      </c>
      <c r="B80" s="79">
        <f>IF(+'[1]Pop'!D202=0,'[1]Pop'!H202,'[1]Pop'!D202)</f>
        <v>229.966</v>
      </c>
      <c r="C80" s="58">
        <v>132770</v>
      </c>
      <c r="D80" s="58">
        <v>1429</v>
      </c>
      <c r="E80" s="67">
        <v>11</v>
      </c>
      <c r="F80" s="58">
        <f aca="true" t="shared" si="10" ref="F80:F118">C80-D80-E80</f>
        <v>131330</v>
      </c>
      <c r="G80" s="58">
        <v>2329</v>
      </c>
      <c r="H80" s="63">
        <v>13126</v>
      </c>
      <c r="I80" s="58">
        <f t="shared" si="0"/>
        <v>146785</v>
      </c>
      <c r="J80" s="58">
        <v>3343</v>
      </c>
      <c r="K80" s="58">
        <v>586</v>
      </c>
      <c r="L80" s="58">
        <v>18552</v>
      </c>
      <c r="M80" s="58">
        <v>4236</v>
      </c>
      <c r="N80" s="63">
        <f t="shared" si="6"/>
        <v>120068</v>
      </c>
      <c r="O80" s="67">
        <f t="shared" si="7"/>
        <v>124304</v>
      </c>
      <c r="P80" s="67">
        <f t="shared" si="8"/>
        <v>18.4201142777628</v>
      </c>
      <c r="Q80" s="67">
        <f t="shared" si="4"/>
        <v>522.1119643773427</v>
      </c>
      <c r="R80" s="67">
        <f t="shared" si="9"/>
        <v>540.5320786551055</v>
      </c>
      <c r="S80" s="80"/>
      <c r="T80" s="80"/>
      <c r="U80" s="80"/>
      <c r="V80" s="80"/>
      <c r="W80" s="80"/>
      <c r="X80" s="80"/>
      <c r="Y80" s="80"/>
      <c r="Z80" s="80"/>
    </row>
    <row r="81" spans="1:26" ht="12" customHeight="1">
      <c r="A81" s="43">
        <v>1982</v>
      </c>
      <c r="B81" s="79">
        <f>IF(+'[1]Pop'!D203=0,'[1]Pop'!H203,'[1]Pop'!D203)</f>
        <v>232.188</v>
      </c>
      <c r="C81" s="58">
        <v>135505</v>
      </c>
      <c r="D81" s="58">
        <v>1534</v>
      </c>
      <c r="E81" s="67">
        <v>13</v>
      </c>
      <c r="F81" s="58">
        <f t="shared" si="10"/>
        <v>133958</v>
      </c>
      <c r="G81" s="58">
        <v>2477</v>
      </c>
      <c r="H81" s="63">
        <v>18552</v>
      </c>
      <c r="I81" s="58">
        <f t="shared" si="0"/>
        <v>154987</v>
      </c>
      <c r="J81" s="58">
        <v>5320</v>
      </c>
      <c r="K81" s="58">
        <v>624</v>
      </c>
      <c r="L81" s="58">
        <v>20296</v>
      </c>
      <c r="M81" s="58">
        <v>7298</v>
      </c>
      <c r="N81" s="63">
        <f t="shared" si="6"/>
        <v>121449</v>
      </c>
      <c r="O81" s="67">
        <f t="shared" si="7"/>
        <v>128747</v>
      </c>
      <c r="P81" s="67">
        <f t="shared" si="8"/>
        <v>31.431426258032285</v>
      </c>
      <c r="Q81" s="67">
        <f t="shared" si="4"/>
        <v>523.0632074008993</v>
      </c>
      <c r="R81" s="67">
        <f t="shared" si="9"/>
        <v>554.4946336589315</v>
      </c>
      <c r="S81" s="80"/>
      <c r="T81" s="80"/>
      <c r="U81" s="80"/>
      <c r="V81" s="80"/>
      <c r="W81" s="80"/>
      <c r="X81" s="80"/>
      <c r="Y81" s="80"/>
      <c r="Z81" s="80"/>
    </row>
    <row r="82" spans="1:26" ht="12" customHeight="1">
      <c r="A82" s="43">
        <v>1983</v>
      </c>
      <c r="B82" s="79">
        <f>IF(+'[1]Pop'!D204=0,'[1]Pop'!H204,'[1]Pop'!D204)</f>
        <v>234.307</v>
      </c>
      <c r="C82" s="58">
        <v>139588</v>
      </c>
      <c r="D82" s="58">
        <v>1520</v>
      </c>
      <c r="E82" s="67">
        <v>17</v>
      </c>
      <c r="F82" s="58">
        <f t="shared" si="10"/>
        <v>138051</v>
      </c>
      <c r="G82" s="58">
        <v>2617</v>
      </c>
      <c r="H82" s="63">
        <v>20296</v>
      </c>
      <c r="I82" s="58">
        <f t="shared" si="0"/>
        <v>160964</v>
      </c>
      <c r="J82" s="58">
        <v>3313</v>
      </c>
      <c r="K82" s="58">
        <v>577</v>
      </c>
      <c r="L82" s="58">
        <v>22851</v>
      </c>
      <c r="M82" s="58">
        <v>11892</v>
      </c>
      <c r="N82" s="63">
        <f t="shared" si="6"/>
        <v>122331</v>
      </c>
      <c r="O82" s="67">
        <f t="shared" si="7"/>
        <v>134223</v>
      </c>
      <c r="P82" s="67">
        <f t="shared" si="8"/>
        <v>50.753925405557666</v>
      </c>
      <c r="Q82" s="67">
        <f t="shared" si="4"/>
        <v>522.0970777654957</v>
      </c>
      <c r="R82" s="67">
        <f t="shared" si="9"/>
        <v>572.8510031710533</v>
      </c>
      <c r="S82" s="80"/>
      <c r="T82" s="80"/>
      <c r="U82" s="80"/>
      <c r="V82" s="80"/>
      <c r="W82" s="80"/>
      <c r="X82" s="80"/>
      <c r="Y82" s="80"/>
      <c r="Z82" s="80"/>
    </row>
    <row r="83" spans="1:26" ht="12" customHeight="1">
      <c r="A83" s="43">
        <v>1984</v>
      </c>
      <c r="B83" s="79">
        <f>IF(+'[1]Pop'!D205=0,'[1]Pop'!H205,'[1]Pop'!D205)</f>
        <v>236.348</v>
      </c>
      <c r="C83" s="58">
        <v>135351</v>
      </c>
      <c r="D83" s="58">
        <v>2129</v>
      </c>
      <c r="E83" s="67">
        <v>20</v>
      </c>
      <c r="F83" s="58">
        <f t="shared" si="10"/>
        <v>133202</v>
      </c>
      <c r="G83" s="58">
        <v>2741</v>
      </c>
      <c r="H83" s="63">
        <v>22851</v>
      </c>
      <c r="I83" s="58">
        <f t="shared" si="0"/>
        <v>158794</v>
      </c>
      <c r="J83" s="58">
        <v>3851</v>
      </c>
      <c r="K83" s="58">
        <v>634</v>
      </c>
      <c r="L83" s="58">
        <v>16784</v>
      </c>
      <c r="M83" s="58">
        <v>10938</v>
      </c>
      <c r="N83" s="63">
        <f t="shared" si="6"/>
        <v>126587</v>
      </c>
      <c r="O83" s="67">
        <f t="shared" si="7"/>
        <v>137525</v>
      </c>
      <c r="P83" s="67">
        <f t="shared" si="8"/>
        <v>46.27921539424916</v>
      </c>
      <c r="Q83" s="67">
        <f t="shared" si="4"/>
        <v>535.5958163386193</v>
      </c>
      <c r="R83" s="67">
        <f t="shared" si="9"/>
        <v>581.8750317328685</v>
      </c>
      <c r="S83" s="80"/>
      <c r="T83" s="80"/>
      <c r="U83" s="80"/>
      <c r="V83" s="80"/>
      <c r="W83" s="80"/>
      <c r="X83" s="80"/>
      <c r="Y83" s="80"/>
      <c r="Z83" s="80"/>
    </row>
    <row r="84" spans="1:26" ht="12" customHeight="1">
      <c r="A84" s="43">
        <v>1985</v>
      </c>
      <c r="B84" s="79">
        <f>IF(+'[1]Pop'!D206=0,'[1]Pop'!H206,'[1]Pop'!D206)</f>
        <v>238.466</v>
      </c>
      <c r="C84" s="58">
        <v>143012</v>
      </c>
      <c r="D84" s="58">
        <v>1745</v>
      </c>
      <c r="E84" s="67">
        <v>21</v>
      </c>
      <c r="F84" s="58">
        <f t="shared" si="10"/>
        <v>141246</v>
      </c>
      <c r="G84" s="58">
        <v>2776</v>
      </c>
      <c r="H84" s="63">
        <v>16784</v>
      </c>
      <c r="I84" s="58">
        <f t="shared" si="0"/>
        <v>160806</v>
      </c>
      <c r="J84" s="58">
        <v>4986</v>
      </c>
      <c r="K84" s="58">
        <v>566</v>
      </c>
      <c r="L84" s="58">
        <v>13682</v>
      </c>
      <c r="M84" s="58">
        <v>11315</v>
      </c>
      <c r="N84" s="63">
        <f t="shared" si="6"/>
        <v>130257</v>
      </c>
      <c r="O84" s="67">
        <f t="shared" si="7"/>
        <v>141572</v>
      </c>
      <c r="P84" s="67">
        <f t="shared" si="8"/>
        <v>47.449112242416106</v>
      </c>
      <c r="Q84" s="67">
        <f t="shared" si="4"/>
        <v>546.2288124931856</v>
      </c>
      <c r="R84" s="67">
        <f t="shared" si="9"/>
        <v>593.6779247356017</v>
      </c>
      <c r="S84" s="80"/>
      <c r="T84" s="80"/>
      <c r="U84" s="80"/>
      <c r="V84" s="80"/>
      <c r="W84" s="80"/>
      <c r="X84" s="80"/>
      <c r="Y84" s="80"/>
      <c r="Z84" s="80"/>
    </row>
    <row r="85" spans="1:26" ht="12" customHeight="1">
      <c r="A85" s="41">
        <v>1986</v>
      </c>
      <c r="B85" s="78">
        <f>IF(+'[1]Pop'!D207=0,'[1]Pop'!H207,'[1]Pop'!D207)</f>
        <v>240.651</v>
      </c>
      <c r="C85" s="54">
        <v>143124</v>
      </c>
      <c r="D85" s="54">
        <v>1714</v>
      </c>
      <c r="E85" s="66">
        <v>21</v>
      </c>
      <c r="F85" s="54">
        <f t="shared" si="10"/>
        <v>141389</v>
      </c>
      <c r="G85" s="54">
        <v>2732</v>
      </c>
      <c r="H85" s="62">
        <v>13682</v>
      </c>
      <c r="I85" s="54">
        <f t="shared" si="0"/>
        <v>157803</v>
      </c>
      <c r="J85" s="54">
        <v>2001</v>
      </c>
      <c r="K85" s="54">
        <v>546</v>
      </c>
      <c r="L85" s="54">
        <v>12922</v>
      </c>
      <c r="M85" s="54">
        <v>9641</v>
      </c>
      <c r="N85" s="62">
        <f t="shared" si="6"/>
        <v>132693</v>
      </c>
      <c r="O85" s="66">
        <f t="shared" si="7"/>
        <v>142334</v>
      </c>
      <c r="P85" s="66">
        <f t="shared" si="8"/>
        <v>40.062164711553244</v>
      </c>
      <c r="Q85" s="66">
        <f t="shared" si="4"/>
        <v>551.3918496079384</v>
      </c>
      <c r="R85" s="66">
        <f t="shared" si="9"/>
        <v>591.4540143194916</v>
      </c>
      <c r="S85" s="80"/>
      <c r="T85" s="80"/>
      <c r="U85" s="80"/>
      <c r="V85" s="80"/>
      <c r="W85" s="80"/>
      <c r="X85" s="80"/>
      <c r="Y85" s="80"/>
      <c r="Z85" s="80"/>
    </row>
    <row r="86" spans="1:26" ht="12" customHeight="1">
      <c r="A86" s="41">
        <v>1987</v>
      </c>
      <c r="B86" s="78">
        <f>IF(+'[1]Pop'!D208=0,'[1]Pop'!H208,'[1]Pop'!D208)</f>
        <v>242.804</v>
      </c>
      <c r="C86" s="54">
        <v>142709</v>
      </c>
      <c r="D86" s="54">
        <v>1599</v>
      </c>
      <c r="E86" s="66">
        <v>19</v>
      </c>
      <c r="F86" s="54">
        <f t="shared" si="10"/>
        <v>141091</v>
      </c>
      <c r="G86" s="54">
        <v>2490</v>
      </c>
      <c r="H86" s="62">
        <v>12922</v>
      </c>
      <c r="I86" s="54">
        <f t="shared" si="0"/>
        <v>156503</v>
      </c>
      <c r="J86" s="54">
        <v>2446</v>
      </c>
      <c r="K86" s="54">
        <v>602</v>
      </c>
      <c r="L86" s="54">
        <v>7473</v>
      </c>
      <c r="M86" s="54">
        <v>10717</v>
      </c>
      <c r="N86" s="62">
        <f t="shared" si="6"/>
        <v>135265</v>
      </c>
      <c r="O86" s="66">
        <f t="shared" si="7"/>
        <v>145982</v>
      </c>
      <c r="P86" s="66">
        <f t="shared" si="8"/>
        <v>44.13848206784073</v>
      </c>
      <c r="Q86" s="66">
        <f t="shared" si="4"/>
        <v>557.0954350010708</v>
      </c>
      <c r="R86" s="66">
        <f t="shared" si="9"/>
        <v>601.2339170689115</v>
      </c>
      <c r="S86" s="80"/>
      <c r="T86" s="80"/>
      <c r="U86" s="80"/>
      <c r="V86" s="80"/>
      <c r="W86" s="80"/>
      <c r="X86" s="80"/>
      <c r="Y86" s="80"/>
      <c r="Z86" s="80"/>
    </row>
    <row r="87" spans="1:26" ht="12" customHeight="1">
      <c r="A87" s="41">
        <v>1988</v>
      </c>
      <c r="B87" s="78">
        <f>IF(+'[1]Pop'!D209=0,'[1]Pop'!H209,'[1]Pop'!D209)</f>
        <v>245.021</v>
      </c>
      <c r="C87" s="54">
        <v>145034</v>
      </c>
      <c r="D87" s="54">
        <v>1589</v>
      </c>
      <c r="E87" s="66">
        <v>8</v>
      </c>
      <c r="F87" s="54">
        <f t="shared" si="10"/>
        <v>143437</v>
      </c>
      <c r="G87" s="54">
        <v>2394</v>
      </c>
      <c r="H87" s="62">
        <v>7473</v>
      </c>
      <c r="I87" s="54">
        <f aca="true" t="shared" si="11" ref="I87:I118">F87+G87+H87</f>
        <v>153304</v>
      </c>
      <c r="J87" s="54">
        <v>1582</v>
      </c>
      <c r="K87" s="54">
        <v>615</v>
      </c>
      <c r="L87" s="54">
        <v>8378</v>
      </c>
      <c r="M87" s="54">
        <v>6689</v>
      </c>
      <c r="N87" s="62">
        <f t="shared" si="6"/>
        <v>136040</v>
      </c>
      <c r="O87" s="66">
        <f t="shared" si="7"/>
        <v>142729</v>
      </c>
      <c r="P87" s="66">
        <f t="shared" si="8"/>
        <v>27.299700841968647</v>
      </c>
      <c r="Q87" s="66">
        <f t="shared" si="4"/>
        <v>555.2177160325034</v>
      </c>
      <c r="R87" s="66">
        <f t="shared" si="9"/>
        <v>582.517416874472</v>
      </c>
      <c r="S87" s="80"/>
      <c r="T87" s="80"/>
      <c r="U87" s="80"/>
      <c r="V87" s="80"/>
      <c r="W87" s="80"/>
      <c r="X87" s="80"/>
      <c r="Y87" s="80"/>
      <c r="Z87" s="80"/>
    </row>
    <row r="88" spans="1:26" ht="12" customHeight="1">
      <c r="A88" s="41">
        <v>1989</v>
      </c>
      <c r="B88" s="78">
        <f>IF(+'[1]Pop'!D210=0,'[1]Pop'!H210,'[1]Pop'!D210)</f>
        <v>247.342</v>
      </c>
      <c r="C88" s="54">
        <v>143893</v>
      </c>
      <c r="D88" s="54">
        <v>1496</v>
      </c>
      <c r="E88" s="66">
        <v>4</v>
      </c>
      <c r="F88" s="54">
        <f t="shared" si="10"/>
        <v>142393</v>
      </c>
      <c r="G88" s="54">
        <v>2498</v>
      </c>
      <c r="H88" s="62">
        <v>8378</v>
      </c>
      <c r="I88" s="54">
        <f t="shared" si="11"/>
        <v>153269</v>
      </c>
      <c r="J88" s="54">
        <v>3995</v>
      </c>
      <c r="K88" s="54">
        <v>779</v>
      </c>
      <c r="L88" s="54">
        <v>9036</v>
      </c>
      <c r="M88" s="54">
        <v>5345</v>
      </c>
      <c r="N88" s="62">
        <f t="shared" si="6"/>
        <v>134114</v>
      </c>
      <c r="O88" s="66">
        <f t="shared" si="7"/>
        <v>139459</v>
      </c>
      <c r="P88" s="66">
        <f t="shared" si="8"/>
        <v>21.60975491424829</v>
      </c>
      <c r="Q88" s="66">
        <f aca="true" t="shared" si="12" ref="Q88:Q118">N88/B88</f>
        <v>542.2208925293722</v>
      </c>
      <c r="R88" s="66">
        <f t="shared" si="9"/>
        <v>563.8306474436205</v>
      </c>
      <c r="S88" s="80"/>
      <c r="T88" s="80"/>
      <c r="U88" s="80"/>
      <c r="V88" s="80"/>
      <c r="W88" s="80"/>
      <c r="X88" s="80"/>
      <c r="Y88" s="80"/>
      <c r="Z88" s="80"/>
    </row>
    <row r="89" spans="1:26" ht="12" customHeight="1">
      <c r="A89" s="41">
        <v>1990</v>
      </c>
      <c r="B89" s="78">
        <f>IF(+'[1]Pop'!D211=0,'[1]Pop'!H211,'[1]Pop'!D211)</f>
        <v>250.132</v>
      </c>
      <c r="C89" s="54">
        <v>147721</v>
      </c>
      <c r="D89" s="54">
        <v>1484</v>
      </c>
      <c r="E89" s="66">
        <v>2</v>
      </c>
      <c r="F89" s="54">
        <f t="shared" si="10"/>
        <v>146235</v>
      </c>
      <c r="G89" s="54">
        <v>2690</v>
      </c>
      <c r="H89" s="62">
        <v>9036</v>
      </c>
      <c r="I89" s="54">
        <f t="shared" si="11"/>
        <v>157961</v>
      </c>
      <c r="J89" s="54">
        <v>1886</v>
      </c>
      <c r="K89" s="54">
        <v>651</v>
      </c>
      <c r="L89" s="54">
        <v>13359</v>
      </c>
      <c r="M89" s="54">
        <v>4230</v>
      </c>
      <c r="N89" s="62">
        <f t="shared" si="6"/>
        <v>137835</v>
      </c>
      <c r="O89" s="66">
        <f t="shared" si="7"/>
        <v>142065</v>
      </c>
      <c r="P89" s="66">
        <f t="shared" si="8"/>
        <v>16.911070954536005</v>
      </c>
      <c r="Q89" s="66">
        <f t="shared" si="12"/>
        <v>551.0490461036572</v>
      </c>
      <c r="R89" s="66">
        <f t="shared" si="9"/>
        <v>567.9601170581933</v>
      </c>
      <c r="S89" s="80"/>
      <c r="T89" s="80"/>
      <c r="U89" s="80"/>
      <c r="V89" s="80"/>
      <c r="W89" s="80"/>
      <c r="X89" s="80"/>
      <c r="Y89" s="80"/>
      <c r="Z89" s="80"/>
    </row>
    <row r="90" spans="1:26" ht="12" customHeight="1">
      <c r="A90" s="43">
        <v>1991</v>
      </c>
      <c r="B90" s="79">
        <f>IF(+'[1]Pop'!D212=0,'[1]Pop'!H212,'[1]Pop'!D212)</f>
        <v>253.493</v>
      </c>
      <c r="C90" s="58">
        <v>147697</v>
      </c>
      <c r="D90" s="58">
        <v>1480</v>
      </c>
      <c r="E90" s="67">
        <v>1</v>
      </c>
      <c r="F90" s="58">
        <f t="shared" si="10"/>
        <v>146216</v>
      </c>
      <c r="G90" s="58">
        <v>2625</v>
      </c>
      <c r="H90" s="63">
        <v>13359</v>
      </c>
      <c r="I90" s="58">
        <f t="shared" si="11"/>
        <v>162200</v>
      </c>
      <c r="J90" s="58">
        <v>2845</v>
      </c>
      <c r="K90" s="58">
        <v>619</v>
      </c>
      <c r="L90" s="58">
        <v>15840</v>
      </c>
      <c r="M90" s="58">
        <v>4884</v>
      </c>
      <c r="N90" s="63">
        <f t="shared" si="6"/>
        <v>138012</v>
      </c>
      <c r="O90" s="67">
        <f t="shared" si="7"/>
        <v>142896</v>
      </c>
      <c r="P90" s="67">
        <f t="shared" si="8"/>
        <v>19.26680421155614</v>
      </c>
      <c r="Q90" s="67">
        <f t="shared" si="12"/>
        <v>544.4410693786416</v>
      </c>
      <c r="R90" s="67">
        <f t="shared" si="9"/>
        <v>563.7078735901978</v>
      </c>
      <c r="S90" s="80"/>
      <c r="T90" s="80"/>
      <c r="U90" s="80"/>
      <c r="V90" s="80"/>
      <c r="W90" s="80"/>
      <c r="X90" s="80"/>
      <c r="Y90" s="80"/>
      <c r="Z90" s="80"/>
    </row>
    <row r="91" spans="1:26" ht="12" customHeight="1">
      <c r="A91" s="45">
        <v>1992</v>
      </c>
      <c r="B91" s="79">
        <f>IF(+'[1]Pop'!D213=0,'[1]Pop'!H213,'[1]Pop'!D213)</f>
        <v>256.894</v>
      </c>
      <c r="C91" s="58">
        <v>150847</v>
      </c>
      <c r="D91" s="58">
        <v>1436</v>
      </c>
      <c r="E91" s="67">
        <v>930</v>
      </c>
      <c r="F91" s="58">
        <f t="shared" si="10"/>
        <v>148481</v>
      </c>
      <c r="G91" s="58">
        <v>2521</v>
      </c>
      <c r="H91" s="63">
        <v>15840</v>
      </c>
      <c r="I91" s="58">
        <f t="shared" si="11"/>
        <v>166842</v>
      </c>
      <c r="J91" s="58">
        <v>7569</v>
      </c>
      <c r="K91" s="58">
        <v>578</v>
      </c>
      <c r="L91" s="58">
        <v>14214</v>
      </c>
      <c r="M91" s="58">
        <v>3788</v>
      </c>
      <c r="N91" s="63">
        <f t="shared" si="6"/>
        <v>140693</v>
      </c>
      <c r="O91" s="67">
        <f t="shared" si="7"/>
        <v>144481</v>
      </c>
      <c r="P91" s="67">
        <f t="shared" si="8"/>
        <v>14.745381363519584</v>
      </c>
      <c r="Q91" s="67">
        <f t="shared" si="12"/>
        <v>547.6694667839654</v>
      </c>
      <c r="R91" s="67">
        <f t="shared" si="9"/>
        <v>562.4148481474849</v>
      </c>
      <c r="S91" s="80"/>
      <c r="T91" s="80"/>
      <c r="U91" s="80"/>
      <c r="V91" s="80"/>
      <c r="W91" s="80"/>
      <c r="X91" s="80"/>
      <c r="Y91" s="80"/>
      <c r="Z91" s="80"/>
    </row>
    <row r="92" spans="1:26" ht="12" customHeight="1">
      <c r="A92" s="43">
        <v>1993</v>
      </c>
      <c r="B92" s="79">
        <f>IF(+'[1]Pop'!D214=0,'[1]Pop'!H214,'[1]Pop'!D214)</f>
        <v>260.255</v>
      </c>
      <c r="C92" s="58">
        <v>150636</v>
      </c>
      <c r="D92" s="58">
        <v>1330</v>
      </c>
      <c r="E92" s="67">
        <v>1</v>
      </c>
      <c r="F92" s="58">
        <f t="shared" si="10"/>
        <v>149305</v>
      </c>
      <c r="G92" s="58">
        <v>2806</v>
      </c>
      <c r="H92" s="63">
        <v>14214</v>
      </c>
      <c r="I92" s="58">
        <f t="shared" si="11"/>
        <v>166325</v>
      </c>
      <c r="J92" s="58">
        <v>8049</v>
      </c>
      <c r="K92" s="58">
        <v>552</v>
      </c>
      <c r="L92" s="58">
        <v>9570</v>
      </c>
      <c r="M92" s="58">
        <v>3862</v>
      </c>
      <c r="N92" s="63">
        <f t="shared" si="6"/>
        <v>144292</v>
      </c>
      <c r="O92" s="67">
        <f t="shared" si="7"/>
        <v>148154</v>
      </c>
      <c r="P92" s="67">
        <f t="shared" si="8"/>
        <v>14.839292232618009</v>
      </c>
      <c r="Q92" s="67">
        <f t="shared" si="12"/>
        <v>554.4254673301185</v>
      </c>
      <c r="R92" s="67">
        <f t="shared" si="9"/>
        <v>569.2647595627366</v>
      </c>
      <c r="S92" s="80"/>
      <c r="T92" s="80"/>
      <c r="U92" s="80"/>
      <c r="V92" s="80"/>
      <c r="W92" s="80"/>
      <c r="X92" s="80"/>
      <c r="Y92" s="80"/>
      <c r="Z92" s="80"/>
    </row>
    <row r="93" spans="1:26" ht="12" customHeight="1">
      <c r="A93" s="43">
        <v>1994</v>
      </c>
      <c r="B93" s="79">
        <f>IF(+'[1]Pop'!D215=0,'[1]Pop'!H215,'[1]Pop'!D215)</f>
        <v>263.436</v>
      </c>
      <c r="C93" s="58">
        <v>153602</v>
      </c>
      <c r="D93" s="58">
        <v>1267</v>
      </c>
      <c r="E93" s="67">
        <v>1</v>
      </c>
      <c r="F93" s="58">
        <f t="shared" si="10"/>
        <v>152334</v>
      </c>
      <c r="G93" s="58">
        <v>2880</v>
      </c>
      <c r="H93" s="63">
        <v>9570</v>
      </c>
      <c r="I93" s="58">
        <f t="shared" si="11"/>
        <v>164784</v>
      </c>
      <c r="J93" s="58">
        <v>5725</v>
      </c>
      <c r="K93" s="58">
        <v>613</v>
      </c>
      <c r="L93" s="58">
        <v>5867.061647214854</v>
      </c>
      <c r="M93" s="58">
        <v>3507</v>
      </c>
      <c r="N93" s="63">
        <f t="shared" si="6"/>
        <v>149071.93835278513</v>
      </c>
      <c r="O93" s="67">
        <f t="shared" si="7"/>
        <v>152578.93835278513</v>
      </c>
      <c r="P93" s="67">
        <f t="shared" si="8"/>
        <v>13.312531316904296</v>
      </c>
      <c r="Q93" s="67">
        <f t="shared" si="12"/>
        <v>565.8753486721068</v>
      </c>
      <c r="R93" s="67">
        <f t="shared" si="9"/>
        <v>579.1878799890111</v>
      </c>
      <c r="S93" s="80"/>
      <c r="T93" s="80"/>
      <c r="U93" s="80"/>
      <c r="V93" s="80"/>
      <c r="W93" s="80"/>
      <c r="X93" s="80"/>
      <c r="Y93" s="80"/>
      <c r="Z93" s="80"/>
    </row>
    <row r="94" spans="1:26" ht="12" customHeight="1">
      <c r="A94" s="43">
        <v>1995</v>
      </c>
      <c r="B94" s="79">
        <f>IF(+'[1]Pop'!D216=0,'[1]Pop'!H216,'[1]Pop'!D216)</f>
        <v>266.557</v>
      </c>
      <c r="C94" s="58">
        <v>155292</v>
      </c>
      <c r="D94" s="58">
        <v>1216</v>
      </c>
      <c r="E94" s="67">
        <v>1.32</v>
      </c>
      <c r="F94" s="58">
        <f t="shared" si="10"/>
        <v>154074.68</v>
      </c>
      <c r="G94" s="58">
        <v>2294</v>
      </c>
      <c r="H94" s="63">
        <v>5867.061647214854</v>
      </c>
      <c r="I94" s="58">
        <f t="shared" si="11"/>
        <v>162235.74164721486</v>
      </c>
      <c r="J94" s="58">
        <v>5153.527595628416</v>
      </c>
      <c r="K94" s="58">
        <v>682</v>
      </c>
      <c r="L94" s="58">
        <v>3904.2688897637795</v>
      </c>
      <c r="M94" s="58">
        <v>1530</v>
      </c>
      <c r="N94" s="63">
        <f t="shared" si="6"/>
        <v>150965.9451618227</v>
      </c>
      <c r="O94" s="67">
        <f t="shared" si="7"/>
        <v>152495.9451618227</v>
      </c>
      <c r="P94" s="67">
        <f t="shared" si="8"/>
        <v>5.7398605176378785</v>
      </c>
      <c r="Q94" s="67">
        <f t="shared" si="12"/>
        <v>566.3552079360987</v>
      </c>
      <c r="R94" s="67">
        <f t="shared" si="9"/>
        <v>572.0950684537366</v>
      </c>
      <c r="S94" s="80"/>
      <c r="T94" s="80"/>
      <c r="U94" s="80"/>
      <c r="V94" s="80"/>
      <c r="W94" s="80"/>
      <c r="X94" s="80"/>
      <c r="Y94" s="80"/>
      <c r="Z94" s="80"/>
    </row>
    <row r="95" spans="1:26" ht="12" customHeight="1">
      <c r="A95" s="41">
        <v>1996</v>
      </c>
      <c r="B95" s="78">
        <f>IF(+'[1]Pop'!D217=0,'[1]Pop'!H217,'[1]Pop'!D217)</f>
        <v>269.667</v>
      </c>
      <c r="C95" s="54">
        <v>154006</v>
      </c>
      <c r="D95" s="54">
        <v>1175</v>
      </c>
      <c r="E95" s="66">
        <v>1.1</v>
      </c>
      <c r="F95" s="54">
        <f t="shared" si="10"/>
        <v>152829.9</v>
      </c>
      <c r="G95" s="54">
        <v>2646</v>
      </c>
      <c r="H95" s="62">
        <v>3904.2688897637795</v>
      </c>
      <c r="I95" s="54">
        <f t="shared" si="11"/>
        <v>159380.16888976377</v>
      </c>
      <c r="J95" s="54">
        <v>2597.882384823848</v>
      </c>
      <c r="K95" s="54">
        <v>612</v>
      </c>
      <c r="L95" s="54">
        <v>4440.4894444444435</v>
      </c>
      <c r="M95" s="54">
        <v>1</v>
      </c>
      <c r="N95" s="62">
        <f t="shared" si="6"/>
        <v>151728.79706049548</v>
      </c>
      <c r="O95" s="66">
        <f t="shared" si="7"/>
        <v>151729.79706049548</v>
      </c>
      <c r="P95" s="66">
        <f t="shared" si="8"/>
        <v>0.0037082772456399934</v>
      </c>
      <c r="Q95" s="66">
        <f t="shared" si="12"/>
        <v>562.6524456477637</v>
      </c>
      <c r="R95" s="66">
        <f t="shared" si="9"/>
        <v>562.6561539250093</v>
      </c>
      <c r="S95" s="80"/>
      <c r="T95" s="80"/>
      <c r="U95" s="80"/>
      <c r="V95" s="80"/>
      <c r="W95" s="80"/>
      <c r="X95" s="80"/>
      <c r="Y95" s="80"/>
      <c r="Z95" s="80"/>
    </row>
    <row r="96" spans="1:26" ht="12" customHeight="1">
      <c r="A96" s="41">
        <v>1997</v>
      </c>
      <c r="B96" s="78">
        <f>IF(+'[1]Pop'!D218=0,'[1]Pop'!H218,'[1]Pop'!D218)</f>
        <v>272.912</v>
      </c>
      <c r="C96" s="54">
        <v>156091</v>
      </c>
      <c r="D96" s="54">
        <v>1138</v>
      </c>
      <c r="E96" s="66">
        <v>0.66</v>
      </c>
      <c r="F96" s="54">
        <f t="shared" si="10"/>
        <v>154952.34</v>
      </c>
      <c r="G96" s="54">
        <v>2917</v>
      </c>
      <c r="H96" s="62">
        <v>4440.4894444444435</v>
      </c>
      <c r="I96" s="54">
        <f>F96+G96+H96</f>
        <v>162309.82944444445</v>
      </c>
      <c r="J96" s="54">
        <v>2698.9849726775956</v>
      </c>
      <c r="K96" s="54">
        <v>770</v>
      </c>
      <c r="L96" s="54">
        <v>4620.341782722513</v>
      </c>
      <c r="M96" s="54">
        <v>2.7</v>
      </c>
      <c r="N96" s="62">
        <f t="shared" si="6"/>
        <v>154217.80268904433</v>
      </c>
      <c r="O96" s="66">
        <f t="shared" si="7"/>
        <v>154220.50268904434</v>
      </c>
      <c r="P96" s="66">
        <f t="shared" si="8"/>
        <v>0.009893298938852086</v>
      </c>
      <c r="Q96" s="66">
        <f t="shared" si="12"/>
        <v>565.082527294675</v>
      </c>
      <c r="R96" s="66">
        <f t="shared" si="9"/>
        <v>565.0924205936138</v>
      </c>
      <c r="S96" s="80"/>
      <c r="T96" s="80"/>
      <c r="U96" s="80"/>
      <c r="V96" s="80"/>
      <c r="W96" s="80"/>
      <c r="X96" s="80"/>
      <c r="Y96" s="80"/>
      <c r="Z96" s="80"/>
    </row>
    <row r="97" spans="1:26" ht="12" customHeight="1">
      <c r="A97" s="41">
        <v>1998</v>
      </c>
      <c r="B97" s="78">
        <f>IF(+'[1]Pop'!D219=0,'[1]Pop'!H219,'[1]Pop'!D219)</f>
        <v>276.115</v>
      </c>
      <c r="C97" s="56">
        <v>157262</v>
      </c>
      <c r="D97" s="56">
        <v>1142</v>
      </c>
      <c r="E97" s="66">
        <v>0.44</v>
      </c>
      <c r="F97" s="56">
        <f t="shared" si="10"/>
        <v>156119.56</v>
      </c>
      <c r="G97" s="56">
        <v>4860</v>
      </c>
      <c r="H97" s="62">
        <v>4620.341782722513</v>
      </c>
      <c r="I97" s="56">
        <f t="shared" si="11"/>
        <v>165599.9017827225</v>
      </c>
      <c r="J97" s="56">
        <v>2035.4349726775956</v>
      </c>
      <c r="K97" s="56">
        <v>917</v>
      </c>
      <c r="L97" s="56">
        <v>5016.418087071238</v>
      </c>
      <c r="M97" s="56">
        <v>5.4</v>
      </c>
      <c r="N97" s="62">
        <f t="shared" si="6"/>
        <v>157625.64872297368</v>
      </c>
      <c r="O97" s="66">
        <f t="shared" si="7"/>
        <v>157631.04872297368</v>
      </c>
      <c r="P97" s="66">
        <f t="shared" si="8"/>
        <v>0.019557068612715715</v>
      </c>
      <c r="Q97" s="66">
        <f t="shared" si="12"/>
        <v>570.8695605924114</v>
      </c>
      <c r="R97" s="66">
        <f t="shared" si="9"/>
        <v>570.8891176610241</v>
      </c>
      <c r="S97" s="80"/>
      <c r="T97" s="80"/>
      <c r="U97" s="80"/>
      <c r="V97" s="80"/>
      <c r="W97" s="80"/>
      <c r="X97" s="80"/>
      <c r="Y97" s="80"/>
      <c r="Z97" s="80"/>
    </row>
    <row r="98" spans="1:26" ht="12" customHeight="1">
      <c r="A98" s="41">
        <v>1999</v>
      </c>
      <c r="B98" s="78">
        <f>IF(+'[1]Pop'!D220=0,'[1]Pop'!H220,'[1]Pop'!D220)</f>
        <v>279.295</v>
      </c>
      <c r="C98" s="56">
        <v>162589</v>
      </c>
      <c r="D98" s="56">
        <v>1107</v>
      </c>
      <c r="E98" s="66">
        <v>0.66</v>
      </c>
      <c r="F98" s="56">
        <f t="shared" si="10"/>
        <v>161481.34</v>
      </c>
      <c r="G98" s="56">
        <v>4945</v>
      </c>
      <c r="H98" s="62">
        <v>5016.418087071238</v>
      </c>
      <c r="I98" s="56">
        <f t="shared" si="11"/>
        <v>171442.75808707124</v>
      </c>
      <c r="J98" s="56">
        <v>1619.990735694823</v>
      </c>
      <c r="K98" s="56">
        <v>947</v>
      </c>
      <c r="L98" s="56">
        <v>5791.945486842105</v>
      </c>
      <c r="M98" s="56">
        <v>5</v>
      </c>
      <c r="N98" s="62">
        <f t="shared" si="6"/>
        <v>163078.82186453431</v>
      </c>
      <c r="O98" s="66">
        <f t="shared" si="7"/>
        <v>163083.82186453431</v>
      </c>
      <c r="P98" s="66">
        <f t="shared" si="8"/>
        <v>0.017902218084820707</v>
      </c>
      <c r="Q98" s="66">
        <f t="shared" si="12"/>
        <v>583.8945268069042</v>
      </c>
      <c r="R98" s="66">
        <f t="shared" si="9"/>
        <v>583.912429024989</v>
      </c>
      <c r="S98" s="80"/>
      <c r="T98" s="80"/>
      <c r="U98" s="80"/>
      <c r="V98" s="80"/>
      <c r="W98" s="80"/>
      <c r="X98" s="80"/>
      <c r="Y98" s="80"/>
      <c r="Z98" s="80"/>
    </row>
    <row r="99" spans="1:26" ht="12" customHeight="1">
      <c r="A99" s="41">
        <v>2000</v>
      </c>
      <c r="B99" s="78">
        <f>IF(+'[1]Pop'!D221=0,'[1]Pop'!H221,'[1]Pop'!D221)</f>
        <v>282.385</v>
      </c>
      <c r="C99" s="56">
        <v>167393</v>
      </c>
      <c r="D99" s="56">
        <v>1109</v>
      </c>
      <c r="E99" s="66">
        <v>3</v>
      </c>
      <c r="F99" s="56">
        <f t="shared" si="10"/>
        <v>166281</v>
      </c>
      <c r="G99" s="56">
        <v>4493</v>
      </c>
      <c r="H99" s="62">
        <v>5791.945486842105</v>
      </c>
      <c r="I99" s="56">
        <f t="shared" si="11"/>
        <v>176565.9454868421</v>
      </c>
      <c r="J99" s="56">
        <v>2212.9437500000004</v>
      </c>
      <c r="K99" s="56">
        <v>909</v>
      </c>
      <c r="L99" s="56">
        <v>6531.83298425197</v>
      </c>
      <c r="M99" s="56">
        <v>9</v>
      </c>
      <c r="N99" s="62">
        <f t="shared" si="6"/>
        <v>166903.16875259014</v>
      </c>
      <c r="O99" s="66">
        <f t="shared" si="7"/>
        <v>166912.16875259014</v>
      </c>
      <c r="P99" s="66">
        <f t="shared" si="8"/>
        <v>0.03187138127025161</v>
      </c>
      <c r="Q99" s="66">
        <f t="shared" si="12"/>
        <v>591.048280725216</v>
      </c>
      <c r="R99" s="66">
        <f t="shared" si="9"/>
        <v>591.0801521064863</v>
      </c>
      <c r="S99" s="80"/>
      <c r="T99" s="80"/>
      <c r="U99" s="80"/>
      <c r="V99" s="80"/>
      <c r="W99" s="80"/>
      <c r="X99" s="80"/>
      <c r="Y99" s="80"/>
      <c r="Z99" s="80"/>
    </row>
    <row r="100" spans="1:26" ht="12" customHeight="1">
      <c r="A100" s="43">
        <v>2001</v>
      </c>
      <c r="B100" s="79">
        <f>IF(+'[1]Pop'!D222=0,'[1]Pop'!H222,'[1]Pop'!D222)</f>
        <v>285.309019</v>
      </c>
      <c r="C100" s="60">
        <v>165332</v>
      </c>
      <c r="D100" s="60">
        <v>1036</v>
      </c>
      <c r="E100" s="67">
        <v>3</v>
      </c>
      <c r="F100" s="60">
        <f t="shared" si="10"/>
        <v>164293</v>
      </c>
      <c r="G100" s="60">
        <v>6484</v>
      </c>
      <c r="H100" s="63">
        <v>6531.83298425197</v>
      </c>
      <c r="I100" s="60">
        <f t="shared" si="11"/>
        <v>177308.83298425196</v>
      </c>
      <c r="J100" s="60">
        <v>2433.3782016348773</v>
      </c>
      <c r="K100" s="60">
        <v>800</v>
      </c>
      <c r="L100" s="60">
        <v>6810.219395778366</v>
      </c>
      <c r="M100" s="60">
        <v>5</v>
      </c>
      <c r="N100" s="63">
        <f t="shared" si="6"/>
        <v>167260.2353868387</v>
      </c>
      <c r="O100" s="67">
        <f t="shared" si="7"/>
        <v>167265.2353868387</v>
      </c>
      <c r="P100" s="67">
        <f t="shared" si="8"/>
        <v>0.017524857845450728</v>
      </c>
      <c r="Q100" s="67">
        <f t="shared" si="12"/>
        <v>586.2423696701951</v>
      </c>
      <c r="R100" s="67">
        <f t="shared" si="9"/>
        <v>586.2598945280406</v>
      </c>
      <c r="S100" s="80"/>
      <c r="T100" s="80"/>
      <c r="U100" s="80"/>
      <c r="V100" s="80"/>
      <c r="W100" s="80"/>
      <c r="X100" s="80"/>
      <c r="Y100" s="80"/>
      <c r="Z100" s="80"/>
    </row>
    <row r="101" spans="1:26" ht="12" customHeight="1">
      <c r="A101" s="43">
        <v>2002</v>
      </c>
      <c r="B101" s="79">
        <f>IF(+'[1]Pop'!D223=0,'[1]Pop'!H223,'[1]Pop'!D223)</f>
        <v>288.104818</v>
      </c>
      <c r="C101" s="119">
        <v>170063</v>
      </c>
      <c r="D101" s="60">
        <v>959</v>
      </c>
      <c r="E101" s="67">
        <v>42</v>
      </c>
      <c r="F101" s="60">
        <f t="shared" si="10"/>
        <v>169062</v>
      </c>
      <c r="G101" s="60">
        <v>6147</v>
      </c>
      <c r="H101" s="63">
        <v>6810.219395778366</v>
      </c>
      <c r="I101" s="60">
        <f t="shared" si="11"/>
        <v>182019.21939577837</v>
      </c>
      <c r="J101" s="60">
        <v>2155.269565217391</v>
      </c>
      <c r="K101" s="60">
        <v>640</v>
      </c>
      <c r="L101" s="60">
        <v>9640.637625329817</v>
      </c>
      <c r="M101" s="60">
        <v>23.4</v>
      </c>
      <c r="N101" s="63">
        <f t="shared" si="6"/>
        <v>169559.91220523117</v>
      </c>
      <c r="O101" s="67">
        <f t="shared" si="7"/>
        <v>169583.31220523117</v>
      </c>
      <c r="P101" s="67">
        <f t="shared" si="8"/>
        <v>0.08122043970816203</v>
      </c>
      <c r="Q101" s="67">
        <f t="shared" si="12"/>
        <v>588.5354968455653</v>
      </c>
      <c r="R101" s="67">
        <f t="shared" si="9"/>
        <v>588.6167172852735</v>
      </c>
      <c r="S101" s="80"/>
      <c r="T101" s="80"/>
      <c r="U101" s="80"/>
      <c r="V101" s="80"/>
      <c r="W101" s="80"/>
      <c r="X101" s="80"/>
      <c r="Y101" s="80"/>
      <c r="Z101" s="80"/>
    </row>
    <row r="102" spans="1:26" ht="12" customHeight="1">
      <c r="A102" s="43">
        <v>2003</v>
      </c>
      <c r="B102" s="79">
        <f>IF(+'[1]Pop'!D224=0,'[1]Pop'!H224,'[1]Pop'!D224)</f>
        <v>290.819634</v>
      </c>
      <c r="C102" s="119">
        <v>170348</v>
      </c>
      <c r="D102" s="60">
        <v>959</v>
      </c>
      <c r="E102" s="67">
        <v>100</v>
      </c>
      <c r="F102" s="60">
        <f t="shared" si="10"/>
        <v>169289</v>
      </c>
      <c r="G102" s="60">
        <v>6171</v>
      </c>
      <c r="H102" s="63">
        <v>9640.637625329817</v>
      </c>
      <c r="I102" s="60">
        <f t="shared" si="11"/>
        <v>185100.6376253298</v>
      </c>
      <c r="J102" s="60">
        <v>2486.716348773842</v>
      </c>
      <c r="K102" s="60">
        <v>667</v>
      </c>
      <c r="L102" s="60">
        <v>8287.67431662269</v>
      </c>
      <c r="M102" s="60">
        <v>165.8</v>
      </c>
      <c r="N102" s="63">
        <f t="shared" si="6"/>
        <v>173493.4469599333</v>
      </c>
      <c r="O102" s="67">
        <f t="shared" si="7"/>
        <v>173659.24695993328</v>
      </c>
      <c r="P102" s="67">
        <f t="shared" si="8"/>
        <v>0.5701128143225709</v>
      </c>
      <c r="Q102" s="67">
        <f t="shared" si="12"/>
        <v>596.567173177631</v>
      </c>
      <c r="R102" s="67">
        <f t="shared" si="9"/>
        <v>597.1372859919536</v>
      </c>
      <c r="S102" s="80"/>
      <c r="T102" s="80"/>
      <c r="U102" s="80"/>
      <c r="V102" s="80"/>
      <c r="W102" s="80"/>
      <c r="X102" s="80"/>
      <c r="Y102" s="80"/>
      <c r="Z102" s="80"/>
    </row>
    <row r="103" spans="1:26" ht="12" customHeight="1">
      <c r="A103" s="43">
        <v>2004</v>
      </c>
      <c r="B103" s="79">
        <f>IF(+'[1]Pop'!D225=0,'[1]Pop'!H225,'[1]Pop'!D225)</f>
        <v>293.463185</v>
      </c>
      <c r="C103" s="119">
        <v>170832</v>
      </c>
      <c r="D103" s="60">
        <v>958</v>
      </c>
      <c r="E103" s="67">
        <v>24.86</v>
      </c>
      <c r="F103" s="60">
        <f t="shared" si="10"/>
        <v>169849.14</v>
      </c>
      <c r="G103" s="60">
        <v>7027</v>
      </c>
      <c r="H103" s="63">
        <v>8287.67431662269</v>
      </c>
      <c r="I103" s="60">
        <f t="shared" si="11"/>
        <v>185163.8143166227</v>
      </c>
      <c r="J103" s="60">
        <v>2972.574931880109</v>
      </c>
      <c r="K103" s="60">
        <v>728</v>
      </c>
      <c r="L103" s="60">
        <v>6914.330349206348</v>
      </c>
      <c r="M103" s="60">
        <v>45</v>
      </c>
      <c r="N103" s="63">
        <f t="shared" si="6"/>
        <v>174503.90903553626</v>
      </c>
      <c r="O103" s="116">
        <f t="shared" si="7"/>
        <v>174548.90903553626</v>
      </c>
      <c r="P103" s="67">
        <f t="shared" si="8"/>
        <v>0.15334121041451929</v>
      </c>
      <c r="Q103" s="67">
        <f t="shared" si="12"/>
        <v>594.6364585238733</v>
      </c>
      <c r="R103" s="67">
        <f t="shared" si="9"/>
        <v>594.7897997342878</v>
      </c>
      <c r="S103" s="80"/>
      <c r="T103" s="80"/>
      <c r="U103" s="80"/>
      <c r="V103" s="80"/>
      <c r="W103" s="80"/>
      <c r="X103" s="80"/>
      <c r="Y103" s="80"/>
      <c r="Z103" s="80"/>
    </row>
    <row r="104" spans="1:26" ht="12" customHeight="1">
      <c r="A104" s="43">
        <v>2005</v>
      </c>
      <c r="B104" s="79">
        <f>IF(+'[1]Pop'!D226=0,'[1]Pop'!H226,'[1]Pop'!D226)</f>
        <v>296.186216</v>
      </c>
      <c r="C104" s="119">
        <v>176931</v>
      </c>
      <c r="D104" s="60">
        <v>949</v>
      </c>
      <c r="E104" s="67">
        <v>3.685141242804349</v>
      </c>
      <c r="F104" s="60">
        <f t="shared" si="10"/>
        <v>175978.3148587572</v>
      </c>
      <c r="G104" s="60">
        <v>7421</v>
      </c>
      <c r="H104" s="63">
        <v>6914.330349206348</v>
      </c>
      <c r="I104" s="60">
        <f t="shared" si="11"/>
        <v>190313.64520796353</v>
      </c>
      <c r="J104" s="60">
        <v>2592.3224043715845</v>
      </c>
      <c r="K104" s="60">
        <v>1194.348</v>
      </c>
      <c r="L104" s="60">
        <v>7548.037007853403</v>
      </c>
      <c r="M104" s="60">
        <v>1205.79</v>
      </c>
      <c r="N104" s="63">
        <f t="shared" si="6"/>
        <v>177773.14779573857</v>
      </c>
      <c r="O104" s="116">
        <f t="shared" si="7"/>
        <v>178978.93779573857</v>
      </c>
      <c r="P104" s="67">
        <f t="shared" si="8"/>
        <v>4.071053731953549</v>
      </c>
      <c r="Q104" s="67">
        <f t="shared" si="12"/>
        <v>600.2073634504942</v>
      </c>
      <c r="R104" s="67">
        <f t="shared" si="9"/>
        <v>604.2784171824477</v>
      </c>
      <c r="S104" s="80"/>
      <c r="T104" s="80"/>
      <c r="U104" s="80"/>
      <c r="V104" s="80"/>
      <c r="W104" s="80"/>
      <c r="X104" s="80"/>
      <c r="Y104" s="80"/>
      <c r="Z104" s="80"/>
    </row>
    <row r="105" spans="1:26" ht="12" customHeight="1">
      <c r="A105" s="41">
        <v>2006</v>
      </c>
      <c r="B105" s="78">
        <f>IF(+'[1]Pop'!D227=0,'[1]Pop'!H227,'[1]Pop'!D227)</f>
        <v>298.995825</v>
      </c>
      <c r="C105" s="120">
        <v>181782</v>
      </c>
      <c r="D105" s="72">
        <v>943</v>
      </c>
      <c r="E105" s="66">
        <v>4.941351423647236</v>
      </c>
      <c r="F105" s="72">
        <f t="shared" si="10"/>
        <v>180834.05864857635</v>
      </c>
      <c r="G105" s="72">
        <v>7484</v>
      </c>
      <c r="H105" s="117">
        <v>7548.037007853403</v>
      </c>
      <c r="I105" s="72">
        <f t="shared" si="11"/>
        <v>195866.09565642977</v>
      </c>
      <c r="J105" s="72">
        <v>2860</v>
      </c>
      <c r="K105" s="72">
        <v>802.552</v>
      </c>
      <c r="L105" s="72">
        <v>8986.134571424805</v>
      </c>
      <c r="M105" s="72">
        <v>459.4</v>
      </c>
      <c r="N105" s="62">
        <f t="shared" si="6"/>
        <v>182758.00908500497</v>
      </c>
      <c r="O105" s="118">
        <f t="shared" si="7"/>
        <v>183217.40908500497</v>
      </c>
      <c r="P105" s="66">
        <f t="shared" si="8"/>
        <v>1.5364763036406945</v>
      </c>
      <c r="Q105" s="66">
        <f t="shared" si="12"/>
        <v>611.2393344790181</v>
      </c>
      <c r="R105" s="66">
        <f t="shared" si="9"/>
        <v>612.7758107826588</v>
      </c>
      <c r="S105" s="80"/>
      <c r="T105" s="80"/>
      <c r="U105" s="80"/>
      <c r="V105" s="80"/>
      <c r="W105" s="80"/>
      <c r="X105" s="80"/>
      <c r="Y105" s="80"/>
      <c r="Z105" s="80"/>
    </row>
    <row r="106" spans="1:26" ht="12" customHeight="1">
      <c r="A106" s="41">
        <v>2007</v>
      </c>
      <c r="B106" s="78">
        <f>IF(+'[1]Pop'!D228=0,'[1]Pop'!H228,'[1]Pop'!D228)</f>
        <v>302.003917</v>
      </c>
      <c r="C106" s="120">
        <v>185654</v>
      </c>
      <c r="D106" s="72">
        <v>952</v>
      </c>
      <c r="E106" s="66">
        <v>3.2064757889452618</v>
      </c>
      <c r="F106" s="72">
        <f t="shared" si="10"/>
        <v>184698.79352421107</v>
      </c>
      <c r="G106" s="72">
        <v>7178</v>
      </c>
      <c r="H106" s="117">
        <v>8986.134571424805</v>
      </c>
      <c r="I106" s="72">
        <f t="shared" si="11"/>
        <v>200862.92809563587</v>
      </c>
      <c r="J106" s="72">
        <v>5210</v>
      </c>
      <c r="K106" s="72">
        <v>741.824</v>
      </c>
      <c r="L106" s="72">
        <v>9768.004759162306</v>
      </c>
      <c r="M106" s="72">
        <v>1452.6</v>
      </c>
      <c r="N106" s="62">
        <f t="shared" si="6"/>
        <v>183690.49933647356</v>
      </c>
      <c r="O106" s="118">
        <f t="shared" si="7"/>
        <v>185143.09933647356</v>
      </c>
      <c r="P106" s="66">
        <f t="shared" si="8"/>
        <v>4.809871389846907</v>
      </c>
      <c r="Q106" s="66">
        <f t="shared" si="12"/>
        <v>608.2387975665679</v>
      </c>
      <c r="R106" s="66">
        <f t="shared" si="9"/>
        <v>613.0486689564148</v>
      </c>
      <c r="S106" s="80"/>
      <c r="T106" s="80"/>
      <c r="U106" s="80"/>
      <c r="V106" s="80"/>
      <c r="W106" s="80"/>
      <c r="X106" s="80"/>
      <c r="Y106" s="80"/>
      <c r="Z106" s="80"/>
    </row>
    <row r="107" spans="1:26" ht="12" customHeight="1">
      <c r="A107" s="41">
        <v>2008</v>
      </c>
      <c r="B107" s="78">
        <f>IF(+'[1]Pop'!D229=0,'[1]Pop'!H229,'[1]Pop'!D229)</f>
        <v>304.797761</v>
      </c>
      <c r="C107" s="120">
        <v>189978</v>
      </c>
      <c r="D107" s="72">
        <v>944</v>
      </c>
      <c r="E107" s="66">
        <v>7.749371751103292</v>
      </c>
      <c r="F107" s="72">
        <f t="shared" si="10"/>
        <v>189026.2506282489</v>
      </c>
      <c r="G107" s="72">
        <v>5260</v>
      </c>
      <c r="H107" s="117">
        <v>9768.004759162306</v>
      </c>
      <c r="I107" s="72">
        <f t="shared" si="11"/>
        <v>204054.25538741122</v>
      </c>
      <c r="J107" s="72">
        <v>8527</v>
      </c>
      <c r="K107" s="72">
        <v>872.825</v>
      </c>
      <c r="L107" s="72">
        <v>9533.617994722956</v>
      </c>
      <c r="M107" s="72">
        <v>1310.7</v>
      </c>
      <c r="N107" s="62">
        <f t="shared" si="6"/>
        <v>183810.11239268823</v>
      </c>
      <c r="O107" s="118">
        <f t="shared" si="7"/>
        <v>185120.81239268824</v>
      </c>
      <c r="P107" s="66">
        <f t="shared" si="8"/>
        <v>4.300228439014026</v>
      </c>
      <c r="Q107" s="66">
        <f t="shared" si="12"/>
        <v>603.0559797737105</v>
      </c>
      <c r="R107" s="66">
        <f t="shared" si="9"/>
        <v>607.3562082127246</v>
      </c>
      <c r="S107" s="80"/>
      <c r="T107" s="80"/>
      <c r="U107" s="80"/>
      <c r="V107" s="80"/>
      <c r="W107" s="80"/>
      <c r="X107" s="80"/>
      <c r="Y107" s="80"/>
      <c r="Z107" s="80"/>
    </row>
    <row r="108" spans="1:26" ht="12" customHeight="1">
      <c r="A108" s="41">
        <v>2009</v>
      </c>
      <c r="B108" s="78">
        <f>IF(+'[1]Pop'!D230=0,'[1]Pop'!H230,'[1]Pop'!D230)</f>
        <v>307.439406</v>
      </c>
      <c r="C108" s="120">
        <v>189202</v>
      </c>
      <c r="D108" s="72">
        <v>901</v>
      </c>
      <c r="E108" s="66">
        <v>15.052746755215546</v>
      </c>
      <c r="F108" s="72">
        <f t="shared" si="10"/>
        <v>188285.94725324478</v>
      </c>
      <c r="G108" s="72">
        <v>5559</v>
      </c>
      <c r="H108" s="117">
        <v>9533.617994722956</v>
      </c>
      <c r="I108" s="72">
        <f t="shared" si="11"/>
        <v>203378.56524796775</v>
      </c>
      <c r="J108" s="72">
        <v>4809.659474114442</v>
      </c>
      <c r="K108" s="72">
        <v>1036.689</v>
      </c>
      <c r="L108" s="72">
        <v>10678.763340369394</v>
      </c>
      <c r="M108" s="72">
        <v>1628.5</v>
      </c>
      <c r="N108" s="62">
        <f t="shared" si="6"/>
        <v>185224.9534334839</v>
      </c>
      <c r="O108" s="118">
        <f t="shared" si="7"/>
        <v>186853.4534334839</v>
      </c>
      <c r="P108" s="66">
        <f t="shared" si="8"/>
        <v>5.296978748391155</v>
      </c>
      <c r="Q108" s="66">
        <f t="shared" si="12"/>
        <v>602.4762922989901</v>
      </c>
      <c r="R108" s="66">
        <f t="shared" si="9"/>
        <v>607.7732710473813</v>
      </c>
      <c r="S108" s="80"/>
      <c r="T108" s="80"/>
      <c r="U108" s="80"/>
      <c r="V108" s="80"/>
      <c r="W108" s="80"/>
      <c r="X108" s="80"/>
      <c r="Y108" s="80"/>
      <c r="Z108" s="80"/>
    </row>
    <row r="109" spans="1:18" ht="12" customHeight="1">
      <c r="A109" s="41">
        <v>2010</v>
      </c>
      <c r="B109" s="78">
        <f>IF(+'[1]Pop'!D231=0,'[1]Pop'!H231,'[1]Pop'!D231)</f>
        <v>309.741279</v>
      </c>
      <c r="C109" s="120">
        <v>192877</v>
      </c>
      <c r="D109" s="72">
        <v>873</v>
      </c>
      <c r="E109" s="66">
        <v>143.0583413693346</v>
      </c>
      <c r="F109" s="72">
        <f t="shared" si="10"/>
        <v>191860.94165863068</v>
      </c>
      <c r="G109" s="72">
        <v>4043</v>
      </c>
      <c r="H109" s="117">
        <v>10678.763340369394</v>
      </c>
      <c r="I109" s="72">
        <f t="shared" si="11"/>
        <v>206582.70499900007</v>
      </c>
      <c r="J109" s="72">
        <v>8366.197519125682</v>
      </c>
      <c r="K109" s="72">
        <v>1040.4118415421606</v>
      </c>
      <c r="L109" s="72">
        <v>10053.020049350647</v>
      </c>
      <c r="M109" s="72">
        <v>1616</v>
      </c>
      <c r="N109" s="62">
        <f t="shared" si="6"/>
        <v>185507.07558898156</v>
      </c>
      <c r="O109" s="118">
        <f t="shared" si="7"/>
        <v>187123.07558898156</v>
      </c>
      <c r="P109" s="66">
        <f t="shared" si="8"/>
        <v>5.217257464737207</v>
      </c>
      <c r="Q109" s="66">
        <f t="shared" si="12"/>
        <v>598.9097616820442</v>
      </c>
      <c r="R109" s="66">
        <f t="shared" si="9"/>
        <v>604.1270191467814</v>
      </c>
    </row>
    <row r="110" spans="1:18" ht="12" customHeight="1">
      <c r="A110" s="127">
        <v>2011</v>
      </c>
      <c r="B110" s="122">
        <f>IF(+'[1]Pop'!D232=0,'[1]Pop'!H232,'[1]Pop'!D232)</f>
        <v>311.973914</v>
      </c>
      <c r="C110" s="148">
        <v>196255</v>
      </c>
      <c r="D110" s="125">
        <v>867</v>
      </c>
      <c r="E110" s="129">
        <v>14.988646647470178</v>
      </c>
      <c r="F110" s="125">
        <f t="shared" si="10"/>
        <v>195373.01135335254</v>
      </c>
      <c r="G110" s="125">
        <v>3504</v>
      </c>
      <c r="H110" s="147">
        <v>10053.020049350647</v>
      </c>
      <c r="I110" s="125">
        <f t="shared" si="11"/>
        <v>208930.0314027032</v>
      </c>
      <c r="J110" s="125">
        <v>9056</v>
      </c>
      <c r="K110" s="125">
        <v>1134.1815241249267</v>
      </c>
      <c r="L110" s="125">
        <v>10186.391955613577</v>
      </c>
      <c r="M110" s="130" t="s">
        <v>7</v>
      </c>
      <c r="N110" s="131">
        <f aca="true" t="shared" si="13" ref="N110:N117">I110-J110-K110-L110</f>
        <v>188553.4579229647</v>
      </c>
      <c r="O110" s="149">
        <f>N110</f>
        <v>188553.4579229647</v>
      </c>
      <c r="P110" s="129" t="s">
        <v>7</v>
      </c>
      <c r="Q110" s="129">
        <f t="shared" si="12"/>
        <v>604.3885384691641</v>
      </c>
      <c r="R110" s="129">
        <f aca="true" t="shared" si="14" ref="R110:R117">Q110</f>
        <v>604.3885384691641</v>
      </c>
    </row>
    <row r="111" spans="1:18" ht="12" customHeight="1">
      <c r="A111" s="127">
        <v>2012</v>
      </c>
      <c r="B111" s="122">
        <f>IF(+'[1]Pop'!D233=0,'[1]Pop'!H233,'[1]Pop'!D233)</f>
        <v>314.167558</v>
      </c>
      <c r="C111" s="148">
        <v>200642</v>
      </c>
      <c r="D111" s="125">
        <v>858</v>
      </c>
      <c r="E111" s="129">
        <v>7.965662820151985</v>
      </c>
      <c r="F111" s="125">
        <f t="shared" si="10"/>
        <v>199776.03433717985</v>
      </c>
      <c r="G111" s="125">
        <v>4110</v>
      </c>
      <c r="H111" s="147">
        <v>10186.391955613577</v>
      </c>
      <c r="I111" s="125">
        <f t="shared" si="11"/>
        <v>214072.42629279342</v>
      </c>
      <c r="J111" s="125">
        <v>8506</v>
      </c>
      <c r="K111" s="125">
        <v>959.9519527243352</v>
      </c>
      <c r="L111" s="125">
        <v>11371.679334196895</v>
      </c>
      <c r="M111" s="130" t="s">
        <v>7</v>
      </c>
      <c r="N111" s="63">
        <f t="shared" si="13"/>
        <v>193234.79500587218</v>
      </c>
      <c r="O111" s="116">
        <f aca="true" t="shared" si="15" ref="O111:O117">N111</f>
        <v>193234.79500587218</v>
      </c>
      <c r="P111" s="67" t="s">
        <v>7</v>
      </c>
      <c r="Q111" s="67">
        <f t="shared" si="12"/>
        <v>615.0692205013485</v>
      </c>
      <c r="R111" s="67">
        <f t="shared" si="14"/>
        <v>615.0692205013485</v>
      </c>
    </row>
    <row r="112" spans="1:18" ht="12" customHeight="1">
      <c r="A112" s="127">
        <v>2013</v>
      </c>
      <c r="B112" s="122">
        <f>IF(+'[1]Pop'!D234=0,'[1]Pop'!H234,'[1]Pop'!D234)</f>
        <v>316.294766</v>
      </c>
      <c r="C112" s="148">
        <v>201260</v>
      </c>
      <c r="D112" s="125">
        <v>877</v>
      </c>
      <c r="E112" s="129">
        <v>13.112299465240639</v>
      </c>
      <c r="F112" s="125">
        <f t="shared" si="10"/>
        <v>200369.88770053475</v>
      </c>
      <c r="G112" s="125">
        <v>3772</v>
      </c>
      <c r="H112" s="147">
        <v>11371.679334196895</v>
      </c>
      <c r="I112" s="125">
        <f t="shared" si="11"/>
        <v>215513.56703473165</v>
      </c>
      <c r="J112" s="125">
        <v>12074</v>
      </c>
      <c r="K112" s="125">
        <v>983.3076035582748</v>
      </c>
      <c r="L112" s="125">
        <v>10305.865413881746</v>
      </c>
      <c r="M112" s="130" t="s">
        <v>7</v>
      </c>
      <c r="N112" s="131">
        <f t="shared" si="13"/>
        <v>192150.39401729163</v>
      </c>
      <c r="O112" s="149">
        <f t="shared" si="15"/>
        <v>192150.39401729163</v>
      </c>
      <c r="P112" s="129" t="s">
        <v>7</v>
      </c>
      <c r="Q112" s="129">
        <f t="shared" si="12"/>
        <v>607.5041849326449</v>
      </c>
      <c r="R112" s="129">
        <f t="shared" si="14"/>
        <v>607.5041849326449</v>
      </c>
    </row>
    <row r="113" spans="1:18" ht="12" customHeight="1">
      <c r="A113" s="127">
        <v>2014</v>
      </c>
      <c r="B113" s="122">
        <f>IF(+'[1]Pop'!D235=0,'[1]Pop'!H235,'[1]Pop'!D235)</f>
        <v>318.576955</v>
      </c>
      <c r="C113" s="148">
        <v>206048</v>
      </c>
      <c r="D113" s="125">
        <v>874</v>
      </c>
      <c r="E113" s="129">
        <v>59.2522519946238</v>
      </c>
      <c r="F113" s="125">
        <f t="shared" si="10"/>
        <v>205114.74774800538</v>
      </c>
      <c r="G113" s="125">
        <v>4372</v>
      </c>
      <c r="H113" s="147">
        <v>10305.865413881746</v>
      </c>
      <c r="I113" s="125">
        <f t="shared" si="11"/>
        <v>219792.61316188713</v>
      </c>
      <c r="J113" s="125">
        <v>12174</v>
      </c>
      <c r="K113" s="125">
        <v>943.3082095121109</v>
      </c>
      <c r="L113" s="125">
        <v>10443.410246113992</v>
      </c>
      <c r="M113" s="130" t="s">
        <v>7</v>
      </c>
      <c r="N113" s="131">
        <f t="shared" si="13"/>
        <v>196231.89470626102</v>
      </c>
      <c r="O113" s="149">
        <f t="shared" si="15"/>
        <v>196231.89470626102</v>
      </c>
      <c r="P113" s="129" t="s">
        <v>7</v>
      </c>
      <c r="Q113" s="129">
        <f t="shared" si="12"/>
        <v>615.9638719199291</v>
      </c>
      <c r="R113" s="129">
        <f t="shared" si="14"/>
        <v>615.9638719199291</v>
      </c>
    </row>
    <row r="114" spans="1:18" ht="12" customHeight="1">
      <c r="A114" s="127">
        <v>2015</v>
      </c>
      <c r="B114" s="122">
        <f>IF(+'[1]Pop'!D236=0,'[1]Pop'!H236,'[1]Pop'!D236)</f>
        <v>320.870703</v>
      </c>
      <c r="C114" s="148">
        <v>208508</v>
      </c>
      <c r="D114" s="125">
        <v>880</v>
      </c>
      <c r="E114" s="129">
        <v>72.69073224043719</v>
      </c>
      <c r="F114" s="125">
        <f t="shared" si="10"/>
        <v>207555.30926775956</v>
      </c>
      <c r="G114" s="125">
        <v>5759</v>
      </c>
      <c r="H114" s="147">
        <v>10443.410246113992</v>
      </c>
      <c r="I114" s="125">
        <f t="shared" si="11"/>
        <v>223757.71951387354</v>
      </c>
      <c r="J114" s="125">
        <v>8501</v>
      </c>
      <c r="K114" s="125">
        <v>869.0736732232926</v>
      </c>
      <c r="L114" s="125">
        <v>12287.452661538464</v>
      </c>
      <c r="M114" s="130" t="s">
        <v>7</v>
      </c>
      <c r="N114" s="131">
        <f t="shared" si="13"/>
        <v>202100.19317911178</v>
      </c>
      <c r="O114" s="149">
        <f t="shared" si="15"/>
        <v>202100.19317911178</v>
      </c>
      <c r="P114" s="129" t="s">
        <v>7</v>
      </c>
      <c r="Q114" s="129">
        <f t="shared" si="12"/>
        <v>629.8493171534947</v>
      </c>
      <c r="R114" s="129">
        <f t="shared" si="14"/>
        <v>629.8493171534947</v>
      </c>
    </row>
    <row r="115" spans="1:18" ht="12" customHeight="1">
      <c r="A115" s="182">
        <v>2016</v>
      </c>
      <c r="B115" s="183">
        <f>IF(+'[1]Pop'!D237=0,'[1]Pop'!H237,'[1]Pop'!D237)</f>
        <v>323.161011</v>
      </c>
      <c r="C115" s="194">
        <v>212451</v>
      </c>
      <c r="D115" s="174">
        <v>900</v>
      </c>
      <c r="E115" s="168">
        <v>23.91770301717041</v>
      </c>
      <c r="F115" s="174">
        <f t="shared" si="10"/>
        <v>211527.08229698284</v>
      </c>
      <c r="G115" s="174">
        <v>6936</v>
      </c>
      <c r="H115" s="184">
        <v>12287.452661538464</v>
      </c>
      <c r="I115" s="174">
        <f t="shared" si="11"/>
        <v>230750.5349585213</v>
      </c>
      <c r="J115" s="174">
        <v>8388</v>
      </c>
      <c r="K115" s="174">
        <v>904.3637728584011</v>
      </c>
      <c r="L115" s="174">
        <v>12673.886445843833</v>
      </c>
      <c r="M115" s="167" t="s">
        <v>7</v>
      </c>
      <c r="N115" s="169">
        <f t="shared" si="13"/>
        <v>208784.28473981906</v>
      </c>
      <c r="O115" s="195">
        <f t="shared" si="15"/>
        <v>208784.28473981906</v>
      </c>
      <c r="P115" s="168" t="s">
        <v>7</v>
      </c>
      <c r="Q115" s="168">
        <f t="shared" si="12"/>
        <v>646.0689180719858</v>
      </c>
      <c r="R115" s="168">
        <f t="shared" si="14"/>
        <v>646.0689180719858</v>
      </c>
    </row>
    <row r="116" spans="1:18" ht="12" customHeight="1">
      <c r="A116" s="182">
        <v>2017</v>
      </c>
      <c r="B116" s="183">
        <f>IF(+'[1]Pop'!D238=0,'[1]Pop'!H238,'[1]Pop'!D238)</f>
        <v>325.20603</v>
      </c>
      <c r="C116" s="194">
        <v>215527</v>
      </c>
      <c r="D116" s="174">
        <v>901</v>
      </c>
      <c r="E116" s="168">
        <v>21.446366782006923</v>
      </c>
      <c r="F116" s="174">
        <f t="shared" si="10"/>
        <v>214604.553633218</v>
      </c>
      <c r="G116" s="174">
        <v>5987.752755451407</v>
      </c>
      <c r="H116" s="184">
        <v>12673.886445843833</v>
      </c>
      <c r="I116" s="174">
        <f t="shared" si="11"/>
        <v>233266.1928345132</v>
      </c>
      <c r="J116" s="174">
        <v>9212.22810345043</v>
      </c>
      <c r="K116" s="216">
        <v>991.3204267978637</v>
      </c>
      <c r="L116" s="174">
        <v>13397.300503759394</v>
      </c>
      <c r="M116" s="167" t="s">
        <v>7</v>
      </c>
      <c r="N116" s="169">
        <f t="shared" si="13"/>
        <v>209665.3438005055</v>
      </c>
      <c r="O116" s="195">
        <f t="shared" si="15"/>
        <v>209665.3438005055</v>
      </c>
      <c r="P116" s="168" t="s">
        <v>7</v>
      </c>
      <c r="Q116" s="168">
        <f t="shared" si="12"/>
        <v>644.7154248662164</v>
      </c>
      <c r="R116" s="168">
        <f t="shared" si="14"/>
        <v>644.7154248662164</v>
      </c>
    </row>
    <row r="117" spans="1:18" ht="12" customHeight="1">
      <c r="A117" s="209">
        <v>2018</v>
      </c>
      <c r="B117" s="178">
        <f>IF(+'[1]Pop'!D239=0,'[1]Pop'!H239,'[1]Pop'!D239)</f>
        <v>326.923976</v>
      </c>
      <c r="C117" s="235">
        <v>217568</v>
      </c>
      <c r="D117" s="210">
        <v>928</v>
      </c>
      <c r="E117" s="214">
        <v>83.5</v>
      </c>
      <c r="F117" s="210">
        <f t="shared" si="10"/>
        <v>216556.5</v>
      </c>
      <c r="G117" s="210">
        <v>6299.981055754258</v>
      </c>
      <c r="H117" s="220">
        <v>13397.300503759394</v>
      </c>
      <c r="I117" s="210">
        <f t="shared" si="11"/>
        <v>236253.78155951365</v>
      </c>
      <c r="J117" s="210">
        <v>10375.382986176803</v>
      </c>
      <c r="K117" s="72">
        <v>963.1293838067991</v>
      </c>
      <c r="L117" s="210">
        <v>13790.871340759071</v>
      </c>
      <c r="M117" s="151" t="s">
        <v>7</v>
      </c>
      <c r="N117" s="236">
        <f t="shared" si="13"/>
        <v>211124.39784877095</v>
      </c>
      <c r="O117" s="237">
        <f t="shared" si="15"/>
        <v>211124.39784877095</v>
      </c>
      <c r="P117" s="214" t="s">
        <v>7</v>
      </c>
      <c r="Q117" s="214">
        <f t="shared" si="12"/>
        <v>645.7904997728615</v>
      </c>
      <c r="R117" s="214">
        <f t="shared" si="14"/>
        <v>645.7904997728615</v>
      </c>
    </row>
    <row r="118" spans="1:18" ht="12" customHeight="1" thickBot="1">
      <c r="A118" s="204">
        <v>2019</v>
      </c>
      <c r="B118" s="205">
        <f>IF(+'[1]Pop'!D240=0,'[1]Pop'!H240,'[1]Pop'!D240)</f>
        <v>328.475998</v>
      </c>
      <c r="C118" s="206">
        <v>218382</v>
      </c>
      <c r="D118" s="206">
        <v>932</v>
      </c>
      <c r="E118" s="268">
        <v>41.6</v>
      </c>
      <c r="F118" s="172">
        <f t="shared" si="10"/>
        <v>217408.4</v>
      </c>
      <c r="G118" s="172">
        <v>6934.822467528115</v>
      </c>
      <c r="H118" s="268">
        <v>13790.871340759071</v>
      </c>
      <c r="I118" s="172">
        <f t="shared" si="11"/>
        <v>238134.09380828717</v>
      </c>
      <c r="J118" s="172">
        <v>9102.414617460363</v>
      </c>
      <c r="K118" s="172">
        <v>1035.1449359820879</v>
      </c>
      <c r="L118" s="268">
        <v>13638.134783251231</v>
      </c>
      <c r="M118" s="268">
        <v>190.8</v>
      </c>
      <c r="N118" s="269">
        <f>I118-J118-K118-L118-M118</f>
        <v>214167.59947159348</v>
      </c>
      <c r="O118" s="270">
        <f>M118+N118</f>
        <v>214358.39947159347</v>
      </c>
      <c r="P118" s="268">
        <f>M118/B118</f>
        <v>0.5808643589234183</v>
      </c>
      <c r="Q118" s="165">
        <f t="shared" si="12"/>
        <v>652.0038017255479</v>
      </c>
      <c r="R118" s="165">
        <f>P118+Q118</f>
        <v>652.5846660844713</v>
      </c>
    </row>
    <row r="119" spans="1:19" ht="12" customHeight="1" thickTop="1">
      <c r="A119" s="22" t="s">
        <v>26</v>
      </c>
      <c r="B119" s="22"/>
      <c r="P119" s="22"/>
      <c r="Q119" s="22"/>
      <c r="R119" s="22"/>
      <c r="S119" s="22"/>
    </row>
    <row r="120" spans="1:19" ht="12" customHeight="1">
      <c r="A120" s="22"/>
      <c r="B120" s="22"/>
      <c r="P120" s="22"/>
      <c r="Q120" s="22"/>
      <c r="R120" s="22"/>
      <c r="S120" s="22"/>
    </row>
    <row r="121" spans="1:19" ht="12" customHeight="1">
      <c r="A121" s="22" t="s">
        <v>162</v>
      </c>
      <c r="B121" s="22"/>
      <c r="P121" s="22"/>
      <c r="Q121" s="22"/>
      <c r="R121" s="22"/>
      <c r="S121" s="22"/>
    </row>
    <row r="122" spans="1:19" ht="12" customHeight="1">
      <c r="A122" s="22"/>
      <c r="B122" s="22"/>
      <c r="P122" s="22"/>
      <c r="Q122" s="22"/>
      <c r="R122" s="22"/>
      <c r="S122" s="22"/>
    </row>
    <row r="123" spans="1:14" ht="35.25" customHeight="1">
      <c r="A123" s="346" t="s">
        <v>199</v>
      </c>
      <c r="B123" s="347"/>
      <c r="C123" s="347"/>
      <c r="D123" s="347"/>
      <c r="E123" s="347"/>
      <c r="F123" s="347"/>
      <c r="G123" s="347"/>
      <c r="H123" s="347"/>
      <c r="I123" s="347"/>
      <c r="J123" s="347"/>
      <c r="K123" s="347"/>
      <c r="L123" s="347"/>
      <c r="M123" s="347"/>
      <c r="N123" s="347"/>
    </row>
    <row r="124" spans="1:26" ht="12" customHeight="1">
      <c r="A124" s="22"/>
      <c r="B124" s="22"/>
      <c r="S124" s="19"/>
      <c r="T124" s="19"/>
      <c r="U124" s="19"/>
      <c r="V124" s="19"/>
      <c r="W124" s="19"/>
      <c r="X124" s="19"/>
      <c r="Y124" s="19"/>
      <c r="Z124" s="19"/>
    </row>
    <row r="125" spans="1:26" ht="12" customHeight="1">
      <c r="A125" s="340" t="s">
        <v>200</v>
      </c>
      <c r="B125" s="22"/>
      <c r="C125" s="339"/>
      <c r="S125" s="19"/>
      <c r="T125" s="19"/>
      <c r="U125" s="19"/>
      <c r="V125" s="19"/>
      <c r="W125" s="19"/>
      <c r="X125" s="19"/>
      <c r="Y125" s="19"/>
      <c r="Z125" s="19"/>
    </row>
  </sheetData>
  <sheetProtection/>
  <mergeCells count="25">
    <mergeCell ref="O5:O6"/>
    <mergeCell ref="J3:J6"/>
    <mergeCell ref="M2:R3"/>
    <mergeCell ref="R5:R6"/>
    <mergeCell ref="L3:L6"/>
    <mergeCell ref="F3:F6"/>
    <mergeCell ref="H3:H6"/>
    <mergeCell ref="P5:P6"/>
    <mergeCell ref="Q1:R1"/>
    <mergeCell ref="A1:P1"/>
    <mergeCell ref="B2:B6"/>
    <mergeCell ref="Q5:Q6"/>
    <mergeCell ref="M5:M6"/>
    <mergeCell ref="P7:R7"/>
    <mergeCell ref="C3:C6"/>
    <mergeCell ref="C7:O7"/>
    <mergeCell ref="E3:E6"/>
    <mergeCell ref="N5:N6"/>
    <mergeCell ref="A123:N123"/>
    <mergeCell ref="G3:G6"/>
    <mergeCell ref="K3:K6"/>
    <mergeCell ref="D3:D6"/>
    <mergeCell ref="A2:A6"/>
    <mergeCell ref="J2:L2"/>
    <mergeCell ref="I3:I6"/>
  </mergeCells>
  <printOptions horizontalCentered="1"/>
  <pageMargins left="0.4" right="0.4" top="0.5" bottom="0.5" header="0" footer="0"/>
  <pageSetup fitToHeight="3" fitToWidth="1" horizontalDpi="300" verticalDpi="300" orientation="landscape" scale="73" r:id="rId1"/>
  <rowBreaks count="2" manualBreakCount="2">
    <brk id="39" max="18" man="1"/>
    <brk id="68" max="18" man="1"/>
  </rowBreaks>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I244"/>
  <sheetViews>
    <sheetView showZeros="0" showOutlineSymbol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W1"/>
    </sheetView>
  </sheetViews>
  <sheetFormatPr defaultColWidth="12.83203125" defaultRowHeight="12" customHeight="1"/>
  <cols>
    <col min="1" max="1" width="12.83203125" style="5" customWidth="1"/>
    <col min="2" max="5" width="12.83203125" style="35" customWidth="1"/>
    <col min="6" max="17" width="12.83203125" style="8" customWidth="1"/>
    <col min="18" max="25" width="12.83203125" style="25" customWidth="1"/>
    <col min="26" max="16384" width="12.83203125" style="10" customWidth="1"/>
  </cols>
  <sheetData>
    <row r="1" spans="1:25" s="83" customFormat="1" ht="12" customHeight="1" thickBot="1">
      <c r="A1" s="418" t="s">
        <v>98</v>
      </c>
      <c r="B1" s="418"/>
      <c r="C1" s="418"/>
      <c r="D1" s="418"/>
      <c r="E1" s="418"/>
      <c r="F1" s="418"/>
      <c r="G1" s="418"/>
      <c r="H1" s="418"/>
      <c r="I1" s="418"/>
      <c r="J1" s="418"/>
      <c r="K1" s="418"/>
      <c r="L1" s="418"/>
      <c r="M1" s="418"/>
      <c r="N1" s="418"/>
      <c r="O1" s="418"/>
      <c r="P1" s="418"/>
      <c r="Q1" s="418"/>
      <c r="R1" s="418"/>
      <c r="S1" s="418"/>
      <c r="T1" s="418"/>
      <c r="U1" s="418"/>
      <c r="V1" s="418"/>
      <c r="W1" s="418"/>
      <c r="X1" s="419" t="s">
        <v>66</v>
      </c>
      <c r="Y1" s="419"/>
    </row>
    <row r="2" spans="1:35" ht="12" customHeight="1" thickTop="1">
      <c r="A2" s="402" t="s">
        <v>0</v>
      </c>
      <c r="B2" s="409" t="s">
        <v>121</v>
      </c>
      <c r="C2" s="409" t="s">
        <v>146</v>
      </c>
      <c r="D2" s="409" t="s">
        <v>130</v>
      </c>
      <c r="E2" s="426" t="s">
        <v>118</v>
      </c>
      <c r="F2" s="426" t="s">
        <v>24</v>
      </c>
      <c r="G2" s="34" t="s">
        <v>16</v>
      </c>
      <c r="H2" s="33"/>
      <c r="I2" s="33"/>
      <c r="J2" s="48"/>
      <c r="K2" s="34" t="s">
        <v>25</v>
      </c>
      <c r="L2" s="33"/>
      <c r="M2" s="33"/>
      <c r="N2" s="33"/>
      <c r="O2" s="33"/>
      <c r="P2" s="33"/>
      <c r="Q2" s="427" t="s">
        <v>91</v>
      </c>
      <c r="R2" s="428"/>
      <c r="S2" s="429"/>
      <c r="T2" s="383" t="s">
        <v>44</v>
      </c>
      <c r="U2" s="384"/>
      <c r="V2" s="384"/>
      <c r="W2" s="384"/>
      <c r="X2" s="385"/>
      <c r="Y2" s="405" t="s">
        <v>161</v>
      </c>
      <c r="Z2" s="32"/>
      <c r="AA2" s="32"/>
      <c r="AB2" s="32"/>
      <c r="AC2" s="32"/>
      <c r="AD2" s="32"/>
      <c r="AE2" s="32"/>
      <c r="AF2" s="32"/>
      <c r="AG2" s="32"/>
      <c r="AH2" s="32"/>
      <c r="AI2" s="32"/>
    </row>
    <row r="3" spans="1:35" ht="12" customHeight="1">
      <c r="A3" s="403"/>
      <c r="B3" s="410"/>
      <c r="C3" s="410"/>
      <c r="D3" s="410"/>
      <c r="E3" s="387"/>
      <c r="F3" s="387"/>
      <c r="G3" s="412" t="s">
        <v>154</v>
      </c>
      <c r="H3" s="413"/>
      <c r="I3" s="414"/>
      <c r="J3" s="401" t="s">
        <v>157</v>
      </c>
      <c r="K3" s="386" t="s">
        <v>32</v>
      </c>
      <c r="L3" s="401" t="s">
        <v>158</v>
      </c>
      <c r="M3" s="386" t="s">
        <v>20</v>
      </c>
      <c r="N3" s="401" t="s">
        <v>120</v>
      </c>
      <c r="O3" s="398" t="s">
        <v>159</v>
      </c>
      <c r="P3" s="423" t="s">
        <v>2</v>
      </c>
      <c r="Q3" s="395" t="s">
        <v>50</v>
      </c>
      <c r="R3" s="396"/>
      <c r="S3" s="397"/>
      <c r="T3" s="395" t="s">
        <v>45</v>
      </c>
      <c r="U3" s="396"/>
      <c r="V3" s="396"/>
      <c r="W3" s="397"/>
      <c r="X3" s="391" t="s">
        <v>160</v>
      </c>
      <c r="Y3" s="406"/>
      <c r="Z3" s="32"/>
      <c r="AA3" s="32"/>
      <c r="AB3" s="32"/>
      <c r="AC3" s="32"/>
      <c r="AD3" s="32"/>
      <c r="AE3" s="32"/>
      <c r="AF3" s="32"/>
      <c r="AG3" s="32"/>
      <c r="AH3" s="32"/>
      <c r="AI3" s="32"/>
    </row>
    <row r="4" spans="1:35" ht="12" customHeight="1">
      <c r="A4" s="403"/>
      <c r="B4" s="410"/>
      <c r="C4" s="410"/>
      <c r="D4" s="410"/>
      <c r="E4" s="387"/>
      <c r="F4" s="387"/>
      <c r="G4" s="415"/>
      <c r="H4" s="416"/>
      <c r="I4" s="417"/>
      <c r="J4" s="387"/>
      <c r="K4" s="387"/>
      <c r="L4" s="421"/>
      <c r="M4" s="387"/>
      <c r="N4" s="387"/>
      <c r="O4" s="399"/>
      <c r="P4" s="424"/>
      <c r="Q4" s="386" t="s">
        <v>35</v>
      </c>
      <c r="R4" s="389" t="s">
        <v>111</v>
      </c>
      <c r="S4" s="391" t="s">
        <v>2</v>
      </c>
      <c r="T4" s="386" t="s">
        <v>35</v>
      </c>
      <c r="U4" s="386" t="s">
        <v>110</v>
      </c>
      <c r="V4" s="389" t="s">
        <v>109</v>
      </c>
      <c r="W4" s="391" t="s">
        <v>2</v>
      </c>
      <c r="X4" s="408"/>
      <c r="Y4" s="406"/>
      <c r="Z4" s="32"/>
      <c r="AA4" s="32"/>
      <c r="AB4" s="32"/>
      <c r="AC4" s="32"/>
      <c r="AD4" s="32"/>
      <c r="AE4" s="32"/>
      <c r="AF4" s="32"/>
      <c r="AG4" s="32"/>
      <c r="AH4" s="32"/>
      <c r="AI4" s="32"/>
    </row>
    <row r="5" spans="1:35" ht="16.5" customHeight="1">
      <c r="A5" s="404"/>
      <c r="B5" s="411"/>
      <c r="C5" s="411"/>
      <c r="D5" s="411"/>
      <c r="E5" s="388"/>
      <c r="F5" s="388"/>
      <c r="G5" s="341" t="s">
        <v>155</v>
      </c>
      <c r="H5" s="341" t="s">
        <v>11</v>
      </c>
      <c r="I5" s="342" t="s">
        <v>156</v>
      </c>
      <c r="J5" s="388"/>
      <c r="K5" s="388"/>
      <c r="L5" s="422"/>
      <c r="M5" s="388"/>
      <c r="N5" s="388"/>
      <c r="O5" s="400"/>
      <c r="P5" s="425"/>
      <c r="Q5" s="388"/>
      <c r="R5" s="390"/>
      <c r="S5" s="392"/>
      <c r="T5" s="388"/>
      <c r="U5" s="388"/>
      <c r="V5" s="390"/>
      <c r="W5" s="392"/>
      <c r="X5" s="392"/>
      <c r="Y5" s="407"/>
      <c r="Z5" s="32"/>
      <c r="AA5" s="32"/>
      <c r="AB5" s="32"/>
      <c r="AC5" s="32"/>
      <c r="AD5" s="32"/>
      <c r="AE5" s="32"/>
      <c r="AF5" s="32"/>
      <c r="AG5" s="32"/>
      <c r="AH5" s="32"/>
      <c r="AI5" s="32"/>
    </row>
    <row r="6" spans="1:35" ht="12" customHeight="1">
      <c r="A6"/>
      <c r="B6" s="420" t="s">
        <v>74</v>
      </c>
      <c r="C6" s="420"/>
      <c r="D6" s="420"/>
      <c r="E6" s="420"/>
      <c r="F6" s="420"/>
      <c r="G6" s="420"/>
      <c r="H6" s="420"/>
      <c r="I6" s="420"/>
      <c r="J6" s="420"/>
      <c r="K6" s="420"/>
      <c r="L6" s="420"/>
      <c r="M6" s="420"/>
      <c r="N6" s="420"/>
      <c r="O6" s="420"/>
      <c r="P6" s="420"/>
      <c r="Q6" s="420"/>
      <c r="R6" s="420"/>
      <c r="S6" s="420"/>
      <c r="T6" s="420"/>
      <c r="U6" s="420"/>
      <c r="V6" s="420"/>
      <c r="W6" s="420"/>
      <c r="X6" s="420"/>
      <c r="Y6" s="420"/>
      <c r="Z6"/>
      <c r="AA6"/>
      <c r="AB6"/>
      <c r="AC6"/>
      <c r="AD6"/>
      <c r="AE6"/>
      <c r="AF6"/>
      <c r="AG6"/>
      <c r="AH6"/>
      <c r="AI6"/>
    </row>
    <row r="7" spans="1:25" ht="12" customHeight="1">
      <c r="A7" s="41">
        <v>1909</v>
      </c>
      <c r="B7" s="53">
        <f>'[3]FluidmilkPccLb'!$U8</f>
        <v>294.087744502155</v>
      </c>
      <c r="C7" s="53">
        <f>'Non-FrozenSoft'!AB9</f>
        <v>12.255497845065754</v>
      </c>
      <c r="D7" s="53" t="str">
        <f>'Non-FrozenSoft'!G9</f>
        <v>*</v>
      </c>
      <c r="E7" s="53" t="str">
        <f>'Non-FrozenSoft'!D9</f>
        <v>*</v>
      </c>
      <c r="F7" s="54">
        <f>'[2]Butter'!$L8</f>
        <v>17.86937783180462</v>
      </c>
      <c r="G7" s="55">
        <f>AmCheese!M8</f>
        <v>2.464360702840093</v>
      </c>
      <c r="H7" s="56">
        <f>OthCheese!K8</f>
        <v>1.359266217261576</v>
      </c>
      <c r="I7" s="57">
        <f>SUM(G7:H7)</f>
        <v>3.8236269201016686</v>
      </c>
      <c r="J7" s="57">
        <v>0.6</v>
      </c>
      <c r="K7" s="57">
        <f>FrozenDairy!D7</f>
        <v>1.558183224665709</v>
      </c>
      <c r="L7" s="57" t="s">
        <v>7</v>
      </c>
      <c r="M7" s="57" t="str">
        <f>FrozenDairy!J7</f>
        <v>NA</v>
      </c>
      <c r="N7" s="57" t="str">
        <f>FrozenDairy!N7</f>
        <v>NA</v>
      </c>
      <c r="O7" s="57" t="s">
        <v>7</v>
      </c>
      <c r="P7" s="57">
        <f>FrozenDairy!T7</f>
        <v>1.558183224665709</v>
      </c>
      <c r="Q7" s="57">
        <f>'C&amp;EMilkPcc'!H7</f>
        <v>5.481268648469444</v>
      </c>
      <c r="R7" s="55">
        <f>'C&amp;EMilkPcc'!J7</f>
        <v>0.5967510222123992</v>
      </c>
      <c r="S7" s="55">
        <f>SUM(Q7:R7)</f>
        <v>6.078019670681844</v>
      </c>
      <c r="T7" s="55" t="str">
        <f>DryMilkPcc!D7</f>
        <v>--</v>
      </c>
      <c r="U7" s="55" t="str">
        <f>DryMilkPcc!F7</f>
        <v>NA</v>
      </c>
      <c r="V7" s="55" t="str">
        <f>DryMilkPcc!H7</f>
        <v>NA</v>
      </c>
      <c r="W7" s="55" t="str">
        <f>DryMilkPcc!J7</f>
        <v>NA</v>
      </c>
      <c r="X7" s="55" t="str">
        <f>DryMilkPcc!L7</f>
        <v>NA</v>
      </c>
      <c r="Y7" s="55">
        <f>AllDairy!R8</f>
        <v>770</v>
      </c>
    </row>
    <row r="8" spans="1:25" ht="12" customHeight="1">
      <c r="A8" s="41">
        <v>1910</v>
      </c>
      <c r="B8" s="53">
        <f>'[3]FluidmilkPccLb'!$U9</f>
        <v>277.6088391572067</v>
      </c>
      <c r="C8" s="53">
        <f>'Non-FrozenSoft'!AB10</f>
        <v>11.535922603265988</v>
      </c>
      <c r="D8" s="53" t="str">
        <f>'Non-FrozenSoft'!G10</f>
        <v>*</v>
      </c>
      <c r="E8" s="53" t="str">
        <f>'Non-FrozenSoft'!D10</f>
        <v>*</v>
      </c>
      <c r="F8" s="54">
        <f>'[2]Butter'!$L9</f>
        <v>18.407696386637376</v>
      </c>
      <c r="G8" s="55">
        <f>AmCheese!M9</f>
        <v>2.759531204345991</v>
      </c>
      <c r="H8" s="56">
        <f>OthCheese!K9</f>
        <v>1.5150367396409363</v>
      </c>
      <c r="I8" s="57">
        <f aca="true" t="shared" si="0" ref="I8:I71">SUM(G8:H8)</f>
        <v>4.274567943986927</v>
      </c>
      <c r="J8" s="57">
        <v>0.6</v>
      </c>
      <c r="K8" s="57">
        <f>FrozenDairy!D8</f>
        <v>1.9370826885409114</v>
      </c>
      <c r="L8" s="57" t="s">
        <v>7</v>
      </c>
      <c r="M8" s="57" t="str">
        <f>FrozenDairy!J8</f>
        <v>NA</v>
      </c>
      <c r="N8" s="57" t="str">
        <f>FrozenDairy!N8</f>
        <v>NA</v>
      </c>
      <c r="O8" s="57" t="s">
        <v>7</v>
      </c>
      <c r="P8" s="57">
        <f>FrozenDairy!T8</f>
        <v>1.9370826885409114</v>
      </c>
      <c r="Q8" s="57">
        <f>'C&amp;EMilkPcc'!H8</f>
        <v>5.8004263746252995</v>
      </c>
      <c r="R8" s="55">
        <f>'C&amp;EMilkPcc'!J8</f>
        <v>0.7034099148332918</v>
      </c>
      <c r="S8" s="55">
        <f aca="true" t="shared" si="1" ref="S8:S71">SUM(Q8:R8)</f>
        <v>6.503836289458591</v>
      </c>
      <c r="T8" s="55" t="str">
        <f>DryMilkPcc!D8</f>
        <v>--</v>
      </c>
      <c r="U8" s="55" t="str">
        <f>DryMilkPcc!F8</f>
        <v>NA</v>
      </c>
      <c r="V8" s="55" t="str">
        <f>DryMilkPcc!H8</f>
        <v>NA</v>
      </c>
      <c r="W8" s="55" t="str">
        <f>DryMilkPcc!J8</f>
        <v>NA</v>
      </c>
      <c r="X8" s="55" t="str">
        <f>DryMilkPcc!L8</f>
        <v>NA</v>
      </c>
      <c r="Y8" s="55">
        <f>AllDairy!R9</f>
        <v>759</v>
      </c>
    </row>
    <row r="9" spans="1:25" ht="12" customHeight="1">
      <c r="A9" s="43">
        <v>1911</v>
      </c>
      <c r="B9" s="59">
        <f>'[3]FluidmilkPccLb'!$U10</f>
        <v>269.25412569383036</v>
      </c>
      <c r="C9" s="59">
        <f>'Non-FrozenSoft'!AB11</f>
        <v>11.18651651875606</v>
      </c>
      <c r="D9" s="59" t="str">
        <f>'Non-FrozenSoft'!G11</f>
        <v>*</v>
      </c>
      <c r="E9" s="59" t="str">
        <f>'Non-FrozenSoft'!D11</f>
        <v>*</v>
      </c>
      <c r="F9" s="59">
        <f>'[2]Butter'!$L10</f>
        <v>18.6868094989506</v>
      </c>
      <c r="G9" s="59">
        <f>AmCheese!M10</f>
        <v>2.524956585662082</v>
      </c>
      <c r="H9" s="60">
        <f>OthCheese!K10</f>
        <v>1.470227885322225</v>
      </c>
      <c r="I9" s="61">
        <f t="shared" si="0"/>
        <v>3.9951844709843067</v>
      </c>
      <c r="J9" s="61">
        <v>0.7</v>
      </c>
      <c r="K9" s="61">
        <f>FrozenDairy!D9</f>
        <v>2.3012262552869607</v>
      </c>
      <c r="L9" s="61" t="s">
        <v>7</v>
      </c>
      <c r="M9" s="61" t="str">
        <f>FrozenDairy!J9</f>
        <v>NA</v>
      </c>
      <c r="N9" s="61" t="str">
        <f>FrozenDairy!N9</f>
        <v>NA</v>
      </c>
      <c r="O9" s="61" t="s">
        <v>7</v>
      </c>
      <c r="P9" s="61">
        <f>FrozenDairy!T9</f>
        <v>2.3012262552869607</v>
      </c>
      <c r="Q9" s="61">
        <f>'C&amp;EMilkPcc'!H9</f>
        <v>6.392295153574891</v>
      </c>
      <c r="R9" s="59">
        <f>'C&amp;EMilkPcc'!J9</f>
        <v>0.7990368941968614</v>
      </c>
      <c r="S9" s="59">
        <f t="shared" si="1"/>
        <v>7.191332047771753</v>
      </c>
      <c r="T9" s="59" t="str">
        <f>DryMilkPcc!D9</f>
        <v>--</v>
      </c>
      <c r="U9" s="59" t="str">
        <f>DryMilkPcc!F9</f>
        <v>NA</v>
      </c>
      <c r="V9" s="59" t="str">
        <f>DryMilkPcc!H9</f>
        <v>NA</v>
      </c>
      <c r="W9" s="59" t="str">
        <f>DryMilkPcc!J9</f>
        <v>NA</v>
      </c>
      <c r="X9" s="59" t="str">
        <f>DryMilkPcc!L9</f>
        <v>NA</v>
      </c>
      <c r="Y9" s="59">
        <f>AllDairy!R10</f>
        <v>749</v>
      </c>
    </row>
    <row r="10" spans="1:25" ht="12" customHeight="1">
      <c r="A10" s="43">
        <v>1912</v>
      </c>
      <c r="B10" s="59">
        <f>'[3]FluidmilkPccLb'!$U11</f>
        <v>296.5752346986941</v>
      </c>
      <c r="C10" s="59">
        <f>'Non-FrozenSoft'!AB12</f>
        <v>12.513767241831438</v>
      </c>
      <c r="D10" s="59" t="str">
        <f>'Non-FrozenSoft'!G12</f>
        <v>*</v>
      </c>
      <c r="E10" s="59" t="str">
        <f>'Non-FrozenSoft'!D12</f>
        <v>*</v>
      </c>
      <c r="F10" s="59">
        <f>'[2]Butter'!$L11</f>
        <v>16.625583468820476</v>
      </c>
      <c r="G10" s="59">
        <f>AmCheese!M11</f>
        <v>2.433523889442492</v>
      </c>
      <c r="H10" s="60">
        <f>OthCheese!K11</f>
        <v>1.4265484869145646</v>
      </c>
      <c r="I10" s="61">
        <f t="shared" si="0"/>
        <v>3.860072376357057</v>
      </c>
      <c r="J10" s="61">
        <v>0.7</v>
      </c>
      <c r="K10" s="61">
        <f>FrozenDairy!D10</f>
        <v>2.6642890858551427</v>
      </c>
      <c r="L10" s="61" t="s">
        <v>7</v>
      </c>
      <c r="M10" s="61" t="str">
        <f>FrozenDairy!J10</f>
        <v>NA</v>
      </c>
      <c r="N10" s="61" t="str">
        <f>FrozenDairy!N10</f>
        <v>NA</v>
      </c>
      <c r="O10" s="61" t="s">
        <v>7</v>
      </c>
      <c r="P10" s="61">
        <f>FrozenDairy!T10</f>
        <v>2.6642890858551427</v>
      </c>
      <c r="Q10" s="61">
        <f>'C&amp;EMilkPcc'!H10</f>
        <v>7.069806471914827</v>
      </c>
      <c r="R10" s="59">
        <f>'C&amp;EMilkPcc'!J10</f>
        <v>0.7971888603346096</v>
      </c>
      <c r="S10" s="59">
        <f t="shared" si="1"/>
        <v>7.866995332249436</v>
      </c>
      <c r="T10" s="59" t="str">
        <f>DryMilkPcc!D10</f>
        <v>--</v>
      </c>
      <c r="U10" s="59" t="str">
        <f>DryMilkPcc!F10</f>
        <v>NA</v>
      </c>
      <c r="V10" s="59" t="str">
        <f>DryMilkPcc!H10</f>
        <v>NA</v>
      </c>
      <c r="W10" s="59" t="str">
        <f>DryMilkPcc!J10</f>
        <v>NA</v>
      </c>
      <c r="X10" s="59" t="str">
        <f>DryMilkPcc!L10</f>
        <v>NA</v>
      </c>
      <c r="Y10" s="59">
        <f>AllDairy!R11</f>
        <v>763</v>
      </c>
    </row>
    <row r="11" spans="1:25" ht="12" customHeight="1">
      <c r="A11" s="43">
        <v>1913</v>
      </c>
      <c r="B11" s="59">
        <f>'[3]FluidmilkPccLb'!$U12</f>
        <v>285.1632810491129</v>
      </c>
      <c r="C11" s="59">
        <f>'Non-FrozenSoft'!AB13</f>
        <v>12.013371046541527</v>
      </c>
      <c r="D11" s="59" t="str">
        <f>'Non-FrozenSoft'!G13</f>
        <v>*</v>
      </c>
      <c r="E11" s="59" t="str">
        <f>'Non-FrozenSoft'!D13</f>
        <v>*</v>
      </c>
      <c r="F11" s="59">
        <f>'[2]Butter'!$L12</f>
        <v>16.5183851889946</v>
      </c>
      <c r="G11" s="59">
        <f>AmCheese!M12</f>
        <v>2.653638467472358</v>
      </c>
      <c r="H11" s="60">
        <f>OthCheese!K12</f>
        <v>1.5736693237336077</v>
      </c>
      <c r="I11" s="61">
        <f t="shared" si="0"/>
        <v>4.227307791205966</v>
      </c>
      <c r="J11" s="61">
        <v>0.7</v>
      </c>
      <c r="K11" s="61">
        <f>FrozenDairy!D11</f>
        <v>2.9930573412188224</v>
      </c>
      <c r="L11" s="61" t="s">
        <v>7</v>
      </c>
      <c r="M11" s="61" t="str">
        <f>FrozenDairy!J11</f>
        <v>NA</v>
      </c>
      <c r="N11" s="61" t="str">
        <f>FrozenDairy!N11</f>
        <v>NA</v>
      </c>
      <c r="O11" s="61" t="s">
        <v>7</v>
      </c>
      <c r="P11" s="61">
        <f>FrozenDairy!T11</f>
        <v>2.9930573412188224</v>
      </c>
      <c r="Q11" s="61">
        <f>'C&amp;EMilkPcc'!H11</f>
        <v>7.971200822833634</v>
      </c>
      <c r="R11" s="59">
        <f>'C&amp;EMilkPcc'!J11</f>
        <v>0.9051169966572384</v>
      </c>
      <c r="S11" s="59">
        <f t="shared" si="1"/>
        <v>8.876317819490872</v>
      </c>
      <c r="T11" s="59" t="str">
        <f>DryMilkPcc!D11</f>
        <v>--</v>
      </c>
      <c r="U11" s="59" t="str">
        <f>DryMilkPcc!F11</f>
        <v>NA</v>
      </c>
      <c r="V11" s="59" t="str">
        <f>DryMilkPcc!H11</f>
        <v>NA</v>
      </c>
      <c r="W11" s="59" t="str">
        <f>DryMilkPcc!J11</f>
        <v>NA</v>
      </c>
      <c r="X11" s="59" t="str">
        <f>DryMilkPcc!L11</f>
        <v>NA</v>
      </c>
      <c r="Y11" s="59">
        <f>AllDairy!R12</f>
        <v>754</v>
      </c>
    </row>
    <row r="12" spans="1:25" ht="12" customHeight="1">
      <c r="A12" s="43">
        <v>1914</v>
      </c>
      <c r="B12" s="59">
        <f>'[3]FluidmilkPccLb'!$U13</f>
        <v>268.05299109079715</v>
      </c>
      <c r="C12" s="59">
        <f>'Non-FrozenSoft'!AB14</f>
        <v>11.29037140176166</v>
      </c>
      <c r="D12" s="59" t="str">
        <f>'Non-FrozenSoft'!G14</f>
        <v>*</v>
      </c>
      <c r="E12" s="59" t="str">
        <f>'Non-FrozenSoft'!D14</f>
        <v>*</v>
      </c>
      <c r="F12" s="59">
        <f>'[2]Butter'!$L13</f>
        <v>17.001140135807326</v>
      </c>
      <c r="G12" s="59">
        <f>AmCheese!M13</f>
        <v>2.6535904188233395</v>
      </c>
      <c r="H12" s="60">
        <f>OthCheese!K13</f>
        <v>1.5538134011360998</v>
      </c>
      <c r="I12" s="61">
        <f t="shared" si="0"/>
        <v>4.207403819959439</v>
      </c>
      <c r="J12" s="61">
        <v>0.7</v>
      </c>
      <c r="K12" s="61">
        <f>FrozenDairy!D12</f>
        <v>3.41031772457144</v>
      </c>
      <c r="L12" s="61" t="s">
        <v>7</v>
      </c>
      <c r="M12" s="61" t="str">
        <f>FrozenDairy!J12</f>
        <v>NA</v>
      </c>
      <c r="N12" s="61" t="str">
        <f>FrozenDairy!N12</f>
        <v>NA</v>
      </c>
      <c r="O12" s="61" t="s">
        <v>7</v>
      </c>
      <c r="P12" s="61">
        <f>FrozenDairy!T12</f>
        <v>3.41031772457144</v>
      </c>
      <c r="Q12" s="61">
        <f>'C&amp;EMilkPcc'!H12</f>
        <v>8.919292510417613</v>
      </c>
      <c r="R12" s="59">
        <f>'C&amp;EMilkPcc'!J12</f>
        <v>0.9988800435874927</v>
      </c>
      <c r="S12" s="59">
        <f t="shared" si="1"/>
        <v>9.918172554005105</v>
      </c>
      <c r="T12" s="59" t="str">
        <f>DryMilkPcc!D12</f>
        <v>--</v>
      </c>
      <c r="U12" s="59" t="str">
        <f>DryMilkPcc!F12</f>
        <v>NA</v>
      </c>
      <c r="V12" s="59" t="str">
        <f>DryMilkPcc!H12</f>
        <v>NA</v>
      </c>
      <c r="W12" s="59" t="str">
        <f>DryMilkPcc!J12</f>
        <v>NA</v>
      </c>
      <c r="X12" s="59" t="str">
        <f>DryMilkPcc!L12</f>
        <v>NA</v>
      </c>
      <c r="Y12" s="59">
        <f>AllDairy!R13</f>
        <v>747</v>
      </c>
    </row>
    <row r="13" spans="1:25" ht="12" customHeight="1">
      <c r="A13" s="43">
        <v>1915</v>
      </c>
      <c r="B13" s="59">
        <f>'[3]FluidmilkPccLb'!$U14</f>
        <v>250.00497284824854</v>
      </c>
      <c r="C13" s="59">
        <f>'Non-FrozenSoft'!AB15</f>
        <v>10.462872714976228</v>
      </c>
      <c r="D13" s="59" t="str">
        <f>'Non-FrozenSoft'!G15</f>
        <v>*</v>
      </c>
      <c r="E13" s="59" t="str">
        <f>'Non-FrozenSoft'!D15</f>
        <v>*</v>
      </c>
      <c r="F13" s="59">
        <f>'[2]Butter'!$L14</f>
        <v>17.2259463330217</v>
      </c>
      <c r="G13" s="59">
        <f>AmCheese!M14</f>
        <v>2.556043999761303</v>
      </c>
      <c r="H13" s="60">
        <f>OthCheese!K14</f>
        <v>1.5714200465458594</v>
      </c>
      <c r="I13" s="61">
        <f t="shared" si="0"/>
        <v>4.127464046307162</v>
      </c>
      <c r="J13" s="61">
        <v>0.7</v>
      </c>
      <c r="K13" s="61">
        <f>FrozenDairy!D13</f>
        <v>3.8688759373818944</v>
      </c>
      <c r="L13" s="61" t="s">
        <v>7</v>
      </c>
      <c r="M13" s="61" t="str">
        <f>FrozenDairy!J13</f>
        <v>NA</v>
      </c>
      <c r="N13" s="61" t="str">
        <f>FrozenDairy!N13</f>
        <v>NA</v>
      </c>
      <c r="O13" s="61" t="s">
        <v>7</v>
      </c>
      <c r="P13" s="61">
        <f>FrozenDairy!T13</f>
        <v>3.8688759373818944</v>
      </c>
      <c r="Q13" s="61">
        <f>'C&amp;EMilkPcc'!H13</f>
        <v>9.53792294074354</v>
      </c>
      <c r="R13" s="59">
        <f>'C&amp;EMilkPcc'!J13</f>
        <v>1.203429276152209</v>
      </c>
      <c r="S13" s="59">
        <f t="shared" si="1"/>
        <v>10.741352216895748</v>
      </c>
      <c r="T13" s="59" t="str">
        <f>DryMilkPcc!D13</f>
        <v>--</v>
      </c>
      <c r="U13" s="59" t="str">
        <f>DryMilkPcc!F13</f>
        <v>NA</v>
      </c>
      <c r="V13" s="59" t="str">
        <f>DryMilkPcc!H13</f>
        <v>NA</v>
      </c>
      <c r="W13" s="59" t="str">
        <f>DryMilkPcc!J13</f>
        <v>NA</v>
      </c>
      <c r="X13" s="59" t="str">
        <f>DryMilkPcc!L13</f>
        <v>NA</v>
      </c>
      <c r="Y13" s="59">
        <f>AllDairy!R14</f>
        <v>751</v>
      </c>
    </row>
    <row r="14" spans="1:25" ht="12" customHeight="1">
      <c r="A14" s="41">
        <v>1916</v>
      </c>
      <c r="B14" s="53">
        <f>'[3]FluidmilkPccLb'!$U15</f>
        <v>240.79795215817813</v>
      </c>
      <c r="C14" s="53">
        <f>'Non-FrozenSoft'!AB16</f>
        <v>10.06267102127284</v>
      </c>
      <c r="D14" s="53" t="str">
        <f>'Non-FrozenSoft'!G16</f>
        <v>*</v>
      </c>
      <c r="E14" s="53" t="str">
        <f>'Non-FrozenSoft'!D16</f>
        <v>*</v>
      </c>
      <c r="F14" s="54">
        <f>'[2]Butter'!$L15</f>
        <v>17.320347976186973</v>
      </c>
      <c r="G14" s="55">
        <f>AmCheese!M15</f>
        <v>2.4421102186129993</v>
      </c>
      <c r="H14" s="56">
        <f>OthCheese!K15</f>
        <v>1.402497033179353</v>
      </c>
      <c r="I14" s="57">
        <f t="shared" si="0"/>
        <v>3.844607251792352</v>
      </c>
      <c r="J14" s="57">
        <v>0.7</v>
      </c>
      <c r="K14" s="57">
        <f>FrozenDairy!D14</f>
        <v>4.315375486705701</v>
      </c>
      <c r="L14" s="57" t="s">
        <v>7</v>
      </c>
      <c r="M14" s="57" t="str">
        <f>FrozenDairy!J14</f>
        <v>NA</v>
      </c>
      <c r="N14" s="57" t="str">
        <f>FrozenDairy!N14</f>
        <v>NA</v>
      </c>
      <c r="O14" s="57" t="s">
        <v>7</v>
      </c>
      <c r="P14" s="57">
        <f>FrozenDairy!T14</f>
        <v>4.315375486705701</v>
      </c>
      <c r="Q14" s="57">
        <f>'C&amp;EMilkPcc'!H14</f>
        <v>9.63113347260227</v>
      </c>
      <c r="R14" s="55">
        <f>'C&amp;EMilkPcc'!J14</f>
        <v>1.402497033179353</v>
      </c>
      <c r="S14" s="55">
        <f t="shared" si="1"/>
        <v>11.033630505781623</v>
      </c>
      <c r="T14" s="55" t="str">
        <f>DryMilkPcc!D14</f>
        <v>--</v>
      </c>
      <c r="U14" s="55" t="str">
        <f>DryMilkPcc!F14</f>
        <v>NA</v>
      </c>
      <c r="V14" s="55" t="str">
        <f>DryMilkPcc!H14</f>
        <v>NA</v>
      </c>
      <c r="W14" s="55" t="str">
        <f>DryMilkPcc!J14</f>
        <v>NA</v>
      </c>
      <c r="X14" s="55" t="str">
        <f>DryMilkPcc!L14</f>
        <v>NA</v>
      </c>
      <c r="Y14" s="55">
        <f>AllDairy!R15</f>
        <v>747</v>
      </c>
    </row>
    <row r="15" spans="1:25" ht="12" customHeight="1">
      <c r="A15" s="41">
        <v>1917</v>
      </c>
      <c r="B15" s="53">
        <f>'[3]FluidmilkPccLb'!$U16</f>
        <v>256.02316303211063</v>
      </c>
      <c r="C15" s="53">
        <f>'Non-FrozenSoft'!AB17</f>
        <v>10.797149165278693</v>
      </c>
      <c r="D15" s="53" t="str">
        <f>'Non-FrozenSoft'!G17</f>
        <v>*</v>
      </c>
      <c r="E15" s="53" t="str">
        <f>'Non-FrozenSoft'!D17</f>
        <v>*</v>
      </c>
      <c r="F15" s="54">
        <f>'[2]Butter'!$L16</f>
        <v>15.752219235306631</v>
      </c>
      <c r="G15" s="55">
        <f>AmCheese!M16</f>
        <v>2.4658170073684413</v>
      </c>
      <c r="H15" s="56">
        <f>OthCheese!K16</f>
        <v>1.2570831802270486</v>
      </c>
      <c r="I15" s="57">
        <f t="shared" si="0"/>
        <v>3.72290018759549</v>
      </c>
      <c r="J15" s="57">
        <v>0.7</v>
      </c>
      <c r="K15" s="57">
        <f>FrozenDairy!D15</f>
        <v>4.834935308565571</v>
      </c>
      <c r="L15" s="57" t="s">
        <v>7</v>
      </c>
      <c r="M15" s="57" t="str">
        <f>FrozenDairy!J15</f>
        <v>NA</v>
      </c>
      <c r="N15" s="57" t="str">
        <f>FrozenDairy!N15</f>
        <v>NA</v>
      </c>
      <c r="O15" s="57" t="s">
        <v>7</v>
      </c>
      <c r="P15" s="57">
        <f>FrozenDairy!T15</f>
        <v>4.834935308565571</v>
      </c>
      <c r="Q15" s="57">
        <f>'C&amp;EMilkPcc'!H15</f>
        <v>9.466803334171388</v>
      </c>
      <c r="R15" s="55">
        <f>'C&amp;EMilkPcc'!J15</f>
        <v>1.5955286518266385</v>
      </c>
      <c r="S15" s="55">
        <f t="shared" si="1"/>
        <v>11.062331985998027</v>
      </c>
      <c r="T15" s="55" t="str">
        <f>DryMilkPcc!D15</f>
        <v>--</v>
      </c>
      <c r="U15" s="55" t="str">
        <f>DryMilkPcc!F15</f>
        <v>NA</v>
      </c>
      <c r="V15" s="55" t="str">
        <f>DryMilkPcc!H15</f>
        <v>NA</v>
      </c>
      <c r="W15" s="55" t="str">
        <f>DryMilkPcc!J15</f>
        <v>NA</v>
      </c>
      <c r="X15" s="55" t="str">
        <f>DryMilkPcc!L15</f>
        <v>NA</v>
      </c>
      <c r="Y15" s="55">
        <f>AllDairy!R16</f>
        <v>729</v>
      </c>
    </row>
    <row r="16" spans="1:25" ht="12" customHeight="1">
      <c r="A16" s="41">
        <v>1918</v>
      </c>
      <c r="B16" s="53">
        <f>'[3]FluidmilkPccLb'!$U17</f>
        <v>293.0586776218898</v>
      </c>
      <c r="C16" s="53">
        <f>'Non-FrozenSoft'!AB18</f>
        <v>12.557166111154174</v>
      </c>
      <c r="D16" s="53" t="str">
        <f>'Non-FrozenSoft'!G18</f>
        <v>*</v>
      </c>
      <c r="E16" s="53" t="str">
        <f>'Non-FrozenSoft'!D18</f>
        <v>*</v>
      </c>
      <c r="F16" s="54">
        <f>'[2]Butter'!$L17</f>
        <v>14.17503586800574</v>
      </c>
      <c r="G16" s="55">
        <f>AmCheese!M17</f>
        <v>2.812051649928264</v>
      </c>
      <c r="H16" s="56">
        <f>OthCheese!K17</f>
        <v>1.1382113821138211</v>
      </c>
      <c r="I16" s="57">
        <f t="shared" si="0"/>
        <v>3.950263032042085</v>
      </c>
      <c r="J16" s="57">
        <v>0.6</v>
      </c>
      <c r="K16" s="57">
        <f>FrozenDairy!D16</f>
        <v>6.15116212338594</v>
      </c>
      <c r="L16" s="57" t="s">
        <v>7</v>
      </c>
      <c r="M16" s="57" t="str">
        <f>FrozenDairy!J16</f>
        <v>NA</v>
      </c>
      <c r="N16" s="57" t="str">
        <f>FrozenDairy!N16</f>
        <v>NA</v>
      </c>
      <c r="O16" s="57" t="s">
        <v>7</v>
      </c>
      <c r="P16" s="57">
        <f>FrozenDairy!T16</f>
        <v>6.15116212338594</v>
      </c>
      <c r="Q16" s="57">
        <f>'C&amp;EMilkPcc'!H16</f>
        <v>10.3012912482066</v>
      </c>
      <c r="R16" s="55">
        <f>'C&amp;EMilkPcc'!J16</f>
        <v>1.7981826877092302</v>
      </c>
      <c r="S16" s="55">
        <f t="shared" si="1"/>
        <v>12.09947393591583</v>
      </c>
      <c r="T16" s="55" t="str">
        <f>DryMilkPcc!D16</f>
        <v>--</v>
      </c>
      <c r="U16" s="55" t="str">
        <f>DryMilkPcc!F16</f>
        <v>NA</v>
      </c>
      <c r="V16" s="55" t="str">
        <f>DryMilkPcc!H16</f>
        <v>NA</v>
      </c>
      <c r="W16" s="55" t="str">
        <f>DryMilkPcc!J16</f>
        <v>NA</v>
      </c>
      <c r="X16" s="55" t="str">
        <f>DryMilkPcc!L16</f>
        <v>NA</v>
      </c>
      <c r="Y16" s="55">
        <f>AllDairy!R17</f>
        <v>725</v>
      </c>
    </row>
    <row r="17" spans="1:25" ht="12" customHeight="1">
      <c r="A17" s="41">
        <v>1919</v>
      </c>
      <c r="B17" s="53">
        <f>'[3]FluidmilkPccLb'!$U18</f>
        <v>262.0031766079186</v>
      </c>
      <c r="C17" s="53">
        <f>'Non-FrozenSoft'!AB19</f>
        <v>11.09899152266682</v>
      </c>
      <c r="D17" s="53" t="str">
        <f>'Non-FrozenSoft'!G19</f>
        <v>*</v>
      </c>
      <c r="E17" s="53" t="str">
        <f>'Non-FrozenSoft'!D19</f>
        <v>*</v>
      </c>
      <c r="F17" s="54">
        <f>'[2]Butter'!$L18</f>
        <v>15.286066455364876</v>
      </c>
      <c r="G17" s="55">
        <f>AmCheese!M18</f>
        <v>2.864947698047838</v>
      </c>
      <c r="H17" s="56">
        <f>OthCheese!K18</f>
        <v>1.3801243063685598</v>
      </c>
      <c r="I17" s="57">
        <f t="shared" si="0"/>
        <v>4.245072004416398</v>
      </c>
      <c r="J17" s="57">
        <v>0.6</v>
      </c>
      <c r="K17" s="57">
        <f>FrozenDairy!D17</f>
        <v>6.552439964592673</v>
      </c>
      <c r="L17" s="57" t="s">
        <v>7</v>
      </c>
      <c r="M17" s="57" t="str">
        <f>FrozenDairy!J17</f>
        <v>NA</v>
      </c>
      <c r="N17" s="57" t="str">
        <f>FrozenDairy!N17</f>
        <v>NA</v>
      </c>
      <c r="O17" s="57" t="s">
        <v>7</v>
      </c>
      <c r="P17" s="57">
        <f>FrozenDairy!T17</f>
        <v>6.552439964592673</v>
      </c>
      <c r="Q17" s="57">
        <f>'C&amp;EMilkPcc'!H17</f>
        <v>9.841714019207522</v>
      </c>
      <c r="R17" s="55">
        <f>'C&amp;EMilkPcc'!J17</f>
        <v>2.1034998048789775</v>
      </c>
      <c r="S17" s="55">
        <f t="shared" si="1"/>
        <v>11.9452138240865</v>
      </c>
      <c r="T17" s="55">
        <f>DryMilkPcc!D17</f>
        <v>0.1</v>
      </c>
      <c r="U17" s="55" t="str">
        <f>DryMilkPcc!F17</f>
        <v>NA</v>
      </c>
      <c r="V17" s="55" t="str">
        <f>DryMilkPcc!H17</f>
        <v>--</v>
      </c>
      <c r="W17" s="55">
        <f>DryMilkPcc!J17</f>
        <v>0.1</v>
      </c>
      <c r="X17" s="55" t="str">
        <f>DryMilkPcc!L17</f>
        <v>NA</v>
      </c>
      <c r="Y17" s="55">
        <f>AllDairy!R18</f>
        <v>733</v>
      </c>
    </row>
    <row r="18" spans="1:25" ht="12" customHeight="1">
      <c r="A18" s="41">
        <v>1920</v>
      </c>
      <c r="B18" s="53">
        <f>'[3]FluidmilkPccLb'!$U19</f>
        <v>293.1214247470905</v>
      </c>
      <c r="C18" s="53">
        <f>'Non-FrozenSoft'!AB20</f>
        <v>12.652520641361626</v>
      </c>
      <c r="D18" s="53" t="str">
        <f>'Non-FrozenSoft'!G20</f>
        <v>*</v>
      </c>
      <c r="E18" s="53" t="str">
        <f>'Non-FrozenSoft'!D20</f>
        <v>*</v>
      </c>
      <c r="F18" s="54">
        <f>'[2]Butter'!$L19</f>
        <v>14.897474192427275</v>
      </c>
      <c r="G18" s="55">
        <f>AmCheese!M19</f>
        <v>2.8179333276974665</v>
      </c>
      <c r="H18" s="56">
        <f>OthCheese!K19</f>
        <v>1.2304975530945605</v>
      </c>
      <c r="I18" s="57">
        <f t="shared" si="0"/>
        <v>4.0484308807920275</v>
      </c>
      <c r="J18" s="57">
        <v>0.6</v>
      </c>
      <c r="K18" s="57">
        <f>FrozenDairy!D18</f>
        <v>7.238481697523037</v>
      </c>
      <c r="L18" s="57" t="s">
        <v>7</v>
      </c>
      <c r="M18" s="57" t="str">
        <f>FrozenDairy!J18</f>
        <v>NA</v>
      </c>
      <c r="N18" s="57" t="str">
        <f>FrozenDairy!N18</f>
        <v>NA</v>
      </c>
      <c r="O18" s="57" t="s">
        <v>7</v>
      </c>
      <c r="P18" s="57">
        <f>FrozenDairy!T18</f>
        <v>7.238481697523037</v>
      </c>
      <c r="Q18" s="57">
        <f>'C&amp;EMilkPcc'!H18</f>
        <v>8.604089760569599</v>
      </c>
      <c r="R18" s="55">
        <f>'C&amp;EMilkPcc'!J18</f>
        <v>1.596828885695231</v>
      </c>
      <c r="S18" s="55">
        <f t="shared" si="1"/>
        <v>10.20091864626483</v>
      </c>
      <c r="T18" s="55">
        <f>DryMilkPcc!D18</f>
        <v>0.1</v>
      </c>
      <c r="U18" s="55">
        <f>DryMilkPcc!F18</f>
        <v>0.24422088840044712</v>
      </c>
      <c r="V18" s="55" t="str">
        <f>DryMilkPcc!H18</f>
        <v>--</v>
      </c>
      <c r="W18" s="55">
        <f>DryMilkPcc!J18</f>
        <v>0.3442208884004471</v>
      </c>
      <c r="X18" s="55" t="str">
        <f>DryMilkPcc!L18</f>
        <v>NA</v>
      </c>
      <c r="Y18" s="55">
        <f>AllDairy!R19</f>
        <v>736</v>
      </c>
    </row>
    <row r="19" spans="1:25" ht="12" customHeight="1">
      <c r="A19" s="43">
        <v>1921</v>
      </c>
      <c r="B19" s="59">
        <f>'[3]FluidmilkPccLb'!$U20</f>
        <v>286.1854834251599</v>
      </c>
      <c r="C19" s="59">
        <f>'Non-FrozenSoft'!AB21</f>
        <v>12.401186681162358</v>
      </c>
      <c r="D19" s="59" t="str">
        <f>'Non-FrozenSoft'!G21</f>
        <v>*</v>
      </c>
      <c r="E19" s="59" t="str">
        <f>'Non-FrozenSoft'!D21</f>
        <v>*</v>
      </c>
      <c r="F19" s="59">
        <f>'[2]Butter'!$L20</f>
        <v>16.261585804050195</v>
      </c>
      <c r="G19" s="59">
        <f>AmCheese!M20</f>
        <v>2.856142549153292</v>
      </c>
      <c r="H19" s="60">
        <f>OthCheese!K20</f>
        <v>1.3359376439587978</v>
      </c>
      <c r="I19" s="61">
        <f t="shared" si="0"/>
        <v>4.19208019311209</v>
      </c>
      <c r="J19" s="61">
        <v>0.4</v>
      </c>
      <c r="K19" s="61">
        <f>FrozenDairy!D19</f>
        <v>7.270697820118301</v>
      </c>
      <c r="L19" s="61" t="s">
        <v>7</v>
      </c>
      <c r="M19" s="61" t="str">
        <f>FrozenDairy!J19</f>
        <v>NA</v>
      </c>
      <c r="N19" s="61" t="str">
        <f>FrozenDairy!N19</f>
        <v>NA</v>
      </c>
      <c r="O19" s="61" t="s">
        <v>7</v>
      </c>
      <c r="P19" s="61">
        <f>FrozenDairy!T19</f>
        <v>7.270697820118301</v>
      </c>
      <c r="Q19" s="61">
        <f>'C&amp;EMilkPcc'!H19</f>
        <v>9.85829847610975</v>
      </c>
      <c r="R19" s="59">
        <f>'C&amp;EMilkPcc'!J19</f>
        <v>1.2990841917116587</v>
      </c>
      <c r="S19" s="59">
        <f t="shared" si="1"/>
        <v>11.157382667821409</v>
      </c>
      <c r="T19" s="59" t="str">
        <f>DryMilkPcc!D19</f>
        <v>--</v>
      </c>
      <c r="U19" s="59">
        <f>DryMilkPcc!F19</f>
        <v>0.19348062429748109</v>
      </c>
      <c r="V19" s="59" t="str">
        <f>DryMilkPcc!H19</f>
        <v>--</v>
      </c>
      <c r="W19" s="59">
        <f>DryMilkPcc!J19</f>
        <v>0.19348062429748109</v>
      </c>
      <c r="X19" s="59" t="str">
        <f>DryMilkPcc!L19</f>
        <v>NA</v>
      </c>
      <c r="Y19" s="59">
        <f>AllDairy!R20</f>
        <v>768</v>
      </c>
    </row>
    <row r="20" spans="1:25" ht="12" customHeight="1">
      <c r="A20" s="43">
        <v>1922</v>
      </c>
      <c r="B20" s="59">
        <f>'[3]FluidmilkPccLb'!$U21</f>
        <v>288.053503439377</v>
      </c>
      <c r="C20" s="59">
        <f>'Non-FrozenSoft'!AB22</f>
        <v>12.539868603985497</v>
      </c>
      <c r="D20" s="59" t="str">
        <f>'Non-FrozenSoft'!G22</f>
        <v>*</v>
      </c>
      <c r="E20" s="59" t="str">
        <f>'Non-FrozenSoft'!D22</f>
        <v>*</v>
      </c>
      <c r="F20" s="59">
        <f>'[2]Butter'!$L21</f>
        <v>17.110559841525138</v>
      </c>
      <c r="G20" s="59">
        <f>AmCheese!M21</f>
        <v>2.871448173086534</v>
      </c>
      <c r="H20" s="60">
        <f>OthCheese!K21</f>
        <v>1.3812029186998518</v>
      </c>
      <c r="I20" s="61">
        <f t="shared" si="0"/>
        <v>4.252651091786386</v>
      </c>
      <c r="J20" s="61">
        <v>0.5</v>
      </c>
      <c r="K20" s="61">
        <f>FrozenDairy!D20</f>
        <v>7.813878363274541</v>
      </c>
      <c r="L20" s="61" t="s">
        <v>7</v>
      </c>
      <c r="M20" s="61" t="str">
        <f>FrozenDairy!J20</f>
        <v>NA</v>
      </c>
      <c r="N20" s="61" t="str">
        <f>FrozenDairy!N20</f>
        <v>NA</v>
      </c>
      <c r="O20" s="61" t="s">
        <v>7</v>
      </c>
      <c r="P20" s="61">
        <f>FrozenDairy!T20</f>
        <v>7.813878363274541</v>
      </c>
      <c r="Q20" s="61">
        <f>'C&amp;EMilkPcc'!H20</f>
        <v>10.88605984606857</v>
      </c>
      <c r="R20" s="59">
        <f>'C&amp;EMilkPcc'!J20</f>
        <v>1.3993766413143236</v>
      </c>
      <c r="S20" s="59">
        <f t="shared" si="1"/>
        <v>12.285436487382892</v>
      </c>
      <c r="T20" s="59" t="str">
        <f>DryMilkPcc!D20</f>
        <v>--</v>
      </c>
      <c r="U20" s="59">
        <f>DryMilkPcc!F20</f>
        <v>0.2180846713736608</v>
      </c>
      <c r="V20" s="59" t="str">
        <f>DryMilkPcc!H20</f>
        <v>--</v>
      </c>
      <c r="W20" s="59">
        <f>DryMilkPcc!J20</f>
        <v>0.2180846713736608</v>
      </c>
      <c r="X20" s="59" t="str">
        <f>DryMilkPcc!L20</f>
        <v>NA</v>
      </c>
      <c r="Y20" s="59">
        <f>AllDairy!R21</f>
        <v>783</v>
      </c>
    </row>
    <row r="21" spans="1:25" ht="12" customHeight="1">
      <c r="A21" s="43">
        <v>1923</v>
      </c>
      <c r="B21" s="59">
        <f>'[3]FluidmilkPccLb'!$U22</f>
        <v>279.9896379536745</v>
      </c>
      <c r="C21" s="59">
        <f>'Non-FrozenSoft'!AB23</f>
        <v>12.211135626680482</v>
      </c>
      <c r="D21" s="59" t="str">
        <f>'Non-FrozenSoft'!G23</f>
        <v>*</v>
      </c>
      <c r="E21" s="59" t="str">
        <f>'Non-FrozenSoft'!D23</f>
        <v>*</v>
      </c>
      <c r="F21" s="59">
        <f>'[2]Butter'!$L22</f>
        <v>17.874529911475967</v>
      </c>
      <c r="G21" s="59">
        <f>AmCheese!M22</f>
        <v>3.081815501978615</v>
      </c>
      <c r="H21" s="60">
        <f>OthCheese!K22</f>
        <v>1.4024493733641812</v>
      </c>
      <c r="I21" s="61">
        <f t="shared" si="0"/>
        <v>4.484264875342796</v>
      </c>
      <c r="J21" s="61">
        <v>0.6</v>
      </c>
      <c r="K21" s="61">
        <f>FrozenDairy!D21</f>
        <v>8.613419743271368</v>
      </c>
      <c r="L21" s="61" t="s">
        <v>7</v>
      </c>
      <c r="M21" s="61" t="str">
        <f>FrozenDairy!J21</f>
        <v>NA</v>
      </c>
      <c r="N21" s="61" t="str">
        <f>FrozenDairy!N21</f>
        <v>NA</v>
      </c>
      <c r="O21" s="61" t="s">
        <v>7</v>
      </c>
      <c r="P21" s="61">
        <f>FrozenDairy!T21</f>
        <v>8.613419743271368</v>
      </c>
      <c r="Q21" s="61">
        <f>'C&amp;EMilkPcc'!H21</f>
        <v>11.451847749381404</v>
      </c>
      <c r="R21" s="59">
        <f>'C&amp;EMilkPcc'!J21</f>
        <v>1.80442530840487</v>
      </c>
      <c r="S21" s="59">
        <f t="shared" si="1"/>
        <v>13.256273057786274</v>
      </c>
      <c r="T21" s="59">
        <f>DryMilkPcc!D21</f>
        <v>0.1</v>
      </c>
      <c r="U21" s="59">
        <f>DryMilkPcc!F21</f>
        <v>0.36624474081484987</v>
      </c>
      <c r="V21" s="59" t="str">
        <f>DryMilkPcc!H21</f>
        <v>--</v>
      </c>
      <c r="W21" s="59">
        <f>DryMilkPcc!J21</f>
        <v>0.4662447408148499</v>
      </c>
      <c r="X21" s="59" t="str">
        <f>DryMilkPcc!L21</f>
        <v>NA</v>
      </c>
      <c r="Y21" s="59">
        <f>AllDairy!R22</f>
        <v>787</v>
      </c>
    </row>
    <row r="22" spans="1:25" ht="12" customHeight="1">
      <c r="A22" s="43">
        <v>1924</v>
      </c>
      <c r="B22" s="59">
        <f>'[3]FluidmilkPccLb'!$U23</f>
        <v>281.7043353285017</v>
      </c>
      <c r="C22" s="59">
        <f>'Non-FrozenSoft'!AB24</f>
        <v>12.233916693687615</v>
      </c>
      <c r="D22" s="59" t="str">
        <f>'Non-FrozenSoft'!G24</f>
        <v>*</v>
      </c>
      <c r="E22" s="59" t="str">
        <f>'Non-FrozenSoft'!D24</f>
        <v>*</v>
      </c>
      <c r="F22" s="59">
        <f>'[2]Butter'!$L23</f>
        <v>17.851352654041314</v>
      </c>
      <c r="G22" s="59">
        <f>AmCheese!M23</f>
        <v>3.251277287505806</v>
      </c>
      <c r="H22" s="60">
        <f>OthCheese!K23</f>
        <v>1.3408232479471383</v>
      </c>
      <c r="I22" s="61">
        <f t="shared" si="0"/>
        <v>4.5921005354529445</v>
      </c>
      <c r="J22" s="61">
        <v>0.8</v>
      </c>
      <c r="K22" s="61">
        <f>FrozenDairy!D22</f>
        <v>8.412679981421272</v>
      </c>
      <c r="L22" s="61" t="s">
        <v>7</v>
      </c>
      <c r="M22" s="61" t="str">
        <f>FrozenDairy!J22</f>
        <v>NA</v>
      </c>
      <c r="N22" s="61" t="str">
        <f>FrozenDairy!N22</f>
        <v>NA</v>
      </c>
      <c r="O22" s="61" t="s">
        <v>7</v>
      </c>
      <c r="P22" s="61">
        <f>FrozenDairy!T22</f>
        <v>8.412679981421272</v>
      </c>
      <c r="Q22" s="61">
        <f>'C&amp;EMilkPcc'!H22</f>
        <v>11.830793364239456</v>
      </c>
      <c r="R22" s="59">
        <f>'C&amp;EMilkPcc'!J22</f>
        <v>1.7965278812363619</v>
      </c>
      <c r="S22" s="59">
        <f t="shared" si="1"/>
        <v>13.627321245475818</v>
      </c>
      <c r="T22" s="59">
        <f>DryMilkPcc!D22</f>
        <v>0.1</v>
      </c>
      <c r="U22" s="59">
        <f>DryMilkPcc!F22</f>
        <v>0.3855962281678045</v>
      </c>
      <c r="V22" s="59" t="str">
        <f>DryMilkPcc!H22</f>
        <v>--</v>
      </c>
      <c r="W22" s="59">
        <f>DryMilkPcc!J22</f>
        <v>0.48559622816780446</v>
      </c>
      <c r="X22" s="59" t="str">
        <f>DryMilkPcc!L22</f>
        <v>NA</v>
      </c>
      <c r="Y22" s="59">
        <f>AllDairy!R23</f>
        <v>796.4139550780394</v>
      </c>
    </row>
    <row r="23" spans="1:25" ht="12" customHeight="1">
      <c r="A23" s="43">
        <v>1925</v>
      </c>
      <c r="B23" s="59">
        <f>'[3]FluidmilkPccLb'!$U24</f>
        <v>289.038151067522</v>
      </c>
      <c r="C23" s="59">
        <f>'Non-FrozenSoft'!AB25</f>
        <v>12.613421509293874</v>
      </c>
      <c r="D23" s="59" t="str">
        <f>'Non-FrozenSoft'!G25</f>
        <v>*</v>
      </c>
      <c r="E23" s="59" t="str">
        <f>'Non-FrozenSoft'!D25</f>
        <v>*</v>
      </c>
      <c r="F23" s="59">
        <f>'[2]Butter'!$L24</f>
        <v>18.07837415500436</v>
      </c>
      <c r="G23" s="59">
        <f>AmCheese!M24</f>
        <v>3.280698270726675</v>
      </c>
      <c r="H23" s="60">
        <f>OthCheese!K24</f>
        <v>1.4072468898117052</v>
      </c>
      <c r="I23" s="61">
        <f t="shared" si="0"/>
        <v>4.68794516053838</v>
      </c>
      <c r="J23" s="61">
        <v>0.9</v>
      </c>
      <c r="K23" s="61">
        <f>FrozenDairy!D23</f>
        <v>9.32478912880194</v>
      </c>
      <c r="L23" s="61" t="s">
        <v>7</v>
      </c>
      <c r="M23" s="61" t="str">
        <f>FrozenDairy!J23</f>
        <v>NA</v>
      </c>
      <c r="N23" s="61" t="str">
        <f>FrozenDairy!N23</f>
        <v>NA</v>
      </c>
      <c r="O23" s="61" t="s">
        <v>7</v>
      </c>
      <c r="P23" s="61">
        <f>FrozenDairy!T23</f>
        <v>9.32478912880194</v>
      </c>
      <c r="Q23" s="61">
        <f>'C&amp;EMilkPcc'!H23</f>
        <v>11.681012527087345</v>
      </c>
      <c r="R23" s="59">
        <f>'C&amp;EMilkPcc'!J23</f>
        <v>1.8993516304207065</v>
      </c>
      <c r="S23" s="59">
        <f t="shared" si="1"/>
        <v>13.580364157508052</v>
      </c>
      <c r="T23" s="59">
        <f>DryMilkPcc!D23</f>
        <v>0.1</v>
      </c>
      <c r="U23" s="59">
        <f>DryMilkPcc!F23</f>
        <v>0.4230374085937028</v>
      </c>
      <c r="V23" s="59" t="str">
        <f>DryMilkPcc!H23</f>
        <v>--</v>
      </c>
      <c r="W23" s="59">
        <f>DryMilkPcc!J23</f>
        <v>0.5230374085937028</v>
      </c>
      <c r="X23" s="59" t="str">
        <f>DryMilkPcc!L23</f>
        <v>NA</v>
      </c>
      <c r="Y23" s="59">
        <f>AllDairy!R24</f>
        <v>801.8112907821012</v>
      </c>
    </row>
    <row r="24" spans="1:25" ht="12" customHeight="1">
      <c r="A24" s="41">
        <v>1926</v>
      </c>
      <c r="B24" s="53">
        <f>'[3]FluidmilkPccLb'!$U25</f>
        <v>288.5167423358348</v>
      </c>
      <c r="C24" s="53">
        <f>'Non-FrozenSoft'!AB26</f>
        <v>12.640868165285314</v>
      </c>
      <c r="D24" s="53" t="str">
        <f>'Non-FrozenSoft'!G26</f>
        <v>*</v>
      </c>
      <c r="E24" s="53" t="str">
        <f>'Non-FrozenSoft'!D26</f>
        <v>*</v>
      </c>
      <c r="F24" s="54">
        <f>'[2]Butter'!$L25</f>
        <v>18.313926250244894</v>
      </c>
      <c r="G24" s="55">
        <f>AmCheese!M25</f>
        <v>3.2453980936480487</v>
      </c>
      <c r="H24" s="56">
        <f>OthCheese!K25</f>
        <v>1.3714149424601991</v>
      </c>
      <c r="I24" s="57">
        <f t="shared" si="0"/>
        <v>4.616813036108248</v>
      </c>
      <c r="J24" s="57">
        <v>1</v>
      </c>
      <c r="K24" s="57">
        <f>FrozenDairy!D24</f>
        <v>9.135655084882918</v>
      </c>
      <c r="L24" s="57" t="s">
        <v>7</v>
      </c>
      <c r="M24" s="57" t="str">
        <f>FrozenDairy!J24</f>
        <v>NA</v>
      </c>
      <c r="N24" s="57" t="str">
        <f>FrozenDairy!N24</f>
        <v>NA</v>
      </c>
      <c r="O24" s="57" t="s">
        <v>7</v>
      </c>
      <c r="P24" s="57">
        <f>FrozenDairy!T24</f>
        <v>9.135655084882918</v>
      </c>
      <c r="Q24" s="57">
        <f>'C&amp;EMilkPcc'!H24</f>
        <v>11.823130062948797</v>
      </c>
      <c r="R24" s="55">
        <f>'C&amp;EMilkPcc'!J24</f>
        <v>2.495804833172909</v>
      </c>
      <c r="S24" s="55">
        <f t="shared" si="1"/>
        <v>14.318934896121707</v>
      </c>
      <c r="T24" s="55">
        <f>DryMilkPcc!D24</f>
        <v>0.1</v>
      </c>
      <c r="U24" s="55">
        <f>DryMilkPcc!F24</f>
        <v>0.5366406296583388</v>
      </c>
      <c r="V24" s="55" t="str">
        <f>DryMilkPcc!H24</f>
        <v>--</v>
      </c>
      <c r="W24" s="55">
        <f>DryMilkPcc!J24</f>
        <v>0.6366406296583388</v>
      </c>
      <c r="X24" s="55" t="str">
        <f>DryMilkPcc!L24</f>
        <v>NA</v>
      </c>
      <c r="Y24" s="55">
        <f>AllDairy!R25</f>
        <v>817.9680911777983</v>
      </c>
    </row>
    <row r="25" spans="1:25" ht="12" customHeight="1">
      <c r="A25" s="41">
        <v>1927</v>
      </c>
      <c r="B25" s="53">
        <f>'[3]FluidmilkPccLb'!$U26</f>
        <v>285.5462679043979</v>
      </c>
      <c r="C25" s="53">
        <f>'Non-FrozenSoft'!AB27</f>
        <v>12.525727727139078</v>
      </c>
      <c r="D25" s="53" t="str">
        <f>'Non-FrozenSoft'!G27</f>
        <v>*</v>
      </c>
      <c r="E25" s="53" t="str">
        <f>'Non-FrozenSoft'!D27</f>
        <v>*</v>
      </c>
      <c r="F25" s="54">
        <f>'[2]Butter'!$L26</f>
        <v>18.288738606292267</v>
      </c>
      <c r="G25" s="55">
        <f>AmCheese!M26</f>
        <v>3.1587348258915444</v>
      </c>
      <c r="H25" s="56">
        <f>OthCheese!K26</f>
        <v>1.4029487125635318</v>
      </c>
      <c r="I25" s="57">
        <f t="shared" si="0"/>
        <v>4.5616835384550765</v>
      </c>
      <c r="J25" s="57">
        <v>1</v>
      </c>
      <c r="K25" s="57">
        <f>FrozenDairy!D25</f>
        <v>9.503360356197758</v>
      </c>
      <c r="L25" s="57" t="s">
        <v>7</v>
      </c>
      <c r="M25" s="57" t="str">
        <f>FrozenDairy!J25</f>
        <v>NA</v>
      </c>
      <c r="N25" s="57" t="str">
        <f>FrozenDairy!N25</f>
        <v>NA</v>
      </c>
      <c r="O25" s="57" t="s">
        <v>7</v>
      </c>
      <c r="P25" s="57">
        <f>FrozenDairy!T25</f>
        <v>9.503360356197758</v>
      </c>
      <c r="Q25" s="57">
        <f>'C&amp;EMilkPcc'!H25</f>
        <v>11.643634225227874</v>
      </c>
      <c r="R25" s="55">
        <f>'C&amp;EMilkPcc'!J25</f>
        <v>2.503465367328937</v>
      </c>
      <c r="S25" s="55">
        <f t="shared" si="1"/>
        <v>14.147099592556811</v>
      </c>
      <c r="T25" s="55">
        <f>DryMilkPcc!D25</f>
        <v>0.1</v>
      </c>
      <c r="U25" s="55">
        <f>DryMilkPcc!F25</f>
        <v>0.6636703490570001</v>
      </c>
      <c r="V25" s="55" t="str">
        <f>DryMilkPcc!H25</f>
        <v>--</v>
      </c>
      <c r="W25" s="55">
        <f>DryMilkPcc!J25</f>
        <v>0.763670349057</v>
      </c>
      <c r="X25" s="55" t="str">
        <f>DryMilkPcc!L25</f>
        <v>NA</v>
      </c>
      <c r="Y25" s="55">
        <f>AllDairy!R26</f>
        <v>812.8533624564204</v>
      </c>
    </row>
    <row r="26" spans="1:25" ht="12" customHeight="1">
      <c r="A26" s="41">
        <v>1928</v>
      </c>
      <c r="B26" s="53">
        <f>'[3]FluidmilkPccLb'!$U27</f>
        <v>285.8126778912778</v>
      </c>
      <c r="C26" s="53">
        <f>'Non-FrozenSoft'!AB28</f>
        <v>12.563377009186036</v>
      </c>
      <c r="D26" s="53" t="str">
        <f>'Non-FrozenSoft'!G28</f>
        <v>*</v>
      </c>
      <c r="E26" s="53" t="str">
        <f>'Non-FrozenSoft'!D28</f>
        <v>*</v>
      </c>
      <c r="F26" s="54">
        <f>'[2]Butter'!$L27</f>
        <v>17.57545079620609</v>
      </c>
      <c r="G26" s="55">
        <f>AmCheese!M27</f>
        <v>2.9873287472304972</v>
      </c>
      <c r="H26" s="56">
        <f>OthCheese!K27</f>
        <v>1.42727929034346</v>
      </c>
      <c r="I26" s="57">
        <f t="shared" si="0"/>
        <v>4.414608037573958</v>
      </c>
      <c r="J26" s="57">
        <v>1.2</v>
      </c>
      <c r="K26" s="57">
        <f>FrozenDairy!D26</f>
        <v>9.483536499348597</v>
      </c>
      <c r="L26" s="57" t="s">
        <v>7</v>
      </c>
      <c r="M26" s="57" t="str">
        <f>FrozenDairy!J26</f>
        <v>NA</v>
      </c>
      <c r="N26" s="57" t="str">
        <f>FrozenDairy!N26</f>
        <v>NA</v>
      </c>
      <c r="O26" s="57" t="s">
        <v>7</v>
      </c>
      <c r="P26" s="57">
        <f>FrozenDairy!T26</f>
        <v>9.483536499348597</v>
      </c>
      <c r="Q26" s="57">
        <f>'C&amp;EMilkPcc'!H26</f>
        <v>12.214855322009145</v>
      </c>
      <c r="R26" s="55">
        <f>'C&amp;EMilkPcc'!J26</f>
        <v>2.696894007916421</v>
      </c>
      <c r="S26" s="55">
        <f t="shared" si="1"/>
        <v>14.911749329925566</v>
      </c>
      <c r="T26" s="55">
        <f>DryMilkPcc!D26</f>
        <v>0.1</v>
      </c>
      <c r="U26" s="55">
        <f>DryMilkPcc!F26</f>
        <v>0.7883228638524924</v>
      </c>
      <c r="V26" s="55" t="str">
        <f>DryMilkPcc!H26</f>
        <v>--</v>
      </c>
      <c r="W26" s="55">
        <f>DryMilkPcc!J26</f>
        <v>0.8883228638524924</v>
      </c>
      <c r="X26" s="55" t="str">
        <f>DryMilkPcc!L26</f>
        <v>NA</v>
      </c>
      <c r="Y26" s="55">
        <f>AllDairy!R27</f>
        <v>804.7614700976691</v>
      </c>
    </row>
    <row r="27" spans="1:25" ht="12" customHeight="1">
      <c r="A27" s="41">
        <v>1929</v>
      </c>
      <c r="B27" s="53">
        <f>'[3]FluidmilkPccLb'!$U28</f>
        <v>287.6559330524691</v>
      </c>
      <c r="C27" s="53">
        <f>'Non-FrozenSoft'!AB29</f>
        <v>12.655317122044561</v>
      </c>
      <c r="D27" s="53" t="str">
        <f>'Non-FrozenSoft'!G29</f>
        <v>*</v>
      </c>
      <c r="E27" s="53" t="str">
        <f>'Non-FrozenSoft'!D29</f>
        <v>*</v>
      </c>
      <c r="F27" s="54">
        <f>'[2]Butter'!$L28</f>
        <v>17.58276051803855</v>
      </c>
      <c r="G27" s="55">
        <f>AmCheese!M28</f>
        <v>3.2274754243760624</v>
      </c>
      <c r="H27" s="56">
        <f>OthCheese!K28</f>
        <v>1.4782330187981967</v>
      </c>
      <c r="I27" s="57">
        <f t="shared" si="0"/>
        <v>4.7057084431742595</v>
      </c>
      <c r="J27" s="57">
        <v>1.2</v>
      </c>
      <c r="K27" s="57">
        <f>FrozenDairy!D27</f>
        <v>10.24552218581389</v>
      </c>
      <c r="L27" s="57" t="s">
        <v>7</v>
      </c>
      <c r="M27" s="57" t="str">
        <f>FrozenDairy!J27</f>
        <v>NA</v>
      </c>
      <c r="N27" s="57" t="str">
        <f>FrozenDairy!N27</f>
        <v>NA</v>
      </c>
      <c r="O27" s="57" t="s">
        <v>7</v>
      </c>
      <c r="P27" s="57">
        <f>FrozenDairy!T27</f>
        <v>10.24552218581389</v>
      </c>
      <c r="Q27" s="57">
        <f>'C&amp;EMilkPcc'!H27</f>
        <v>13.607956178603398</v>
      </c>
      <c r="R27" s="55">
        <f>'C&amp;EMilkPcc'!J27</f>
        <v>3.096076933816223</v>
      </c>
      <c r="S27" s="55">
        <f t="shared" si="1"/>
        <v>16.704033112419623</v>
      </c>
      <c r="T27" s="55">
        <f>DryMilkPcc!D27</f>
        <v>0.1</v>
      </c>
      <c r="U27" s="55">
        <f>DryMilkPcc!F27</f>
        <v>1.0922499527786675</v>
      </c>
      <c r="V27" s="55" t="str">
        <f>DryMilkPcc!H27</f>
        <v>--</v>
      </c>
      <c r="W27" s="55">
        <f>DryMilkPcc!J27</f>
        <v>1.1922499527786676</v>
      </c>
      <c r="X27" s="55" t="str">
        <f>DryMilkPcc!L27</f>
        <v>NA</v>
      </c>
      <c r="Y27" s="55">
        <f>AllDairy!R28</f>
        <v>811.8866359522696</v>
      </c>
    </row>
    <row r="28" spans="1:25" ht="12" customHeight="1">
      <c r="A28" s="41">
        <v>1930</v>
      </c>
      <c r="B28" s="53">
        <f>'[3]FluidmilkPccLb'!$U29</f>
        <v>285.5610715243303</v>
      </c>
      <c r="C28" s="53">
        <f>'Non-FrozenSoft'!AB30</f>
        <v>12.569367144145534</v>
      </c>
      <c r="D28" s="53" t="str">
        <f>'Non-FrozenSoft'!G30</f>
        <v>*</v>
      </c>
      <c r="E28" s="53" t="str">
        <f>'Non-FrozenSoft'!D30</f>
        <v>*</v>
      </c>
      <c r="F28" s="54">
        <f>'[2]Butter'!$L29</f>
        <v>17.566646101893042</v>
      </c>
      <c r="G28" s="55">
        <f>AmCheese!M29</f>
        <v>3.1658927817644575</v>
      </c>
      <c r="H28" s="56">
        <f>OthCheese!K29</f>
        <v>1.5180050004870604</v>
      </c>
      <c r="I28" s="57">
        <f t="shared" si="0"/>
        <v>4.683897782251518</v>
      </c>
      <c r="J28" s="57">
        <v>1.2</v>
      </c>
      <c r="K28" s="57">
        <f>FrozenDairy!D28</f>
        <v>9.331067149397668</v>
      </c>
      <c r="L28" s="57" t="s">
        <v>7</v>
      </c>
      <c r="M28" s="57" t="str">
        <f>FrozenDairy!J28</f>
        <v>NA</v>
      </c>
      <c r="N28" s="57" t="str">
        <f>FrozenDairy!N28</f>
        <v>NA</v>
      </c>
      <c r="O28" s="57" t="s">
        <v>7</v>
      </c>
      <c r="P28" s="57">
        <f>FrozenDairy!T28</f>
        <v>9.331067149397668</v>
      </c>
      <c r="Q28" s="57">
        <f>'C&amp;EMilkPcc'!H28</f>
        <v>13.572750592590188</v>
      </c>
      <c r="R28" s="55">
        <f>'C&amp;EMilkPcc'!J28</f>
        <v>2.703185375198883</v>
      </c>
      <c r="S28" s="55">
        <f t="shared" si="1"/>
        <v>16.27593596778907</v>
      </c>
      <c r="T28" s="55">
        <f>DryMilkPcc!D28</f>
        <v>0.1</v>
      </c>
      <c r="U28" s="55">
        <f>DryMilkPcc!F28</f>
        <v>1.3069454817027633</v>
      </c>
      <c r="V28" s="55" t="str">
        <f>DryMilkPcc!H28</f>
        <v>--</v>
      </c>
      <c r="W28" s="55">
        <f>DryMilkPcc!J28</f>
        <v>1.4069454817027633</v>
      </c>
      <c r="X28" s="55" t="str">
        <f>DryMilkPcc!L28</f>
        <v>NA</v>
      </c>
      <c r="Y28" s="55">
        <f>AllDairy!R29</f>
        <v>818.9515212520699</v>
      </c>
    </row>
    <row r="29" spans="1:25" ht="12" customHeight="1">
      <c r="A29" s="43">
        <v>1931</v>
      </c>
      <c r="B29" s="59">
        <f>'[3]FluidmilkPccLb'!$U30</f>
        <v>285.5207997420187</v>
      </c>
      <c r="C29" s="59">
        <f>'Non-FrozenSoft'!AB31</f>
        <v>12.56046436633344</v>
      </c>
      <c r="D29" s="59" t="str">
        <f>'Non-FrozenSoft'!G31</f>
        <v>*</v>
      </c>
      <c r="E29" s="59" t="str">
        <f>'Non-FrozenSoft'!D31</f>
        <v>*</v>
      </c>
      <c r="F29" s="59">
        <f>'[2]Butter'!$L30</f>
        <v>18.284480744911356</v>
      </c>
      <c r="G29" s="59">
        <f>AmCheese!M30</f>
        <v>3.1252768850333066</v>
      </c>
      <c r="H29" s="60">
        <f>OthCheese!K30</f>
        <v>1.401541695865452</v>
      </c>
      <c r="I29" s="61">
        <f t="shared" si="0"/>
        <v>4.526818580898759</v>
      </c>
      <c r="J29" s="61">
        <v>1.2</v>
      </c>
      <c r="K29" s="61">
        <f>FrozenDairy!D29</f>
        <v>8.20760940482807</v>
      </c>
      <c r="L29" s="61" t="s">
        <v>7</v>
      </c>
      <c r="M29" s="61" t="str">
        <f>FrozenDairy!J29</f>
        <v>NA</v>
      </c>
      <c r="N29" s="61" t="str">
        <f>FrozenDairy!N29</f>
        <v>NA</v>
      </c>
      <c r="O29" s="61" t="s">
        <v>7</v>
      </c>
      <c r="P29" s="61">
        <f>FrozenDairy!T29</f>
        <v>8.20760940482807</v>
      </c>
      <c r="Q29" s="61">
        <f>'C&amp;EMilkPcc'!H29</f>
        <v>13.419358996045075</v>
      </c>
      <c r="R29" s="59">
        <f>'C&amp;EMilkPcc'!J29</f>
        <v>2.4003415251029003</v>
      </c>
      <c r="S29" s="59">
        <f t="shared" si="1"/>
        <v>15.819700521147976</v>
      </c>
      <c r="T29" s="59">
        <f>DryMilkPcc!D29</f>
        <v>0.1</v>
      </c>
      <c r="U29" s="59">
        <f>DryMilkPcc!F29</f>
        <v>1.385432021200332</v>
      </c>
      <c r="V29" s="59" t="str">
        <f>DryMilkPcc!H29</f>
        <v>--</v>
      </c>
      <c r="W29" s="59">
        <f>DryMilkPcc!J29</f>
        <v>1.485432021200332</v>
      </c>
      <c r="X29" s="59" t="str">
        <f>DryMilkPcc!L29</f>
        <v>NA</v>
      </c>
      <c r="Y29" s="59">
        <f>AllDairy!R30</f>
        <v>837.2761762076215</v>
      </c>
    </row>
    <row r="30" spans="1:25" ht="12" customHeight="1">
      <c r="A30" s="43">
        <v>1932</v>
      </c>
      <c r="B30" s="59">
        <f>'[3]FluidmilkPccLb'!$U31</f>
        <v>291.0685677667414</v>
      </c>
      <c r="C30" s="59">
        <f>'Non-FrozenSoft'!AB32</f>
        <v>12.80839474527395</v>
      </c>
      <c r="D30" s="59" t="str">
        <f>'Non-FrozenSoft'!G32</f>
        <v>*</v>
      </c>
      <c r="E30" s="59" t="str">
        <f>'Non-FrozenSoft'!D32</f>
        <v>*</v>
      </c>
      <c r="F30" s="59">
        <f>'[2]Butter'!$L31</f>
        <v>18.45552985618132</v>
      </c>
      <c r="G30" s="59">
        <f>AmCheese!M31</f>
        <v>3.0252342955926017</v>
      </c>
      <c r="H30" s="60">
        <f>OthCheese!K31</f>
        <v>1.400571433144723</v>
      </c>
      <c r="I30" s="61">
        <f t="shared" si="0"/>
        <v>4.425805728737325</v>
      </c>
      <c r="J30" s="61">
        <v>1.3</v>
      </c>
      <c r="K30" s="61">
        <f>FrozenDairy!D30</f>
        <v>6.048667856485446</v>
      </c>
      <c r="L30" s="61" t="s">
        <v>7</v>
      </c>
      <c r="M30" s="61" t="str">
        <f>FrozenDairy!J30</f>
        <v>NA</v>
      </c>
      <c r="N30" s="61" t="str">
        <f>FrozenDairy!N30</f>
        <v>NA</v>
      </c>
      <c r="O30" s="61" t="s">
        <v>7</v>
      </c>
      <c r="P30" s="61">
        <f>FrozenDairy!T30</f>
        <v>6.048667856485446</v>
      </c>
      <c r="Q30" s="61">
        <f>'C&amp;EMilkPcc'!H30</f>
        <v>13.973701270118209</v>
      </c>
      <c r="R30" s="59">
        <f>'C&amp;EMilkPcc'!J30</f>
        <v>2.2008979663702792</v>
      </c>
      <c r="S30" s="59">
        <f t="shared" si="1"/>
        <v>16.17459923648849</v>
      </c>
      <c r="T30" s="59">
        <f>DryMilkPcc!D30</f>
        <v>0.1</v>
      </c>
      <c r="U30" s="59">
        <f>DryMilkPcc!F30</f>
        <v>1.4325844944737454</v>
      </c>
      <c r="V30" s="59" t="str">
        <f>DryMilkPcc!H30</f>
        <v>--</v>
      </c>
      <c r="W30" s="59">
        <f>DryMilkPcc!J30</f>
        <v>1.5325844944737455</v>
      </c>
      <c r="X30" s="59" t="str">
        <f>DryMilkPcc!L30</f>
        <v>NA</v>
      </c>
      <c r="Y30" s="59">
        <f>AllDairy!R31</f>
        <v>831.1471080200722</v>
      </c>
    </row>
    <row r="31" spans="1:25" ht="12" customHeight="1">
      <c r="A31" s="43">
        <v>1933</v>
      </c>
      <c r="B31" s="59">
        <f>'[3]FluidmilkPccLb'!$U32</f>
        <v>289.8096019238886</v>
      </c>
      <c r="C31" s="59">
        <f>'Non-FrozenSoft'!AB33</f>
        <v>12.748946878060822</v>
      </c>
      <c r="D31" s="59" t="str">
        <f>'Non-FrozenSoft'!G33</f>
        <v>*</v>
      </c>
      <c r="E31" s="59" t="str">
        <f>'Non-FrozenSoft'!D33</f>
        <v>*</v>
      </c>
      <c r="F31" s="59">
        <f>'[2]Butter'!$L32</f>
        <v>18.14782401145676</v>
      </c>
      <c r="G31" s="59">
        <f>AmCheese!M32</f>
        <v>3.1585647227305276</v>
      </c>
      <c r="H31" s="60">
        <f>OthCheese!K32</f>
        <v>1.3764022595274088</v>
      </c>
      <c r="I31" s="61">
        <f t="shared" si="0"/>
        <v>4.534966982257936</v>
      </c>
      <c r="J31" s="61">
        <v>1.2</v>
      </c>
      <c r="K31" s="61">
        <f>FrozenDairy!D31</f>
        <v>5.792537194685337</v>
      </c>
      <c r="L31" s="61" t="s">
        <v>7</v>
      </c>
      <c r="M31" s="61" t="str">
        <f>FrozenDairy!J31</f>
        <v>NA</v>
      </c>
      <c r="N31" s="61" t="str">
        <f>FrozenDairy!N31</f>
        <v>NA</v>
      </c>
      <c r="O31" s="61" t="s">
        <v>7</v>
      </c>
      <c r="P31" s="61">
        <f>FrozenDairy!T31</f>
        <v>5.792537194685337</v>
      </c>
      <c r="Q31" s="61">
        <f>'C&amp;EMilkPcc'!H31</f>
        <v>13.819715172249184</v>
      </c>
      <c r="R31" s="59">
        <f>'C&amp;EMilkPcc'!J31</f>
        <v>1.9969766886784948</v>
      </c>
      <c r="S31" s="59">
        <f t="shared" si="1"/>
        <v>15.81669186092768</v>
      </c>
      <c r="T31" s="59">
        <f>DryMilkPcc!D31</f>
        <v>0.1</v>
      </c>
      <c r="U31" s="59">
        <f>DryMilkPcc!F31</f>
        <v>1.4241387540774924</v>
      </c>
      <c r="V31" s="59" t="str">
        <f>DryMilkPcc!H31</f>
        <v>--</v>
      </c>
      <c r="W31" s="59">
        <f>DryMilkPcc!J31</f>
        <v>1.5241387540774924</v>
      </c>
      <c r="X31" s="59" t="str">
        <f>DryMilkPcc!L31</f>
        <v>NA</v>
      </c>
      <c r="Y31" s="59">
        <f>AllDairy!R32</f>
        <v>813.4457792982736</v>
      </c>
    </row>
    <row r="32" spans="1:25" ht="12" customHeight="1">
      <c r="A32" s="43">
        <v>1934</v>
      </c>
      <c r="B32" s="59">
        <f>'[3]FluidmilkPccLb'!$U33</f>
        <v>280.08134584645575</v>
      </c>
      <c r="C32" s="59">
        <f>'Non-FrozenSoft'!AB34</f>
        <v>12.30474622944593</v>
      </c>
      <c r="D32" s="59" t="str">
        <f>'Non-FrozenSoft'!G34</f>
        <v>*</v>
      </c>
      <c r="E32" s="59" t="str">
        <f>'Non-FrozenSoft'!D34</f>
        <v>*</v>
      </c>
      <c r="F32" s="59">
        <f>'[2]Butter'!$L33</f>
        <v>18.539747796181366</v>
      </c>
      <c r="G32" s="59">
        <f>AmCheese!M33</f>
        <v>3.41542475392339</v>
      </c>
      <c r="H32" s="60">
        <f>OthCheese!K33</f>
        <v>1.4942483298414833</v>
      </c>
      <c r="I32" s="61">
        <f t="shared" si="0"/>
        <v>4.909673083764874</v>
      </c>
      <c r="J32" s="61">
        <v>1.2</v>
      </c>
      <c r="K32" s="61">
        <f>FrozenDairy!D32</f>
        <v>6.8151954777246315</v>
      </c>
      <c r="L32" s="61" t="s">
        <v>7</v>
      </c>
      <c r="M32" s="61" t="str">
        <f>FrozenDairy!J32</f>
        <v>NA</v>
      </c>
      <c r="N32" s="61" t="str">
        <f>FrozenDairy!N32</f>
        <v>NA</v>
      </c>
      <c r="O32" s="61" t="s">
        <v>7</v>
      </c>
      <c r="P32" s="61">
        <f>FrozenDairy!T32</f>
        <v>6.8151954777246315</v>
      </c>
      <c r="Q32" s="61">
        <f>'C&amp;EMilkPcc'!H32</f>
        <v>14.9741076016919</v>
      </c>
      <c r="R32" s="59">
        <f>'C&amp;EMilkPcc'!J32</f>
        <v>2.1978890777562556</v>
      </c>
      <c r="S32" s="59">
        <f t="shared" si="1"/>
        <v>17.171996679448156</v>
      </c>
      <c r="T32" s="59">
        <f>DryMilkPcc!D32</f>
        <v>0.1</v>
      </c>
      <c r="U32" s="59">
        <f>DryMilkPcc!F32</f>
        <v>1.486342254022216</v>
      </c>
      <c r="V32" s="59" t="str">
        <f>DryMilkPcc!H32</f>
        <v>--</v>
      </c>
      <c r="W32" s="59">
        <f>DryMilkPcc!J32</f>
        <v>1.586342254022216</v>
      </c>
      <c r="X32" s="59" t="str">
        <f>DryMilkPcc!L32</f>
        <v>NA</v>
      </c>
      <c r="Y32" s="59">
        <f>AllDairy!R33</f>
        <v>812.8869035854054</v>
      </c>
    </row>
    <row r="33" spans="1:25" ht="12" customHeight="1">
      <c r="A33" s="43">
        <v>1935</v>
      </c>
      <c r="B33" s="59">
        <f>'[3]FluidmilkPccLb'!$U34</f>
        <v>284.1100196463654</v>
      </c>
      <c r="C33" s="59">
        <f>'Non-FrozenSoft'!AB35</f>
        <v>12.526522593320236</v>
      </c>
      <c r="D33" s="59" t="str">
        <f>'Non-FrozenSoft'!G35</f>
        <v>*</v>
      </c>
      <c r="E33" s="59" t="str">
        <f>'Non-FrozenSoft'!D35</f>
        <v>*</v>
      </c>
      <c r="F33" s="59">
        <f>'[2]Butter'!$L34</f>
        <v>17.540553697335156</v>
      </c>
      <c r="G33" s="59">
        <f>AmCheese!M34</f>
        <v>3.784488308914747</v>
      </c>
      <c r="H33" s="60">
        <f>OthCheese!K34</f>
        <v>1.5153656506650335</v>
      </c>
      <c r="I33" s="61">
        <f t="shared" si="0"/>
        <v>5.299853959579781</v>
      </c>
      <c r="J33" s="61">
        <v>1.3</v>
      </c>
      <c r="K33" s="61">
        <f>FrozenDairy!D33</f>
        <v>7.742521317190371</v>
      </c>
      <c r="L33" s="61" t="s">
        <v>7</v>
      </c>
      <c r="M33" s="61" t="str">
        <f>FrozenDairy!J33</f>
        <v>NA</v>
      </c>
      <c r="N33" s="61" t="str">
        <f>FrozenDairy!N33</f>
        <v>NA</v>
      </c>
      <c r="O33" s="61" t="s">
        <v>7</v>
      </c>
      <c r="P33" s="61">
        <f>FrozenDairy!T33</f>
        <v>7.742521317190371</v>
      </c>
      <c r="Q33" s="61">
        <f>'C&amp;EMilkPcc'!H33</f>
        <v>16.150814214600903</v>
      </c>
      <c r="R33" s="59">
        <f>'C&amp;EMilkPcc'!J33</f>
        <v>2.402600461676167</v>
      </c>
      <c r="S33" s="59">
        <f t="shared" si="1"/>
        <v>18.55341467627707</v>
      </c>
      <c r="T33" s="59">
        <f>DryMilkPcc!D33</f>
        <v>0.1</v>
      </c>
      <c r="U33" s="59">
        <f>DryMilkPcc!F33</f>
        <v>1.5703270991347498</v>
      </c>
      <c r="V33" s="59" t="str">
        <f>DryMilkPcc!H33</f>
        <v>--</v>
      </c>
      <c r="W33" s="59">
        <f>DryMilkPcc!J33</f>
        <v>1.6703270991347499</v>
      </c>
      <c r="X33" s="59" t="str">
        <f>DryMilkPcc!L33</f>
        <v>NA</v>
      </c>
      <c r="Y33" s="59">
        <f>AllDairy!R34</f>
        <v>799.0452411237261</v>
      </c>
    </row>
    <row r="34" spans="1:25" ht="12" customHeight="1">
      <c r="A34" s="41">
        <v>1936</v>
      </c>
      <c r="B34" s="53">
        <f>'[3]FluidmilkPccLb'!$U35</f>
        <v>286.6937908522253</v>
      </c>
      <c r="C34" s="53">
        <f>'Non-FrozenSoft'!AB36</f>
        <v>12.658820956947514</v>
      </c>
      <c r="D34" s="53" t="str">
        <f>'Non-FrozenSoft'!G36</f>
        <v>*</v>
      </c>
      <c r="E34" s="53" t="str">
        <f>'Non-FrozenSoft'!D36</f>
        <v>*</v>
      </c>
      <c r="F34" s="54">
        <f>'[2]Butter'!$L35</f>
        <v>16.780958176328785</v>
      </c>
      <c r="G34" s="55">
        <f>AmCheese!M35</f>
        <v>3.8851311816883936</v>
      </c>
      <c r="H34" s="56">
        <f>OthCheese!K35</f>
        <v>1.544690710791771</v>
      </c>
      <c r="I34" s="57">
        <f t="shared" si="0"/>
        <v>5.429821892480165</v>
      </c>
      <c r="J34" s="57">
        <v>1.4</v>
      </c>
      <c r="K34" s="57">
        <f>FrozenDairy!D34</f>
        <v>9.078041987502047</v>
      </c>
      <c r="L34" s="57" t="s">
        <v>7</v>
      </c>
      <c r="M34" s="57" t="str">
        <f>FrozenDairy!J34</f>
        <v>NA</v>
      </c>
      <c r="N34" s="57" t="str">
        <f>FrozenDairy!N34</f>
        <v>NA</v>
      </c>
      <c r="O34" s="57" t="s">
        <v>7</v>
      </c>
      <c r="P34" s="57">
        <f>FrozenDairy!T34</f>
        <v>9.078041987502047</v>
      </c>
      <c r="Q34" s="57">
        <f>'C&amp;EMilkPcc'!H34</f>
        <v>15.883789329151744</v>
      </c>
      <c r="R34" s="55">
        <f>'C&amp;EMilkPcc'!J34</f>
        <v>2.800727096839625</v>
      </c>
      <c r="S34" s="55">
        <f t="shared" si="1"/>
        <v>18.68451642599137</v>
      </c>
      <c r="T34" s="55">
        <f>DryMilkPcc!D34</f>
        <v>0.1</v>
      </c>
      <c r="U34" s="55">
        <f>DryMilkPcc!F34</f>
        <v>1.763131821408789</v>
      </c>
      <c r="V34" s="55" t="str">
        <f>DryMilkPcc!H34</f>
        <v>--</v>
      </c>
      <c r="W34" s="55">
        <f>DryMilkPcc!J34</f>
        <v>1.863131821408789</v>
      </c>
      <c r="X34" s="55" t="str">
        <f>DryMilkPcc!L34</f>
        <v>NA</v>
      </c>
      <c r="Y34" s="55">
        <f>AllDairy!R35</f>
        <v>791.2561144007301</v>
      </c>
    </row>
    <row r="35" spans="1:25" ht="12" customHeight="1">
      <c r="A35" s="41">
        <v>1937</v>
      </c>
      <c r="B35" s="53">
        <f>'[3]FluidmilkPccLb'!$U36</f>
        <v>288.7172520861634</v>
      </c>
      <c r="C35" s="53">
        <f>'Non-FrozenSoft'!AB37</f>
        <v>12.8003104987386</v>
      </c>
      <c r="D35" s="53" t="str">
        <f>'Non-FrozenSoft'!G37</f>
        <v>*</v>
      </c>
      <c r="E35" s="53" t="str">
        <f>'Non-FrozenSoft'!D37</f>
        <v>*</v>
      </c>
      <c r="F35" s="54">
        <f>'[2]Butter'!$L36</f>
        <v>16.733741208582437</v>
      </c>
      <c r="G35" s="55">
        <f>AmCheese!M36</f>
        <v>3.9314211273175608</v>
      </c>
      <c r="H35" s="56">
        <f>OthCheese!K36</f>
        <v>1.6206450012019136</v>
      </c>
      <c r="I35" s="57">
        <f t="shared" si="0"/>
        <v>5.552066128519474</v>
      </c>
      <c r="J35" s="57">
        <v>1.5</v>
      </c>
      <c r="K35" s="57">
        <f>FrozenDairy!D35</f>
        <v>10.15622164840533</v>
      </c>
      <c r="L35" s="57" t="s">
        <v>7</v>
      </c>
      <c r="M35" s="57" t="str">
        <f>FrozenDairy!J35</f>
        <v>NA</v>
      </c>
      <c r="N35" s="57" t="str">
        <f>FrozenDairy!N35</f>
        <v>NA</v>
      </c>
      <c r="O35" s="57" t="s">
        <v>7</v>
      </c>
      <c r="P35" s="57">
        <f>FrozenDairy!T35</f>
        <v>10.15622164840533</v>
      </c>
      <c r="Q35" s="57">
        <f>'C&amp;EMilkPcc'!H35</f>
        <v>16.70272407937283</v>
      </c>
      <c r="R35" s="55">
        <f>'C&amp;EMilkPcc'!J35</f>
        <v>3.0009072510293806</v>
      </c>
      <c r="S35" s="55">
        <f t="shared" si="1"/>
        <v>19.703631330402214</v>
      </c>
      <c r="T35" s="55">
        <f>DryMilkPcc!D35</f>
        <v>0.1</v>
      </c>
      <c r="U35" s="55">
        <f>DryMilkPcc!F35</f>
        <v>1.892044881785966</v>
      </c>
      <c r="V35" s="55" t="str">
        <f>DryMilkPcc!H35</f>
        <v>--</v>
      </c>
      <c r="W35" s="55">
        <f>DryMilkPcc!J35</f>
        <v>1.9920448817859662</v>
      </c>
      <c r="X35" s="55">
        <f>DryMilkPcc!L35</f>
        <v>0.1</v>
      </c>
      <c r="Y35" s="55">
        <f>AllDairy!R36</f>
        <v>795.8685183892804</v>
      </c>
    </row>
    <row r="36" spans="1:25" ht="12" customHeight="1">
      <c r="A36" s="41">
        <v>1938</v>
      </c>
      <c r="B36" s="53">
        <f>'[3]FluidmilkPccLb'!$U37</f>
        <v>288.0801078374735</v>
      </c>
      <c r="C36" s="53">
        <f>'Non-FrozenSoft'!AB38</f>
        <v>12.79414596572309</v>
      </c>
      <c r="D36" s="53" t="str">
        <f>'Non-FrozenSoft'!G38</f>
        <v>*</v>
      </c>
      <c r="E36" s="53" t="str">
        <f>'Non-FrozenSoft'!D38</f>
        <v>*</v>
      </c>
      <c r="F36" s="54">
        <f>'[2]Butter'!$L37</f>
        <v>16.619347690603146</v>
      </c>
      <c r="G36" s="55">
        <f>AmCheese!M37</f>
        <v>4.247166632043026</v>
      </c>
      <c r="H36" s="56">
        <f>OthCheese!K37</f>
        <v>1.600381629465488</v>
      </c>
      <c r="I36" s="57">
        <f t="shared" si="0"/>
        <v>5.847548261508514</v>
      </c>
      <c r="J36" s="57">
        <v>1.6</v>
      </c>
      <c r="K36" s="57">
        <f>FrozenDairy!D36</f>
        <v>9.915033584931791</v>
      </c>
      <c r="L36" s="57" t="s">
        <v>7</v>
      </c>
      <c r="M36" s="57" t="str">
        <f>FrozenDairy!J36</f>
        <v>NA</v>
      </c>
      <c r="N36" s="57" t="str">
        <f>FrozenDairy!N36</f>
        <v>NA</v>
      </c>
      <c r="O36" s="57" t="s">
        <v>7</v>
      </c>
      <c r="P36" s="57">
        <f>FrozenDairy!T36</f>
        <v>9.915033584931791</v>
      </c>
      <c r="Q36" s="57">
        <f>'C&amp;EMilkPcc'!H36</f>
        <v>17.24257322900076</v>
      </c>
      <c r="R36" s="55">
        <f>'C&amp;EMilkPcc'!J36</f>
        <v>3.200763258930976</v>
      </c>
      <c r="S36" s="55">
        <f t="shared" si="1"/>
        <v>20.443336487931738</v>
      </c>
      <c r="T36" s="55">
        <f>DryMilkPcc!D36</f>
        <v>0.1</v>
      </c>
      <c r="U36" s="55">
        <f>DryMilkPcc!F36</f>
        <v>2.1158891735721594</v>
      </c>
      <c r="V36" s="55" t="str">
        <f>DryMilkPcc!H36</f>
        <v>--</v>
      </c>
      <c r="W36" s="55">
        <f>DryMilkPcc!J36</f>
        <v>2.2158891735721595</v>
      </c>
      <c r="X36" s="55">
        <f>DryMilkPcc!L36</f>
        <v>0.1</v>
      </c>
      <c r="Y36" s="55">
        <f>AllDairy!R37</f>
        <v>794.6895028814564</v>
      </c>
    </row>
    <row r="37" spans="1:25" ht="12" customHeight="1">
      <c r="A37" s="41">
        <v>1939</v>
      </c>
      <c r="B37" s="53">
        <f>'[3]FluidmilkPccLb'!$U38</f>
        <v>292.9171760391198</v>
      </c>
      <c r="C37" s="53">
        <f>'Non-FrozenSoft'!AB39</f>
        <v>13.027200488997556</v>
      </c>
      <c r="D37" s="53" t="str">
        <f>'Non-FrozenSoft'!G39</f>
        <v>*</v>
      </c>
      <c r="E37" s="53" t="str">
        <f>'Non-FrozenSoft'!D39</f>
        <v>*</v>
      </c>
      <c r="F37" s="54">
        <f>'[2]Butter'!$L38</f>
        <v>17.3703330585829</v>
      </c>
      <c r="G37" s="55">
        <f>AmCheese!M38</f>
        <v>4.266263699361969</v>
      </c>
      <c r="H37" s="56">
        <f>OthCheese!K38</f>
        <v>1.6561345666575085</v>
      </c>
      <c r="I37" s="57">
        <f t="shared" si="0"/>
        <v>5.922398266019477</v>
      </c>
      <c r="J37" s="57">
        <v>1.9</v>
      </c>
      <c r="K37" s="57">
        <f>FrozenDairy!D37</f>
        <v>10.501373752175107</v>
      </c>
      <c r="L37" s="57" t="s">
        <v>7</v>
      </c>
      <c r="M37" s="57" t="str">
        <f>FrozenDairy!J37</f>
        <v>NA</v>
      </c>
      <c r="N37" s="57" t="str">
        <f>FrozenDairy!N37</f>
        <v>NA</v>
      </c>
      <c r="O37" s="57" t="s">
        <v>7</v>
      </c>
      <c r="P37" s="57">
        <f>FrozenDairy!T37</f>
        <v>10.501373752175107</v>
      </c>
      <c r="Q37" s="57">
        <f>'C&amp;EMilkPcc'!H37</f>
        <v>17.759562841530055</v>
      </c>
      <c r="R37" s="55">
        <f>'C&amp;EMilkPcc'!J37</f>
        <v>2.9993589156516167</v>
      </c>
      <c r="S37" s="55">
        <f t="shared" si="1"/>
        <v>20.75892175718167</v>
      </c>
      <c r="T37" s="55">
        <f>DryMilkPcc!D37</f>
        <v>0.1</v>
      </c>
      <c r="U37" s="55">
        <f>DryMilkPcc!F37</f>
        <v>2.1751076105870504</v>
      </c>
      <c r="V37" s="55" t="str">
        <f>DryMilkPcc!H37</f>
        <v>--</v>
      </c>
      <c r="W37" s="55">
        <f>DryMilkPcc!J37</f>
        <v>2.2751076105870505</v>
      </c>
      <c r="X37" s="55">
        <f>DryMilkPcc!L37</f>
        <v>0.1</v>
      </c>
      <c r="Y37" s="55">
        <f>AllDairy!R38</f>
        <v>823.0607198461398</v>
      </c>
    </row>
    <row r="38" spans="1:25" ht="12" customHeight="1">
      <c r="A38" s="41">
        <v>1940</v>
      </c>
      <c r="B38" s="53">
        <f>'[3]FluidmilkPccLb'!$U39</f>
        <v>292.3291450050775</v>
      </c>
      <c r="C38" s="53">
        <f>'Non-FrozenSoft'!AB40</f>
        <v>13.800263728268941</v>
      </c>
      <c r="D38" s="53" t="str">
        <f>'Non-FrozenSoft'!G40</f>
        <v>*</v>
      </c>
      <c r="E38" s="53" t="str">
        <f>'Non-FrozenSoft'!D40</f>
        <v>*</v>
      </c>
      <c r="F38" s="54">
        <f>'[2]Butter'!$L39</f>
        <v>16.984302387187597</v>
      </c>
      <c r="G38" s="55">
        <f>AmCheese!M39</f>
        <v>4.367175792070964</v>
      </c>
      <c r="H38" s="56">
        <f>OthCheese!K39</f>
        <v>1.6197151117906177</v>
      </c>
      <c r="I38" s="57">
        <f t="shared" si="0"/>
        <v>5.986890903861582</v>
      </c>
      <c r="J38" s="57">
        <v>1.9</v>
      </c>
      <c r="K38" s="57">
        <f>FrozenDairy!D38</f>
        <v>10.83389594465721</v>
      </c>
      <c r="L38" s="57">
        <f>SUM(FrozenDairy!F38,FrozenDairy!H38)</f>
        <v>0.35615945868212706</v>
      </c>
      <c r="M38" s="57" t="str">
        <f>FrozenDairy!J38</f>
        <v>NA</v>
      </c>
      <c r="N38" s="57" t="str">
        <f>FrozenDairy!N38</f>
        <v>NA</v>
      </c>
      <c r="O38" s="57" t="s">
        <v>7</v>
      </c>
      <c r="P38" s="57">
        <f>FrozenDairy!T38</f>
        <v>11.190055403339336</v>
      </c>
      <c r="Q38" s="57">
        <f>'C&amp;EMilkPcc'!H38</f>
        <v>19.307912384008716</v>
      </c>
      <c r="R38" s="55">
        <f>'C&amp;EMilkPcc'!J38</f>
        <v>3.2999803212182677</v>
      </c>
      <c r="S38" s="55">
        <f t="shared" si="1"/>
        <v>22.607892705226984</v>
      </c>
      <c r="T38" s="55">
        <f>DryMilkPcc!D38</f>
        <v>0.4</v>
      </c>
      <c r="U38" s="55">
        <f>DryMilkPcc!F38</f>
        <v>2.232784850365571</v>
      </c>
      <c r="V38" s="55">
        <f>DryMilkPcc!H38</f>
        <v>0.1</v>
      </c>
      <c r="W38" s="55">
        <f>DryMilkPcc!J38</f>
        <v>2.732784850365571</v>
      </c>
      <c r="X38" s="55">
        <f>DryMilkPcc!L38</f>
        <v>0.1</v>
      </c>
      <c r="Y38" s="55">
        <f>AllDairy!R39</f>
        <v>818.2210381314239</v>
      </c>
    </row>
    <row r="39" spans="1:25" ht="12" customHeight="1">
      <c r="A39" s="43">
        <v>1941</v>
      </c>
      <c r="B39" s="59">
        <f>'[3]FluidmilkPccLb'!$U40</f>
        <v>296.20420519677583</v>
      </c>
      <c r="C39" s="59">
        <f>'Non-FrozenSoft'!AB41</f>
        <v>13.333733971349373</v>
      </c>
      <c r="D39" s="59" t="str">
        <f>'Non-FrozenSoft'!G41</f>
        <v>*</v>
      </c>
      <c r="E39" s="59" t="str">
        <f>'Non-FrozenSoft'!D41</f>
        <v>*</v>
      </c>
      <c r="F39" s="59">
        <f>'[2]Butter'!$L40</f>
        <v>16.38656092112562</v>
      </c>
      <c r="G39" s="59">
        <f>AmCheese!M40</f>
        <v>4.385241600575704</v>
      </c>
      <c r="H39" s="60">
        <f>OthCheese!K40</f>
        <v>1.544204734561701</v>
      </c>
      <c r="I39" s="61">
        <f t="shared" si="0"/>
        <v>5.9294463351374045</v>
      </c>
      <c r="J39" s="61">
        <v>2</v>
      </c>
      <c r="K39" s="61">
        <f>FrozenDairy!D39</f>
        <v>13.165237402737592</v>
      </c>
      <c r="L39" s="61">
        <f>SUM(FrozenDairy!F39,FrozenDairy!H39)</f>
        <v>0.4197688190581851</v>
      </c>
      <c r="M39" s="61" t="str">
        <f>FrozenDairy!J39</f>
        <v>NA</v>
      </c>
      <c r="N39" s="61" t="str">
        <f>FrozenDairy!N39</f>
        <v>NA</v>
      </c>
      <c r="O39" s="61" t="s">
        <v>7</v>
      </c>
      <c r="P39" s="61">
        <f>FrozenDairy!T39</f>
        <v>13.585006221795776</v>
      </c>
      <c r="Q39" s="61">
        <f>'C&amp;EMilkPcc'!H39</f>
        <v>19.519947227178005</v>
      </c>
      <c r="R39" s="59">
        <f>'C&amp;EMilkPcc'!J39</f>
        <v>4.00293848667936</v>
      </c>
      <c r="S39" s="59">
        <f t="shared" si="1"/>
        <v>23.522885713857363</v>
      </c>
      <c r="T39" s="59">
        <f>DryMilkPcc!D39</f>
        <v>0.2</v>
      </c>
      <c r="U39" s="59">
        <f>DryMilkPcc!F39</f>
        <v>2.488718310070314</v>
      </c>
      <c r="V39" s="59">
        <f>DryMilkPcc!H39</f>
        <v>0.1</v>
      </c>
      <c r="W39" s="59">
        <f>DryMilkPcc!J39</f>
        <v>2.788718310070314</v>
      </c>
      <c r="X39" s="59">
        <f>DryMilkPcc!L39</f>
        <v>0.1</v>
      </c>
      <c r="Y39" s="59">
        <f>AllDairy!R40</f>
        <v>811.5770378255199</v>
      </c>
    </row>
    <row r="40" spans="1:25" ht="12" customHeight="1">
      <c r="A40" s="43">
        <v>1942</v>
      </c>
      <c r="B40" s="59">
        <f>'[3]FluidmilkPccLb'!$U41</f>
        <v>318.6753285543608</v>
      </c>
      <c r="C40" s="59">
        <f>'Non-FrozenSoft'!AB42</f>
        <v>13.933691756272403</v>
      </c>
      <c r="D40" s="59" t="str">
        <f>'Non-FrozenSoft'!G42</f>
        <v>*</v>
      </c>
      <c r="E40" s="59" t="str">
        <f>'Non-FrozenSoft'!D42</f>
        <v>*</v>
      </c>
      <c r="F40" s="59">
        <f>'[2]Butter'!$L41</f>
        <v>16.43185525730387</v>
      </c>
      <c r="G40" s="59">
        <f>AmCheese!M41</f>
        <v>5.042266053685303</v>
      </c>
      <c r="H40" s="60">
        <f>OthCheese!K41</f>
        <v>1.6239062731721783</v>
      </c>
      <c r="I40" s="61">
        <f t="shared" si="0"/>
        <v>6.666172326857481</v>
      </c>
      <c r="J40" s="61">
        <v>2</v>
      </c>
      <c r="K40" s="61">
        <f>FrozenDairy!D40</f>
        <v>15.488462108853623</v>
      </c>
      <c r="L40" s="61">
        <f>SUM(FrozenDairy!F40,FrozenDairy!H40)</f>
        <v>0.4662835533145484</v>
      </c>
      <c r="M40" s="61" t="str">
        <f>FrozenDairy!J40</f>
        <v>NA</v>
      </c>
      <c r="N40" s="61" t="str">
        <f>FrozenDairy!N40</f>
        <v>NA</v>
      </c>
      <c r="O40" s="61" t="s">
        <v>7</v>
      </c>
      <c r="P40" s="61">
        <f>FrozenDairy!T40</f>
        <v>15.95474566216817</v>
      </c>
      <c r="Q40" s="61">
        <f>'C&amp;EMilkPcc'!H40</f>
        <v>21.214592911167134</v>
      </c>
      <c r="R40" s="59">
        <f>'C&amp;EMilkPcc'!J40</f>
        <v>4.397152602699095</v>
      </c>
      <c r="S40" s="59">
        <f t="shared" si="1"/>
        <v>25.61174551386623</v>
      </c>
      <c r="T40" s="59">
        <f>DryMilkPcc!D40</f>
        <v>0.2</v>
      </c>
      <c r="U40" s="59">
        <f>DryMilkPcc!F40</f>
        <v>2.6101141924959212</v>
      </c>
      <c r="V40" s="59">
        <f>DryMilkPcc!H40</f>
        <v>0.2</v>
      </c>
      <c r="W40" s="59">
        <f>DryMilkPcc!J40</f>
        <v>3.0101141924959216</v>
      </c>
      <c r="X40" s="59">
        <f>DryMilkPcc!L40</f>
        <v>0.1</v>
      </c>
      <c r="Y40" s="59">
        <f>AllDairy!R41</f>
        <v>850.6599436452617</v>
      </c>
    </row>
    <row r="41" spans="1:25" ht="12" customHeight="1">
      <c r="A41" s="43">
        <v>1943</v>
      </c>
      <c r="B41" s="59">
        <f>'[3]FluidmilkPccLb'!$U42</f>
        <v>353.0485306715334</v>
      </c>
      <c r="C41" s="59">
        <f>'Non-FrozenSoft'!AB43</f>
        <v>14.495884390480091</v>
      </c>
      <c r="D41" s="59" t="str">
        <f>'Non-FrozenSoft'!G43</f>
        <v>*</v>
      </c>
      <c r="E41" s="59" t="str">
        <f>'Non-FrozenSoft'!D43</f>
        <v>*</v>
      </c>
      <c r="F41" s="59">
        <f>'[2]Butter'!$L42</f>
        <v>13.097945721410863</v>
      </c>
      <c r="G41" s="59">
        <f>AmCheese!M42</f>
        <v>3.8248049203226584</v>
      </c>
      <c r="H41" s="60">
        <f>OthCheese!K42</f>
        <v>1.7697950109332377</v>
      </c>
      <c r="I41" s="61">
        <f t="shared" si="0"/>
        <v>5.594599931255896</v>
      </c>
      <c r="J41" s="61">
        <v>2.1</v>
      </c>
      <c r="K41" s="61">
        <f>FrozenDairy!D41</f>
        <v>13.547027548833908</v>
      </c>
      <c r="L41" s="61">
        <f>SUM(FrozenDairy!F41,FrozenDairy!H41)</f>
        <v>0.3297852112418549</v>
      </c>
      <c r="M41" s="61" t="str">
        <f>FrozenDairy!J41</f>
        <v>NA</v>
      </c>
      <c r="N41" s="61" t="str">
        <f>FrozenDairy!N41</f>
        <v>NA</v>
      </c>
      <c r="O41" s="61" t="s">
        <v>7</v>
      </c>
      <c r="P41" s="61">
        <f>FrozenDairy!T41</f>
        <v>13.876812760075763</v>
      </c>
      <c r="Q41" s="61">
        <f>'C&amp;EMilkPcc'!H41</f>
        <v>22.59779580075911</v>
      </c>
      <c r="R41" s="59">
        <f>'C&amp;EMilkPcc'!J41</f>
        <v>5.097302159588705</v>
      </c>
      <c r="S41" s="59">
        <f t="shared" si="1"/>
        <v>27.695097960347812</v>
      </c>
      <c r="T41" s="59">
        <f>DryMilkPcc!D41</f>
        <v>0.4</v>
      </c>
      <c r="U41" s="59">
        <f>DryMilkPcc!F41</f>
        <v>2.2232135674533233</v>
      </c>
      <c r="V41" s="59">
        <f>DryMilkPcc!H41</f>
        <v>0.2</v>
      </c>
      <c r="W41" s="59">
        <f>DryMilkPcc!J41</f>
        <v>2.8232135674533234</v>
      </c>
      <c r="X41" s="59">
        <f>DryMilkPcc!L41</f>
        <v>0.1</v>
      </c>
      <c r="Y41" s="59">
        <f>AllDairy!R42</f>
        <v>783.8656125904095</v>
      </c>
    </row>
    <row r="42" spans="1:25" ht="12" customHeight="1">
      <c r="A42" s="43">
        <v>1944</v>
      </c>
      <c r="B42" s="59">
        <f>'[3]FluidmilkPccLb'!$U43</f>
        <v>375.51266132370097</v>
      </c>
      <c r="C42" s="59">
        <f>'Non-FrozenSoft'!AB44</f>
        <v>12.973623810061332</v>
      </c>
      <c r="D42" s="59" t="str">
        <f>'Non-FrozenSoft'!G44</f>
        <v>*</v>
      </c>
      <c r="E42" s="59" t="str">
        <f>'Non-FrozenSoft'!D44</f>
        <v>*</v>
      </c>
      <c r="F42" s="59">
        <f>'[2]Butter'!$L43</f>
        <v>13.389018548089917</v>
      </c>
      <c r="G42" s="59">
        <f>AmCheese!M43</f>
        <v>4.371482040795683</v>
      </c>
      <c r="H42" s="60">
        <f>OthCheese!K43</f>
        <v>1.6691113246674423</v>
      </c>
      <c r="I42" s="61">
        <f t="shared" si="0"/>
        <v>6.040593365463125</v>
      </c>
      <c r="J42" s="61">
        <v>2.2</v>
      </c>
      <c r="K42" s="61">
        <f>FrozenDairy!D42</f>
        <v>14.465537547779217</v>
      </c>
      <c r="L42" s="61">
        <f>SUM(FrozenDairy!F42,FrozenDairy!H42)</f>
        <v>0.2715015498890872</v>
      </c>
      <c r="M42" s="61" t="str">
        <f>FrozenDairy!J42</f>
        <v>NA</v>
      </c>
      <c r="N42" s="61" t="str">
        <f>FrozenDairy!N42</f>
        <v>NA</v>
      </c>
      <c r="O42" s="61" t="s">
        <v>7</v>
      </c>
      <c r="P42" s="61">
        <f>FrozenDairy!T42</f>
        <v>14.737039097668303</v>
      </c>
      <c r="Q42" s="61">
        <f>'C&amp;EMilkPcc'!H42</f>
        <v>23.33865618474389</v>
      </c>
      <c r="R42" s="59">
        <f>'C&amp;EMilkPcc'!J42</f>
        <v>5.90330715261169</v>
      </c>
      <c r="S42" s="59">
        <f t="shared" si="1"/>
        <v>29.24196333735558</v>
      </c>
      <c r="T42" s="59">
        <f>DryMilkPcc!D42</f>
        <v>0.3</v>
      </c>
      <c r="U42" s="59">
        <f>DryMilkPcc!F42</f>
        <v>2.146000274572426</v>
      </c>
      <c r="V42" s="59">
        <f>DryMilkPcc!H42</f>
        <v>0.2</v>
      </c>
      <c r="W42" s="59">
        <f>DryMilkPcc!J42</f>
        <v>2.646000274572426</v>
      </c>
      <c r="X42" s="59">
        <f>DryMilkPcc!L42</f>
        <v>0.2</v>
      </c>
      <c r="Y42" s="59">
        <f>AllDairy!R43</f>
        <v>811.7083462791824</v>
      </c>
    </row>
    <row r="43" spans="1:25" ht="12" customHeight="1">
      <c r="A43" s="43">
        <v>1945</v>
      </c>
      <c r="B43" s="59">
        <f>'[3]FluidmilkPccLb'!$U44</f>
        <v>384.24377835312237</v>
      </c>
      <c r="C43" s="59">
        <f>'Non-FrozenSoft'!AB45</f>
        <v>13.496274937538214</v>
      </c>
      <c r="D43" s="59" t="str">
        <f>'Non-FrozenSoft'!G45</f>
        <v>*</v>
      </c>
      <c r="E43" s="59" t="str">
        <f>'Non-FrozenSoft'!D45</f>
        <v>*</v>
      </c>
      <c r="F43" s="59">
        <f>'[2]Butter'!$L44</f>
        <v>11.684580641472758</v>
      </c>
      <c r="G43" s="59">
        <f>AmCheese!M44</f>
        <v>4.602366931564805</v>
      </c>
      <c r="H43" s="60">
        <f>OthCheese!K44</f>
        <v>1.7723400606025956</v>
      </c>
      <c r="I43" s="61">
        <f t="shared" si="0"/>
        <v>6.3747069921674</v>
      </c>
      <c r="J43" s="61">
        <v>2.6</v>
      </c>
      <c r="K43" s="61">
        <f>FrozenDairy!D43</f>
        <v>15.34524183865988</v>
      </c>
      <c r="L43" s="61">
        <f>SUM(FrozenDairy!F43,FrozenDairy!H43)</f>
        <v>0.3769724429706707</v>
      </c>
      <c r="M43" s="61" t="str">
        <f>FrozenDairy!J43</f>
        <v>NA</v>
      </c>
      <c r="N43" s="61" t="str">
        <f>FrozenDairy!N43</f>
        <v>NA</v>
      </c>
      <c r="O43" s="61" t="s">
        <v>7</v>
      </c>
      <c r="P43" s="61">
        <f>FrozenDairy!T43</f>
        <v>15.722214281630551</v>
      </c>
      <c r="Q43" s="61">
        <f>'C&amp;EMilkPcc'!H43</f>
        <v>22.697387227717112</v>
      </c>
      <c r="R43" s="59">
        <f>'C&amp;EMilkPcc'!J43</f>
        <v>7.696815505116917</v>
      </c>
      <c r="S43" s="59">
        <f t="shared" si="1"/>
        <v>30.394202732834028</v>
      </c>
      <c r="T43" s="59">
        <f>DryMilkPcc!D43</f>
        <v>0.4</v>
      </c>
      <c r="U43" s="59">
        <f>DryMilkPcc!F43</f>
        <v>3.5089474586930423</v>
      </c>
      <c r="V43" s="59">
        <f>DryMilkPcc!H43</f>
        <v>0.2</v>
      </c>
      <c r="W43" s="59">
        <f>DryMilkPcc!J43</f>
        <v>4.108947458693042</v>
      </c>
      <c r="X43" s="59">
        <f>DryMilkPcc!L43</f>
        <v>0.2</v>
      </c>
      <c r="Y43" s="59">
        <f>AllDairy!R44</f>
        <v>792.6933851695158</v>
      </c>
    </row>
    <row r="44" spans="1:25" ht="12" customHeight="1">
      <c r="A44" s="41">
        <v>1946</v>
      </c>
      <c r="B44" s="53">
        <f>'[3]FluidmilkPccLb'!$U45</f>
        <v>362.02464763591183</v>
      </c>
      <c r="C44" s="53">
        <f>'Non-FrozenSoft'!AB46</f>
        <v>12.780784554528967</v>
      </c>
      <c r="D44" s="53" t="str">
        <f>'Non-FrozenSoft'!G46</f>
        <v>*</v>
      </c>
      <c r="E44" s="53" t="str">
        <f>'Non-FrozenSoft'!D46</f>
        <v>*</v>
      </c>
      <c r="F44" s="54">
        <f>'[2]Butter'!$L45</f>
        <v>10.679755850879488</v>
      </c>
      <c r="G44" s="55">
        <f>AmCheese!M45</f>
        <v>4.462864862188713</v>
      </c>
      <c r="H44" s="56">
        <f>OthCheese!K45</f>
        <v>2.1713146001456973</v>
      </c>
      <c r="I44" s="57">
        <f t="shared" si="0"/>
        <v>6.63417946233441</v>
      </c>
      <c r="J44" s="57">
        <v>2.5</v>
      </c>
      <c r="K44" s="57">
        <f>FrozenDairy!D44</f>
        <v>22.71718804150252</v>
      </c>
      <c r="L44" s="57">
        <f>SUM(FrozenDairy!F44,FrozenDairy!H44)</f>
        <v>0.4868271223362496</v>
      </c>
      <c r="M44" s="57" t="str">
        <f>FrozenDairy!J44</f>
        <v>NA</v>
      </c>
      <c r="N44" s="57" t="str">
        <f>FrozenDairy!N44</f>
        <v>NA</v>
      </c>
      <c r="O44" s="57" t="s">
        <v>7</v>
      </c>
      <c r="P44" s="57">
        <f>FrozenDairy!T44</f>
        <v>23.20401516383877</v>
      </c>
      <c r="Q44" s="57">
        <f>'C&amp;EMilkPcc'!H44</f>
        <v>18.572873420138766</v>
      </c>
      <c r="R44" s="55">
        <f>'C&amp;EMilkPcc'!J44</f>
        <v>9.696652497719057</v>
      </c>
      <c r="S44" s="55">
        <f t="shared" si="1"/>
        <v>28.269525917857823</v>
      </c>
      <c r="T44" s="55">
        <f>DryMilkPcc!D44</f>
        <v>0.5</v>
      </c>
      <c r="U44" s="55">
        <f>DryMilkPcc!F44</f>
        <v>3.4797615090282834</v>
      </c>
      <c r="V44" s="55">
        <f>DryMilkPcc!H44</f>
        <v>0.2</v>
      </c>
      <c r="W44" s="55">
        <f>DryMilkPcc!J44</f>
        <v>4.179761509028284</v>
      </c>
      <c r="X44" s="55">
        <f>DryMilkPcc!L44</f>
        <v>0.2</v>
      </c>
      <c r="Y44" s="55">
        <f>AllDairy!R45</f>
        <v>785.3298347113283</v>
      </c>
    </row>
    <row r="45" spans="1:25" ht="12" customHeight="1">
      <c r="A45" s="41">
        <v>1947</v>
      </c>
      <c r="B45" s="53">
        <f>'[3]FluidmilkPccLb'!$U46</f>
        <v>343.4672280858302</v>
      </c>
      <c r="C45" s="53">
        <f>'Non-FrozenSoft'!AB47</f>
        <v>12.450678304030784</v>
      </c>
      <c r="D45" s="53" t="str">
        <f>'Non-FrozenSoft'!G47</f>
        <v>*</v>
      </c>
      <c r="E45" s="53" t="str">
        <f>'Non-FrozenSoft'!D47</f>
        <v>*</v>
      </c>
      <c r="F45" s="54">
        <f>'[2]Butter'!$L46</f>
        <v>11.2956718426932</v>
      </c>
      <c r="G45" s="55">
        <f>AmCheese!M46</f>
        <v>5.182964905707506</v>
      </c>
      <c r="H45" s="56">
        <f>OthCheese!K46</f>
        <v>1.7068398484659255</v>
      </c>
      <c r="I45" s="57">
        <f t="shared" si="0"/>
        <v>6.889804754173431</v>
      </c>
      <c r="J45" s="57">
        <v>2.3</v>
      </c>
      <c r="K45" s="57">
        <f>FrozenDairy!D45</f>
        <v>19.702229299363058</v>
      </c>
      <c r="L45" s="57">
        <f>SUM(FrozenDairy!F45,FrozenDairy!H45)</f>
        <v>0.48619957537154984</v>
      </c>
      <c r="M45" s="57" t="str">
        <f>FrozenDairy!J45</f>
        <v>NA</v>
      </c>
      <c r="N45" s="57" t="str">
        <f>FrozenDairy!N45</f>
        <v>NA</v>
      </c>
      <c r="O45" s="57" t="s">
        <v>7</v>
      </c>
      <c r="P45" s="57">
        <f>FrozenDairy!T45</f>
        <v>20.18842887473461</v>
      </c>
      <c r="Q45" s="57">
        <f>'C&amp;EMilkPcc'!H45</f>
        <v>20.759613116301015</v>
      </c>
      <c r="R45" s="55">
        <f>'C&amp;EMilkPcc'!J45</f>
        <v>6.799605900392712</v>
      </c>
      <c r="S45" s="55">
        <f t="shared" si="1"/>
        <v>27.559219016693728</v>
      </c>
      <c r="T45" s="55">
        <f>DryMilkPcc!D45</f>
        <v>0.5</v>
      </c>
      <c r="U45" s="55">
        <f>DryMilkPcc!F45</f>
        <v>3.7189681251127484</v>
      </c>
      <c r="V45" s="55">
        <f>DryMilkPcc!H45</f>
        <v>0.1</v>
      </c>
      <c r="W45" s="55">
        <f>DryMilkPcc!J45</f>
        <v>4.3189681251127485</v>
      </c>
      <c r="X45" s="55">
        <f>DryMilkPcc!L45</f>
        <v>0.2</v>
      </c>
      <c r="Y45" s="55">
        <f>AllDairy!R46</f>
        <v>769.6182506973065</v>
      </c>
    </row>
    <row r="46" spans="1:25" ht="12" customHeight="1">
      <c r="A46" s="41">
        <v>1948</v>
      </c>
      <c r="B46" s="53">
        <f>'[3]FluidmilkPccLb'!$U47</f>
        <v>327.4489537486396</v>
      </c>
      <c r="C46" s="53">
        <f>'Non-FrozenSoft'!AB48</f>
        <v>12.08134544434025</v>
      </c>
      <c r="D46" s="53" t="str">
        <f>'Non-FrozenSoft'!G48</f>
        <v>*</v>
      </c>
      <c r="E46" s="53" t="str">
        <f>'Non-FrozenSoft'!D48</f>
        <v>*</v>
      </c>
      <c r="F46" s="54">
        <f>'[2]Butter'!$L47</f>
        <v>10.134282655100218</v>
      </c>
      <c r="G46" s="55">
        <f>AmCheese!M47</f>
        <v>5.258096855371647</v>
      </c>
      <c r="H46" s="56">
        <f>OthCheese!K47</f>
        <v>1.7458791115112084</v>
      </c>
      <c r="I46" s="57">
        <f t="shared" si="0"/>
        <v>7.003975966882856</v>
      </c>
      <c r="J46" s="57">
        <v>2.5</v>
      </c>
      <c r="K46" s="57">
        <f>FrozenDairy!D46</f>
        <v>17.69187961617939</v>
      </c>
      <c r="L46" s="57">
        <f>SUM(FrozenDairy!F46,FrozenDairy!H46)</f>
        <v>0.5942058636986722</v>
      </c>
      <c r="M46" s="57" t="str">
        <f>FrozenDairy!J46</f>
        <v>NA</v>
      </c>
      <c r="N46" s="57" t="str">
        <f>FrozenDairy!N46</f>
        <v>NA</v>
      </c>
      <c r="O46" s="57" t="s">
        <v>7</v>
      </c>
      <c r="P46" s="57">
        <f>FrozenDairy!T46</f>
        <v>18.28608547987806</v>
      </c>
      <c r="Q46" s="57">
        <f>'C&amp;EMilkPcc'!H46</f>
        <v>20.72549460891626</v>
      </c>
      <c r="R46" s="55">
        <f>'C&amp;EMilkPcc'!J46</f>
        <v>5.1967182928575815</v>
      </c>
      <c r="S46" s="55">
        <f t="shared" si="1"/>
        <v>25.922212901773843</v>
      </c>
      <c r="T46" s="55">
        <f>DryMilkPcc!D46</f>
        <v>0.3</v>
      </c>
      <c r="U46" s="55">
        <f>DryMilkPcc!F46</f>
        <v>3.6622542300059333</v>
      </c>
      <c r="V46" s="55">
        <f>DryMilkPcc!H46</f>
        <v>0.2</v>
      </c>
      <c r="W46" s="55">
        <f>DryMilkPcc!J46</f>
        <v>4.162254230005933</v>
      </c>
      <c r="X46" s="55">
        <f>DryMilkPcc!L46</f>
        <v>0.1</v>
      </c>
      <c r="Y46" s="55">
        <f>AllDairy!R47</f>
        <v>728.6590148058732</v>
      </c>
    </row>
    <row r="47" spans="1:25" ht="12" customHeight="1">
      <c r="A47" s="41">
        <v>1949</v>
      </c>
      <c r="B47" s="53">
        <f>'[3]FluidmilkPccLb'!$U48</f>
        <v>322.84666868462654</v>
      </c>
      <c r="C47" s="53">
        <f>'Non-FrozenSoft'!AB49</f>
        <v>11.683987488648976</v>
      </c>
      <c r="D47" s="53" t="str">
        <f>'Non-FrozenSoft'!G49</f>
        <v>*</v>
      </c>
      <c r="E47" s="53" t="str">
        <f>'Non-FrozenSoft'!D49</f>
        <v>*</v>
      </c>
      <c r="F47" s="54">
        <f>'[2]Butter'!$L48</f>
        <v>10.597367080462236</v>
      </c>
      <c r="G47" s="55">
        <f>AmCheese!M48</f>
        <v>5.328846824141352</v>
      </c>
      <c r="H47" s="56">
        <f>OthCheese!K48</f>
        <v>1.9438560742150846</v>
      </c>
      <c r="I47" s="57">
        <f t="shared" si="0"/>
        <v>7.272702898356437</v>
      </c>
      <c r="J47" s="57">
        <v>2.7</v>
      </c>
      <c r="K47" s="57">
        <f>FrozenDairy!D47</f>
        <v>16.832741239241763</v>
      </c>
      <c r="L47" s="57">
        <f>SUM(FrozenDairy!F47,FrozenDairy!H47)</f>
        <v>0.8906011207335711</v>
      </c>
      <c r="M47" s="57" t="str">
        <f>FrozenDairy!J47</f>
        <v>NA</v>
      </c>
      <c r="N47" s="57" t="str">
        <f>FrozenDairy!N47</f>
        <v>NA</v>
      </c>
      <c r="O47" s="57" t="s">
        <v>7</v>
      </c>
      <c r="P47" s="57">
        <f>FrozenDairy!T47</f>
        <v>17.723342359975334</v>
      </c>
      <c r="Q47" s="57">
        <f>'C&amp;EMilkPcc'!H47</f>
        <v>19.807223101053705</v>
      </c>
      <c r="R47" s="55">
        <f>'C&amp;EMilkPcc'!J47</f>
        <v>5.3020350162211445</v>
      </c>
      <c r="S47" s="55">
        <f t="shared" si="1"/>
        <v>25.109258117274848</v>
      </c>
      <c r="T47" s="55">
        <f>DryMilkPcc!D47</f>
        <v>0.3</v>
      </c>
      <c r="U47" s="55">
        <f>DryMilkPcc!F47</f>
        <v>4.1223154677319895</v>
      </c>
      <c r="V47" s="55">
        <f>DryMilkPcc!H47</f>
        <v>0.2</v>
      </c>
      <c r="W47" s="55">
        <f>DryMilkPcc!J47</f>
        <v>4.6223154677319895</v>
      </c>
      <c r="X47" s="55">
        <f>DryMilkPcc!L47</f>
        <v>0.2</v>
      </c>
      <c r="Y47" s="55">
        <f>AllDairy!R48</f>
        <v>735.4545942032871</v>
      </c>
    </row>
    <row r="48" spans="1:25" ht="12" customHeight="1">
      <c r="A48" s="41">
        <v>1950</v>
      </c>
      <c r="B48" s="53">
        <f>'[3]FluidmilkPccLb'!$U49</f>
        <v>320.26977882104006</v>
      </c>
      <c r="C48" s="53">
        <f>'Non-FrozenSoft'!AB50</f>
        <v>11.220947531986642</v>
      </c>
      <c r="D48" s="53" t="str">
        <f>'Non-FrozenSoft'!G50</f>
        <v>*</v>
      </c>
      <c r="E48" s="53" t="str">
        <f>'Non-FrozenSoft'!D50</f>
        <v>*</v>
      </c>
      <c r="F48" s="54">
        <f>'[2]Butter'!$L49</f>
        <v>10.864692386804146</v>
      </c>
      <c r="G48" s="55">
        <f>AmCheese!M49</f>
        <v>5.498272724875399</v>
      </c>
      <c r="H48" s="56">
        <f>OthCheese!K49</f>
        <v>2.19535349806176</v>
      </c>
      <c r="I48" s="57">
        <f t="shared" si="0"/>
        <v>7.693626222937159</v>
      </c>
      <c r="J48" s="57">
        <v>3.1</v>
      </c>
      <c r="K48" s="57">
        <f>FrozenDairy!D48</f>
        <v>16.445897391946414</v>
      </c>
      <c r="L48" s="57">
        <f>SUM(FrozenDairy!F48,FrozenDairy!H48)</f>
        <v>1.0938200469396904</v>
      </c>
      <c r="M48" s="57">
        <f>FrozenDairy!J48</f>
        <v>0.6731626275678384</v>
      </c>
      <c r="N48" s="57" t="str">
        <f>FrozenDairy!N48</f>
        <v>NA</v>
      </c>
      <c r="O48" s="55">
        <f aca="true" t="shared" si="2" ref="O48:O71">P48-SUM(K48:N48)</f>
        <v>1.049378972073523</v>
      </c>
      <c r="P48" s="57">
        <f>FrozenDairy!T48</f>
        <v>19.262259038527464</v>
      </c>
      <c r="Q48" s="57">
        <f>'C&amp;EMilkPcc'!H48</f>
        <v>20.397668837847103</v>
      </c>
      <c r="R48" s="55">
        <f>'C&amp;EMilkPcc'!J48</f>
        <v>5.102713536035442</v>
      </c>
      <c r="S48" s="55">
        <f t="shared" si="1"/>
        <v>25.500382373882545</v>
      </c>
      <c r="T48" s="55">
        <f>DryMilkPcc!D48</f>
        <v>0.3</v>
      </c>
      <c r="U48" s="55">
        <f>DryMilkPcc!F48</f>
        <v>3.763719311199599</v>
      </c>
      <c r="V48" s="55">
        <f>DryMilkPcc!H48</f>
        <v>0.2</v>
      </c>
      <c r="W48" s="55">
        <f>DryMilkPcc!J48</f>
        <v>4.2637193111995995</v>
      </c>
      <c r="X48" s="55">
        <f>DryMilkPcc!L48</f>
        <v>0.2</v>
      </c>
      <c r="Y48" s="55">
        <f>AllDairy!R49</f>
        <v>744.1391313520214</v>
      </c>
    </row>
    <row r="49" spans="1:25" ht="12" customHeight="1">
      <c r="A49" s="43">
        <v>1951</v>
      </c>
      <c r="B49" s="59">
        <f>'[3]FluidmilkPccLb'!$U50</f>
        <v>322.81651555671516</v>
      </c>
      <c r="C49" s="59">
        <f>'Non-FrozenSoft'!AB51</f>
        <v>10.75598460635314</v>
      </c>
      <c r="D49" s="59" t="str">
        <f>'Non-FrozenSoft'!G51</f>
        <v>*</v>
      </c>
      <c r="E49" s="59" t="str">
        <f>'Non-FrozenSoft'!D51</f>
        <v>*</v>
      </c>
      <c r="F49" s="59">
        <f>'[2]Butter'!$L50</f>
        <v>9.702696921970094</v>
      </c>
      <c r="G49" s="59">
        <f>AmCheese!M50</f>
        <v>5.146253410851205</v>
      </c>
      <c r="H49" s="60">
        <f>OthCheese!K50</f>
        <v>2.099982500145832</v>
      </c>
      <c r="I49" s="61">
        <f t="shared" si="0"/>
        <v>7.246235910997037</v>
      </c>
      <c r="J49" s="61">
        <v>3.3</v>
      </c>
      <c r="K49" s="61">
        <f>FrozenDairy!D49</f>
        <v>16.591290905909116</v>
      </c>
      <c r="L49" s="61">
        <f>SUM(FrozenDairy!F49,FrozenDairy!H49)</f>
        <v>1.3359388671761068</v>
      </c>
      <c r="M49" s="61">
        <f>FrozenDairy!J49</f>
        <v>0.7960100332497229</v>
      </c>
      <c r="N49" s="61" t="str">
        <f>FrozenDairy!N49</f>
        <v>NA</v>
      </c>
      <c r="O49" s="59">
        <f t="shared" si="2"/>
        <v>1.1910789632308614</v>
      </c>
      <c r="P49" s="61">
        <f>FrozenDairy!T49</f>
        <v>19.914318769565806</v>
      </c>
      <c r="Q49" s="61">
        <f>'C&amp;EMilkPcc'!H49</f>
        <v>18.8026210892687</v>
      </c>
      <c r="R49" s="59">
        <f>'C&amp;EMilkPcc'!J49</f>
        <v>4.802737754963153</v>
      </c>
      <c r="S49" s="59">
        <f t="shared" si="1"/>
        <v>23.605358844231855</v>
      </c>
      <c r="T49" s="59">
        <f>DryMilkPcc!D49</f>
        <v>0.3</v>
      </c>
      <c r="U49" s="59">
        <f>DryMilkPcc!F49</f>
        <v>4.289246663685209</v>
      </c>
      <c r="V49" s="59">
        <f>DryMilkPcc!H49</f>
        <v>0.2</v>
      </c>
      <c r="W49" s="59">
        <f>DryMilkPcc!J49</f>
        <v>4.789246663685209</v>
      </c>
      <c r="X49" s="59">
        <f>DryMilkPcc!L49</f>
        <v>0.1</v>
      </c>
      <c r="Y49" s="59">
        <f>AllDairy!R50</f>
        <v>718.8032692320156</v>
      </c>
    </row>
    <row r="50" spans="1:25" ht="12" customHeight="1">
      <c r="A50" s="43">
        <v>1952</v>
      </c>
      <c r="B50" s="59">
        <f>'[3]FluidmilkPccLb'!$U51</f>
        <v>323.36033194807527</v>
      </c>
      <c r="C50" s="59">
        <f>'Non-FrozenSoft'!AB52</f>
        <v>10.15499046163135</v>
      </c>
      <c r="D50" s="59" t="str">
        <f>'Non-FrozenSoft'!G52</f>
        <v>*</v>
      </c>
      <c r="E50" s="59" t="str">
        <f>'Non-FrozenSoft'!D52</f>
        <v>*</v>
      </c>
      <c r="F50" s="59">
        <f>'[2]Butter'!$L51</f>
        <v>8.626731399008627</v>
      </c>
      <c r="G50" s="59">
        <f>AmCheese!M51</f>
        <v>5.351886540005352</v>
      </c>
      <c r="H50" s="60">
        <f>OthCheese!K51</f>
        <v>2.249066605502249</v>
      </c>
      <c r="I50" s="61">
        <f t="shared" si="0"/>
        <v>7.600953145507601</v>
      </c>
      <c r="J50" s="61">
        <v>3.4</v>
      </c>
      <c r="K50" s="61">
        <f>FrozenDairy!D50</f>
        <v>16.993338812645742</v>
      </c>
      <c r="L50" s="61">
        <f>SUM(FrozenDairy!F50,FrozenDairy!H50)</f>
        <v>1.5396804159180395</v>
      </c>
      <c r="M50" s="61">
        <f>FrozenDairy!J50</f>
        <v>0.98004510875798</v>
      </c>
      <c r="N50" s="61" t="str">
        <f>FrozenDairy!N50</f>
        <v>NA</v>
      </c>
      <c r="O50" s="59">
        <f t="shared" si="2"/>
        <v>1.3565885546083578</v>
      </c>
      <c r="P50" s="61">
        <f>FrozenDairy!T50</f>
        <v>20.86965289193012</v>
      </c>
      <c r="Q50" s="61">
        <f>'C&amp;EMilkPcc'!H50</f>
        <v>18.20915682301821</v>
      </c>
      <c r="R50" s="59">
        <f>'C&amp;EMilkPcc'!J50</f>
        <v>4.702014603004701</v>
      </c>
      <c r="S50" s="59">
        <f t="shared" si="1"/>
        <v>22.91117142602291</v>
      </c>
      <c r="T50" s="59">
        <f>DryMilkPcc!D50</f>
        <v>0.5</v>
      </c>
      <c r="U50" s="59">
        <f>DryMilkPcc!F50</f>
        <v>4.769078838385769</v>
      </c>
      <c r="V50" s="59">
        <f>DryMilkPcc!H50</f>
        <v>0.1</v>
      </c>
      <c r="W50" s="59">
        <f>DryMilkPcc!J50</f>
        <v>5.369078838385769</v>
      </c>
      <c r="X50" s="59">
        <f>DryMilkPcc!L50</f>
        <v>0.2</v>
      </c>
      <c r="Y50" s="59">
        <f>AllDairy!R51</f>
        <v>701.3010181327013</v>
      </c>
    </row>
    <row r="51" spans="1:25" ht="12" customHeight="1">
      <c r="A51" s="43">
        <v>1953</v>
      </c>
      <c r="B51" s="59">
        <f>'[3]FluidmilkPccLb'!$U52</f>
        <v>318.4552773599929</v>
      </c>
      <c r="C51" s="59">
        <f>'Non-FrozenSoft'!AB53</f>
        <v>9.883596011172761</v>
      </c>
      <c r="D51" s="59" t="str">
        <f>'Non-FrozenSoft'!G53</f>
        <v>*</v>
      </c>
      <c r="E51" s="59" t="str">
        <f>'Non-FrozenSoft'!D53</f>
        <v>*</v>
      </c>
      <c r="F51" s="59">
        <f>'[2]Butter'!$L52</f>
        <v>8.598376837025663</v>
      </c>
      <c r="G51" s="59">
        <f>AmCheese!M52</f>
        <v>5.08883527089274</v>
      </c>
      <c r="H51" s="60">
        <f>OthCheese!K52</f>
        <v>2.3313383260740137</v>
      </c>
      <c r="I51" s="61">
        <f t="shared" si="0"/>
        <v>7.4201735969667535</v>
      </c>
      <c r="J51" s="61">
        <v>3.6</v>
      </c>
      <c r="K51" s="61">
        <f>FrozenDairy!D51</f>
        <v>17.06345063140413</v>
      </c>
      <c r="L51" s="61">
        <f>SUM(FrozenDairy!F51,FrozenDairy!H51)</f>
        <v>1.8249302791965656</v>
      </c>
      <c r="M51" s="61">
        <f>FrozenDairy!J51</f>
        <v>1.1686397392911978</v>
      </c>
      <c r="N51" s="61" t="str">
        <f>FrozenDairy!N51</f>
        <v>NA</v>
      </c>
      <c r="O51" s="59">
        <f t="shared" si="2"/>
        <v>1.3571021213925363</v>
      </c>
      <c r="P51" s="61">
        <f>FrozenDairy!T51</f>
        <v>21.41412277128443</v>
      </c>
      <c r="Q51" s="61">
        <f>'C&amp;EMilkPcc'!H51</f>
        <v>17.66051452386175</v>
      </c>
      <c r="R51" s="59">
        <f>'C&amp;EMilkPcc'!J51</f>
        <v>4.8005514993889635</v>
      </c>
      <c r="S51" s="59">
        <f t="shared" si="1"/>
        <v>22.461066023250712</v>
      </c>
      <c r="T51" s="59">
        <f>DryMilkPcc!D51</f>
        <v>0.2</v>
      </c>
      <c r="U51" s="59">
        <f>DryMilkPcc!F51</f>
        <v>4.2599630244727855</v>
      </c>
      <c r="V51" s="59">
        <f>DryMilkPcc!H51</f>
        <v>0.2</v>
      </c>
      <c r="W51" s="59">
        <f>DryMilkPcc!J51</f>
        <v>4.659963024472786</v>
      </c>
      <c r="X51" s="59">
        <f>DryMilkPcc!L51</f>
        <v>0.2</v>
      </c>
      <c r="Y51" s="59">
        <f>AllDairy!R52</f>
        <v>691.7369097233103</v>
      </c>
    </row>
    <row r="52" spans="1:25" ht="12" customHeight="1">
      <c r="A52" s="43">
        <v>1954</v>
      </c>
      <c r="B52" s="59">
        <f>'[3]FluidmilkPccLb'!$U53</f>
        <v>311.6328708644611</v>
      </c>
      <c r="C52" s="59">
        <f>'Non-FrozenSoft'!AB54</f>
        <v>8.581320890521457</v>
      </c>
      <c r="D52" s="59">
        <f>'Non-FrozenSoft'!G54</f>
        <v>0.6018713856692562</v>
      </c>
      <c r="E52" s="59">
        <f>'Non-FrozenSoft'!D54</f>
        <v>0.0930728946911221</v>
      </c>
      <c r="F52" s="59">
        <f>'[2]Butter'!$L53</f>
        <v>9.089173661101908</v>
      </c>
      <c r="G52" s="59">
        <f>AmCheese!M53</f>
        <v>5.499073224501358</v>
      </c>
      <c r="H52" s="60">
        <f>OthCheese!K53</f>
        <v>2.3708210430380996</v>
      </c>
      <c r="I52" s="61">
        <f t="shared" si="0"/>
        <v>7.869894267539458</v>
      </c>
      <c r="J52" s="61">
        <v>3.8</v>
      </c>
      <c r="K52" s="61">
        <f>FrozenDairy!D52</f>
        <v>16.538444248757628</v>
      </c>
      <c r="L52" s="61">
        <f>SUM(FrozenDairy!F52,FrozenDairy!H52)</f>
        <v>2.2173981316698588</v>
      </c>
      <c r="M52" s="61">
        <f>FrozenDairy!J52</f>
        <v>1.2625083902433019</v>
      </c>
      <c r="N52" s="61" t="str">
        <f>FrozenDairy!N52</f>
        <v>NA</v>
      </c>
      <c r="O52" s="59">
        <f t="shared" si="2"/>
        <v>1.1580198410010425</v>
      </c>
      <c r="P52" s="61">
        <f>FrozenDairy!T52</f>
        <v>21.17637061167183</v>
      </c>
      <c r="Q52" s="61">
        <f>'C&amp;EMilkPcc'!H52</f>
        <v>16.922120068230385</v>
      </c>
      <c r="R52" s="59">
        <f>'C&amp;EMilkPcc'!J52</f>
        <v>4.9017494811904605</v>
      </c>
      <c r="S52" s="59">
        <f t="shared" si="1"/>
        <v>21.823869549420845</v>
      </c>
      <c r="T52" s="59">
        <f>DryMilkPcc!D52</f>
        <v>0.2</v>
      </c>
      <c r="U52" s="59">
        <f>DryMilkPcc!F52</f>
        <v>4.96356940963477</v>
      </c>
      <c r="V52" s="59">
        <f>DryMilkPcc!H52</f>
        <v>0.2</v>
      </c>
      <c r="W52" s="59">
        <f>DryMilkPcc!J52</f>
        <v>5.363569409634771</v>
      </c>
      <c r="X52" s="59">
        <f>DryMilkPcc!L52</f>
        <v>0.2</v>
      </c>
      <c r="Y52" s="59">
        <f>AllDairy!R53</f>
        <v>702.9884661095751</v>
      </c>
    </row>
    <row r="53" spans="1:25" ht="12" customHeight="1">
      <c r="A53" s="43">
        <v>1955</v>
      </c>
      <c r="B53" s="59">
        <f>'[3]FluidmilkPccLb'!$U54</f>
        <v>312.0055018623561</v>
      </c>
      <c r="C53" s="59">
        <f>'Non-FrozenSoft'!AB55</f>
        <v>8.39277454536602</v>
      </c>
      <c r="D53" s="59">
        <f>'Non-FrozenSoft'!G55</f>
        <v>0.614699223409694</v>
      </c>
      <c r="E53" s="59">
        <f>'Non-FrozenSoft'!D55</f>
        <v>0.10346422572242374</v>
      </c>
      <c r="F53" s="59">
        <f>'[2]Butter'!$L54</f>
        <v>9.305702616850702</v>
      </c>
      <c r="G53" s="59">
        <f>AmCheese!M54</f>
        <v>5.354711843896536</v>
      </c>
      <c r="H53" s="60">
        <f>OthCheese!K54</f>
        <v>2.4928150052942066</v>
      </c>
      <c r="I53" s="61">
        <f t="shared" si="0"/>
        <v>7.847526849190743</v>
      </c>
      <c r="J53" s="61">
        <v>3.9</v>
      </c>
      <c r="K53" s="61">
        <f>FrozenDairy!D53</f>
        <v>17.113069127212224</v>
      </c>
      <c r="L53" s="61">
        <f>SUM(FrozenDairy!F53,FrozenDairy!H53)</f>
        <v>2.455498411738012</v>
      </c>
      <c r="M53" s="61">
        <f>FrozenDairy!J53</f>
        <v>1.356466495235214</v>
      </c>
      <c r="N53" s="61" t="str">
        <f>FrozenDairy!N53</f>
        <v>NA</v>
      </c>
      <c r="O53" s="59">
        <f t="shared" si="2"/>
        <v>2.01897806685826</v>
      </c>
      <c r="P53" s="61">
        <f>FrozenDairy!T53</f>
        <v>22.94401210104371</v>
      </c>
      <c r="Q53" s="61">
        <f>'C&amp;EMilkPcc'!H53</f>
        <v>16.40901527756769</v>
      </c>
      <c r="R53" s="59">
        <f>'C&amp;EMilkPcc'!J53</f>
        <v>4.701255483285434</v>
      </c>
      <c r="S53" s="59">
        <f t="shared" si="1"/>
        <v>21.110270760853123</v>
      </c>
      <c r="T53" s="59">
        <f>DryMilkPcc!D53</f>
        <v>0.2</v>
      </c>
      <c r="U53" s="59">
        <f>DryMilkPcc!F53</f>
        <v>5.735289668733928</v>
      </c>
      <c r="V53" s="59">
        <f>DryMilkPcc!H53</f>
        <v>0.2</v>
      </c>
      <c r="W53" s="59">
        <f>DryMilkPcc!J53</f>
        <v>6.135289668733928</v>
      </c>
      <c r="X53" s="59">
        <f>DryMilkPcc!L53</f>
        <v>0.2</v>
      </c>
      <c r="Y53" s="59">
        <f>AllDairy!R54</f>
        <v>713.241567085161</v>
      </c>
    </row>
    <row r="54" spans="1:25" ht="12" customHeight="1">
      <c r="A54" s="41">
        <v>1956</v>
      </c>
      <c r="B54" s="53">
        <f>'[3]FluidmilkPccLb'!$U55</f>
        <v>312.5530465135739</v>
      </c>
      <c r="C54" s="53">
        <f>'Non-FrozenSoft'!AB56</f>
        <v>8.266290509605154</v>
      </c>
      <c r="D54" s="53">
        <f>'Non-FrozenSoft'!G56</f>
        <v>0.6335696269111687</v>
      </c>
      <c r="E54" s="53">
        <f>'Non-FrozenSoft'!D56</f>
        <v>0.11356436708785099</v>
      </c>
      <c r="F54" s="54">
        <f>'[2]Butter'!$L55</f>
        <v>8.976287146075698</v>
      </c>
      <c r="G54" s="55">
        <f>AmCheese!M55</f>
        <v>5.415495092764875</v>
      </c>
      <c r="H54" s="56">
        <f>OthCheese!K55</f>
        <v>2.5442721182254298</v>
      </c>
      <c r="I54" s="57">
        <f t="shared" si="0"/>
        <v>7.959767210990305</v>
      </c>
      <c r="J54" s="57">
        <v>4.4</v>
      </c>
      <c r="K54" s="57">
        <f>FrozenDairy!D54</f>
        <v>17.15599419810844</v>
      </c>
      <c r="L54" s="57">
        <f>SUM(FrozenDairy!F54,FrozenDairy!H54)</f>
        <v>2.7566950618531574</v>
      </c>
      <c r="M54" s="57">
        <f>FrozenDairy!J54</f>
        <v>1.2740739860065033</v>
      </c>
      <c r="N54" s="57" t="str">
        <f>FrozenDairy!N54</f>
        <v>NA</v>
      </c>
      <c r="O54" s="55">
        <f t="shared" si="2"/>
        <v>1.9655298684468647</v>
      </c>
      <c r="P54" s="57">
        <f>FrozenDairy!T54</f>
        <v>23.152293114414967</v>
      </c>
      <c r="Q54" s="57">
        <f>'C&amp;EMilkPcc'!H54</f>
        <v>16.002758276315085</v>
      </c>
      <c r="R54" s="55">
        <f>'C&amp;EMilkPcc'!J54</f>
        <v>4.500032695085631</v>
      </c>
      <c r="S54" s="55">
        <f t="shared" si="1"/>
        <v>20.502790971400714</v>
      </c>
      <c r="T54" s="55">
        <f>DryMilkPcc!D54</f>
        <v>0.3</v>
      </c>
      <c r="U54" s="55">
        <f>DryMilkPcc!F54</f>
        <v>5.596804203993556</v>
      </c>
      <c r="V54" s="55">
        <f>DryMilkPcc!H54</f>
        <v>0.2</v>
      </c>
      <c r="W54" s="55">
        <f>DryMilkPcc!J54</f>
        <v>6.096804203993556</v>
      </c>
      <c r="X54" s="55">
        <f>DryMilkPcc!L54</f>
        <v>0.2</v>
      </c>
      <c r="Y54" s="55">
        <f>AllDairy!R55</f>
        <v>708.9959041974545</v>
      </c>
    </row>
    <row r="55" spans="1:25" ht="12" customHeight="1">
      <c r="A55" s="41">
        <v>1957</v>
      </c>
      <c r="B55" s="53">
        <f>'[3]FluidmilkPccLb'!$U56</f>
        <v>309.20168338508313</v>
      </c>
      <c r="C55" s="53">
        <f>'Non-FrozenSoft'!AB57</f>
        <v>7.9767096512904185</v>
      </c>
      <c r="D55" s="53">
        <f>'Non-FrozenSoft'!G57</f>
        <v>0.6632584183928015</v>
      </c>
      <c r="E55" s="53">
        <f>'Non-FrozenSoft'!D57</f>
        <v>0.12326041403760028</v>
      </c>
      <c r="F55" s="54">
        <f>'[2]Butter'!$L56</f>
        <v>8.530191389235961</v>
      </c>
      <c r="G55" s="55">
        <f>AmCheese!M56</f>
        <v>5.102934479255462</v>
      </c>
      <c r="H55" s="56">
        <f>OthCheese!K56</f>
        <v>2.5339514462206756</v>
      </c>
      <c r="I55" s="57">
        <f t="shared" si="0"/>
        <v>7.636885925476138</v>
      </c>
      <c r="J55" s="57">
        <v>4.5</v>
      </c>
      <c r="K55" s="57">
        <f>FrozenDairy!D55</f>
        <v>17.09321613321345</v>
      </c>
      <c r="L55" s="57">
        <f>SUM(FrozenDairy!F55,FrozenDairy!H55)</f>
        <v>2.920714761142964</v>
      </c>
      <c r="M55" s="57">
        <f>FrozenDairy!J55</f>
        <v>1.2860796151196328</v>
      </c>
      <c r="N55" s="57" t="str">
        <f>FrozenDairy!N55</f>
        <v>NA</v>
      </c>
      <c r="O55" s="55">
        <f t="shared" si="2"/>
        <v>1.9890724803531192</v>
      </c>
      <c r="P55" s="57">
        <f>FrozenDairy!T55</f>
        <v>23.289082989829165</v>
      </c>
      <c r="Q55" s="57">
        <f>'C&amp;EMilkPcc'!H55</f>
        <v>15.460606980627533</v>
      </c>
      <c r="R55" s="55">
        <f>'C&amp;EMilkPcc'!J55</f>
        <v>4.600815068253208</v>
      </c>
      <c r="S55" s="55">
        <f t="shared" si="1"/>
        <v>20.061422048880743</v>
      </c>
      <c r="T55" s="55">
        <f>DryMilkPcc!D55</f>
        <v>0.2</v>
      </c>
      <c r="U55" s="55">
        <f>DryMilkPcc!F55</f>
        <v>5.345142870488225</v>
      </c>
      <c r="V55" s="55">
        <f>DryMilkPcc!H55</f>
        <v>0.3</v>
      </c>
      <c r="W55" s="55">
        <f>DryMilkPcc!J55</f>
        <v>5.845142870488225</v>
      </c>
      <c r="X55" s="55">
        <f>DryMilkPcc!L55</f>
        <v>0.3</v>
      </c>
      <c r="Y55" s="55">
        <f>AllDairy!R56</f>
        <v>691.430106145708</v>
      </c>
    </row>
    <row r="56" spans="1:25" ht="12" customHeight="1">
      <c r="A56" s="41">
        <v>1958</v>
      </c>
      <c r="B56" s="53">
        <f>'[3]FluidmilkPccLb'!$U57</f>
        <v>302.8559889222248</v>
      </c>
      <c r="C56" s="53">
        <f>'Non-FrozenSoft'!AB58</f>
        <v>7.742903300253866</v>
      </c>
      <c r="D56" s="53">
        <f>'Non-FrozenSoft'!G58</f>
        <v>0.7154396492037849</v>
      </c>
      <c r="E56" s="53">
        <f>'Non-FrozenSoft'!D58</f>
        <v>0.1500115393491807</v>
      </c>
      <c r="F56" s="54">
        <f>'[2]Butter'!$L57</f>
        <v>8.42995044245755</v>
      </c>
      <c r="G56" s="55">
        <f>AmCheese!M57</f>
        <v>5.4610918738263825</v>
      </c>
      <c r="H56" s="56">
        <f>OthCheese!K57</f>
        <v>2.612825239317565</v>
      </c>
      <c r="I56" s="57">
        <f t="shared" si="0"/>
        <v>8.073917113143947</v>
      </c>
      <c r="J56" s="57">
        <v>4.6</v>
      </c>
      <c r="K56" s="57">
        <f>FrozenDairy!D56</f>
        <v>16.982143780040314</v>
      </c>
      <c r="L56" s="57">
        <f>SUM(FrozenDairy!F56,FrozenDairy!H56)</f>
        <v>3.031061036746085</v>
      </c>
      <c r="M56" s="57">
        <f>FrozenDairy!J56</f>
        <v>1.2771719468706393</v>
      </c>
      <c r="N56" s="57" t="str">
        <f>FrozenDairy!N56</f>
        <v>NA</v>
      </c>
      <c r="O56" s="55">
        <f t="shared" si="2"/>
        <v>2.105946330846841</v>
      </c>
      <c r="P56" s="57">
        <f>FrozenDairy!T56</f>
        <v>23.396323094503877</v>
      </c>
      <c r="Q56" s="57">
        <f>'C&amp;EMilkPcc'!H56</f>
        <v>14.85003531620928</v>
      </c>
      <c r="R56" s="55">
        <f>'C&amp;EMilkPcc'!J56</f>
        <v>4.197747802068439</v>
      </c>
      <c r="S56" s="55">
        <f t="shared" si="1"/>
        <v>19.047783118277717</v>
      </c>
      <c r="T56" s="55">
        <f>DryMilkPcc!D56</f>
        <v>0.3</v>
      </c>
      <c r="U56" s="55">
        <f>DryMilkPcc!F56</f>
        <v>5.609511832365727</v>
      </c>
      <c r="V56" s="55">
        <f>DryMilkPcc!H56</f>
        <v>0.3</v>
      </c>
      <c r="W56" s="55">
        <f>DryMilkPcc!J56</f>
        <v>6.209511832365727</v>
      </c>
      <c r="X56" s="55">
        <f>DryMilkPcc!L56</f>
        <v>0.3</v>
      </c>
      <c r="Y56" s="55">
        <f>AllDairy!R57</f>
        <v>686.1968175214338</v>
      </c>
    </row>
    <row r="57" spans="1:25" ht="12" customHeight="1">
      <c r="A57" s="41">
        <v>1959</v>
      </c>
      <c r="B57" s="53">
        <f>'[3]FluidmilkPccLb'!$U58</f>
        <v>296.5981995473342</v>
      </c>
      <c r="C57" s="53">
        <f>'Non-FrozenSoft'!AB59</f>
        <v>7.48770484828889</v>
      </c>
      <c r="D57" s="53">
        <f>'Non-FrozenSoft'!G59</f>
        <v>0.7771330031936197</v>
      </c>
      <c r="E57" s="53">
        <f>'Non-FrozenSoft'!D59</f>
        <v>0.21555513957195288</v>
      </c>
      <c r="F57" s="54">
        <f>'[2]Butter'!$L58</f>
        <v>8.030586255386197</v>
      </c>
      <c r="G57" s="55">
        <f>AmCheese!M58</f>
        <v>5.1843025192999495</v>
      </c>
      <c r="H57" s="56">
        <f>OthCheese!K58</f>
        <v>2.8067520175294933</v>
      </c>
      <c r="I57" s="57">
        <f t="shared" si="0"/>
        <v>7.991054536829443</v>
      </c>
      <c r="J57" s="57">
        <v>4.7</v>
      </c>
      <c r="K57" s="57">
        <f>FrozenDairy!D57</f>
        <v>17.762106588808006</v>
      </c>
      <c r="L57" s="57">
        <f>SUM(FrozenDairy!F57,FrozenDairy!H57)</f>
        <v>3.4108644457370687</v>
      </c>
      <c r="M57" s="57">
        <f>FrozenDairy!J57</f>
        <v>1.3687914024159527</v>
      </c>
      <c r="N57" s="57" t="str">
        <f>FrozenDairy!N57</f>
        <v>NA</v>
      </c>
      <c r="O57" s="55">
        <f t="shared" si="2"/>
        <v>2.3751379374608277</v>
      </c>
      <c r="P57" s="57">
        <f>FrozenDairy!T57</f>
        <v>24.916900374421854</v>
      </c>
      <c r="Q57" s="57">
        <f>'C&amp;EMilkPcc'!H57</f>
        <v>14.366956001197245</v>
      </c>
      <c r="R57" s="55">
        <f>'C&amp;EMilkPcc'!J57</f>
        <v>4.602621517679149</v>
      </c>
      <c r="S57" s="55">
        <f t="shared" si="1"/>
        <v>18.969577518876395</v>
      </c>
      <c r="T57" s="55">
        <f>DryMilkPcc!D57</f>
        <v>0.3</v>
      </c>
      <c r="U57" s="55">
        <f>DryMilkPcc!F57</f>
        <v>6.214990427676721</v>
      </c>
      <c r="V57" s="55">
        <f>DryMilkPcc!H57</f>
        <v>0.4</v>
      </c>
      <c r="W57" s="55">
        <f>DryMilkPcc!J57</f>
        <v>6.914990427676721</v>
      </c>
      <c r="X57" s="55">
        <f>DryMilkPcc!L57</f>
        <v>0.3</v>
      </c>
      <c r="Y57" s="55">
        <f>AllDairy!R58</f>
        <v>672.1804001739395</v>
      </c>
    </row>
    <row r="58" spans="1:25" ht="12" customHeight="1">
      <c r="A58" s="41">
        <v>1960</v>
      </c>
      <c r="B58" s="53">
        <f>'[3]FluidmilkPccLb'!$U59</f>
        <v>291.84515971307763</v>
      </c>
      <c r="C58" s="53">
        <f>'Non-FrozenSoft'!AB60</f>
        <v>7.389751026508648</v>
      </c>
      <c r="D58" s="53">
        <f>'Non-FrozenSoft'!G60</f>
        <v>0.8556553820167908</v>
      </c>
      <c r="E58" s="53">
        <f>'Non-FrozenSoft'!D60</f>
        <v>0.24447296629051166</v>
      </c>
      <c r="F58" s="54">
        <f>'[2]Butter'!$L59</f>
        <v>7.654797947650702</v>
      </c>
      <c r="G58" s="55">
        <f>AmCheese!M59</f>
        <v>5.385479684066619</v>
      </c>
      <c r="H58" s="56">
        <f>OthCheese!K59</f>
        <v>2.905834361906449</v>
      </c>
      <c r="I58" s="57">
        <f t="shared" si="0"/>
        <v>8.291314045973067</v>
      </c>
      <c r="J58" s="57">
        <v>4.7</v>
      </c>
      <c r="K58" s="57">
        <f>FrozenDairy!D58</f>
        <v>17.374033464142006</v>
      </c>
      <c r="L58" s="57">
        <f>SUM(FrozenDairy!F58,FrozenDairy!H58)</f>
        <v>3.6022964393842956</v>
      </c>
      <c r="M58" s="57">
        <f>FrozenDairy!J58</f>
        <v>1.347476905535476</v>
      </c>
      <c r="N58" s="57" t="str">
        <f>FrozenDairy!N58</f>
        <v>NA</v>
      </c>
      <c r="O58" s="55">
        <f t="shared" si="2"/>
        <v>2.3783529177344427</v>
      </c>
      <c r="P58" s="57">
        <f>FrozenDairy!T58</f>
        <v>24.70215972679622</v>
      </c>
      <c r="Q58" s="57">
        <f>'C&amp;EMilkPcc'!H58</f>
        <v>13.804096949704158</v>
      </c>
      <c r="R58" s="55">
        <f>'C&amp;EMilkPcc'!J58</f>
        <v>4.499892069009415</v>
      </c>
      <c r="S58" s="55">
        <f t="shared" si="1"/>
        <v>18.303989018713573</v>
      </c>
      <c r="T58" s="55">
        <f>DryMilkPcc!D58</f>
        <v>0.3</v>
      </c>
      <c r="U58" s="55">
        <f>DryMilkPcc!F58</f>
        <v>6.268161464761915</v>
      </c>
      <c r="V58" s="55">
        <f>DryMilkPcc!H58</f>
        <v>0.4</v>
      </c>
      <c r="W58" s="55">
        <f>DryMilkPcc!J58</f>
        <v>6.9681614647619154</v>
      </c>
      <c r="X58" s="55">
        <f>DryMilkPcc!L58</f>
        <v>0.3</v>
      </c>
      <c r="Y58" s="55">
        <f>AllDairy!R59</f>
        <v>658.0801567490079</v>
      </c>
    </row>
    <row r="59" spans="1:25" ht="12" customHeight="1">
      <c r="A59" s="43">
        <v>1961</v>
      </c>
      <c r="B59" s="59">
        <f>'[3]FluidmilkPccLb'!$U60</f>
        <v>284.6080702981551</v>
      </c>
      <c r="C59" s="59">
        <f>'Non-FrozenSoft'!AB61</f>
        <v>7.087741540613798</v>
      </c>
      <c r="D59" s="59">
        <f>'Non-FrozenSoft'!G61</f>
        <v>0.8907493223747487</v>
      </c>
      <c r="E59" s="59">
        <f>'Non-FrozenSoft'!D61</f>
        <v>0.26777126868934165</v>
      </c>
      <c r="F59" s="59">
        <f>'[2]Butter'!$L60</f>
        <v>7.5180602206967135</v>
      </c>
      <c r="G59" s="59">
        <f>AmCheese!M60</f>
        <v>5.623574372179366</v>
      </c>
      <c r="H59" s="60">
        <f>OthCheese!K60</f>
        <v>2.847172697628082</v>
      </c>
      <c r="I59" s="61">
        <f t="shared" si="0"/>
        <v>8.470747069807448</v>
      </c>
      <c r="J59" s="61">
        <v>4.6</v>
      </c>
      <c r="K59" s="61">
        <f>FrozenDairy!D59</f>
        <v>17.078569445427377</v>
      </c>
      <c r="L59" s="61">
        <f>SUM(FrozenDairy!F59,FrozenDairy!H59)</f>
        <v>4.002060525556505</v>
      </c>
      <c r="M59" s="61">
        <f>FrozenDairy!J59</f>
        <v>1.3118007959018134</v>
      </c>
      <c r="N59" s="61" t="str">
        <f>FrozenDairy!N59</f>
        <v>NA</v>
      </c>
      <c r="O59" s="59">
        <f t="shared" si="2"/>
        <v>2.3378401772541935</v>
      </c>
      <c r="P59" s="61">
        <f>FrozenDairy!T59</f>
        <v>24.73027094413989</v>
      </c>
      <c r="Q59" s="61">
        <f>'C&amp;EMilkPcc'!H59</f>
        <v>13.326728037846165</v>
      </c>
      <c r="R59" s="59">
        <f>'C&amp;EMilkPcc'!J59</f>
        <v>4.801541719518104</v>
      </c>
      <c r="S59" s="59">
        <f t="shared" si="1"/>
        <v>18.12826975736427</v>
      </c>
      <c r="T59" s="59">
        <f>DryMilkPcc!D59</f>
        <v>0.3</v>
      </c>
      <c r="U59" s="59">
        <f>DryMilkPcc!F59</f>
        <v>6.323918972622502</v>
      </c>
      <c r="V59" s="59">
        <f>DryMilkPcc!H59</f>
        <v>0.4</v>
      </c>
      <c r="W59" s="59">
        <f>DryMilkPcc!J59</f>
        <v>7.023918972622502</v>
      </c>
      <c r="X59" s="59">
        <f>DryMilkPcc!L59</f>
        <v>0.3</v>
      </c>
      <c r="Y59" s="59">
        <f>AllDairy!R60</f>
        <v>645.6494874544752</v>
      </c>
    </row>
    <row r="60" spans="1:25" ht="12" customHeight="1">
      <c r="A60" s="43">
        <v>1962</v>
      </c>
      <c r="B60" s="59">
        <f>'[3]FluidmilkPccLb'!$U61</f>
        <v>283.2196629183242</v>
      </c>
      <c r="C60" s="59">
        <f>'Non-FrozenSoft'!AB62</f>
        <v>6.761012213962352</v>
      </c>
      <c r="D60" s="59">
        <f>'Non-FrozenSoft'!G62</f>
        <v>0.9420200138880666</v>
      </c>
      <c r="E60" s="59">
        <f>'Non-FrozenSoft'!D62</f>
        <v>0.2476166893648632</v>
      </c>
      <c r="F60" s="59">
        <f>'[2]Butter'!$L61</f>
        <v>7.531977398706966</v>
      </c>
      <c r="G60" s="59">
        <f>AmCheese!M61</f>
        <v>6.014860242953178</v>
      </c>
      <c r="H60" s="60">
        <f>OthCheese!K61</f>
        <v>3.0449559875199688</v>
      </c>
      <c r="I60" s="61">
        <f t="shared" si="0"/>
        <v>9.059816230473146</v>
      </c>
      <c r="J60" s="61">
        <v>4.6</v>
      </c>
      <c r="K60" s="61">
        <f>FrozenDairy!D60</f>
        <v>16.993459777632438</v>
      </c>
      <c r="L60" s="61">
        <f>SUM(FrozenDairy!F60,FrozenDairy!H60)</f>
        <v>4.538646281186675</v>
      </c>
      <c r="M60" s="61">
        <f>FrozenDairy!J60</f>
        <v>1.307540554739517</v>
      </c>
      <c r="N60" s="61" t="str">
        <f>FrozenDairy!N60</f>
        <v>NA</v>
      </c>
      <c r="O60" s="59">
        <f t="shared" si="2"/>
        <v>2.4120479473351253</v>
      </c>
      <c r="P60" s="61">
        <f>FrozenDairy!T60</f>
        <v>25.251694560893757</v>
      </c>
      <c r="Q60" s="61">
        <f>'C&amp;EMilkPcc'!H60</f>
        <v>12.522917582476492</v>
      </c>
      <c r="R60" s="59">
        <f>'C&amp;EMilkPcc'!J60</f>
        <v>4.497743087199391</v>
      </c>
      <c r="S60" s="59">
        <f t="shared" si="1"/>
        <v>17.020660669675884</v>
      </c>
      <c r="T60" s="59">
        <f>DryMilkPcc!D60</f>
        <v>0.3</v>
      </c>
      <c r="U60" s="59">
        <f>DryMilkPcc!F60</f>
        <v>6.185029323783893</v>
      </c>
      <c r="V60" s="59">
        <f>DryMilkPcc!H60</f>
        <v>0.4</v>
      </c>
      <c r="W60" s="59">
        <f>DryMilkPcc!J60</f>
        <v>6.885029323783893</v>
      </c>
      <c r="X60" s="59">
        <f>DryMilkPcc!L60</f>
        <v>0.4</v>
      </c>
      <c r="Y60" s="59">
        <f>AllDairy!R61</f>
        <v>647.2943850582723</v>
      </c>
    </row>
    <row r="61" spans="1:25" ht="12" customHeight="1">
      <c r="A61" s="43">
        <v>1963</v>
      </c>
      <c r="B61" s="59">
        <f>'[3]FluidmilkPccLb'!$U62</f>
        <v>284.4182233941523</v>
      </c>
      <c r="C61" s="59">
        <f>'Non-FrozenSoft'!AB63</f>
        <v>6.361316405193041</v>
      </c>
      <c r="D61" s="59">
        <f>'Non-FrozenSoft'!G63</f>
        <v>0.9762153615975976</v>
      </c>
      <c r="E61" s="59">
        <f>'Non-FrozenSoft'!D63</f>
        <v>0.26527591347760804</v>
      </c>
      <c r="F61" s="59">
        <f>'[2]Butter'!$L62</f>
        <v>7.096733283309202</v>
      </c>
      <c r="G61" s="59">
        <f>AmCheese!M62</f>
        <v>6.087443590746241</v>
      </c>
      <c r="H61" s="60">
        <f>OthCheese!K62</f>
        <v>3.0648587522854336</v>
      </c>
      <c r="I61" s="61">
        <f t="shared" si="0"/>
        <v>9.152302343031675</v>
      </c>
      <c r="J61" s="61">
        <v>4.6</v>
      </c>
      <c r="K61" s="61">
        <f>FrozenDairy!D61</f>
        <v>17.063793978080977</v>
      </c>
      <c r="L61" s="61">
        <f>SUM(FrozenDairy!F61,FrozenDairy!H61)</f>
        <v>4.835427653480729</v>
      </c>
      <c r="M61" s="61">
        <f>FrozenDairy!J61</f>
        <v>1.33701820948838</v>
      </c>
      <c r="N61" s="61" t="str">
        <f>FrozenDairy!N61</f>
        <v>NA</v>
      </c>
      <c r="O61" s="59">
        <f t="shared" si="2"/>
        <v>2.395451326872468</v>
      </c>
      <c r="P61" s="61">
        <f>FrozenDairy!T61</f>
        <v>25.631691167922554</v>
      </c>
      <c r="Q61" s="61">
        <f>'C&amp;EMilkPcc'!H61</f>
        <v>11.683452933281195</v>
      </c>
      <c r="R61" s="59">
        <f>'C&amp;EMilkPcc'!J61</f>
        <v>4.798089219095127</v>
      </c>
      <c r="S61" s="59">
        <f t="shared" si="1"/>
        <v>16.48154215237632</v>
      </c>
      <c r="T61" s="59">
        <f>DryMilkPcc!D61</f>
        <v>0.3</v>
      </c>
      <c r="U61" s="59">
        <f>DryMilkPcc!F61</f>
        <v>5.879672588537429</v>
      </c>
      <c r="V61" s="59">
        <f>DryMilkPcc!H61</f>
        <v>0.4</v>
      </c>
      <c r="W61" s="59">
        <f>DryMilkPcc!J61</f>
        <v>6.579672588537429</v>
      </c>
      <c r="X61" s="59">
        <f>DryMilkPcc!L61</f>
        <v>0.4</v>
      </c>
      <c r="Y61" s="59">
        <f>AllDairy!R62</f>
        <v>638.5844579955824</v>
      </c>
    </row>
    <row r="62" spans="1:25" ht="12" customHeight="1">
      <c r="A62" s="43">
        <v>1964</v>
      </c>
      <c r="B62" s="59">
        <f>'[3]FluidmilkPccLb'!$U63</f>
        <v>284.33460115830724</v>
      </c>
      <c r="C62" s="59">
        <f>'Non-FrozenSoft'!AB64</f>
        <v>6.032196127466111</v>
      </c>
      <c r="D62" s="59">
        <f>'Non-FrozenSoft'!G64</f>
        <v>0.8998592661961589</v>
      </c>
      <c r="E62" s="59">
        <f>'Non-FrozenSoft'!D64</f>
        <v>0.2772822157464908</v>
      </c>
      <c r="F62" s="59">
        <f>'[2]Butter'!$L63</f>
        <v>7.1030647926665935</v>
      </c>
      <c r="G62" s="59">
        <f>AmCheese!M63</f>
        <v>6.144177102387317</v>
      </c>
      <c r="H62" s="60">
        <f>OthCheese!K63</f>
        <v>3.2310346085497343</v>
      </c>
      <c r="I62" s="61">
        <f t="shared" si="0"/>
        <v>9.375211710937052</v>
      </c>
      <c r="J62" s="61">
        <v>4.7</v>
      </c>
      <c r="K62" s="61">
        <f>FrozenDairy!D62</f>
        <v>17.324304676140894</v>
      </c>
      <c r="L62" s="61">
        <f>SUM(FrozenDairy!F62,FrozenDairy!H62)</f>
        <v>5.105811172083861</v>
      </c>
      <c r="M62" s="61">
        <f>FrozenDairy!J62</f>
        <v>1.3760455263199036</v>
      </c>
      <c r="N62" s="61" t="str">
        <f>FrozenDairy!N62</f>
        <v>NA</v>
      </c>
      <c r="O62" s="59">
        <f t="shared" si="2"/>
        <v>2.459338471720624</v>
      </c>
      <c r="P62" s="61">
        <f>FrozenDairy!T62</f>
        <v>26.265499846265282</v>
      </c>
      <c r="Q62" s="61">
        <f>'C&amp;EMilkPcc'!H62</f>
        <v>11.402425360494869</v>
      </c>
      <c r="R62" s="59">
        <f>'C&amp;EMilkPcc'!J62</f>
        <v>4.799649797539202</v>
      </c>
      <c r="S62" s="59">
        <f t="shared" si="1"/>
        <v>16.20207515803407</v>
      </c>
      <c r="T62" s="59">
        <f>DryMilkPcc!D62</f>
        <v>0.3</v>
      </c>
      <c r="U62" s="59">
        <f>DryMilkPcc!F62</f>
        <v>5.962592957386822</v>
      </c>
      <c r="V62" s="59">
        <f>DryMilkPcc!H62</f>
        <v>0.4</v>
      </c>
      <c r="W62" s="59">
        <f>DryMilkPcc!J62</f>
        <v>6.662592957386822</v>
      </c>
      <c r="X62" s="59">
        <f>DryMilkPcc!L62</f>
        <v>0.5</v>
      </c>
      <c r="Y62" s="59">
        <f>AllDairy!R63</f>
        <v>638.8537123024248</v>
      </c>
    </row>
    <row r="63" spans="1:25" ht="12" customHeight="1">
      <c r="A63" s="43">
        <v>1965</v>
      </c>
      <c r="B63" s="59">
        <f>'[3]FluidmilkPccLb'!$U64</f>
        <v>283.72931802445146</v>
      </c>
      <c r="C63" s="59">
        <f>'Non-FrozenSoft'!AB65</f>
        <v>5.766667011150957</v>
      </c>
      <c r="D63" s="59">
        <f>'Non-FrozenSoft'!G65</f>
        <v>0.9249403180967931</v>
      </c>
      <c r="E63" s="59">
        <f>'Non-FrozenSoft'!D65</f>
        <v>0.31520312516147697</v>
      </c>
      <c r="F63" s="59">
        <f>'[2]Butter'!$L64</f>
        <v>6.649408398223393</v>
      </c>
      <c r="G63" s="59">
        <f>AmCheese!M64</f>
        <v>6.1193085026993925</v>
      </c>
      <c r="H63" s="60">
        <f>OthCheese!K64</f>
        <v>3.3607304056036194</v>
      </c>
      <c r="I63" s="61">
        <f t="shared" si="0"/>
        <v>9.480038908303012</v>
      </c>
      <c r="J63" s="61">
        <v>4.6</v>
      </c>
      <c r="K63" s="61">
        <f>FrozenDairy!D63</f>
        <v>17.53189605924767</v>
      </c>
      <c r="L63" s="61">
        <f>SUM(FrozenDairy!F63,FrozenDairy!H63)</f>
        <v>5.349706386417091</v>
      </c>
      <c r="M63" s="61">
        <f>FrozenDairy!J63</f>
        <v>1.4034471933011843</v>
      </c>
      <c r="N63" s="61" t="str">
        <f>FrozenDairy!N63</f>
        <v>NA</v>
      </c>
      <c r="O63" s="59">
        <f t="shared" si="2"/>
        <v>2.5294308374034387</v>
      </c>
      <c r="P63" s="61">
        <f>FrozenDairy!T63</f>
        <v>26.814480476369383</v>
      </c>
      <c r="Q63" s="61">
        <f>'C&amp;EMilkPcc'!H63</f>
        <v>10.766689140157384</v>
      </c>
      <c r="R63" s="59">
        <f>'C&amp;EMilkPcc'!J63</f>
        <v>5.002496101449798</v>
      </c>
      <c r="S63" s="59">
        <f t="shared" si="1"/>
        <v>15.769185241607182</v>
      </c>
      <c r="T63" s="59">
        <f>DryMilkPcc!D63</f>
        <v>0.3</v>
      </c>
      <c r="U63" s="59">
        <f>DryMilkPcc!F63</f>
        <v>5.6670355063998</v>
      </c>
      <c r="V63" s="59">
        <f>DryMilkPcc!H63</f>
        <v>0.4</v>
      </c>
      <c r="W63" s="59">
        <f>DryMilkPcc!J63</f>
        <v>6.3670355063998</v>
      </c>
      <c r="X63" s="59">
        <f>DryMilkPcc!L63</f>
        <v>0.6</v>
      </c>
      <c r="Y63" s="59">
        <f>AllDairy!R64</f>
        <v>624.107708064209</v>
      </c>
    </row>
    <row r="64" spans="1:25" ht="12" customHeight="1">
      <c r="A64" s="41">
        <v>1966</v>
      </c>
      <c r="B64" s="53">
        <f>'[3]FluidmilkPccLb'!$U65</f>
        <v>284.27312144639427</v>
      </c>
      <c r="C64" s="53">
        <f>'Non-FrozenSoft'!AB66</f>
        <v>5.435227226244529</v>
      </c>
      <c r="D64" s="53">
        <f>'Non-FrozenSoft'!G66</f>
        <v>0.9510369370474905</v>
      </c>
      <c r="E64" s="53">
        <f>'Non-FrozenSoft'!D66</f>
        <v>0.35791712684582977</v>
      </c>
      <c r="F64" s="54">
        <f>'[2]Butter'!$L65</f>
        <v>5.753968253968254</v>
      </c>
      <c r="G64" s="55">
        <f>AmCheese!M65</f>
        <v>6.160968660968661</v>
      </c>
      <c r="H64" s="56">
        <f>OthCheese!K65</f>
        <v>3.5409035409035408</v>
      </c>
      <c r="I64" s="57">
        <f t="shared" si="0"/>
        <v>9.701872201872202</v>
      </c>
      <c r="J64" s="57">
        <v>4.6</v>
      </c>
      <c r="K64" s="57">
        <f>FrozenDairy!D64</f>
        <v>17.196863553113552</v>
      </c>
      <c r="L64" s="57">
        <f>SUM(FrozenDairy!F64,FrozenDairy!H64)</f>
        <v>5.495283882783883</v>
      </c>
      <c r="M64" s="57">
        <f>FrozenDairy!J64</f>
        <v>1.4490537240537242</v>
      </c>
      <c r="N64" s="57" t="str">
        <f>FrozenDairy!N64</f>
        <v>NA</v>
      </c>
      <c r="O64" s="55">
        <f t="shared" si="2"/>
        <v>2.6134920634920604</v>
      </c>
      <c r="P64" s="57">
        <f>FrozenDairy!T64</f>
        <v>26.75469322344322</v>
      </c>
      <c r="Q64" s="57">
        <f>'C&amp;EMilkPcc'!H64</f>
        <v>9.895197395197394</v>
      </c>
      <c r="R64" s="55">
        <f>'C&amp;EMilkPcc'!J64</f>
        <v>5.280830280830281</v>
      </c>
      <c r="S64" s="55">
        <f t="shared" si="1"/>
        <v>15.176027676027676</v>
      </c>
      <c r="T64" s="55">
        <f>DryMilkPcc!D64</f>
        <v>0.3306878306878307</v>
      </c>
      <c r="U64" s="55">
        <f>DryMilkPcc!F64</f>
        <v>5.855718355718356</v>
      </c>
      <c r="V64" s="55">
        <f>DryMilkPcc!H64</f>
        <v>0.3205128205128205</v>
      </c>
      <c r="W64" s="55">
        <f>DryMilkPcc!J64</f>
        <v>6.506919006919007</v>
      </c>
      <c r="X64" s="55">
        <f>DryMilkPcc!L64</f>
        <v>0.7173382173382173</v>
      </c>
      <c r="Y64" s="55">
        <f>AllDairy!R65</f>
        <v>606.1406186406186</v>
      </c>
    </row>
    <row r="65" spans="1:25" ht="12" customHeight="1">
      <c r="A65" s="41">
        <v>1967</v>
      </c>
      <c r="B65" s="53">
        <f>'[3]FluidmilkPccLb'!$U66</f>
        <v>270.20566503086746</v>
      </c>
      <c r="C65" s="53">
        <f>'Non-FrozenSoft'!AB67</f>
        <v>4.9985566477764785</v>
      </c>
      <c r="D65" s="53">
        <f>'Non-FrozenSoft'!G67</f>
        <v>0.9267840593141798</v>
      </c>
      <c r="E65" s="53">
        <f>'Non-FrozenSoft'!D67</f>
        <v>0.45579543900697367</v>
      </c>
      <c r="F65" s="54">
        <f>'[2]Butter'!$L66</f>
        <v>5.520552357180241</v>
      </c>
      <c r="G65" s="55">
        <f>AmCheese!M66</f>
        <v>6.3559322033898304</v>
      </c>
      <c r="H65" s="56">
        <f>OthCheese!K66</f>
        <v>3.6635935424131407</v>
      </c>
      <c r="I65" s="57">
        <f t="shared" si="0"/>
        <v>10.019525745802971</v>
      </c>
      <c r="J65" s="57">
        <v>4.5</v>
      </c>
      <c r="K65" s="57">
        <f>FrozenDairy!D65</f>
        <v>16.88041235556987</v>
      </c>
      <c r="L65" s="57">
        <f>SUM(FrozenDairy!F65,FrozenDairy!H65)</f>
        <v>5.634284794073835</v>
      </c>
      <c r="M65" s="57">
        <f>FrozenDairy!J65</f>
        <v>1.3887334433753373</v>
      </c>
      <c r="N65" s="57" t="str">
        <f>FrozenDairy!N65</f>
        <v>NA</v>
      </c>
      <c r="O65" s="55">
        <f t="shared" si="2"/>
        <v>2.681693103587101</v>
      </c>
      <c r="P65" s="57">
        <f>FrozenDairy!T65</f>
        <v>26.585123696606143</v>
      </c>
      <c r="Q65" s="57">
        <f>'C&amp;EMilkPcc'!H65</f>
        <v>8.932525463988084</v>
      </c>
      <c r="R65" s="55">
        <f>'C&amp;EMilkPcc'!J65</f>
        <v>4.951890172712267</v>
      </c>
      <c r="S65" s="55">
        <f t="shared" si="1"/>
        <v>13.88441563670035</v>
      </c>
      <c r="T65" s="55">
        <f>DryMilkPcc!D65</f>
        <v>0.2566528443174041</v>
      </c>
      <c r="U65" s="55">
        <f>DryMilkPcc!F65</f>
        <v>5.505455131043923</v>
      </c>
      <c r="V65" s="55">
        <f>DryMilkPcc!H65</f>
        <v>0.3371713837110995</v>
      </c>
      <c r="W65" s="55">
        <f>DryMilkPcc!J65</f>
        <v>6.099279359072427</v>
      </c>
      <c r="X65" s="55">
        <f>DryMilkPcc!L65</f>
        <v>0.8655742984822256</v>
      </c>
      <c r="Y65" s="55">
        <f>AllDairy!R66</f>
        <v>580.3625347236201</v>
      </c>
    </row>
    <row r="66" spans="1:25" ht="12" customHeight="1">
      <c r="A66" s="41">
        <v>1968</v>
      </c>
      <c r="B66" s="53">
        <f>'[3]FluidmilkPccLb'!$U67</f>
        <v>269.59011830550804</v>
      </c>
      <c r="C66" s="53">
        <f>'Non-FrozenSoft'!AB68</f>
        <v>4.633924944458097</v>
      </c>
      <c r="D66" s="53">
        <f>'Non-FrozenSoft'!G68</f>
        <v>0.9378181435212815</v>
      </c>
      <c r="E66" s="53">
        <f>'Non-FrozenSoft'!D68</f>
        <v>0.6218687154900476</v>
      </c>
      <c r="F66" s="54">
        <f>'[2]Butter'!$L67</f>
        <v>5.844369376102359</v>
      </c>
      <c r="G66" s="55">
        <f>AmCheese!M67</f>
        <v>6.541907068049785</v>
      </c>
      <c r="H66" s="56">
        <f>OthCheese!K67</f>
        <v>3.9560351957589712</v>
      </c>
      <c r="I66" s="57">
        <f t="shared" si="0"/>
        <v>10.497942263808756</v>
      </c>
      <c r="J66" s="57">
        <v>4.6</v>
      </c>
      <c r="K66" s="57">
        <f>FrozenDairy!D66</f>
        <v>17.33596155570835</v>
      </c>
      <c r="L66" s="57">
        <f>SUM(FrozenDairy!F66,FrozenDairy!H66)</f>
        <v>5.827090370990404</v>
      </c>
      <c r="M66" s="57">
        <f>FrozenDairy!J66</f>
        <v>1.4717945651848976</v>
      </c>
      <c r="N66" s="57" t="str">
        <f>FrozenDairy!N66</f>
        <v>NA</v>
      </c>
      <c r="O66" s="55">
        <f t="shared" si="2"/>
        <v>2.8060895040506963</v>
      </c>
      <c r="P66" s="57">
        <f>FrozenDairy!T66</f>
        <v>27.44093599593435</v>
      </c>
      <c r="Q66" s="57">
        <f>'C&amp;EMilkPcc'!H66</f>
        <v>8.75908044602553</v>
      </c>
      <c r="R66" s="55">
        <f>'C&amp;EMilkPcc'!J66</f>
        <v>4.723326656901139</v>
      </c>
      <c r="S66" s="55">
        <f t="shared" si="1"/>
        <v>13.482407102926668</v>
      </c>
      <c r="T66" s="55">
        <f>DryMilkPcc!D66</f>
        <v>0.24912060426693772</v>
      </c>
      <c r="U66" s="55">
        <f>DryMilkPcc!F66</f>
        <v>5.684932189371519</v>
      </c>
      <c r="V66" s="55">
        <f>DryMilkPcc!H66</f>
        <v>0.33382160971769653</v>
      </c>
      <c r="W66" s="55">
        <f>DryMilkPcc!J66</f>
        <v>6.267874403356153</v>
      </c>
      <c r="X66" s="55">
        <f>DryMilkPcc!L66</f>
        <v>1.1110778950305422</v>
      </c>
      <c r="Y66" s="55">
        <f>AllDairy!R67</f>
        <v>581.1485456339124</v>
      </c>
    </row>
    <row r="67" spans="1:25" ht="12" customHeight="1">
      <c r="A67" s="41">
        <v>1969</v>
      </c>
      <c r="B67" s="53">
        <f>'[3]FluidmilkPccLb'!$U68</f>
        <v>267.5670978474067</v>
      </c>
      <c r="C67" s="53">
        <f>'Non-FrozenSoft'!AB69</f>
        <v>4.310152196042407</v>
      </c>
      <c r="D67" s="53">
        <f>'Non-FrozenSoft'!G69</f>
        <v>0.9434664945254115</v>
      </c>
      <c r="E67" s="53">
        <f>'Non-FrozenSoft'!D69</f>
        <v>0.8391886188147082</v>
      </c>
      <c r="F67" s="54">
        <f>'[2]Butter'!$L68</f>
        <v>5.639515090513477</v>
      </c>
      <c r="G67" s="55">
        <f>AmCheese!M68</f>
        <v>6.660844595094658</v>
      </c>
      <c r="H67" s="56">
        <f>OthCheese!K68</f>
        <v>4.188931156470641</v>
      </c>
      <c r="I67" s="57">
        <f t="shared" si="0"/>
        <v>10.8497757515653</v>
      </c>
      <c r="J67" s="57">
        <v>4.8</v>
      </c>
      <c r="K67" s="57">
        <f>FrozenDairy!D67</f>
        <v>16.99627732796519</v>
      </c>
      <c r="L67" s="57">
        <f>SUM(FrozenDairy!F67,FrozenDairy!H67)</f>
        <v>6.116764605752009</v>
      </c>
      <c r="M67" s="57">
        <f>FrozenDairy!J67</f>
        <v>1.5156825885522285</v>
      </c>
      <c r="N67" s="57" t="str">
        <f>FrozenDairy!N67</f>
        <v>NA</v>
      </c>
      <c r="O67" s="55">
        <f t="shared" si="2"/>
        <v>2.6046714723426945</v>
      </c>
      <c r="P67" s="57">
        <f>FrozenDairy!T67</f>
        <v>27.23339599461212</v>
      </c>
      <c r="Q67" s="57">
        <f>'C&amp;EMilkPcc'!H67</f>
        <v>7.844994745333708</v>
      </c>
      <c r="R67" s="55">
        <f>'C&amp;EMilkPcc'!J67</f>
        <v>4.879685410776753</v>
      </c>
      <c r="S67" s="55">
        <f t="shared" si="1"/>
        <v>12.724680156110463</v>
      </c>
      <c r="T67" s="55">
        <f>DryMilkPcc!D67</f>
        <v>0.21709419421049256</v>
      </c>
      <c r="U67" s="55">
        <f>DryMilkPcc!F67</f>
        <v>5.708590515944088</v>
      </c>
      <c r="V67" s="55">
        <f>DryMilkPcc!H67</f>
        <v>0.30097149651909194</v>
      </c>
      <c r="W67" s="55">
        <f>DryMilkPcc!J67</f>
        <v>6.226656206673673</v>
      </c>
      <c r="X67" s="55">
        <f>DryMilkPcc!L67</f>
        <v>1.139744519605086</v>
      </c>
      <c r="Y67" s="55">
        <f>AllDairy!R68</f>
        <v>573.2964273203175</v>
      </c>
    </row>
    <row r="68" spans="1:25" ht="12" customHeight="1">
      <c r="A68" s="41">
        <v>1970</v>
      </c>
      <c r="B68" s="53">
        <f>'[3]FluidmilkPccLb'!$U69</f>
        <v>269.4083849713703</v>
      </c>
      <c r="C68" s="53">
        <f>'Non-FrozenSoft'!AB70</f>
        <v>3.956192642560201</v>
      </c>
      <c r="D68" s="53">
        <f>'Non-FrozenSoft'!G70</f>
        <v>1.088320652600204</v>
      </c>
      <c r="E68" s="53">
        <f>'Non-FrozenSoft'!D70</f>
        <v>0.8284963526551102</v>
      </c>
      <c r="F68" s="54">
        <f>'[2]Butter'!$L69</f>
        <v>5.365702358426156</v>
      </c>
      <c r="G68" s="55">
        <f>AmCheese!M69</f>
        <v>6.995293876675184</v>
      </c>
      <c r="H68" s="56">
        <f>OthCheese!K69</f>
        <v>4.372208025281392</v>
      </c>
      <c r="I68" s="57">
        <f t="shared" si="0"/>
        <v>11.367501901956576</v>
      </c>
      <c r="J68" s="57">
        <f>CottageCheese!H7</f>
        <v>5.064964009129391</v>
      </c>
      <c r="K68" s="57">
        <f>FrozenDairy!D68</f>
        <v>16.716706006281335</v>
      </c>
      <c r="L68" s="57">
        <f>SUM(FrozenDairy!F68,FrozenDairy!H68)</f>
        <v>6.2910066714784545</v>
      </c>
      <c r="M68" s="57">
        <f>FrozenDairy!J68</f>
        <v>1.43047617189786</v>
      </c>
      <c r="N68" s="57" t="str">
        <f>FrozenDairy!N68</f>
        <v>NA</v>
      </c>
      <c r="O68" s="55">
        <f t="shared" si="2"/>
        <v>2.4068060784581498</v>
      </c>
      <c r="P68" s="57">
        <f>FrozenDairy!T68</f>
        <v>26.8449949281158</v>
      </c>
      <c r="Q68" s="57">
        <f>'C&amp;EMilkPcc'!H68</f>
        <v>7.013601427930476</v>
      </c>
      <c r="R68" s="55">
        <f>'C&amp;EMilkPcc'!J68</f>
        <v>4.954840723328717</v>
      </c>
      <c r="S68" s="55">
        <f t="shared" si="1"/>
        <v>11.968442151259193</v>
      </c>
      <c r="T68" s="55">
        <f>DryMilkPcc!D68</f>
        <v>0.2097029046290697</v>
      </c>
      <c r="U68" s="55">
        <f>DryMilkPcc!F68</f>
        <v>5.314653603405439</v>
      </c>
      <c r="V68" s="55">
        <f>DryMilkPcc!H68</f>
        <v>0.2487173985135478</v>
      </c>
      <c r="W68" s="55">
        <f>DryMilkPcc!J68</f>
        <v>5.773073906548056</v>
      </c>
      <c r="X68" s="55">
        <f>DryMilkPcc!L68</f>
        <v>1.4337826502545696</v>
      </c>
      <c r="Y68" s="55">
        <f>AllDairy!R69</f>
        <v>563.9106177945107</v>
      </c>
    </row>
    <row r="69" spans="1:25" ht="12" customHeight="1">
      <c r="A69" s="43">
        <v>1971</v>
      </c>
      <c r="B69" s="59">
        <f>'[3]FluidmilkPccLb'!$U70</f>
        <v>269.71817025823515</v>
      </c>
      <c r="C69" s="59">
        <f>'Non-FrozenSoft'!AB71</f>
        <v>3.698743394237696</v>
      </c>
      <c r="D69" s="59">
        <f>'Non-FrozenSoft'!G71</f>
        <v>1.1893998365783964</v>
      </c>
      <c r="E69" s="59">
        <f>'Non-FrozenSoft'!D71</f>
        <v>1.0878657041875577</v>
      </c>
      <c r="F69" s="59">
        <f>'[2]Butter'!$L70</f>
        <v>5.14598311671426</v>
      </c>
      <c r="G69" s="59">
        <f>AmCheese!M70</f>
        <v>7.322068178425415</v>
      </c>
      <c r="H69" s="60">
        <f>OthCheese!K70</f>
        <v>4.709300253778996</v>
      </c>
      <c r="I69" s="61">
        <f t="shared" si="0"/>
        <v>12.03136843220441</v>
      </c>
      <c r="J69" s="61">
        <f>CottageCheese!H8</f>
        <v>5.243589311425834</v>
      </c>
      <c r="K69" s="61">
        <f>FrozenDairy!D69</f>
        <v>16.595766658159214</v>
      </c>
      <c r="L69" s="61">
        <f>SUM(FrozenDairy!F69,FrozenDairy!H69)</f>
        <v>6.234309764471904</v>
      </c>
      <c r="M69" s="61">
        <f>FrozenDairy!J69</f>
        <v>1.4108860113357828</v>
      </c>
      <c r="N69" s="61" t="str">
        <f>FrozenDairy!N69</f>
        <v>NA</v>
      </c>
      <c r="O69" s="59">
        <f t="shared" si="2"/>
        <v>2.3373334424855905</v>
      </c>
      <c r="P69" s="61">
        <f>FrozenDairy!T69</f>
        <v>26.57829587645249</v>
      </c>
      <c r="Q69" s="61">
        <f>'C&amp;EMilkPcc'!H69</f>
        <v>6.733975084392351</v>
      </c>
      <c r="R69" s="59">
        <f>'C&amp;EMilkPcc'!J69</f>
        <v>5.003346800795527</v>
      </c>
      <c r="S69" s="59">
        <f t="shared" si="1"/>
        <v>11.737321885187878</v>
      </c>
      <c r="T69" s="59">
        <f>DryMilkPcc!D69</f>
        <v>0.15409730281564665</v>
      </c>
      <c r="U69" s="59">
        <f>DryMilkPcc!F69</f>
        <v>5.253210247477036</v>
      </c>
      <c r="V69" s="59">
        <f>DryMilkPcc!H69</f>
        <v>0.2648547392143927</v>
      </c>
      <c r="W69" s="59">
        <f>DryMilkPcc!J69</f>
        <v>5.672162289507075</v>
      </c>
      <c r="X69" s="59">
        <f>DryMilkPcc!L69</f>
        <v>1.5361574874434776</v>
      </c>
      <c r="Y69" s="59">
        <f>AllDairy!R70</f>
        <v>557.9285470069007</v>
      </c>
    </row>
    <row r="70" spans="1:25" ht="12" customHeight="1">
      <c r="A70" s="43">
        <v>1972</v>
      </c>
      <c r="B70" s="59">
        <f>'[3]FluidmilkPccLb'!$U71</f>
        <v>267.5789835821181</v>
      </c>
      <c r="C70" s="59">
        <f>'Non-FrozenSoft'!AB72</f>
        <v>3.516752355650695</v>
      </c>
      <c r="D70" s="59">
        <f>'Non-FrozenSoft'!G72</f>
        <v>1.261443779744271</v>
      </c>
      <c r="E70" s="59">
        <f>'Non-FrozenSoft'!D72</f>
        <v>1.2901129565566407</v>
      </c>
      <c r="F70" s="59">
        <f>'[2]Butter'!$L71</f>
        <v>4.951437854937684</v>
      </c>
      <c r="G70" s="59">
        <f>AmCheese!M71</f>
        <v>7.6765969813621995</v>
      </c>
      <c r="H70" s="60">
        <f>OthCheese!K71</f>
        <v>5.329687083126881</v>
      </c>
      <c r="I70" s="61">
        <f t="shared" si="0"/>
        <v>13.00628406448908</v>
      </c>
      <c r="J70" s="61">
        <f>CottageCheese!H9</f>
        <v>5.312592903152038</v>
      </c>
      <c r="K70" s="61">
        <f>FrozenDairy!D70</f>
        <v>16.459937302283038</v>
      </c>
      <c r="L70" s="61">
        <f>SUM(FrozenDairy!F70,FrozenDairy!H70)</f>
        <v>6.234644776460724</v>
      </c>
      <c r="M70" s="61">
        <f>FrozenDairy!J70</f>
        <v>1.4297652170598774</v>
      </c>
      <c r="N70" s="61" t="str">
        <f>FrozenDairy!N70</f>
        <v>NA</v>
      </c>
      <c r="O70" s="59">
        <f t="shared" si="2"/>
        <v>2.3589463353279747</v>
      </c>
      <c r="P70" s="61">
        <f>FrozenDairy!T70</f>
        <v>26.483293631131612</v>
      </c>
      <c r="Q70" s="61">
        <f>'C&amp;EMilkPcc'!H70</f>
        <v>6.279567023668865</v>
      </c>
      <c r="R70" s="59">
        <f>'C&amp;EMilkPcc'!J70</f>
        <v>4.668978922895148</v>
      </c>
      <c r="S70" s="59">
        <f t="shared" si="1"/>
        <v>10.948545946564014</v>
      </c>
      <c r="T70" s="59">
        <f>DryMilkPcc!D70</f>
        <v>0.11434234096886077</v>
      </c>
      <c r="U70" s="59">
        <f>DryMilkPcc!F70</f>
        <v>4.588280613473401</v>
      </c>
      <c r="V70" s="59">
        <f>DryMilkPcc!H70</f>
        <v>0.22868468193772154</v>
      </c>
      <c r="W70" s="59">
        <f>DryMilkPcc!J70</f>
        <v>4.931307636379984</v>
      </c>
      <c r="X70" s="59">
        <f>DryMilkPcc!L70</f>
        <v>1.7961276060525213</v>
      </c>
      <c r="Y70" s="59">
        <f>AllDairy!R71</f>
        <v>559.6152380226398</v>
      </c>
    </row>
    <row r="71" spans="1:25" ht="12" customHeight="1">
      <c r="A71" s="43">
        <v>1973</v>
      </c>
      <c r="B71" s="59">
        <f>'[3]FluidmilkPccLb'!$U72</f>
        <v>262.7071731714587</v>
      </c>
      <c r="C71" s="59">
        <f>'Non-FrozenSoft'!AB73</f>
        <v>3.6762444584281573</v>
      </c>
      <c r="D71" s="59">
        <f>'Non-FrozenSoft'!G73</f>
        <v>1.2869221270173214</v>
      </c>
      <c r="E71" s="59">
        <f>'Non-FrozenSoft'!D73</f>
        <v>1.3720860913052324</v>
      </c>
      <c r="F71" s="59">
        <f>'[2]Butter'!$L72</f>
        <v>4.8072946406240415</v>
      </c>
      <c r="G71" s="59">
        <f>AmCheese!M72</f>
        <v>7.8312624758740785</v>
      </c>
      <c r="H71" s="60">
        <f>OthCheese!K72</f>
        <v>5.659655795648133</v>
      </c>
      <c r="I71" s="61">
        <f t="shared" si="0"/>
        <v>13.490918271522212</v>
      </c>
      <c r="J71" s="61">
        <f>CottageCheese!H10</f>
        <v>5.125888942895299</v>
      </c>
      <c r="K71" s="61">
        <f>FrozenDairy!D71</f>
        <v>16.42937770458074</v>
      </c>
      <c r="L71" s="61">
        <f>SUM(FrozenDairy!F71,FrozenDairy!H71)</f>
        <v>6.194361730742914</v>
      </c>
      <c r="M71" s="61">
        <f>FrozenDairy!J71</f>
        <v>1.507184687766919</v>
      </c>
      <c r="N71" s="61" t="str">
        <f>FrozenDairy!N71</f>
        <v>NA</v>
      </c>
      <c r="O71" s="59">
        <f t="shared" si="2"/>
        <v>2.345503022523811</v>
      </c>
      <c r="P71" s="61">
        <f>FrozenDairy!T71</f>
        <v>26.476427145614387</v>
      </c>
      <c r="Q71" s="61">
        <f>'C&amp;EMilkPcc'!H71</f>
        <v>5.910754144467672</v>
      </c>
      <c r="R71" s="59">
        <f>'C&amp;EMilkPcc'!J71</f>
        <v>4.218792028653809</v>
      </c>
      <c r="S71" s="59">
        <f t="shared" si="1"/>
        <v>10.129546173121481</v>
      </c>
      <c r="T71" s="59">
        <f>DryMilkPcc!D71</f>
        <v>0.09909914161267337</v>
      </c>
      <c r="U71" s="59">
        <f>DryMilkPcc!F71</f>
        <v>5.257122150642079</v>
      </c>
      <c r="V71" s="59">
        <f>DryMilkPcc!H71</f>
        <v>0.18404126299496482</v>
      </c>
      <c r="W71" s="59">
        <f>DryMilkPcc!J71</f>
        <v>5.540262555249718</v>
      </c>
      <c r="X71" s="59">
        <f>DryMilkPcc!L71</f>
        <v>1.8120985894888844</v>
      </c>
      <c r="Y71" s="59">
        <f>AllDairy!R72</f>
        <v>554.7947468016932</v>
      </c>
    </row>
    <row r="72" spans="1:25" ht="12" customHeight="1">
      <c r="A72" s="43">
        <v>1974</v>
      </c>
      <c r="B72" s="59">
        <f>'[3]FluidmilkPccLb'!$U73</f>
        <v>254.0474918206448</v>
      </c>
      <c r="C72" s="59">
        <f>'Non-FrozenSoft'!AB74</f>
        <v>3.4920456356460523</v>
      </c>
      <c r="D72" s="59">
        <f>'Non-FrozenSoft'!G74</f>
        <v>1.4530659691950016</v>
      </c>
      <c r="E72" s="59">
        <f>'Non-FrozenSoft'!D74</f>
        <v>1.4530659691950016</v>
      </c>
      <c r="F72" s="59">
        <f>'[2]Butter'!$L73</f>
        <v>4.460407567779887</v>
      </c>
      <c r="G72" s="59">
        <f>AmCheese!M73</f>
        <v>8.466533242305497</v>
      </c>
      <c r="H72" s="60">
        <f>OthCheese!K73</f>
        <v>5.939379202633573</v>
      </c>
      <c r="I72" s="61">
        <f aca="true" t="shared" si="3" ref="I72:I98">SUM(G72:H72)</f>
        <v>14.40591244493907</v>
      </c>
      <c r="J72" s="61">
        <f>CottageCheese!H11</f>
        <v>4.571450615840714</v>
      </c>
      <c r="K72" s="61">
        <f>FrozenDairy!D72</f>
        <v>16.454541416106313</v>
      </c>
      <c r="L72" s="61">
        <f>SUM(FrozenDairy!F72,FrozenDairy!H72)</f>
        <v>6.23065268828266</v>
      </c>
      <c r="M72" s="61">
        <f>FrozenDairy!J72</f>
        <v>1.4009183835700991</v>
      </c>
      <c r="N72" s="61" t="str">
        <f>FrozenDairy!N72</f>
        <v>NA</v>
      </c>
      <c r="O72" s="59">
        <f aca="true" t="shared" si="4" ref="O72:O98">P72-SUM(K72:N72)</f>
        <v>2.1766981211480747</v>
      </c>
      <c r="P72" s="61">
        <f>FrozenDairy!T72</f>
        <v>26.262810609107145</v>
      </c>
      <c r="Q72" s="61">
        <f>'C&amp;EMilkPcc'!H72</f>
        <v>5.5024268893731225</v>
      </c>
      <c r="R72" s="59">
        <f>'C&amp;EMilkPcc'!J72</f>
        <v>3.4228959944635124</v>
      </c>
      <c r="S72" s="59">
        <f aca="true" t="shared" si="5" ref="S72:S98">SUM(Q72:R72)</f>
        <v>8.925322883836635</v>
      </c>
      <c r="T72" s="59">
        <f>DryMilkPcc!D72</f>
        <v>0.07014131136195721</v>
      </c>
      <c r="U72" s="59">
        <f>DryMilkPcc!F72</f>
        <v>4.139961594049054</v>
      </c>
      <c r="V72" s="59">
        <f>DryMilkPcc!H72</f>
        <v>0.20574784666174117</v>
      </c>
      <c r="W72" s="59">
        <f>DryMilkPcc!J72</f>
        <v>4.415850752072752</v>
      </c>
      <c r="X72" s="59">
        <f>DryMilkPcc!L72</f>
        <v>2.118267603131108</v>
      </c>
      <c r="Y72" s="59">
        <f>AllDairy!R73</f>
        <v>534.9864861073443</v>
      </c>
    </row>
    <row r="73" spans="1:25" ht="12" customHeight="1">
      <c r="A73" s="43">
        <v>1975</v>
      </c>
      <c r="B73" s="59">
        <f>'[3]FluidmilkPccLb'!$U74</f>
        <v>254.3475738519017</v>
      </c>
      <c r="C73" s="59">
        <f>'Non-FrozenSoft'!AB75</f>
        <v>3.434432506439561</v>
      </c>
      <c r="D73" s="59">
        <f>'Non-FrozenSoft'!G75</f>
        <v>1.6243937530457382</v>
      </c>
      <c r="E73" s="59">
        <f>'Non-FrozenSoft'!D75</f>
        <v>1.9724781286983966</v>
      </c>
      <c r="F73" s="59">
        <f>'[2]Butter'!$L74</f>
        <v>4.728192875961347</v>
      </c>
      <c r="G73" s="59">
        <f>AmCheese!M74</f>
        <v>8.14722210646701</v>
      </c>
      <c r="H73" s="60">
        <f>OthCheese!K74</f>
        <v>6.126409319683478</v>
      </c>
      <c r="I73" s="61">
        <f t="shared" si="3"/>
        <v>14.273631426150487</v>
      </c>
      <c r="J73" s="61">
        <f>CottageCheese!H12</f>
        <v>4.5884670769031315</v>
      </c>
      <c r="K73" s="61">
        <f>FrozenDairy!D73</f>
        <v>18.20505340945396</v>
      </c>
      <c r="L73" s="61">
        <f>SUM(FrozenDairy!F73,FrozenDairy!H73)</f>
        <v>6.5022016640969005</v>
      </c>
      <c r="M73" s="61">
        <f>FrozenDairy!J73</f>
        <v>1.3487797085746829</v>
      </c>
      <c r="N73" s="61" t="str">
        <f>FrozenDairy!N73</f>
        <v>NA</v>
      </c>
      <c r="O73" s="59">
        <f t="shared" si="4"/>
        <v>1.980933727827086</v>
      </c>
      <c r="P73" s="61">
        <f>FrozenDairy!T73</f>
        <v>28.03696850995263</v>
      </c>
      <c r="Q73" s="61">
        <f>'C&amp;EMilkPcc'!H73</f>
        <v>5.1885281956540865</v>
      </c>
      <c r="R73" s="59">
        <f>'C&amp;EMilkPcc'!J73</f>
        <v>3.523588596722738</v>
      </c>
      <c r="S73" s="59">
        <f t="shared" si="5"/>
        <v>8.712116792376825</v>
      </c>
      <c r="T73" s="59">
        <f>DryMilkPcc!D73</f>
        <v>0.07408333449088543</v>
      </c>
      <c r="U73" s="59">
        <f>DryMilkPcc!F73</f>
        <v>3.2624550455154964</v>
      </c>
      <c r="V73" s="59">
        <f>DryMilkPcc!H73</f>
        <v>0.20372916984993494</v>
      </c>
      <c r="W73" s="59">
        <f>DryMilkPcc!J73</f>
        <v>3.540267549856317</v>
      </c>
      <c r="X73" s="59">
        <f>DryMilkPcc!L73</f>
        <v>2.208609409509522</v>
      </c>
      <c r="Y73" s="59">
        <f>AllDairy!R74</f>
        <v>539.1322063406074</v>
      </c>
    </row>
    <row r="74" spans="1:25" ht="12" customHeight="1">
      <c r="A74" s="41">
        <v>1976</v>
      </c>
      <c r="B74" s="53">
        <f>'[3]FluidmilkPccLb'!$U75</f>
        <v>252.96121123536633</v>
      </c>
      <c r="C74" s="53">
        <f>'Non-FrozenSoft'!AB76</f>
        <v>3.461066449718013</v>
      </c>
      <c r="D74" s="53">
        <f>'Non-FrozenSoft'!G76</f>
        <v>1.6087294254997404</v>
      </c>
      <c r="E74" s="53">
        <f>'Non-FrozenSoft'!D76</f>
        <v>2.1373119510210836</v>
      </c>
      <c r="F74" s="54">
        <f>'[2]Butter'!$L75</f>
        <v>4.31320200885179</v>
      </c>
      <c r="G74" s="55">
        <f>AmCheese!M75</f>
        <v>8.883105923360928</v>
      </c>
      <c r="H74" s="56">
        <f>OthCheese!K75</f>
        <v>6.627871671979269</v>
      </c>
      <c r="I74" s="57">
        <f t="shared" si="3"/>
        <v>15.510977595340197</v>
      </c>
      <c r="J74" s="57">
        <f>CottageCheese!H13</f>
        <v>4.632141628637604</v>
      </c>
      <c r="K74" s="57">
        <f>FrozenDairy!D74</f>
        <v>17.638452542023067</v>
      </c>
      <c r="L74" s="57">
        <f>SUM(FrozenDairy!F74,FrozenDairy!H74)</f>
        <v>6.1691930194693505</v>
      </c>
      <c r="M74" s="57">
        <f>FrozenDairy!J74</f>
        <v>1.364459834430252</v>
      </c>
      <c r="N74" s="57" t="str">
        <f>FrozenDairy!N74</f>
        <v>NA</v>
      </c>
      <c r="O74" s="55">
        <f t="shared" si="4"/>
        <v>1.8027766184328229</v>
      </c>
      <c r="P74" s="57">
        <f>FrozenDairy!T74</f>
        <v>26.974882014355494</v>
      </c>
      <c r="Q74" s="57">
        <f>'C&amp;EMilkPcc'!H74</f>
        <v>4.8925677070195155</v>
      </c>
      <c r="R74" s="55">
        <f>'C&amp;EMilkPcc'!J74</f>
        <v>3.5911665558281927</v>
      </c>
      <c r="S74" s="55">
        <f t="shared" si="5"/>
        <v>8.483734262847708</v>
      </c>
      <c r="T74" s="55">
        <f>DryMilkPcc!D74</f>
        <v>0.15135184718049854</v>
      </c>
      <c r="U74" s="55">
        <f>DryMilkPcc!F74</f>
        <v>3.511039894079474</v>
      </c>
      <c r="V74" s="55">
        <f>DryMilkPcc!H74</f>
        <v>0.17428394523814983</v>
      </c>
      <c r="W74" s="55">
        <f>DryMilkPcc!J74</f>
        <v>3.8366756864981224</v>
      </c>
      <c r="X74" s="55">
        <f>DryMilkPcc!L74</f>
        <v>2.4170431352764465</v>
      </c>
      <c r="Y74" s="55">
        <f>AllDairy!R75</f>
        <v>539.7206870456578</v>
      </c>
    </row>
    <row r="75" spans="1:25" ht="12" customHeight="1">
      <c r="A75" s="41">
        <v>1977</v>
      </c>
      <c r="B75" s="53">
        <f>'[3]FluidmilkPccLb'!$U76</f>
        <v>250.14106297779398</v>
      </c>
      <c r="C75" s="53">
        <f>'Non-FrozenSoft'!AB77</f>
        <v>3.3991627229705133</v>
      </c>
      <c r="D75" s="53">
        <f>'Non-FrozenSoft'!G77</f>
        <v>1.6563523844193666</v>
      </c>
      <c r="E75" s="53">
        <f>'Non-FrozenSoft'!D77</f>
        <v>2.3434655988350928</v>
      </c>
      <c r="F75" s="54">
        <f>'[2]Butter'!$L76</f>
        <v>4.294180413096682</v>
      </c>
      <c r="G75" s="55">
        <f>AmCheese!M76</f>
        <v>9.213004962790425</v>
      </c>
      <c r="H75" s="56">
        <f>OthCheese!K76</f>
        <v>6.781846085389055</v>
      </c>
      <c r="I75" s="57">
        <f t="shared" si="3"/>
        <v>15.99485104817948</v>
      </c>
      <c r="J75" s="57">
        <f>CottageCheese!H14</f>
        <v>4.6176426518464035</v>
      </c>
      <c r="K75" s="57">
        <f>FrozenDairy!D75</f>
        <v>17.2889451913603</v>
      </c>
      <c r="L75" s="57">
        <f>SUM(FrozenDairy!F75,FrozenDairy!H75)</f>
        <v>6.574221641035422</v>
      </c>
      <c r="M75" s="57">
        <f>FrozenDairy!J75</f>
        <v>1.3562538878218664</v>
      </c>
      <c r="N75" s="57" t="str">
        <f>FrozenDairy!N75</f>
        <v>NA</v>
      </c>
      <c r="O75" s="55">
        <f t="shared" si="4"/>
        <v>1.7332071068248602</v>
      </c>
      <c r="P75" s="57">
        <f>FrozenDairy!T75</f>
        <v>26.952627827042445</v>
      </c>
      <c r="Q75" s="57">
        <f>'C&amp;EMilkPcc'!H75</f>
        <v>4.269371001502913</v>
      </c>
      <c r="R75" s="55">
        <f>'C&amp;EMilkPcc'!J75</f>
        <v>3.8776056919982387</v>
      </c>
      <c r="S75" s="55">
        <f t="shared" si="5"/>
        <v>8.146976693501152</v>
      </c>
      <c r="T75" s="55">
        <f>DryMilkPcc!D75</f>
        <v>0.15437774417791583</v>
      </c>
      <c r="U75" s="55">
        <f>DryMilkPcc!F75</f>
        <v>3.311096330844048</v>
      </c>
      <c r="V75" s="55">
        <f>DryMilkPcc!H75</f>
        <v>0.2588097475923883</v>
      </c>
      <c r="W75" s="55">
        <f>DryMilkPcc!J75</f>
        <v>3.7242838226143524</v>
      </c>
      <c r="X75" s="55">
        <f>DryMilkPcc!L75</f>
        <v>2.4064766004204525</v>
      </c>
      <c r="Y75" s="55">
        <f>AllDairy!R76</f>
        <v>540.2131320974033</v>
      </c>
    </row>
    <row r="76" spans="1:25" ht="12" customHeight="1">
      <c r="A76" s="41">
        <v>1978</v>
      </c>
      <c r="B76" s="53">
        <f>'[3]FluidmilkPccLb'!$U77</f>
        <v>246.42157635246178</v>
      </c>
      <c r="C76" s="53">
        <f>'Non-FrozenSoft'!AB78</f>
        <v>3.3544204056822533</v>
      </c>
      <c r="D76" s="53">
        <f>'Non-FrozenSoft'!G78</f>
        <v>1.6839640694297486</v>
      </c>
      <c r="E76" s="53">
        <f>'Non-FrozenSoft'!D78</f>
        <v>2.453904860532655</v>
      </c>
      <c r="F76" s="54">
        <f>'[2]Butter'!$L77</f>
        <v>4.354592627535547</v>
      </c>
      <c r="G76" s="55">
        <f>AmCheese!M77</f>
        <v>9.525358851674643</v>
      </c>
      <c r="H76" s="56">
        <f>OthCheese!K77</f>
        <v>7.3096030729833545</v>
      </c>
      <c r="I76" s="57">
        <f t="shared" si="3"/>
        <v>16.834961924657996</v>
      </c>
      <c r="J76" s="57">
        <f>CottageCheese!H15</f>
        <v>4.598998135543725</v>
      </c>
      <c r="K76" s="57">
        <f>FrozenDairy!D76</f>
        <v>17.22532964934744</v>
      </c>
      <c r="L76" s="57">
        <f>SUM(FrozenDairy!F76,FrozenDairy!H76)</f>
        <v>6.550306624435609</v>
      </c>
      <c r="M76" s="57">
        <f>FrozenDairy!J76</f>
        <v>1.2947862614282184</v>
      </c>
      <c r="N76" s="57" t="str">
        <f>FrozenDairy!N76</f>
        <v>NA</v>
      </c>
      <c r="O76" s="55">
        <f t="shared" si="4"/>
        <v>1.6033407462317761</v>
      </c>
      <c r="P76" s="57">
        <f>FrozenDairy!T76</f>
        <v>26.673763281443044</v>
      </c>
      <c r="Q76" s="57">
        <f>'C&amp;EMilkPcc'!H76</f>
        <v>4.049176719006223</v>
      </c>
      <c r="R76" s="55">
        <f>'C&amp;EMilkPcc'!J76</f>
        <v>3.4683379383156994</v>
      </c>
      <c r="S76" s="55">
        <f t="shared" si="5"/>
        <v>7.517514657321922</v>
      </c>
      <c r="T76" s="55">
        <f>DryMilkPcc!D76</f>
        <v>0.2515892804995844</v>
      </c>
      <c r="U76" s="55">
        <f>DryMilkPcc!F76</f>
        <v>3.1091218896831667</v>
      </c>
      <c r="V76" s="55">
        <f>DryMilkPcc!H76</f>
        <v>0.22014062043713636</v>
      </c>
      <c r="W76" s="55">
        <f>DryMilkPcc!J76</f>
        <v>3.580851790619888</v>
      </c>
      <c r="X76" s="55">
        <f>DryMilkPcc!L76</f>
        <v>2.4395174877013277</v>
      </c>
      <c r="Y76" s="55">
        <f>AllDairy!R77</f>
        <v>544.2684817036188</v>
      </c>
    </row>
    <row r="77" spans="1:25" ht="12" customHeight="1">
      <c r="A77" s="41">
        <v>1979</v>
      </c>
      <c r="B77" s="53">
        <f>'[3]FluidmilkPccLb'!$U78</f>
        <v>242.9742571259357</v>
      </c>
      <c r="C77" s="53">
        <f>'Non-FrozenSoft'!AB79</f>
        <v>3.393196685176362</v>
      </c>
      <c r="D77" s="53">
        <f>'Non-FrozenSoft'!G79</f>
        <v>1.7589405389037571</v>
      </c>
      <c r="E77" s="53">
        <f>'Non-FrozenSoft'!D79</f>
        <v>2.4491577123976365</v>
      </c>
      <c r="F77" s="54">
        <f>'[2]Butter'!$L78</f>
        <v>4.491231032414299</v>
      </c>
      <c r="G77" s="55">
        <f>AmCheese!M78</f>
        <v>9.597205127635466</v>
      </c>
      <c r="H77" s="56">
        <f>OthCheese!K78</f>
        <v>7.567656795005665</v>
      </c>
      <c r="I77" s="57">
        <f t="shared" si="3"/>
        <v>17.16486192264113</v>
      </c>
      <c r="J77" s="57">
        <f>CottageCheese!H16</f>
        <v>4.434995889893582</v>
      </c>
      <c r="K77" s="57">
        <f>FrozenDairy!D77</f>
        <v>16.943413832174357</v>
      </c>
      <c r="L77" s="57">
        <f>SUM(FrozenDairy!F77,FrozenDairy!H77)</f>
        <v>6.197151807335985</v>
      </c>
      <c r="M77" s="57">
        <f>FrozenDairy!J77</f>
        <v>1.202817089155984</v>
      </c>
      <c r="N77" s="57" t="str">
        <f>FrozenDairy!N77</f>
        <v>NA</v>
      </c>
      <c r="O77" s="55">
        <f t="shared" si="4"/>
        <v>1.5002146142054116</v>
      </c>
      <c r="P77" s="57">
        <f>FrozenDairy!T77</f>
        <v>25.84359734287174</v>
      </c>
      <c r="Q77" s="57">
        <f>'C&amp;EMilkPcc'!H77</f>
        <v>4.057848081580058</v>
      </c>
      <c r="R77" s="55">
        <f>'C&amp;EMilkPcc'!J77</f>
        <v>3.3325187176467974</v>
      </c>
      <c r="S77" s="55">
        <f t="shared" si="5"/>
        <v>7.390366799226856</v>
      </c>
      <c r="T77" s="55">
        <f>DryMilkPcc!D77</f>
        <v>0.2932616471529182</v>
      </c>
      <c r="U77" s="55">
        <f>DryMilkPcc!F77</f>
        <v>3.2916460897992845</v>
      </c>
      <c r="V77" s="55">
        <f>DryMilkPcc!H77</f>
        <v>0.1821776898980249</v>
      </c>
      <c r="W77" s="55">
        <f>DryMilkPcc!J77</f>
        <v>3.7670854268502274</v>
      </c>
      <c r="X77" s="55">
        <f>DryMilkPcc!L77</f>
        <v>2.6526848992468506</v>
      </c>
      <c r="Y77" s="55">
        <f>AllDairy!R78</f>
        <v>548.2037724111883</v>
      </c>
    </row>
    <row r="78" spans="1:25" ht="12" customHeight="1">
      <c r="A78" s="41">
        <v>1980</v>
      </c>
      <c r="B78" s="53">
        <f>'[3]FluidmilkPccLb'!$U79</f>
        <v>237.84354714490044</v>
      </c>
      <c r="C78" s="53">
        <f>'Non-FrozenSoft'!AB80</f>
        <v>3.366707008471779</v>
      </c>
      <c r="D78" s="53">
        <f>'Non-FrozenSoft'!G80</f>
        <v>1.7955770711849488</v>
      </c>
      <c r="E78" s="53">
        <f>'Non-FrozenSoft'!D80</f>
        <v>2.5085267906260316</v>
      </c>
      <c r="F78" s="54">
        <f>'[2]Butter'!$L79</f>
        <v>4.467509199652214</v>
      </c>
      <c r="G78" s="55">
        <f>AmCheese!M79</f>
        <v>9.620139992798363</v>
      </c>
      <c r="H78" s="56">
        <f>OthCheese!K79</f>
        <v>7.903713234325461</v>
      </c>
      <c r="I78" s="57">
        <f t="shared" si="3"/>
        <v>17.523853227123823</v>
      </c>
      <c r="J78" s="57">
        <f>CottageCheese!H17</f>
        <v>4.410484529654058</v>
      </c>
      <c r="K78" s="57">
        <f>FrozenDairy!D78</f>
        <v>17.11750085629221</v>
      </c>
      <c r="L78" s="57">
        <f>SUM(FrozenDairy!F78,FrozenDairy!H78)</f>
        <v>6.052009871512256</v>
      </c>
      <c r="M78" s="57">
        <f>FrozenDairy!J78</f>
        <v>1.1904657351378412</v>
      </c>
      <c r="N78" s="57" t="str">
        <f>FrozenDairy!N78</f>
        <v>NA</v>
      </c>
      <c r="O78" s="55">
        <f t="shared" si="4"/>
        <v>1.4219351325716048</v>
      </c>
      <c r="P78" s="57">
        <f>FrozenDairy!T78</f>
        <v>25.78191159551391</v>
      </c>
      <c r="Q78" s="57">
        <f>'C&amp;EMilkPcc'!H78</f>
        <v>3.7625655392884427</v>
      </c>
      <c r="R78" s="55">
        <f>'C&amp;EMilkPcc'!J78</f>
        <v>3.280257853736508</v>
      </c>
      <c r="S78" s="55">
        <f t="shared" si="5"/>
        <v>7.042823393024951</v>
      </c>
      <c r="T78" s="55">
        <f>DryMilkPcc!D78</f>
        <v>0.27664825272476573</v>
      </c>
      <c r="U78" s="55">
        <f>DryMilkPcc!F78</f>
        <v>3.0163824134168844</v>
      </c>
      <c r="V78" s="55">
        <f>DryMilkPcc!H78</f>
        <v>0.18004092637643485</v>
      </c>
      <c r="W78" s="55">
        <f>DryMilkPcc!J78</f>
        <v>3.473071592518085</v>
      </c>
      <c r="X78" s="55">
        <f>DryMilkPcc!L78</f>
        <v>2.6523102324723573</v>
      </c>
      <c r="Y78" s="55">
        <f>AllDairy!R79</f>
        <v>543.1439536987433</v>
      </c>
    </row>
    <row r="79" spans="1:25" ht="12" customHeight="1">
      <c r="A79" s="43">
        <v>1981</v>
      </c>
      <c r="B79" s="59">
        <f>'[3]FluidmilkPccLb'!$U80</f>
        <v>233.95622880949682</v>
      </c>
      <c r="C79" s="59">
        <f>'Non-FrozenSoft'!AB81</f>
        <v>3.442775836071575</v>
      </c>
      <c r="D79" s="59">
        <f>'Non-FrozenSoft'!G81</f>
        <v>1.8477682968282882</v>
      </c>
      <c r="E79" s="59">
        <f>'Non-FrozenSoft'!D81</f>
        <v>2.440448693924154</v>
      </c>
      <c r="F79" s="59">
        <f>'[2]Butter'!$L80</f>
        <v>4.238243914317769</v>
      </c>
      <c r="G79" s="59">
        <f>AmCheese!M80</f>
        <v>10.150470069488533</v>
      </c>
      <c r="H79" s="60">
        <f>OthCheese!K80</f>
        <v>8.031361157736361</v>
      </c>
      <c r="I79" s="61">
        <f t="shared" si="3"/>
        <v>18.181831227224894</v>
      </c>
      <c r="J79" s="61">
        <f>CottageCheese!H18</f>
        <v>4.268691893584268</v>
      </c>
      <c r="K79" s="61">
        <f>FrozenDairy!D79</f>
        <v>16.99642555856083</v>
      </c>
      <c r="L79" s="61">
        <f>SUM(FrozenDairy!F79,FrozenDairy!H79)</f>
        <v>5.941313063670282</v>
      </c>
      <c r="M79" s="61">
        <f>FrozenDairy!J79</f>
        <v>1.193219867284729</v>
      </c>
      <c r="N79" s="61" t="str">
        <f>FrozenDairy!N79</f>
        <v>NA</v>
      </c>
      <c r="O79" s="59">
        <f t="shared" si="4"/>
        <v>1.749643860396752</v>
      </c>
      <c r="P79" s="61">
        <f>FrozenDairy!T79</f>
        <v>25.880602349912593</v>
      </c>
      <c r="Q79" s="61">
        <f>'C&amp;EMilkPcc'!H79</f>
        <v>4.043593400763592</v>
      </c>
      <c r="R79" s="59">
        <f>'C&amp;EMilkPcc'!J79</f>
        <v>3.1569884243757773</v>
      </c>
      <c r="S79" s="59">
        <f t="shared" si="5"/>
        <v>7.200581825139369</v>
      </c>
      <c r="T79" s="59">
        <f>DryMilkPcc!D79</f>
        <v>0.3609229190402059</v>
      </c>
      <c r="U79" s="59">
        <f>DryMilkPcc!F79</f>
        <v>2.156927973726067</v>
      </c>
      <c r="V79" s="59">
        <f>DryMilkPcc!H79</f>
        <v>0.18698416287625128</v>
      </c>
      <c r="W79" s="59">
        <f>DryMilkPcc!J79</f>
        <v>2.704835055642524</v>
      </c>
      <c r="X79" s="59">
        <f>DryMilkPcc!L79</f>
        <v>2.735186940678187</v>
      </c>
      <c r="Y79" s="59">
        <f>AllDairy!R80</f>
        <v>540.5320786551055</v>
      </c>
    </row>
    <row r="80" spans="1:25" ht="12" customHeight="1">
      <c r="A80" s="43">
        <v>1982</v>
      </c>
      <c r="B80" s="59">
        <f>'[3]FluidmilkPccLb'!$U81</f>
        <v>227.58391463498862</v>
      </c>
      <c r="C80" s="59">
        <f>'Non-FrozenSoft'!AB82</f>
        <v>3.466226949374957</v>
      </c>
      <c r="D80" s="59">
        <f>'Non-FrozenSoft'!G82</f>
        <v>1.946784998964017</v>
      </c>
      <c r="E80" s="59">
        <f>'Non-FrozenSoft'!D82</f>
        <v>2.589957870018648</v>
      </c>
      <c r="F80" s="59">
        <f>'[2]Butter'!$L81</f>
        <v>4.3513273726463035</v>
      </c>
      <c r="G80" s="59">
        <f>AmCheese!M81</f>
        <v>11.306777266697676</v>
      </c>
      <c r="H80" s="60">
        <f>OthCheese!K81</f>
        <v>8.597416748496908</v>
      </c>
      <c r="I80" s="61">
        <f t="shared" si="3"/>
        <v>19.904194015194584</v>
      </c>
      <c r="J80" s="61">
        <f>CottageCheese!H19</f>
        <v>4.162321050183472</v>
      </c>
      <c r="K80" s="61">
        <f>FrozenDairy!D80</f>
        <v>17.228711216772616</v>
      </c>
      <c r="L80" s="61">
        <f>SUM(FrozenDairy!F80,FrozenDairy!H80)</f>
        <v>5.672558444019502</v>
      </c>
      <c r="M80" s="61">
        <f>FrozenDairy!J80</f>
        <v>1.177924785087946</v>
      </c>
      <c r="N80" s="61" t="str">
        <f>FrozenDairy!N80</f>
        <v>NA</v>
      </c>
      <c r="O80" s="59">
        <f t="shared" si="4"/>
        <v>1.7684514272916765</v>
      </c>
      <c r="P80" s="61">
        <f>FrozenDairy!T80</f>
        <v>25.84764587317174</v>
      </c>
      <c r="Q80" s="61">
        <f>'C&amp;EMilkPcc'!H80</f>
        <v>3.9857744586283532</v>
      </c>
      <c r="R80" s="59">
        <f>'C&amp;EMilkPcc'!J80</f>
        <v>3.0191052078488125</v>
      </c>
      <c r="S80" s="59">
        <f t="shared" si="5"/>
        <v>7.004879666477166</v>
      </c>
      <c r="T80" s="59">
        <f>DryMilkPcc!D80</f>
        <v>0.379003221527383</v>
      </c>
      <c r="U80" s="59">
        <f>DryMilkPcc!F80</f>
        <v>2.133092268573924</v>
      </c>
      <c r="V80" s="59">
        <f>DryMilkPcc!H80</f>
        <v>0.17227419160335591</v>
      </c>
      <c r="W80" s="59">
        <f>DryMilkPcc!J80</f>
        <v>2.684369681704663</v>
      </c>
      <c r="X80" s="59">
        <f>DryMilkPcc!L80</f>
        <v>2.8812858545661277</v>
      </c>
      <c r="Y80" s="59">
        <f>AllDairy!R81</f>
        <v>554.4946336589315</v>
      </c>
    </row>
    <row r="81" spans="1:25" ht="12" customHeight="1">
      <c r="A81" s="43">
        <v>1983</v>
      </c>
      <c r="B81" s="59">
        <f>'[3]FluidmilkPccLb'!$U82</f>
        <v>226.96670544757734</v>
      </c>
      <c r="C81" s="59">
        <f>'Non-FrozenSoft'!AB83</f>
        <v>3.6870380509170544</v>
      </c>
      <c r="D81" s="59">
        <f>'Non-FrozenSoft'!G83</f>
        <v>2.0702162606077197</v>
      </c>
      <c r="E81" s="59">
        <f>'Non-FrozenSoft'!D83</f>
        <v>3.165206679441555</v>
      </c>
      <c r="F81" s="59">
        <f>'[2]Butter'!$L82</f>
        <v>4.906797492179064</v>
      </c>
      <c r="G81" s="59">
        <f>AmCheese!M82</f>
        <v>11.607489319567918</v>
      </c>
      <c r="H81" s="60">
        <f>OthCheese!K82</f>
        <v>8.956855749081335</v>
      </c>
      <c r="I81" s="61">
        <f t="shared" si="3"/>
        <v>20.564345068649253</v>
      </c>
      <c r="J81" s="61">
        <f>CottageCheese!H20</f>
        <v>4.090560674670411</v>
      </c>
      <c r="K81" s="61">
        <f>FrozenDairy!D81</f>
        <v>17.665285288104926</v>
      </c>
      <c r="L81" s="61">
        <f>SUM(FrozenDairy!F81,FrozenDairy!H81)</f>
        <v>5.909767954009056</v>
      </c>
      <c r="M81" s="61">
        <f>FrozenDairy!J81</f>
        <v>1.2223279714221085</v>
      </c>
      <c r="N81" s="61" t="str">
        <f>FrozenDairy!N81</f>
        <v>NA</v>
      </c>
      <c r="O81" s="59">
        <f t="shared" si="4"/>
        <v>1.7625636451322428</v>
      </c>
      <c r="P81" s="61">
        <f>FrozenDairy!T81</f>
        <v>26.55994485866833</v>
      </c>
      <c r="Q81" s="61">
        <f>'C&amp;EMilkPcc'!H81</f>
        <v>3.8207864041620616</v>
      </c>
      <c r="R81" s="59">
        <f>'C&amp;EMilkPcc'!J81</f>
        <v>3.2478756503220136</v>
      </c>
      <c r="S81" s="59">
        <f t="shared" si="5"/>
        <v>7.068662054484076</v>
      </c>
      <c r="T81" s="59">
        <f>DryMilkPcc!D81</f>
        <v>0.40118306324608316</v>
      </c>
      <c r="U81" s="59">
        <f>DryMilkPcc!F81</f>
        <v>2.261767392378987</v>
      </c>
      <c r="V81" s="59">
        <f>DryMilkPcc!H81</f>
        <v>0.18351991191044228</v>
      </c>
      <c r="W81" s="59">
        <f>DryMilkPcc!J81</f>
        <v>2.8464703675355123</v>
      </c>
      <c r="X81" s="59">
        <f>DryMilkPcc!L81</f>
        <v>3.068623643339721</v>
      </c>
      <c r="Y81" s="59">
        <f>AllDairy!R82</f>
        <v>572.8510031710533</v>
      </c>
    </row>
    <row r="82" spans="1:25" ht="12" customHeight="1">
      <c r="A82" s="43">
        <v>1984</v>
      </c>
      <c r="B82" s="59">
        <f>'[3]FluidmilkPccLb'!$U83</f>
        <v>227.74939043782467</v>
      </c>
      <c r="C82" s="59">
        <f>'Non-FrozenSoft'!AB84</f>
        <v>4.032651330435705</v>
      </c>
      <c r="D82" s="59">
        <f>'Non-FrozenSoft'!G84</f>
        <v>2.2177462101134315</v>
      </c>
      <c r="E82" s="59">
        <f>'Non-FrozenSoft'!D84</f>
        <v>3.5619633202586667</v>
      </c>
      <c r="F82" s="59">
        <f>'[2]Butter'!$L83</f>
        <v>4.97629766276846</v>
      </c>
      <c r="G82" s="59">
        <f>AmCheese!M83</f>
        <v>11.853110667321067</v>
      </c>
      <c r="H82" s="60">
        <f>OthCheese!K83</f>
        <v>9.621486113696752</v>
      </c>
      <c r="I82" s="61">
        <f t="shared" si="3"/>
        <v>21.47459678101782</v>
      </c>
      <c r="J82" s="61">
        <f>CottageCheese!H21</f>
        <v>4.08462098261885</v>
      </c>
      <c r="K82" s="61">
        <f>FrozenDairy!D82</f>
        <v>17.76956014013235</v>
      </c>
      <c r="L82" s="61">
        <f>SUM(FrozenDairy!F82,FrozenDairy!H82)</f>
        <v>5.956047861627769</v>
      </c>
      <c r="M82" s="61">
        <f>FrozenDairy!J82</f>
        <v>1.2054258974055205</v>
      </c>
      <c r="N82" s="61" t="str">
        <f>FrozenDairy!N82</f>
        <v>NA</v>
      </c>
      <c r="O82" s="59">
        <f t="shared" si="4"/>
        <v>1.8426125882173672</v>
      </c>
      <c r="P82" s="61">
        <f>FrozenDairy!T82</f>
        <v>26.773646487383008</v>
      </c>
      <c r="Q82" s="61">
        <f>'C&amp;EMilkPcc'!H82</f>
        <v>3.727541591212957</v>
      </c>
      <c r="R82" s="59">
        <f>'C&amp;EMilkPcc'!J82</f>
        <v>3.69370589131281</v>
      </c>
      <c r="S82" s="59">
        <f t="shared" si="5"/>
        <v>7.421247482525766</v>
      </c>
      <c r="T82" s="59">
        <f>DryMilkPcc!D82</f>
        <v>0.4146428148323658</v>
      </c>
      <c r="U82" s="59">
        <f>DryMilkPcc!F82</f>
        <v>2.535526316870982</v>
      </c>
      <c r="V82" s="59">
        <f>DryMilkPcc!H82</f>
        <v>0.18193511263052786</v>
      </c>
      <c r="W82" s="59">
        <f>DryMilkPcc!J82</f>
        <v>3.1321042443338754</v>
      </c>
      <c r="X82" s="59">
        <f>DryMilkPcc!L82</f>
        <v>3.2240594377781915</v>
      </c>
      <c r="Y82" s="59">
        <f>AllDairy!R83</f>
        <v>581.8750317328685</v>
      </c>
    </row>
    <row r="83" spans="1:25" ht="12" customHeight="1">
      <c r="A83" s="43">
        <v>1985</v>
      </c>
      <c r="B83" s="59">
        <f>'[3]FluidmilkPccLb'!$U84</f>
        <v>230.19535650039506</v>
      </c>
      <c r="C83" s="59">
        <f>'Non-FrozenSoft'!AB85</f>
        <v>4.379549772196163</v>
      </c>
      <c r="D83" s="59">
        <f>'Non-FrozenSoft'!G85</f>
        <v>2.2864444108202617</v>
      </c>
      <c r="E83" s="59">
        <f>'Non-FrozenSoft'!D85</f>
        <v>3.9508414451673644</v>
      </c>
      <c r="F83" s="59">
        <f>'[2]Butter'!$L84</f>
        <v>4.872090780237015</v>
      </c>
      <c r="G83" s="59">
        <f>AmCheese!M84</f>
        <v>12.187188110674057</v>
      </c>
      <c r="H83" s="60">
        <f>OthCheese!K84</f>
        <v>10.357803628190181</v>
      </c>
      <c r="I83" s="61">
        <f t="shared" si="3"/>
        <v>22.54499173886424</v>
      </c>
      <c r="J83" s="61">
        <f>CottageCheese!H22</f>
        <v>4.025609520854126</v>
      </c>
      <c r="K83" s="61">
        <f>FrozenDairy!D83</f>
        <v>17.747603431935786</v>
      </c>
      <c r="L83" s="61">
        <f>SUM(FrozenDairy!F83,FrozenDairy!H83)</f>
        <v>5.932501908028818</v>
      </c>
      <c r="M83" s="61">
        <f>FrozenDairy!J83</f>
        <v>1.2127515033589693</v>
      </c>
      <c r="N83" s="61" t="str">
        <f>FrozenDairy!N83</f>
        <v>NA</v>
      </c>
      <c r="O83" s="59">
        <f t="shared" si="4"/>
        <v>2.72449238046514</v>
      </c>
      <c r="P83" s="61">
        <f>FrozenDairy!T83</f>
        <v>27.617349223788715</v>
      </c>
      <c r="Q83" s="61">
        <f>'C&amp;EMilkPcc'!H83</f>
        <v>3.6769057224090647</v>
      </c>
      <c r="R83" s="59">
        <f>'C&amp;EMilkPcc'!J83</f>
        <v>3.820251104979326</v>
      </c>
      <c r="S83" s="59">
        <f t="shared" si="5"/>
        <v>7.497156827388391</v>
      </c>
      <c r="T83" s="59">
        <f>DryMilkPcc!D83</f>
        <v>0.4403143425058499</v>
      </c>
      <c r="U83" s="59">
        <f>DryMilkPcc!F83</f>
        <v>2.286984670523206</v>
      </c>
      <c r="V83" s="59">
        <f>DryMilkPcc!H83</f>
        <v>0.2012865565741028</v>
      </c>
      <c r="W83" s="59">
        <f>DryMilkPcc!J83</f>
        <v>2.928585569603159</v>
      </c>
      <c r="X83" s="59">
        <f>DryMilkPcc!L83</f>
        <v>3.522514740046799</v>
      </c>
      <c r="Y83" s="59">
        <f>AllDairy!R84</f>
        <v>593.6779247356017</v>
      </c>
    </row>
    <row r="84" spans="1:25" ht="12" customHeight="1">
      <c r="A84" s="41">
        <v>1986</v>
      </c>
      <c r="B84" s="53">
        <f>'[3]FluidmilkPccLb'!$U85</f>
        <v>229.11053457875425</v>
      </c>
      <c r="C84" s="53">
        <f>'Non-FrozenSoft'!AB86</f>
        <v>4.672410705733905</v>
      </c>
      <c r="D84" s="53">
        <f>'Non-FrozenSoft'!G86</f>
        <v>2.3528627885380184</v>
      </c>
      <c r="E84" s="53">
        <f>'Non-FrozenSoft'!D86</f>
        <v>4.164358917766404</v>
      </c>
      <c r="F84" s="54">
        <f>'[2]Butter'!$L85</f>
        <v>4.832487710418822</v>
      </c>
      <c r="G84" s="55">
        <f>AmCheese!M85</f>
        <v>12.121952537076512</v>
      </c>
      <c r="H84" s="56">
        <f>OthCheese!K85</f>
        <v>10.996189502640753</v>
      </c>
      <c r="I84" s="57">
        <f t="shared" si="3"/>
        <v>23.118142039717263</v>
      </c>
      <c r="J84" s="57">
        <f>CottageCheese!H23</f>
        <v>4.031954988759656</v>
      </c>
      <c r="K84" s="57">
        <f>FrozenDairy!D84</f>
        <v>18.011975848843342</v>
      </c>
      <c r="L84" s="57">
        <f>SUM(FrozenDairy!F84,FrozenDairy!H84)</f>
        <v>6.137103107820038</v>
      </c>
      <c r="M84" s="57">
        <f>FrozenDairy!J84</f>
        <v>1.2387232963918704</v>
      </c>
      <c r="N84" s="57" t="str">
        <f>FrozenDairy!N84</f>
        <v>NA</v>
      </c>
      <c r="O84" s="55">
        <f t="shared" si="4"/>
        <v>2.306868452655511</v>
      </c>
      <c r="P84" s="57">
        <f>FrozenDairy!T84</f>
        <v>27.694670705710763</v>
      </c>
      <c r="Q84" s="57">
        <f>'C&amp;EMilkPcc'!H84</f>
        <v>3.6474354978786705</v>
      </c>
      <c r="R84" s="55">
        <f>'C&amp;EMilkPcc'!J84</f>
        <v>4.280057012021558</v>
      </c>
      <c r="S84" s="55">
        <f t="shared" si="5"/>
        <v>7.927492509900229</v>
      </c>
      <c r="T84" s="55">
        <f>DryMilkPcc!D84</f>
        <v>0.46955965277518064</v>
      </c>
      <c r="U84" s="55">
        <f>DryMilkPcc!F84</f>
        <v>2.477618482932439</v>
      </c>
      <c r="V84" s="55">
        <f>DryMilkPcc!H84</f>
        <v>0.2701006852246614</v>
      </c>
      <c r="W84" s="55">
        <f>DryMilkPcc!J84</f>
        <v>3.2172788209322807</v>
      </c>
      <c r="X84" s="55">
        <f>DryMilkPcc!L84</f>
        <v>3.7190786657857227</v>
      </c>
      <c r="Y84" s="55">
        <f>AllDairy!R85</f>
        <v>591.4540143194916</v>
      </c>
    </row>
    <row r="85" spans="1:25" ht="12" customHeight="1">
      <c r="A85" s="41">
        <v>1987</v>
      </c>
      <c r="B85" s="53">
        <f>'[3]FluidmilkPccLb'!$U86</f>
        <v>225.76757508595108</v>
      </c>
      <c r="C85" s="53">
        <f>'Non-FrozenSoft'!AB87</f>
        <v>4.663851846348782</v>
      </c>
      <c r="D85" s="53">
        <f>'Non-FrozenSoft'!G87</f>
        <v>2.4309811836278166</v>
      </c>
      <c r="E85" s="53">
        <f>'Non-FrozenSoft'!D87</f>
        <v>4.432722905290789</v>
      </c>
      <c r="F85" s="54">
        <f>'[2]Butter'!$L86</f>
        <v>4.435206998237261</v>
      </c>
      <c r="G85" s="55">
        <f>AmCheese!M86</f>
        <v>12.40366303685277</v>
      </c>
      <c r="H85" s="56">
        <f>OthCheese!K86</f>
        <v>11.692402102107048</v>
      </c>
      <c r="I85" s="57">
        <f t="shared" si="3"/>
        <v>24.096065138959815</v>
      </c>
      <c r="J85" s="57">
        <f>CottageCheese!H24</f>
        <v>3.8933996145038794</v>
      </c>
      <c r="K85" s="57">
        <f>FrozenDairy!D85</f>
        <v>17.9309237080114</v>
      </c>
      <c r="L85" s="57">
        <f>SUM(FrozenDairy!F85,FrozenDairy!H85)</f>
        <v>6.326502034562857</v>
      </c>
      <c r="M85" s="57">
        <f>FrozenDairy!J85</f>
        <v>1.235564488229189</v>
      </c>
      <c r="N85" s="57" t="str">
        <f>FrozenDairy!N85</f>
        <v>NA</v>
      </c>
      <c r="O85" s="55">
        <f t="shared" si="4"/>
        <v>2.3448938238249717</v>
      </c>
      <c r="P85" s="57">
        <f>FrozenDairy!T85</f>
        <v>27.837884054628418</v>
      </c>
      <c r="Q85" s="57">
        <f>'C&amp;EMilkPcc'!H85</f>
        <v>3.7465157081431935</v>
      </c>
      <c r="R85" s="55">
        <f>'C&amp;EMilkPcc'!J85</f>
        <v>4.237986194626118</v>
      </c>
      <c r="S85" s="55">
        <f t="shared" si="5"/>
        <v>7.984501902769312</v>
      </c>
      <c r="T85" s="55">
        <f>DryMilkPcc!D85</f>
        <v>0.5477669231149405</v>
      </c>
      <c r="U85" s="55">
        <f>DryMilkPcc!F85</f>
        <v>2.5420004971386416</v>
      </c>
      <c r="V85" s="55">
        <f>DryMilkPcc!H85</f>
        <v>0.2141645112930594</v>
      </c>
      <c r="W85" s="55">
        <f>DryMilkPcc!J85</f>
        <v>3.3039319315466416</v>
      </c>
      <c r="X85" s="55">
        <f>DryMilkPcc!L85</f>
        <v>3.649033788570205</v>
      </c>
      <c r="Y85" s="55">
        <f>AllDairy!R86</f>
        <v>601.2339170689115</v>
      </c>
    </row>
    <row r="86" spans="1:25" ht="12" customHeight="1">
      <c r="A86" s="41">
        <v>1988</v>
      </c>
      <c r="B86" s="53">
        <f>'[3]FluidmilkPccLb'!$U87</f>
        <v>225.26881500537834</v>
      </c>
      <c r="C86" s="53">
        <f>'Non-FrozenSoft'!AB88</f>
        <v>4.683045738428378</v>
      </c>
      <c r="D86" s="53">
        <f>'Non-FrozenSoft'!G88</f>
        <v>2.486717737086859</v>
      </c>
      <c r="E86" s="53">
        <f>'Non-FrozenSoft'!D88</f>
        <v>4.703495719818895</v>
      </c>
      <c r="F86" s="54">
        <f>'[2]Butter'!$L87</f>
        <v>4.485595112255685</v>
      </c>
      <c r="G86" s="55">
        <f>AmCheese!M87</f>
        <v>11.499328628974661</v>
      </c>
      <c r="H86" s="56">
        <f>OthCheese!K87</f>
        <v>12.21287154978553</v>
      </c>
      <c r="I86" s="57">
        <f t="shared" si="3"/>
        <v>23.71220017876019</v>
      </c>
      <c r="J86" s="57">
        <f>CottageCheese!H25</f>
        <v>3.827986172613776</v>
      </c>
      <c r="K86" s="57">
        <f>FrozenDairy!D86</f>
        <v>16.87814513857996</v>
      </c>
      <c r="L86" s="57">
        <f>SUM(FrozenDairy!F86,FrozenDairy!H86)</f>
        <v>6.7896221140228805</v>
      </c>
      <c r="M86" s="57">
        <f>FrozenDairy!J86</f>
        <v>1.277849653703152</v>
      </c>
      <c r="N86" s="57" t="str">
        <f>FrozenDairy!N86</f>
        <v>NA</v>
      </c>
      <c r="O86" s="55">
        <f t="shared" si="4"/>
        <v>2.391224425661477</v>
      </c>
      <c r="P86" s="57">
        <f>FrozenDairy!T86</f>
        <v>27.33684133196747</v>
      </c>
      <c r="Q86" s="57">
        <f>'C&amp;EMilkPcc'!H86</f>
        <v>3.4983858526412024</v>
      </c>
      <c r="R86" s="55">
        <f>'C&amp;EMilkPcc'!J86</f>
        <v>4.252696707629142</v>
      </c>
      <c r="S86" s="55">
        <f t="shared" si="5"/>
        <v>7.751082560270344</v>
      </c>
      <c r="T86" s="55">
        <f>DryMilkPcc!D86</f>
        <v>0.583623444521082</v>
      </c>
      <c r="U86" s="55">
        <f>DryMilkPcc!F86</f>
        <v>2.614708613791529</v>
      </c>
      <c r="V86" s="55">
        <f>DryMilkPcc!H86</f>
        <v>0.216307989927394</v>
      </c>
      <c r="W86" s="55">
        <f>DryMilkPcc!J86</f>
        <v>3.4146400482400048</v>
      </c>
      <c r="X86" s="55">
        <f>DryMilkPcc!L86</f>
        <v>3.5670411923875913</v>
      </c>
      <c r="Y86" s="55">
        <f>AllDairy!R87</f>
        <v>582.517416874472</v>
      </c>
    </row>
    <row r="87" spans="1:25" ht="12" customHeight="1">
      <c r="A87" s="41">
        <v>1989</v>
      </c>
      <c r="B87" s="53">
        <f>'[3]FluidmilkPccLb'!$U88</f>
        <v>225.06776220631315</v>
      </c>
      <c r="C87" s="53">
        <f>'Non-FrozenSoft'!AB89</f>
        <v>4.813243713004266</v>
      </c>
      <c r="D87" s="53">
        <f>'Non-FrozenSoft'!G89</f>
        <v>2.5200653110173854</v>
      </c>
      <c r="E87" s="53">
        <f>'Non-FrozenSoft'!D89</f>
        <v>3.67855841624956</v>
      </c>
      <c r="F87" s="54">
        <f>'[2]Butter'!$L88</f>
        <v>4.430606205173404</v>
      </c>
      <c r="G87" s="55">
        <f>AmCheese!M88</f>
        <v>11.029566349427109</v>
      </c>
      <c r="H87" s="56">
        <f>OthCheese!K88</f>
        <v>12.762696994444939</v>
      </c>
      <c r="I87" s="57">
        <f t="shared" si="3"/>
        <v>23.792263343872047</v>
      </c>
      <c r="J87" s="57">
        <f>CottageCheese!H26</f>
        <v>3.5301081094193463</v>
      </c>
      <c r="K87" s="57">
        <f>FrozenDairy!D87</f>
        <v>15.75025672954856</v>
      </c>
      <c r="L87" s="57">
        <f>SUM(FrozenDairy!F87,FrozenDairy!H87)</f>
        <v>7.1346556589661265</v>
      </c>
      <c r="M87" s="57">
        <f>FrozenDairy!J87</f>
        <v>1.2755617727680701</v>
      </c>
      <c r="N87" s="57">
        <f>FrozenDairy!N87</f>
        <v>1.9964260012452393</v>
      </c>
      <c r="O87" s="55">
        <f t="shared" si="4"/>
        <v>2.1917587793419635</v>
      </c>
      <c r="P87" s="57">
        <f>FrozenDairy!T87</f>
        <v>28.34865894186996</v>
      </c>
      <c r="Q87" s="57">
        <f>'C&amp;EMilkPcc'!H87</f>
        <v>3.072967793581357</v>
      </c>
      <c r="R87" s="55">
        <f>'C&amp;EMilkPcc'!J87</f>
        <v>4.714120529469318</v>
      </c>
      <c r="S87" s="55">
        <f t="shared" si="5"/>
        <v>7.787088323050675</v>
      </c>
      <c r="T87" s="55">
        <f>DryMilkPcc!D87</f>
        <v>0.5417599922374687</v>
      </c>
      <c r="U87" s="55">
        <f>DryMilkPcc!F87</f>
        <v>2.150726306222474</v>
      </c>
      <c r="V87" s="55">
        <f>DryMilkPcc!H87</f>
        <v>0.23045014595175908</v>
      </c>
      <c r="W87" s="55">
        <f>DryMilkPcc!J87</f>
        <v>2.9229364444117016</v>
      </c>
      <c r="X87" s="55">
        <f>DryMilkPcc!L87</f>
        <v>3.468881144326479</v>
      </c>
      <c r="Y87" s="55">
        <f>AllDairy!R88</f>
        <v>563.8306474436205</v>
      </c>
    </row>
    <row r="88" spans="1:25" ht="12" customHeight="1">
      <c r="A88" s="41">
        <v>1990</v>
      </c>
      <c r="B88" s="53">
        <f>'[3]FluidmilkPccLb'!$U89</f>
        <v>221.9587137403204</v>
      </c>
      <c r="C88" s="53">
        <f>'Non-FrozenSoft'!AB90</f>
        <v>4.610953317602945</v>
      </c>
      <c r="D88" s="53">
        <f>'Non-FrozenSoft'!G90</f>
        <v>2.5037756937461695</v>
      </c>
      <c r="E88" s="53">
        <f>'Non-FrozenSoft'!D90</f>
        <v>3.90307043273988</v>
      </c>
      <c r="F88" s="54">
        <f>'[2]Butter'!$L89</f>
        <v>4.307093854444853</v>
      </c>
      <c r="G88" s="55">
        <f>AmCheese!M89</f>
        <v>11.12700893928006</v>
      </c>
      <c r="H88" s="56">
        <f>OthCheese!K89</f>
        <v>13.480358370780229</v>
      </c>
      <c r="I88" s="57">
        <f t="shared" si="3"/>
        <v>24.60736731006029</v>
      </c>
      <c r="J88" s="57">
        <f>CottageCheese!H27</f>
        <v>3.328118753298259</v>
      </c>
      <c r="K88" s="57">
        <f>FrozenDairy!D88</f>
        <v>15.397470135768314</v>
      </c>
      <c r="L88" s="57">
        <f>SUM(FrozenDairy!F88,FrozenDairy!H88)</f>
        <v>6.585722738394128</v>
      </c>
      <c r="M88" s="57">
        <f>FrozenDairy!J88</f>
        <v>1.2029648345673483</v>
      </c>
      <c r="N88" s="57">
        <f>FrozenDairy!N88</f>
        <v>2.8129147809956345</v>
      </c>
      <c r="O88" s="55">
        <f t="shared" si="4"/>
        <v>2.2408384373051042</v>
      </c>
      <c r="P88" s="57">
        <f>FrozenDairy!T88</f>
        <v>28.239910927030525</v>
      </c>
      <c r="Q88" s="57">
        <f>'C&amp;EMilkPcc'!H88</f>
        <v>3.148077814913725</v>
      </c>
      <c r="R88" s="55">
        <f>'C&amp;EMilkPcc'!J88</f>
        <v>4.753490157197</v>
      </c>
      <c r="S88" s="55">
        <f t="shared" si="5"/>
        <v>7.901567972110724</v>
      </c>
      <c r="T88" s="55">
        <f>DryMilkPcc!D88</f>
        <v>0.6786655485903443</v>
      </c>
      <c r="U88" s="55">
        <f>DryMilkPcc!F88</f>
        <v>2.8959622345543106</v>
      </c>
      <c r="V88" s="55">
        <f>DryMilkPcc!H88</f>
        <v>0.19149888858682615</v>
      </c>
      <c r="W88" s="55">
        <f>DryMilkPcc!J88</f>
        <v>3.766126671731481</v>
      </c>
      <c r="X88" s="55">
        <f>DryMilkPcc!L88</f>
        <v>3.73802632210193</v>
      </c>
      <c r="Y88" s="55">
        <f>AllDairy!R89</f>
        <v>567.9601170581933</v>
      </c>
    </row>
    <row r="89" spans="1:25" ht="12" customHeight="1">
      <c r="A89" s="43">
        <v>1991</v>
      </c>
      <c r="B89" s="59">
        <f>'[3]FluidmilkPccLb'!$U90</f>
        <v>220.01257011396112</v>
      </c>
      <c r="C89" s="59">
        <f>'Non-FrozenSoft'!AB91</f>
        <v>4.601136053695732</v>
      </c>
      <c r="D89" s="59">
        <f>'Non-FrozenSoft'!G91</f>
        <v>2.6049387108122746</v>
      </c>
      <c r="E89" s="59">
        <f>'Non-FrozenSoft'!D91</f>
        <v>4.111208908059539</v>
      </c>
      <c r="F89" s="59">
        <f>'[2]Butter'!$L90</f>
        <v>4.376594225481571</v>
      </c>
      <c r="G89" s="59">
        <f>AmCheese!M90</f>
        <v>11.0335393876754</v>
      </c>
      <c r="H89" s="60">
        <f>OthCheese!K90</f>
        <v>13.90169353788862</v>
      </c>
      <c r="I89" s="61">
        <f t="shared" si="3"/>
        <v>24.935232925564023</v>
      </c>
      <c r="J89" s="61">
        <f>CottageCheese!H28</f>
        <v>3.231004406433314</v>
      </c>
      <c r="K89" s="61">
        <f>FrozenDairy!D89</f>
        <v>15.85842607093687</v>
      </c>
      <c r="L89" s="61">
        <f>SUM(FrozenDairy!F89,FrozenDairy!H89)</f>
        <v>6.283408220345335</v>
      </c>
      <c r="M89" s="61">
        <f>FrozenDairy!J89</f>
        <v>1.1175851009692577</v>
      </c>
      <c r="N89" s="61">
        <f>FrozenDairy!N89</f>
        <v>3.4707072779129993</v>
      </c>
      <c r="O89" s="59">
        <f t="shared" si="4"/>
        <v>2.4774301460000885</v>
      </c>
      <c r="P89" s="61">
        <f>FrozenDairy!T89</f>
        <v>29.20755681616455</v>
      </c>
      <c r="Q89" s="61">
        <f>'C&amp;EMilkPcc'!H89</f>
        <v>3.1547616699474936</v>
      </c>
      <c r="R89" s="59">
        <f>'C&amp;EMilkPcc'!J89</f>
        <v>4.986330983498558</v>
      </c>
      <c r="S89" s="59">
        <f t="shared" si="5"/>
        <v>8.141092653446051</v>
      </c>
      <c r="T89" s="59">
        <f>DryMilkPcc!D89</f>
        <v>0.4087579578134308</v>
      </c>
      <c r="U89" s="59">
        <f>DryMilkPcc!F89</f>
        <v>2.5913427701175307</v>
      </c>
      <c r="V89" s="59">
        <f>DryMilkPcc!H89</f>
        <v>0.23748190285333323</v>
      </c>
      <c r="W89" s="59">
        <f>DryMilkPcc!J89</f>
        <v>3.2375826307842948</v>
      </c>
      <c r="X89" s="59">
        <f>DryMilkPcc!L89</f>
        <v>3.574457677332313</v>
      </c>
      <c r="Y89" s="59">
        <f>AllDairy!R90</f>
        <v>563.7078735901978</v>
      </c>
    </row>
    <row r="90" spans="1:25" ht="12" customHeight="1">
      <c r="A90" s="45">
        <v>1992</v>
      </c>
      <c r="B90" s="59">
        <f>'[3]FluidmilkPccLb'!$U91</f>
        <v>216.7133177916215</v>
      </c>
      <c r="C90" s="59">
        <f>'Non-FrozenSoft'!AB92</f>
        <v>4.7833646506623415</v>
      </c>
      <c r="D90" s="59">
        <f>'Non-FrozenSoft'!G92</f>
        <v>2.697708507138012</v>
      </c>
      <c r="E90" s="59">
        <f>'Non-FrozenSoft'!D92</f>
        <v>4.411525029513009</v>
      </c>
      <c r="F90" s="59">
        <f>'[2]Butter'!$L91</f>
        <v>4.3241570453183025</v>
      </c>
      <c r="G90" s="59">
        <f>AmCheese!M91</f>
        <v>11.255852608468864</v>
      </c>
      <c r="H90" s="60">
        <f>OthCheese!K91</f>
        <v>14.59112707965153</v>
      </c>
      <c r="I90" s="61">
        <f t="shared" si="3"/>
        <v>25.846979688120392</v>
      </c>
      <c r="J90" s="61">
        <f>CottageCheese!H29</f>
        <v>3.0629131081302017</v>
      </c>
      <c r="K90" s="61">
        <f>FrozenDairy!D90</f>
        <v>15.64302786363247</v>
      </c>
      <c r="L90" s="61">
        <f>SUM(FrozenDairy!F90,FrozenDairy!H90)</f>
        <v>5.927736731881632</v>
      </c>
      <c r="M90" s="61">
        <f>FrozenDairy!J90</f>
        <v>1.1580651942046136</v>
      </c>
      <c r="N90" s="61">
        <f>FrozenDairy!N90</f>
        <v>3.109453704640824</v>
      </c>
      <c r="O90" s="59">
        <f t="shared" si="4"/>
        <v>2.7603221562200773</v>
      </c>
      <c r="P90" s="61">
        <f>FrozenDairy!T90</f>
        <v>28.598605650579618</v>
      </c>
      <c r="Q90" s="61">
        <f>'C&amp;EMilkPcc'!H90</f>
        <v>3.1870382336683614</v>
      </c>
      <c r="R90" s="59">
        <f>'C&amp;EMilkPcc'!J90</f>
        <v>5.212266537949504</v>
      </c>
      <c r="S90" s="59">
        <f t="shared" si="5"/>
        <v>8.399304771617865</v>
      </c>
      <c r="T90" s="59">
        <f>DryMilkPcc!D90</f>
        <v>0.506328512927511</v>
      </c>
      <c r="U90" s="59">
        <f>DryMilkPcc!F90</f>
        <v>2.809145246542185</v>
      </c>
      <c r="V90" s="59">
        <f>DryMilkPcc!H90</f>
        <v>0.23589496056739356</v>
      </c>
      <c r="W90" s="59">
        <f>DryMilkPcc!J90</f>
        <v>3.5513687200370896</v>
      </c>
      <c r="X90" s="59">
        <f>DryMilkPcc!L90</f>
        <v>3.757191682172414</v>
      </c>
      <c r="Y90" s="59">
        <f>AllDairy!R91</f>
        <v>562.4148481474849</v>
      </c>
    </row>
    <row r="91" spans="1:25" ht="12" customHeight="1">
      <c r="A91" s="45">
        <v>1993</v>
      </c>
      <c r="B91" s="59">
        <f>'[3]FluidmilkPccLb'!$U92</f>
        <v>211.20810714107088</v>
      </c>
      <c r="C91" s="59">
        <f>'Non-FrozenSoft'!AB93</f>
        <v>4.851511432407789</v>
      </c>
      <c r="D91" s="59">
        <f>'Non-FrozenSoft'!G93</f>
        <v>2.670062596424271</v>
      </c>
      <c r="E91" s="59">
        <f>'Non-FrozenSoft'!D93</f>
        <v>4.879658128182242</v>
      </c>
      <c r="F91" s="59">
        <f>'[2]Butter'!$L92</f>
        <v>4.654112312923864</v>
      </c>
      <c r="G91" s="59">
        <f>AmCheese!M92</f>
        <v>11.312981498914526</v>
      </c>
      <c r="H91" s="60">
        <f>OthCheese!K92</f>
        <v>14.71543294076963</v>
      </c>
      <c r="I91" s="61">
        <f t="shared" si="3"/>
        <v>26.028414439684155</v>
      </c>
      <c r="J91" s="61">
        <f>CottageCheese!H30</f>
        <v>2.872286795642735</v>
      </c>
      <c r="K91" s="61">
        <f>FrozenDairy!D91</f>
        <v>15.453689650535052</v>
      </c>
      <c r="L91" s="61">
        <f>SUM(FrozenDairy!F91,FrozenDairy!H91)</f>
        <v>5.803923075445237</v>
      </c>
      <c r="M91" s="61">
        <f>FrozenDairy!J91</f>
        <v>1.1630900463007434</v>
      </c>
      <c r="N91" s="61">
        <f>FrozenDairy!N91</f>
        <v>3.431250120074542</v>
      </c>
      <c r="O91" s="59">
        <f t="shared" si="4"/>
        <v>3.2196622543274884</v>
      </c>
      <c r="P91" s="61">
        <f>FrozenDairy!T91</f>
        <v>29.07161514668306</v>
      </c>
      <c r="Q91" s="61">
        <f>'C&amp;EMilkPcc'!H91</f>
        <v>2.8116731667018886</v>
      </c>
      <c r="R91" s="59">
        <f>'C&amp;EMilkPcc'!J91</f>
        <v>5.1449539874354</v>
      </c>
      <c r="S91" s="59">
        <f t="shared" si="5"/>
        <v>7.956627154137289</v>
      </c>
      <c r="T91" s="59">
        <f>DryMilkPcc!D91</f>
        <v>0.4743766229275135</v>
      </c>
      <c r="U91" s="59">
        <f>DryMilkPcc!F91</f>
        <v>2.4522692442509086</v>
      </c>
      <c r="V91" s="59">
        <f>DryMilkPcc!H91</f>
        <v>0.19019807496493824</v>
      </c>
      <c r="W91" s="59">
        <f>DryMilkPcc!J91</f>
        <v>3.1168439421433605</v>
      </c>
      <c r="X91" s="59">
        <f>DryMilkPcc!L91</f>
        <v>3.782828379858216</v>
      </c>
      <c r="Y91" s="59">
        <f>AllDairy!R92</f>
        <v>569.2647595627366</v>
      </c>
    </row>
    <row r="92" spans="1:25" ht="12" customHeight="1">
      <c r="A92" s="43">
        <v>1994</v>
      </c>
      <c r="B92" s="59">
        <f>'[3]FluidmilkPccLb'!$U93</f>
        <v>209.68661401761895</v>
      </c>
      <c r="C92" s="59">
        <f>'Non-FrozenSoft'!AB94</f>
        <v>4.8189840608681775</v>
      </c>
      <c r="D92" s="59">
        <f>'Non-FrozenSoft'!G94</f>
        <v>2.6983270372369135</v>
      </c>
      <c r="E92" s="59">
        <f>'Non-FrozenSoft'!D94</f>
        <v>5.223246335012295</v>
      </c>
      <c r="F92" s="59">
        <f>'[2]Butter'!$L93</f>
        <v>4.7303709439863955</v>
      </c>
      <c r="G92" s="59">
        <f>AmCheese!M93</f>
        <v>11.423723409101264</v>
      </c>
      <c r="H92" s="60">
        <f>OthCheese!K93</f>
        <v>15.128794090405263</v>
      </c>
      <c r="I92" s="61">
        <f t="shared" si="3"/>
        <v>26.55251749950653</v>
      </c>
      <c r="J92" s="61">
        <f>CottageCheese!H31</f>
        <v>2.7749851956452423</v>
      </c>
      <c r="K92" s="61">
        <f>FrozenDairy!D92</f>
        <v>15.415129291364886</v>
      </c>
      <c r="L92" s="61">
        <f>SUM(FrozenDairy!F92,FrozenDairy!H92)</f>
        <v>6.309312318741555</v>
      </c>
      <c r="M92" s="61">
        <f>FrozenDairy!J92</f>
        <v>1.2249654565055652</v>
      </c>
      <c r="N92" s="61">
        <f>FrozenDairy!N92</f>
        <v>3.4087975827145875</v>
      </c>
      <c r="O92" s="59">
        <f t="shared" si="4"/>
        <v>3.1666173188174724</v>
      </c>
      <c r="P92" s="61">
        <f>FrozenDairy!T92</f>
        <v>29.524821968144067</v>
      </c>
      <c r="Q92" s="61">
        <f>'C&amp;EMilkPcc'!H92</f>
        <v>2.5336514371612084</v>
      </c>
      <c r="R92" s="59">
        <f>'C&amp;EMilkPcc'!J92</f>
        <v>5.485203237218908</v>
      </c>
      <c r="S92" s="59">
        <f t="shared" si="5"/>
        <v>8.018854674380115</v>
      </c>
      <c r="T92" s="59">
        <f>DryMilkPcc!D92</f>
        <v>0.4100674433258933</v>
      </c>
      <c r="U92" s="59">
        <f>DryMilkPcc!F92</f>
        <v>3.475845674950419</v>
      </c>
      <c r="V92" s="59">
        <f>DryMilkPcc!H92</f>
        <v>0.18372583853383745</v>
      </c>
      <c r="W92" s="59">
        <f>DryMilkPcc!J92</f>
        <v>4.0696389568101505</v>
      </c>
      <c r="X92" s="59">
        <f>DryMilkPcc!L92</f>
        <v>3.786878027300749</v>
      </c>
      <c r="Y92" s="59">
        <f>AllDairy!R93</f>
        <v>579.1878799890111</v>
      </c>
    </row>
    <row r="93" spans="1:25" ht="12" customHeight="1">
      <c r="A93" s="43">
        <v>1995</v>
      </c>
      <c r="B93" s="59">
        <f>'[3]FluidmilkPccLb'!$U94</f>
        <v>206.67122330797136</v>
      </c>
      <c r="C93" s="59">
        <f>'Non-FrozenSoft'!AB95</f>
        <v>4.987268944486589</v>
      </c>
      <c r="D93" s="59">
        <f>'Non-FrozenSoft'!G95</f>
        <v>2.8804482533292273</v>
      </c>
      <c r="E93" s="59">
        <f>'Non-FrozenSoft'!D95</f>
        <v>6.145364798209014</v>
      </c>
      <c r="F93" s="59">
        <f>'[2]Butter'!$L94</f>
        <v>4.610306858742898</v>
      </c>
      <c r="G93" s="59">
        <f>AmCheese!M94</f>
        <v>11.687227794927004</v>
      </c>
      <c r="H93" s="60">
        <f>OthCheese!K94</f>
        <v>14.984726029577795</v>
      </c>
      <c r="I93" s="61">
        <f t="shared" si="3"/>
        <v>26.671953824504797</v>
      </c>
      <c r="J93" s="61">
        <f>CottageCheese!H32</f>
        <v>2.6666604140952965</v>
      </c>
      <c r="K93" s="61">
        <f>FrozenDairy!D93</f>
        <v>14.989664499525428</v>
      </c>
      <c r="L93" s="61">
        <f>SUM(FrozenDairy!F93,FrozenDairy!H93)</f>
        <v>6.9658647118627535</v>
      </c>
      <c r="M93" s="61">
        <f>FrozenDairy!J93</f>
        <v>1.2016191658819688</v>
      </c>
      <c r="N93" s="61">
        <f>FrozenDairy!N93</f>
        <v>3.4169052022644313</v>
      </c>
      <c r="O93" s="59">
        <f t="shared" si="4"/>
        <v>2.387941791061575</v>
      </c>
      <c r="P93" s="61">
        <f>FrozenDairy!T93</f>
        <v>28.961995370596156</v>
      </c>
      <c r="Q93" s="61">
        <f>'C&amp;EMilkPcc'!H93</f>
        <v>1.9996246416975656</v>
      </c>
      <c r="R93" s="59">
        <f>'C&amp;EMilkPcc'!J93</f>
        <v>4.468020646646014</v>
      </c>
      <c r="S93" s="59">
        <f t="shared" si="5"/>
        <v>6.467645288343579</v>
      </c>
      <c r="T93" s="59">
        <f>DryMilkPcc!D93</f>
        <v>0.41353687954171153</v>
      </c>
      <c r="U93" s="59">
        <f>DryMilkPcc!F93</f>
        <v>3.4219558346004346</v>
      </c>
      <c r="V93" s="59">
        <f>DryMilkPcc!H93</f>
        <v>0.2100863980311903</v>
      </c>
      <c r="W93" s="59">
        <f>DryMilkPcc!J93</f>
        <v>4.045579112173336</v>
      </c>
      <c r="X93" s="59">
        <f>DryMilkPcc!L93</f>
        <v>3.1592847080959987</v>
      </c>
      <c r="Y93" s="59">
        <f>AllDairy!R94</f>
        <v>572.0950684537366</v>
      </c>
    </row>
    <row r="94" spans="1:25" ht="12" customHeight="1">
      <c r="A94" s="41">
        <v>1996</v>
      </c>
      <c r="B94" s="53">
        <f>'[3]FluidmilkPccLb'!$U95</f>
        <v>205.76553301112867</v>
      </c>
      <c r="C94" s="53">
        <f>'Non-FrozenSoft'!AB96</f>
        <v>5.3119223145281635</v>
      </c>
      <c r="D94" s="53">
        <f>'Non-FrozenSoft'!G96</f>
        <v>2.828570792222544</v>
      </c>
      <c r="E94" s="53">
        <f>'Non-FrozenSoft'!D96</f>
        <v>5.871026586536857</v>
      </c>
      <c r="F94" s="54">
        <f>'[2]Butter'!$L95</f>
        <v>4.293474099445207</v>
      </c>
      <c r="G94" s="55">
        <f>AmCheese!M95</f>
        <v>11.808697425219354</v>
      </c>
      <c r="H94" s="56">
        <f>OthCheese!K95</f>
        <v>15.260577453721647</v>
      </c>
      <c r="I94" s="57">
        <f t="shared" si="3"/>
        <v>27.069274878941002</v>
      </c>
      <c r="J94" s="57">
        <f>CottageCheese!H33</f>
        <v>2.559834907497024</v>
      </c>
      <c r="K94" s="57">
        <f>FrozenDairy!D94</f>
        <v>15.090834251131954</v>
      </c>
      <c r="L94" s="57">
        <f>SUM(FrozenDairy!F94,FrozenDairy!H94)</f>
        <v>7.000485784319179</v>
      </c>
      <c r="M94" s="57">
        <f>FrozenDairy!J94</f>
        <v>1.16736567692747</v>
      </c>
      <c r="N94" s="57">
        <f>FrozenDairy!N94</f>
        <v>2.5334950142212436</v>
      </c>
      <c r="O94" s="55">
        <f t="shared" si="4"/>
        <v>1.798885291859957</v>
      </c>
      <c r="P94" s="57">
        <f>FrozenDairy!T94</f>
        <v>27.591066018459806</v>
      </c>
      <c r="Q94" s="57">
        <f>'C&amp;EMilkPcc'!H94</f>
        <v>2.021505469686739</v>
      </c>
      <c r="R94" s="55">
        <f>'C&amp;EMilkPcc'!J94</f>
        <v>3.9977456720992413</v>
      </c>
      <c r="S94" s="55">
        <f t="shared" si="5"/>
        <v>6.019251141785981</v>
      </c>
      <c r="T94" s="55">
        <f>DryMilkPcc!D94</f>
        <v>0.35971554546904155</v>
      </c>
      <c r="U94" s="55">
        <f>DryMilkPcc!F94</f>
        <v>3.7250614666318334</v>
      </c>
      <c r="V94" s="55">
        <f>DryMilkPcc!H94</f>
        <v>0.17683661701283435</v>
      </c>
      <c r="W94" s="55">
        <f>DryMilkPcc!J94</f>
        <v>4.261613629113709</v>
      </c>
      <c r="X94" s="55">
        <f>DryMilkPcc!L94</f>
        <v>3.0556533650028275</v>
      </c>
      <c r="Y94" s="55">
        <f>AllDairy!R95</f>
        <v>562.6561539250093</v>
      </c>
    </row>
    <row r="95" spans="1:25" ht="12" customHeight="1">
      <c r="A95" s="41">
        <v>1997</v>
      </c>
      <c r="B95" s="53">
        <f>'[3]FluidmilkPccLb'!$U96</f>
        <v>202.23952583377041</v>
      </c>
      <c r="C95" s="53">
        <f>'Non-FrozenSoft'!AB97</f>
        <v>5.52362578719003</v>
      </c>
      <c r="D95" s="53">
        <f>'Non-FrozenSoft'!G97</f>
        <v>2.912190488066988</v>
      </c>
      <c r="E95" s="53">
        <f>'Non-FrozenSoft'!D97</f>
        <v>5.752684339458361</v>
      </c>
      <c r="F95" s="54">
        <f>'[2]Butter'!$L96</f>
        <v>4.187137874589212</v>
      </c>
      <c r="G95" s="55">
        <f>AmCheese!M96</f>
        <v>11.814854424547772</v>
      </c>
      <c r="H95" s="56">
        <f>OthCheese!K96</f>
        <v>15.47328002981015</v>
      </c>
      <c r="I95" s="57">
        <f t="shared" si="3"/>
        <v>27.288134454357923</v>
      </c>
      <c r="J95" s="57">
        <f>CottageCheese!H34</f>
        <v>2.587691270446151</v>
      </c>
      <c r="K95" s="57">
        <f>FrozenDairy!D95</f>
        <v>15.533945007914639</v>
      </c>
      <c r="L95" s="57">
        <f>SUM(FrozenDairy!F95,FrozenDairy!H95)</f>
        <v>7.247391100427977</v>
      </c>
      <c r="M95" s="57">
        <f>FrozenDairy!J95</f>
        <v>1.1608137421586446</v>
      </c>
      <c r="N95" s="57">
        <f>FrozenDairy!N95</f>
        <v>2.015668054171308</v>
      </c>
      <c r="O95" s="55">
        <f t="shared" si="4"/>
        <v>1.8401536026264935</v>
      </c>
      <c r="P95" s="57">
        <f>FrozenDairy!T95</f>
        <v>27.79797150729906</v>
      </c>
      <c r="Q95" s="57">
        <f>'C&amp;EMilkPcc'!H95</f>
        <v>2.4799724750320924</v>
      </c>
      <c r="R95" s="55">
        <f>'C&amp;EMilkPcc'!J95</f>
        <v>3.940134606396354</v>
      </c>
      <c r="S95" s="55">
        <f t="shared" si="5"/>
        <v>6.420107081428446</v>
      </c>
      <c r="T95" s="55">
        <f>DryMilkPcc!D95</f>
        <v>0.3796728652459401</v>
      </c>
      <c r="U95" s="55">
        <f>DryMilkPcc!F95</f>
        <v>3.323694565049177</v>
      </c>
      <c r="V95" s="55">
        <f>DryMilkPcc!H95</f>
        <v>0.19160755115201972</v>
      </c>
      <c r="W95" s="55">
        <f>DryMilkPcc!J95</f>
        <v>3.894974981447137</v>
      </c>
      <c r="X95" s="55">
        <f>DryMilkPcc!L95</f>
        <v>3.1438480513958265</v>
      </c>
      <c r="Y95" s="55">
        <f>AllDairy!R96</f>
        <v>565.0924205936138</v>
      </c>
    </row>
    <row r="96" spans="1:25" ht="12" customHeight="1">
      <c r="A96" s="41">
        <v>1998</v>
      </c>
      <c r="B96" s="53">
        <f>'[3]FluidmilkPccLb'!$U97</f>
        <v>198.8479413022831</v>
      </c>
      <c r="C96" s="53">
        <f>'Non-FrozenSoft'!AB98</f>
        <v>5.597163717038724</v>
      </c>
      <c r="D96" s="53">
        <f>'Non-FrozenSoft'!G98</f>
        <v>2.9617116300651793</v>
      </c>
      <c r="E96" s="53">
        <f>'Non-FrozenSoft'!D98</f>
        <v>5.930924134145483</v>
      </c>
      <c r="F96" s="54">
        <f>'[2]Butter'!$L97</f>
        <v>4.3377695094862405</v>
      </c>
      <c r="G96" s="55">
        <f>AmCheese!M97</f>
        <v>11.97840591226944</v>
      </c>
      <c r="H96" s="56">
        <f>OthCheese!K97</f>
        <v>15.630749786497367</v>
      </c>
      <c r="I96" s="57">
        <f t="shared" si="3"/>
        <v>27.609155698766806</v>
      </c>
      <c r="J96" s="57">
        <f>CottageCheese!H35</f>
        <v>2.636607935099506</v>
      </c>
      <c r="K96" s="57">
        <f>FrozenDairy!D96</f>
        <v>15.710482950944352</v>
      </c>
      <c r="L96" s="57">
        <f>SUM(FrozenDairy!F96,FrozenDairy!H96)</f>
        <v>7.551925828006447</v>
      </c>
      <c r="M96" s="57">
        <f>FrozenDairy!J96</f>
        <v>1.1813918113829383</v>
      </c>
      <c r="N96" s="57">
        <f>FrozenDairy!N96</f>
        <v>2.1045578834905747</v>
      </c>
      <c r="O96" s="55">
        <f t="shared" si="4"/>
        <v>1.9231117469170478</v>
      </c>
      <c r="P96" s="57">
        <f>FrozenDairy!T96</f>
        <v>28.47147022074136</v>
      </c>
      <c r="Q96" s="57">
        <f>'C&amp;EMilkPcc'!H96</f>
        <v>1.9645055942581038</v>
      </c>
      <c r="R96" s="55">
        <f>'C&amp;EMilkPcc'!J96</f>
        <v>4.053520076128147</v>
      </c>
      <c r="S96" s="55">
        <f t="shared" si="5"/>
        <v>6.018025670386251</v>
      </c>
      <c r="T96" s="55">
        <f>DryMilkPcc!D96</f>
        <v>0.44712850804918247</v>
      </c>
      <c r="U96" s="55">
        <f>DryMilkPcc!F96</f>
        <v>3.1891569510841706</v>
      </c>
      <c r="V96" s="55">
        <f>DryMilkPcc!H96</f>
        <v>0.16877025876899118</v>
      </c>
      <c r="W96" s="55">
        <f>DryMilkPcc!J96</f>
        <v>3.805055717902344</v>
      </c>
      <c r="X96" s="55">
        <f>DryMilkPcc!L96</f>
        <v>3.1886028028239117</v>
      </c>
      <c r="Y96" s="55">
        <f>AllDairy!R97</f>
        <v>570.8891176610241</v>
      </c>
    </row>
    <row r="97" spans="1:25" ht="12" customHeight="1">
      <c r="A97" s="41">
        <v>1999</v>
      </c>
      <c r="B97" s="53">
        <f>'[3]FluidmilkPccLb'!$U98</f>
        <v>197.94653096330273</v>
      </c>
      <c r="C97" s="53">
        <f>'Non-FrozenSoft'!AB99</f>
        <v>6.031393348623853</v>
      </c>
      <c r="D97" s="53">
        <f>'Non-FrozenSoft'!G99</f>
        <v>3.013904816513761</v>
      </c>
      <c r="E97" s="53">
        <f>'Non-FrozenSoft'!D99</f>
        <v>6.136513659951487</v>
      </c>
      <c r="F97" s="54">
        <f>'[2]Butter'!$L98</f>
        <v>4.6149737897887535</v>
      </c>
      <c r="G97" s="55">
        <f>AmCheese!M98</f>
        <v>12.69865309350027</v>
      </c>
      <c r="H97" s="56">
        <f>OthCheese!K98</f>
        <v>16.180385545822013</v>
      </c>
      <c r="I97" s="57">
        <f t="shared" si="3"/>
        <v>28.87903863932228</v>
      </c>
      <c r="J97" s="57">
        <f>CottageCheese!H36</f>
        <v>2.5774396247695086</v>
      </c>
      <c r="K97" s="57">
        <f>FrozenDairy!D97</f>
        <v>16.178950571975868</v>
      </c>
      <c r="L97" s="57">
        <f>SUM(FrozenDairy!F97,FrozenDairy!H97)</f>
        <v>7.007286202760521</v>
      </c>
      <c r="M97" s="57">
        <f>FrozenDairy!J97</f>
        <v>1.169730929662185</v>
      </c>
      <c r="N97" s="57">
        <f>FrozenDairy!N97</f>
        <v>1.9502676381603676</v>
      </c>
      <c r="O97" s="55">
        <f t="shared" si="4"/>
        <v>1.870423745502066</v>
      </c>
      <c r="P97" s="57">
        <f>FrozenDairy!T97</f>
        <v>28.176659088061008</v>
      </c>
      <c r="Q97" s="57">
        <f>'C&amp;EMilkPcc'!H97</f>
        <v>2.0445454301408583</v>
      </c>
      <c r="R97" s="55">
        <f>'C&amp;EMilkPcc'!J97</f>
        <v>4.400489920488404</v>
      </c>
      <c r="S97" s="55">
        <f t="shared" si="5"/>
        <v>6.445035350629262</v>
      </c>
      <c r="T97" s="55">
        <f>DryMilkPcc!D97</f>
        <v>0.41046347410444156</v>
      </c>
      <c r="U97" s="55">
        <f>DryMilkPcc!F97</f>
        <v>2.6832189777213085</v>
      </c>
      <c r="V97" s="55">
        <f>DryMilkPcc!H97</f>
        <v>0.1690971911419825</v>
      </c>
      <c r="W97" s="55">
        <f>DryMilkPcc!J97</f>
        <v>3.2627796429677325</v>
      </c>
      <c r="X97" s="55">
        <f>DryMilkPcc!L97</f>
        <v>2.9285729021291886</v>
      </c>
      <c r="Y97" s="55">
        <f>AllDairy!R98</f>
        <v>583.912429024989</v>
      </c>
    </row>
    <row r="98" spans="1:25" ht="12" customHeight="1">
      <c r="A98" s="41">
        <v>2000</v>
      </c>
      <c r="B98" s="53">
        <f>'[3]FluidmilkPccLb'!$U99</f>
        <v>196.46244134783038</v>
      </c>
      <c r="C98" s="53">
        <f>'Non-FrozenSoft'!AB100</f>
        <v>6.205434982918219</v>
      </c>
      <c r="D98" s="53">
        <f>'Non-FrozenSoft'!G100</f>
        <v>3.2391590944530284</v>
      </c>
      <c r="E98" s="53">
        <f>'Non-FrozenSoft'!D100</f>
        <v>6.502404564634573</v>
      </c>
      <c r="F98" s="54">
        <f>'[2]Butter'!$L99</f>
        <v>4.466170349365629</v>
      </c>
      <c r="G98" s="55">
        <f>AmCheese!M99</f>
        <v>12.68387484645841</v>
      </c>
      <c r="H98" s="56">
        <f>OthCheese!K99</f>
        <v>16.854008572852067</v>
      </c>
      <c r="I98" s="57">
        <f t="shared" si="3"/>
        <v>29.537883419310475</v>
      </c>
      <c r="J98" s="57">
        <f>CottageCheese!H37</f>
        <v>2.60324733962498</v>
      </c>
      <c r="K98" s="57">
        <f>FrozenDairy!D98</f>
        <v>16.096109920852737</v>
      </c>
      <c r="L98" s="57">
        <f>SUM(FrozenDairy!F98,FrozenDairy!H98)</f>
        <v>6.640225224427644</v>
      </c>
      <c r="M98" s="57">
        <f>FrozenDairy!J98</f>
        <v>1.1013332861164724</v>
      </c>
      <c r="N98" s="57">
        <f>FrozenDairy!N98</f>
        <v>2.003647502523151</v>
      </c>
      <c r="O98" s="55">
        <f t="shared" si="4"/>
        <v>1.6923703454503638</v>
      </c>
      <c r="P98" s="57">
        <f>FrozenDairy!T98</f>
        <v>27.533686279370365</v>
      </c>
      <c r="Q98" s="57">
        <f>'C&amp;EMilkPcc'!H98</f>
        <v>2.0081852651573766</v>
      </c>
      <c r="R98" s="55">
        <f>'C&amp;EMilkPcc'!J98</f>
        <v>3.822532461494181</v>
      </c>
      <c r="S98" s="55">
        <f t="shared" si="5"/>
        <v>5.8307177266515575</v>
      </c>
      <c r="T98" s="55">
        <f>DryMilkPcc!D98</f>
        <v>0.3044789808240523</v>
      </c>
      <c r="U98" s="55">
        <f>DryMilkPcc!F98</f>
        <v>2.6575032924508455</v>
      </c>
      <c r="V98" s="55">
        <f>DryMilkPcc!H98</f>
        <v>0.20563415195566337</v>
      </c>
      <c r="W98" s="55">
        <f>DryMilkPcc!J98</f>
        <v>3.167616425230561</v>
      </c>
      <c r="X98" s="55">
        <f>DryMilkPcc!L98</f>
        <v>2.743054725017384</v>
      </c>
      <c r="Y98" s="55">
        <f>AllDairy!R99</f>
        <v>591.0801521064863</v>
      </c>
    </row>
    <row r="99" spans="1:25" ht="12" customHeight="1">
      <c r="A99" s="43">
        <v>2001</v>
      </c>
      <c r="B99" s="59">
        <f>'[3]FluidmilkPccLb'!$U100</f>
        <v>192.64873101787055</v>
      </c>
      <c r="C99" s="59">
        <f>'Non-FrozenSoft'!AB101</f>
        <v>6.815593499847462</v>
      </c>
      <c r="D99" s="59">
        <f>'Non-FrozenSoft'!G101</f>
        <v>3.4726904605501736</v>
      </c>
      <c r="E99" s="59">
        <f>'Non-FrozenSoft'!D101</f>
        <v>7.027259962604527</v>
      </c>
      <c r="F99" s="59">
        <f>'[2]Butter'!$L100</f>
        <v>4.343024575706233</v>
      </c>
      <c r="G99" s="59">
        <f>AmCheese!M100</f>
        <v>12.81325828076683</v>
      </c>
      <c r="H99" s="60">
        <f>OthCheese!K100</f>
        <v>16.991948006722314</v>
      </c>
      <c r="I99" s="61">
        <f aca="true" t="shared" si="6" ref="I99:I104">SUM(G99:H99)</f>
        <v>29.805206287489142</v>
      </c>
      <c r="J99" s="61">
        <f>CottageCheese!H38</f>
        <v>2.6001841883589387</v>
      </c>
      <c r="K99" s="61">
        <f>FrozenDairy!D99</f>
        <v>15.77447504384711</v>
      </c>
      <c r="L99" s="61">
        <f>SUM(FrozenDairy!F99,FrozenDairy!H99)</f>
        <v>6.545884902432754</v>
      </c>
      <c r="M99" s="61">
        <f>FrozenDairy!J99</f>
        <v>1.104767038577214</v>
      </c>
      <c r="N99" s="61">
        <f>FrozenDairy!N99</f>
        <v>1.493468385589311</v>
      </c>
      <c r="O99" s="59">
        <f aca="true" t="shared" si="7" ref="O99:O104">P99-SUM(K99:N99)</f>
        <v>1.597215544034377</v>
      </c>
      <c r="P99" s="61">
        <f>FrozenDairy!T99</f>
        <v>26.515810914480767</v>
      </c>
      <c r="Q99" s="61">
        <f>'C&amp;EMilkPcc'!H99</f>
        <v>2.0119216204205275</v>
      </c>
      <c r="R99" s="59">
        <f>'C&amp;EMilkPcc'!J99</f>
        <v>3.448408336248666</v>
      </c>
      <c r="S99" s="59">
        <f aca="true" t="shared" si="8" ref="S99:S104">SUM(Q99:R99)</f>
        <v>5.460329956669193</v>
      </c>
      <c r="T99" s="59">
        <f>DryMilkPcc!D99</f>
        <v>0.18545138245349338</v>
      </c>
      <c r="U99" s="59">
        <f>DryMilkPcc!F99</f>
        <v>3.344635730162968</v>
      </c>
      <c r="V99" s="59">
        <f>DryMilkPcc!H99</f>
        <v>0.1685225380134233</v>
      </c>
      <c r="W99" s="59">
        <f>DryMilkPcc!J99</f>
        <v>3.698609650629885</v>
      </c>
      <c r="X99" s="59">
        <f>DryMilkPcc!L99</f>
        <v>2.397858430972024</v>
      </c>
      <c r="Y99" s="59">
        <f>AllDairy!R100</f>
        <v>586.2598945280406</v>
      </c>
    </row>
    <row r="100" spans="1:25" ht="12" customHeight="1">
      <c r="A100" s="43">
        <v>2002</v>
      </c>
      <c r="B100" s="59">
        <f>'[3]FluidmilkPccLb'!$U101</f>
        <v>191.31185269426186</v>
      </c>
      <c r="C100" s="59">
        <f>'Non-FrozenSoft'!AB102</f>
        <v>6.462733512373289</v>
      </c>
      <c r="D100" s="59">
        <f>'Non-FrozenSoft'!G102</f>
        <v>3.5823001350843335</v>
      </c>
      <c r="E100" s="59">
        <f>'Non-FrozenSoft'!D102</f>
        <v>8.034513924437173</v>
      </c>
      <c r="F100" s="59">
        <f>'[2]Butter'!$L101</f>
        <v>4.397573535462436</v>
      </c>
      <c r="G100" s="59">
        <f>AmCheese!M101</f>
        <v>12.831410153805924</v>
      </c>
      <c r="H100" s="60">
        <f>OthCheese!K101</f>
        <v>17.40138193899471</v>
      </c>
      <c r="I100" s="61">
        <f t="shared" si="6"/>
        <v>30.232792092800636</v>
      </c>
      <c r="J100" s="61">
        <f>CottageCheese!H39</f>
        <v>2.597856589819334</v>
      </c>
      <c r="K100" s="61">
        <f>FrozenDairy!D100</f>
        <v>16.19757709154312</v>
      </c>
      <c r="L100" s="61">
        <f>SUM(FrozenDairy!F100,FrozenDairy!H100)</f>
        <v>5.795113082766981</v>
      </c>
      <c r="M100" s="61">
        <f>FrozenDairy!J100</f>
        <v>1.1849853895883127</v>
      </c>
      <c r="N100" s="61">
        <f>FrozenDairy!N100</f>
        <v>1.4713395039440125</v>
      </c>
      <c r="O100" s="59">
        <f t="shared" si="7"/>
        <v>1.6188552598242154</v>
      </c>
      <c r="P100" s="61">
        <f>FrozenDairy!T100</f>
        <v>26.267870327666643</v>
      </c>
      <c r="Q100" s="61">
        <f>'C&amp;EMilkPcc'!H100</f>
        <v>2.337018486754912</v>
      </c>
      <c r="R100" s="59">
        <f>'C&amp;EMilkPcc'!J100</f>
        <v>3.737716374379899</v>
      </c>
      <c r="S100" s="59">
        <f t="shared" si="8"/>
        <v>6.074734861134811</v>
      </c>
      <c r="T100" s="59">
        <f>DryMilkPcc!D100</f>
        <v>0.19395542354310782</v>
      </c>
      <c r="U100" s="59">
        <f>DryMilkPcc!F100</f>
        <v>3.081027107444394</v>
      </c>
      <c r="V100" s="59">
        <f>DryMilkPcc!H100</f>
        <v>0.19071184016089587</v>
      </c>
      <c r="W100" s="59">
        <f>DryMilkPcc!J100</f>
        <v>3.465694371148398</v>
      </c>
      <c r="X100" s="59">
        <f>DryMilkPcc!L100</f>
        <v>2.5046531996291597</v>
      </c>
      <c r="Y100" s="59">
        <f>AllDairy!R101</f>
        <v>588.6167172852735</v>
      </c>
    </row>
    <row r="101" spans="1:25" ht="12" customHeight="1">
      <c r="A101" s="43">
        <v>2003</v>
      </c>
      <c r="B101" s="59">
        <f>'[3]FluidmilkPccLb'!$U102</f>
        <v>188.66901736789248</v>
      </c>
      <c r="C101" s="59">
        <f>'Non-FrozenSoft'!AB103</f>
        <v>7.408902072425252</v>
      </c>
      <c r="D101" s="59">
        <f>'Non-FrozenSoft'!G103</f>
        <v>3.2205129882462162</v>
      </c>
      <c r="E101" s="59">
        <f>'Non-FrozenSoft'!D103</f>
        <v>8.646839088977845</v>
      </c>
      <c r="F101" s="59">
        <f>'[2]Butter'!$L102</f>
        <v>4.453272553650728</v>
      </c>
      <c r="G101" s="59">
        <f>AmCheese!M102</f>
        <v>12.561873819060779</v>
      </c>
      <c r="H101" s="60">
        <f>OthCheese!K102</f>
        <v>17.695864891565986</v>
      </c>
      <c r="I101" s="61">
        <f t="shared" si="6"/>
        <v>30.257738710626764</v>
      </c>
      <c r="J101" s="61">
        <f>CottageCheese!H40</f>
        <v>2.6460661868517446</v>
      </c>
      <c r="K101" s="61">
        <f>FrozenDairy!D101</f>
        <v>15.901952479590836</v>
      </c>
      <c r="L101" s="61">
        <f>SUM(FrozenDairy!F101,FrozenDairy!H101)</f>
        <v>6.704843043712791</v>
      </c>
      <c r="M101" s="61">
        <f>FrozenDairy!J101</f>
        <v>1.1147803040010704</v>
      </c>
      <c r="N101" s="61">
        <f>FrozenDairy!N101</f>
        <v>1.4500396489736314</v>
      </c>
      <c r="O101" s="59">
        <f t="shared" si="7"/>
        <v>1.4789235310020352</v>
      </c>
      <c r="P101" s="61">
        <f>FrozenDairy!T101</f>
        <v>26.650539007280365</v>
      </c>
      <c r="Q101" s="61">
        <f>'C&amp;EMilkPcc'!H101</f>
        <v>2.649269492578556</v>
      </c>
      <c r="R101" s="59">
        <f>'C&amp;EMilkPcc'!J101</f>
        <v>3.2952946424313243</v>
      </c>
      <c r="S101" s="59">
        <f t="shared" si="8"/>
        <v>5.94456413500988</v>
      </c>
      <c r="T101" s="59">
        <f>DryMilkPcc!D101</f>
        <v>0.1826243203373263</v>
      </c>
      <c r="U101" s="59">
        <f>DryMilkPcc!F101</f>
        <v>3.3740164479881503</v>
      </c>
      <c r="V101" s="59">
        <f>DryMilkPcc!H101</f>
        <v>0.18807189613614603</v>
      </c>
      <c r="W101" s="59">
        <f>DryMilkPcc!J101</f>
        <v>3.7447126644616224</v>
      </c>
      <c r="X101" s="59">
        <f>DryMilkPcc!L101</f>
        <v>2.446283638334075</v>
      </c>
      <c r="Y101" s="59">
        <f>AllDairy!R102</f>
        <v>597.1372859919536</v>
      </c>
    </row>
    <row r="102" spans="1:25" ht="12" customHeight="1">
      <c r="A102" s="43">
        <v>2004</v>
      </c>
      <c r="B102" s="59">
        <f>'[3]FluidmilkPccLb'!$U103</f>
        <v>185.83890755702132</v>
      </c>
      <c r="C102" s="59">
        <f>'Non-FrozenSoft'!AB104</f>
        <v>7.892965814459427</v>
      </c>
      <c r="D102" s="59">
        <f>'Non-FrozenSoft'!G104</f>
        <v>3.368074906559211</v>
      </c>
      <c r="E102" s="59">
        <f>'Non-FrozenSoft'!D104</f>
        <v>9.241761330840417</v>
      </c>
      <c r="F102" s="59">
        <f>'[2]Butter'!$L103</f>
        <v>4.494175365608024</v>
      </c>
      <c r="G102" s="59">
        <f>AmCheese!M103</f>
        <v>12.8611823379202</v>
      </c>
      <c r="H102" s="60">
        <f>OthCheese!K103</f>
        <v>18.09621507621256</v>
      </c>
      <c r="I102" s="61">
        <f t="shared" si="6"/>
        <v>30.957397414132757</v>
      </c>
      <c r="J102" s="61">
        <f>CottageCheese!H41</f>
        <v>2.6538831438089927</v>
      </c>
      <c r="K102" s="61">
        <f>FrozenDairy!D102</f>
        <v>14.620914033901734</v>
      </c>
      <c r="L102" s="61">
        <f>SUM(FrozenDairy!F102,FrozenDairy!H102)</f>
        <v>6.512912343672682</v>
      </c>
      <c r="M102" s="61">
        <f>FrozenDairy!J102</f>
        <v>1.1214353854981844</v>
      </c>
      <c r="N102" s="61">
        <f>FrozenDairy!N102</f>
        <v>1.3187344095648659</v>
      </c>
      <c r="O102" s="59">
        <f t="shared" si="7"/>
        <v>1.59100024761198</v>
      </c>
      <c r="P102" s="61">
        <f>FrozenDairy!T102</f>
        <v>25.164996420249444</v>
      </c>
      <c r="Q102" s="61">
        <f>'C&amp;EMilkPcc'!H102</f>
        <v>2.2899316130669614</v>
      </c>
      <c r="R102" s="59">
        <f>'C&amp;EMilkPcc'!J102</f>
        <v>3.2408138079411284</v>
      </c>
      <c r="S102" s="59">
        <f t="shared" si="8"/>
        <v>5.53074542100809</v>
      </c>
      <c r="T102" s="59">
        <f>DryMilkPcc!D102</f>
        <v>0.14315935404299526</v>
      </c>
      <c r="U102" s="59">
        <f>DryMilkPcc!F102</f>
        <v>4.290940278749644</v>
      </c>
      <c r="V102" s="59">
        <f>DryMilkPcc!H102</f>
        <v>0.16282791996549753</v>
      </c>
      <c r="W102" s="59">
        <f>DryMilkPcc!J102</f>
        <v>4.596927552758137</v>
      </c>
      <c r="X102" s="59">
        <f>DryMilkPcc!L102</f>
        <v>2.1496723504835784</v>
      </c>
      <c r="Y102" s="59">
        <f>AllDairy!R103</f>
        <v>594.7897997342878</v>
      </c>
    </row>
    <row r="103" spans="1:25" ht="12" customHeight="1">
      <c r="A103" s="43">
        <v>2005</v>
      </c>
      <c r="B103" s="59">
        <f>'[3]FluidmilkPccLb'!$U104</f>
        <v>184.9251641616491</v>
      </c>
      <c r="C103" s="59">
        <f>'Non-FrozenSoft'!AB105</f>
        <v>7.952577992989836</v>
      </c>
      <c r="D103" s="59">
        <f>'Non-FrozenSoft'!G105</f>
        <v>3.496158862564409</v>
      </c>
      <c r="E103" s="59">
        <f>'Non-FrozenSoft'!D105</f>
        <v>10.359074642611166</v>
      </c>
      <c r="F103" s="59">
        <f>'[2]Butter'!$L104</f>
        <v>4.513320573670923</v>
      </c>
      <c r="G103" s="59">
        <f>AmCheese!M104</f>
        <v>12.648997347793342</v>
      </c>
      <c r="H103" s="60">
        <f>OthCheese!K104</f>
        <v>18.662967319508706</v>
      </c>
      <c r="I103" s="61">
        <f t="shared" si="6"/>
        <v>31.31196466730205</v>
      </c>
      <c r="J103" s="61">
        <f>CottageCheese!H42</f>
        <v>2.6490766876200613</v>
      </c>
      <c r="K103" s="61">
        <f>FrozenDairy!D103</f>
        <v>15.107387711790073</v>
      </c>
      <c r="L103" s="61">
        <f>SUM(FrozenDairy!F103,FrozenDairy!H103)</f>
        <v>5.996565349955381</v>
      </c>
      <c r="M103" s="61">
        <f>FrozenDairy!J103</f>
        <v>1.1394858429198473</v>
      </c>
      <c r="N103" s="61">
        <f>FrozenDairy!N103</f>
        <v>1.3366590969243486</v>
      </c>
      <c r="O103" s="59">
        <f t="shared" si="7"/>
        <v>1.6131743281395678</v>
      </c>
      <c r="P103" s="61">
        <f>FrozenDairy!T103</f>
        <v>25.193272329729215</v>
      </c>
      <c r="Q103" s="61">
        <f>'C&amp;EMilkPcc'!H103</f>
        <v>2.353722588222654</v>
      </c>
      <c r="R103" s="59">
        <f>'C&amp;EMilkPcc'!J103</f>
        <v>3.7162745842781084</v>
      </c>
      <c r="S103" s="59">
        <f t="shared" si="8"/>
        <v>6.069997172500763</v>
      </c>
      <c r="T103" s="59">
        <f>DryMilkPcc!D103</f>
        <v>0.15175837217218777</v>
      </c>
      <c r="U103" s="59">
        <f>DryMilkPcc!F103</f>
        <v>4.197941575560739</v>
      </c>
      <c r="V103" s="59">
        <f>DryMilkPcc!H103</f>
        <v>0.2145744689212681</v>
      </c>
      <c r="W103" s="59">
        <f>DryMilkPcc!J103</f>
        <v>4.564274416654194</v>
      </c>
      <c r="X103" s="59">
        <f>DryMilkPcc!L103</f>
        <v>1.9481423429719673</v>
      </c>
      <c r="Y103" s="59">
        <f>AllDairy!R104</f>
        <v>604.2784171824477</v>
      </c>
    </row>
    <row r="104" spans="1:25" ht="12" customHeight="1">
      <c r="A104" s="41">
        <v>2006</v>
      </c>
      <c r="B104" s="53">
        <f>'[3]FluidmilkPccLb'!$U105</f>
        <v>185.22490725609663</v>
      </c>
      <c r="C104" s="53">
        <f>'Non-FrozenSoft'!AB106</f>
        <v>8.235284330576143</v>
      </c>
      <c r="D104" s="53">
        <f>'Non-FrozenSoft'!G106</f>
        <v>3.7542715472044956</v>
      </c>
      <c r="E104" s="53">
        <f>'Non-FrozenSoft'!D106</f>
        <v>11.083532436478727</v>
      </c>
      <c r="F104" s="54">
        <f>'[2]Butter'!$L105</f>
        <v>4.664971432323265</v>
      </c>
      <c r="G104" s="55">
        <f>AmCheese!M105</f>
        <v>13.065612198172914</v>
      </c>
      <c r="H104" s="56">
        <f>OthCheese!K105</f>
        <v>19.097723845864472</v>
      </c>
      <c r="I104" s="57">
        <f t="shared" si="6"/>
        <v>32.163336044037386</v>
      </c>
      <c r="J104" s="57">
        <f>CottageCheese!H43</f>
        <v>2.602119945989212</v>
      </c>
      <c r="K104" s="57">
        <f>FrozenDairy!D104</f>
        <v>15.311919489176812</v>
      </c>
      <c r="L104" s="57">
        <f>SUM(FrozenDairy!F104,FrozenDairy!H104)</f>
        <v>6.123496874914557</v>
      </c>
      <c r="M104" s="57">
        <f>FrozenDairy!J104</f>
        <v>1.1899831711696975</v>
      </c>
      <c r="N104" s="57">
        <f>FrozenDairy!N104</f>
        <v>1.327443284534157</v>
      </c>
      <c r="O104" s="55">
        <f t="shared" si="7"/>
        <v>1.668250718885453</v>
      </c>
      <c r="P104" s="57">
        <f>FrozenDairy!T104</f>
        <v>25.62109353868068</v>
      </c>
      <c r="Q104" s="57">
        <f>'C&amp;EMilkPcc'!H104</f>
        <v>2.2711768842636717</v>
      </c>
      <c r="R104" s="55">
        <f>'C&amp;EMilkPcc'!J104</f>
        <v>4.220612411450407</v>
      </c>
      <c r="S104" s="55">
        <f t="shared" si="8"/>
        <v>6.491789295714079</v>
      </c>
      <c r="T104" s="55">
        <f>DryMilkPcc!D104</f>
        <v>0.11132470829651216</v>
      </c>
      <c r="U104" s="55">
        <f>DryMilkPcc!F104</f>
        <v>3.210593597628639</v>
      </c>
      <c r="V104" s="55">
        <f>DryMilkPcc!H104</f>
        <v>0.24641146745109233</v>
      </c>
      <c r="W104" s="55">
        <f>DryMilkPcc!J104</f>
        <v>3.5683297733762434</v>
      </c>
      <c r="X104" s="55">
        <f>DryMilkPcc!L104</f>
        <v>1.9404163053488848</v>
      </c>
      <c r="Y104" s="55">
        <f>AllDairy!R105</f>
        <v>612.7758107826588</v>
      </c>
    </row>
    <row r="105" spans="1:25" ht="12" customHeight="1">
      <c r="A105" s="41">
        <v>2007</v>
      </c>
      <c r="B105" s="53">
        <f>'[3]FluidmilkPccLb'!$U106</f>
        <v>183.47144792261435</v>
      </c>
      <c r="C105" s="53" t="str">
        <f>'Non-FrozenSoft'!AB107</f>
        <v>NA</v>
      </c>
      <c r="D105" s="53">
        <f>'Non-FrozenSoft'!G107</f>
        <v>3.7635134795706455</v>
      </c>
      <c r="E105" s="53">
        <f>'Non-FrozenSoft'!D107</f>
        <v>11.569818832277575</v>
      </c>
      <c r="F105" s="54">
        <f>'[2]Butter'!$L106</f>
        <v>4.683704329068832</v>
      </c>
      <c r="G105" s="55">
        <f>AmCheese!M106</f>
        <v>12.792852971172797</v>
      </c>
      <c r="H105" s="56">
        <f>OthCheese!K106</f>
        <v>19.8810547212104</v>
      </c>
      <c r="I105" s="57">
        <f aca="true" t="shared" si="9" ref="I105:I110">SUM(G105:H105)</f>
        <v>32.673907692383196</v>
      </c>
      <c r="J105" s="57">
        <f>CottageCheese!H44</f>
        <v>2.5629800026732763</v>
      </c>
      <c r="K105" s="57">
        <f>FrozenDairy!D105</f>
        <v>14.76172906724253</v>
      </c>
      <c r="L105" s="57">
        <f>SUM(FrozenDairy!F105,FrozenDairy!H105)</f>
        <v>6.11912593173419</v>
      </c>
      <c r="M105" s="57">
        <f>FrozenDairy!J105</f>
        <v>1.2470036936640128</v>
      </c>
      <c r="N105" s="57">
        <f>FrozenDairy!N105</f>
        <v>1.4867356836302226</v>
      </c>
      <c r="O105" s="55">
        <f aca="true" t="shared" si="10" ref="O105:O110">P105-SUM(K105:N105)</f>
        <v>1.6436872903208126</v>
      </c>
      <c r="P105" s="57">
        <f>FrozenDairy!T105</f>
        <v>25.258281666591767</v>
      </c>
      <c r="Q105" s="57">
        <f>'C&amp;EMilkPcc'!H105</f>
        <v>2.0880593306120194</v>
      </c>
      <c r="R105" s="55">
        <f>'C&amp;EMilkPcc'!J105</f>
        <v>5.577200822284606</v>
      </c>
      <c r="S105" s="55">
        <f aca="true" t="shared" si="11" ref="S105:S110">SUM(Q105:R105)</f>
        <v>7.665260152896625</v>
      </c>
      <c r="T105" s="55">
        <f>DryMilkPcc!D105</f>
        <v>0.164556166998324</v>
      </c>
      <c r="U105" s="55">
        <f>DryMilkPcc!F105</f>
        <v>2.8605723189831354</v>
      </c>
      <c r="V105" s="55">
        <f>DryMilkPcc!H105</f>
        <v>0.2310830955215723</v>
      </c>
      <c r="W105" s="55">
        <f>DryMilkPcc!J105</f>
        <v>3.256211581503032</v>
      </c>
      <c r="X105" s="55">
        <f>DryMilkPcc!L105</f>
        <v>1.6660362241643591</v>
      </c>
      <c r="Y105" s="55">
        <f>AllDairy!R106</f>
        <v>613.0486689564148</v>
      </c>
    </row>
    <row r="106" spans="1:25" ht="12" customHeight="1">
      <c r="A106" s="41">
        <v>2008</v>
      </c>
      <c r="B106" s="53">
        <f>'[3]FluidmilkPccLb'!$U107</f>
        <v>181.66974284070767</v>
      </c>
      <c r="C106" s="53" t="str">
        <f>'Non-FrozenSoft'!AB108</f>
        <v>NA</v>
      </c>
      <c r="D106" s="53">
        <f>'Non-FrozenSoft'!G108</f>
        <v>3.781521420465869</v>
      </c>
      <c r="E106" s="53">
        <f>'Non-FrozenSoft'!D108</f>
        <v>11.739178538098901</v>
      </c>
      <c r="F106" s="54">
        <f>'[2]Butter'!$L107</f>
        <v>4.973427440996872</v>
      </c>
      <c r="G106" s="55">
        <f>AmCheese!M107</f>
        <v>13.130551733447874</v>
      </c>
      <c r="H106" s="56">
        <f>OthCheese!K107</f>
        <v>19.01825666772558</v>
      </c>
      <c r="I106" s="57">
        <f t="shared" si="9"/>
        <v>32.148808401173454</v>
      </c>
      <c r="J106" s="57">
        <f>CottageCheese!H45</f>
        <v>2.3431110440473346</v>
      </c>
      <c r="K106" s="57">
        <f>FrozenDairy!D106</f>
        <v>14.235340790446294</v>
      </c>
      <c r="L106" s="57">
        <f>SUM(FrozenDairy!F106,FrozenDairy!H106)</f>
        <v>6.107328327782566</v>
      </c>
      <c r="M106" s="57">
        <f>FrozenDairy!J106</f>
        <v>1.136163201671288</v>
      </c>
      <c r="N106" s="57">
        <f>FrozenDairy!N106</f>
        <v>1.5472554603181616</v>
      </c>
      <c r="O106" s="55">
        <f t="shared" si="10"/>
        <v>1.5292107083424433</v>
      </c>
      <c r="P106" s="57">
        <f>FrozenDairy!T106</f>
        <v>24.555298488560755</v>
      </c>
      <c r="Q106" s="57">
        <f>'C&amp;EMilkPcc'!H106</f>
        <v>2.342197904281324</v>
      </c>
      <c r="R106" s="55">
        <f>'C&amp;EMilkPcc'!J106</f>
        <v>5.102477279619388</v>
      </c>
      <c r="S106" s="55">
        <f t="shared" si="11"/>
        <v>7.444675183900712</v>
      </c>
      <c r="T106" s="55">
        <f>DryMilkPcc!D106</f>
        <v>0.09496261686777945</v>
      </c>
      <c r="U106" s="55">
        <f>DryMilkPcc!F106</f>
        <v>3.061304354557576</v>
      </c>
      <c r="V106" s="55">
        <f>DryMilkPcc!H106</f>
        <v>0.2566587095106647</v>
      </c>
      <c r="W106" s="55">
        <f>DryMilkPcc!J106</f>
        <v>3.41292568093602</v>
      </c>
      <c r="X106" s="55">
        <f>DryMilkPcc!L106</f>
        <v>1.982111884398031</v>
      </c>
      <c r="Y106" s="55">
        <f>AllDairy!R107</f>
        <v>607.3562082127246</v>
      </c>
    </row>
    <row r="107" spans="1:25" ht="12" customHeight="1">
      <c r="A107" s="41">
        <v>2009</v>
      </c>
      <c r="B107" s="53">
        <f>'[3]FluidmilkPccLb'!$U108</f>
        <v>180.945650833834</v>
      </c>
      <c r="C107" s="53" t="str">
        <f>'Non-FrozenSoft'!AB109</f>
        <v>NA</v>
      </c>
      <c r="D107" s="53">
        <f>'Non-FrozenSoft'!G109</f>
        <v>3.8924250964678113</v>
      </c>
      <c r="E107" s="53">
        <f>'Non-FrozenSoft'!D109</f>
        <v>12.475272625079214</v>
      </c>
      <c r="F107" s="54">
        <f>'[2]Butter'!$L108</f>
        <v>4.951093167211236</v>
      </c>
      <c r="G107" s="55">
        <f>AmCheese!M108</f>
        <v>13.3553020748826</v>
      </c>
      <c r="H107" s="56">
        <f>OthCheese!K108</f>
        <v>18.901668706765363</v>
      </c>
      <c r="I107" s="57">
        <f t="shared" si="9"/>
        <v>32.256970781647965</v>
      </c>
      <c r="J107" s="57">
        <f>CottageCheese!H46</f>
        <v>2.3789208075688255</v>
      </c>
      <c r="K107" s="57">
        <f>FrozenDairy!D107</f>
        <v>13.922743527548969</v>
      </c>
      <c r="L107" s="57">
        <f>SUM(FrozenDairy!F107,FrozenDairy!H107)</f>
        <v>6.3140897429394585</v>
      </c>
      <c r="M107" s="57">
        <f>FrozenDairy!J107</f>
        <v>1.0402049761961873</v>
      </c>
      <c r="N107" s="57">
        <f>FrozenDairy!N107</f>
        <v>0.8983884128373575</v>
      </c>
      <c r="O107" s="55">
        <f t="shared" si="10"/>
        <v>1.6130007745331163</v>
      </c>
      <c r="P107" s="57">
        <f>FrozenDairy!T107</f>
        <v>23.788427434055084</v>
      </c>
      <c r="Q107" s="57">
        <f>'C&amp;EMilkPcc'!H107</f>
        <v>2.28982711181266</v>
      </c>
      <c r="R107" s="55">
        <f>'C&amp;EMilkPcc'!J107</f>
        <v>4.981008400947536</v>
      </c>
      <c r="S107" s="55">
        <f t="shared" si="11"/>
        <v>7.270835512760195</v>
      </c>
      <c r="T107" s="55">
        <f>DryMilkPcc!D107</f>
        <v>0.25219150664114925</v>
      </c>
      <c r="U107" s="55">
        <f>DryMilkPcc!F107</f>
        <v>4.00126783737141</v>
      </c>
      <c r="V107" s="55">
        <f>DryMilkPcc!H107</f>
        <v>0.23830061654490706</v>
      </c>
      <c r="W107" s="55">
        <f>DryMilkPcc!J107</f>
        <v>4.4917599605574665</v>
      </c>
      <c r="X107" s="55">
        <f>DryMilkPcc!L107</f>
        <v>1.7545293523993701</v>
      </c>
      <c r="Y107" s="55">
        <f>AllDairy!R108</f>
        <v>607.7732710473813</v>
      </c>
    </row>
    <row r="108" spans="1:25" ht="12" customHeight="1">
      <c r="A108" s="41">
        <v>2010</v>
      </c>
      <c r="B108" s="53">
        <f>'[3]FluidmilkPccLb'!$U109</f>
        <v>177.74829907970303</v>
      </c>
      <c r="C108" s="53" t="str">
        <f>'Non-FrozenSoft'!AB110</f>
        <v>NA</v>
      </c>
      <c r="D108" s="53">
        <f>'Non-FrozenSoft'!G110</f>
        <v>3.9699773245111127</v>
      </c>
      <c r="E108" s="53">
        <f>'Non-FrozenSoft'!D110</f>
        <v>13.4569750134924</v>
      </c>
      <c r="F108" s="54">
        <f>'[2]Butter'!$L109</f>
        <v>4.912109456142473</v>
      </c>
      <c r="G108" s="55">
        <f>AmCheese!M109</f>
        <v>13.304768995830193</v>
      </c>
      <c r="H108" s="56">
        <f>OthCheese!K109</f>
        <v>19.41931519319266</v>
      </c>
      <c r="I108" s="57">
        <f t="shared" si="9"/>
        <v>32.724084189022854</v>
      </c>
      <c r="J108" s="57">
        <f>CottageCheese!H47</f>
        <v>2.3214116062328265</v>
      </c>
      <c r="K108" s="57">
        <f>FrozenDairy!D108</f>
        <v>13.952612367174991</v>
      </c>
      <c r="L108" s="57">
        <f>SUM(FrozenDairy!F108,FrozenDairy!H108)</f>
        <v>6.478955618957071</v>
      </c>
      <c r="M108" s="57">
        <f>FrozenDairy!J108</f>
        <v>0.9549905681121695</v>
      </c>
      <c r="N108" s="57">
        <f>FrozenDairy!N108</f>
        <v>0.9704873724628741</v>
      </c>
      <c r="O108" s="55">
        <f t="shared" si="10"/>
        <v>1.5900366964004213</v>
      </c>
      <c r="P108" s="57">
        <f>FrozenDairy!T108</f>
        <v>23.947082623107526</v>
      </c>
      <c r="Q108" s="57">
        <f>'C&amp;EMilkPcc'!H108</f>
        <v>1.9688467213045642</v>
      </c>
      <c r="R108" s="55">
        <f>'C&amp;EMilkPcc'!J108</f>
        <v>5.205734755114317</v>
      </c>
      <c r="S108" s="55">
        <f t="shared" si="11"/>
        <v>7.174581476418881</v>
      </c>
      <c r="T108" s="55">
        <f>DryMilkPcc!D108</f>
        <v>0.20534922308498635</v>
      </c>
      <c r="U108" s="55">
        <f>DryMilkPcc!F108</f>
        <v>3.237593061132235</v>
      </c>
      <c r="V108" s="55">
        <f>DryMilkPcc!H108</f>
        <v>0.26004929100844837</v>
      </c>
      <c r="W108" s="55">
        <f>DryMilkPcc!J108</f>
        <v>3.70299157522567</v>
      </c>
      <c r="X108" s="55">
        <f>DryMilkPcc!L108</f>
        <v>1.3947004435824322</v>
      </c>
      <c r="Y108" s="55">
        <f>AllDairy!R109</f>
        <v>604.1270191467814</v>
      </c>
    </row>
    <row r="109" spans="1:27" ht="12" customHeight="1">
      <c r="A109" s="127">
        <v>2011</v>
      </c>
      <c r="B109" s="59">
        <f>'[3]FluidmilkPccLb'!$U110</f>
        <v>173.45019323823362</v>
      </c>
      <c r="C109" s="59" t="str">
        <f>'Non-FrozenSoft'!AB111</f>
        <v>NA</v>
      </c>
      <c r="D109" s="59">
        <f>'Non-FrozenSoft'!G111</f>
        <v>4.028156990687999</v>
      </c>
      <c r="E109" s="59">
        <f>'Non-FrozenSoft'!D111</f>
        <v>13.665144806431805</v>
      </c>
      <c r="F109" s="59">
        <f>'[2]Butter'!$L110</f>
        <v>5.373047670753272</v>
      </c>
      <c r="G109" s="126">
        <f>AmCheese!M110</f>
        <v>13.039235542165601</v>
      </c>
      <c r="H109" s="128">
        <f>OthCheese!K110</f>
        <v>19.976663064763827</v>
      </c>
      <c r="I109" s="124">
        <f t="shared" si="9"/>
        <v>33.015898606929426</v>
      </c>
      <c r="J109" s="124">
        <f>CottageCheese!H48</f>
        <v>2.255310359057777</v>
      </c>
      <c r="K109" s="124">
        <f>FrozenDairy!D109</f>
        <v>13.21681017214792</v>
      </c>
      <c r="L109" s="61">
        <f>SUM(FrozenDairy!F109,FrozenDairy!H109)</f>
        <v>6.436115040054279</v>
      </c>
      <c r="M109" s="124">
        <f>FrozenDairy!J109</f>
        <v>0.8802017978977564</v>
      </c>
      <c r="N109" s="124">
        <f>FrozenDairy!N109</f>
        <v>1.2161273201835716</v>
      </c>
      <c r="O109" s="126">
        <f t="shared" si="10"/>
        <v>1.5597457933614294</v>
      </c>
      <c r="P109" s="124">
        <f>FrozenDairy!T109</f>
        <v>23.309000123644957</v>
      </c>
      <c r="Q109" s="124">
        <f>'C&amp;EMilkPcc'!H109</f>
        <v>1.9234894161013525</v>
      </c>
      <c r="R109" s="126">
        <f>'C&amp;EMilkPcc'!J109</f>
        <v>5.239840932909165</v>
      </c>
      <c r="S109" s="126">
        <f t="shared" si="11"/>
        <v>7.163330349010518</v>
      </c>
      <c r="T109" s="126">
        <f>DryMilkPcc!D109</f>
        <v>0.21451473022837417</v>
      </c>
      <c r="U109" s="126">
        <f>DryMilkPcc!F109</f>
        <v>3.034181170008902</v>
      </c>
      <c r="V109" s="126">
        <f>DryMilkPcc!H109</f>
        <v>0.3040767055927632</v>
      </c>
      <c r="W109" s="126">
        <f>DryMilkPcc!J109</f>
        <v>3.552772605830039</v>
      </c>
      <c r="X109" s="126">
        <f>DryMilkPcc!L109</f>
        <v>1.3889952453566126</v>
      </c>
      <c r="Y109" s="126">
        <f>AllDairy!R110</f>
        <v>604.3885384691641</v>
      </c>
      <c r="AA109" s="9"/>
    </row>
    <row r="110" spans="1:25" ht="12" customHeight="1">
      <c r="A110" s="127">
        <v>2012</v>
      </c>
      <c r="B110" s="59">
        <f>'[3]FluidmilkPccLb'!$U111</f>
        <v>169.46286917044108</v>
      </c>
      <c r="C110" s="59" t="str">
        <f>'Non-FrozenSoft'!AB112</f>
        <v>NA</v>
      </c>
      <c r="D110" s="59">
        <f>'Non-FrozenSoft'!G112</f>
        <v>4.081814864746149</v>
      </c>
      <c r="E110" s="59">
        <f>'Non-FrozenSoft'!D112</f>
        <v>14.049970178038537</v>
      </c>
      <c r="F110" s="59">
        <f>'[2]Butter'!$L111</f>
        <v>5.505988818533125</v>
      </c>
      <c r="G110" s="126">
        <f>AmCheese!M111</f>
        <v>13.256930925310819</v>
      </c>
      <c r="H110" s="128">
        <f>OthCheese!K111</f>
        <v>20.040390119195656</v>
      </c>
      <c r="I110" s="124">
        <f t="shared" si="9"/>
        <v>33.297321044506475</v>
      </c>
      <c r="J110" s="124">
        <f>CottageCheese!H49</f>
        <v>2.2577920028267213</v>
      </c>
      <c r="K110" s="124">
        <f>FrozenDairy!D110</f>
        <v>13.173861828215886</v>
      </c>
      <c r="L110" s="61">
        <f>SUM(FrozenDairy!F110,FrozenDairy!H110)</f>
        <v>6.990855497562228</v>
      </c>
      <c r="M110" s="124">
        <f>FrozenDairy!J110</f>
        <v>0.8403159182973311</v>
      </c>
      <c r="N110" s="124">
        <f>FrozenDairy!N110</f>
        <v>1.1099172754177247</v>
      </c>
      <c r="O110" s="126">
        <f t="shared" si="10"/>
        <v>1.644982070363863</v>
      </c>
      <c r="P110" s="124">
        <f>FrozenDairy!T110</f>
        <v>23.759932589857033</v>
      </c>
      <c r="Q110" s="124">
        <f>'C&amp;EMilkPcc'!H110</f>
        <v>2.0022239374630613</v>
      </c>
      <c r="R110" s="126">
        <f>'C&amp;EMilkPcc'!J110</f>
        <v>5.33958698270749</v>
      </c>
      <c r="S110" s="126">
        <f t="shared" si="11"/>
        <v>7.341810920170552</v>
      </c>
      <c r="T110" s="126">
        <f>DryMilkPcc!D110</f>
        <v>0.17021093565618886</v>
      </c>
      <c r="U110" s="126">
        <f>DryMilkPcc!F110</f>
        <v>3.631621773213825</v>
      </c>
      <c r="V110" s="126">
        <f>DryMilkPcc!H110</f>
        <v>0.32098158270052823</v>
      </c>
      <c r="W110" s="126">
        <f>DryMilkPcc!J110</f>
        <v>4.122814291570542</v>
      </c>
      <c r="X110" s="126">
        <f>DryMilkPcc!L110</f>
        <v>1.52514452114562</v>
      </c>
      <c r="Y110" s="126">
        <f>AllDairy!R111</f>
        <v>615.0692205013485</v>
      </c>
    </row>
    <row r="111" spans="1:25" ht="12" customHeight="1">
      <c r="A111" s="127">
        <v>2013</v>
      </c>
      <c r="B111" s="59">
        <f>'[3]FluidmilkPccLb'!$U112</f>
        <v>164.64093281095796</v>
      </c>
      <c r="C111" s="59" t="str">
        <f>'Non-FrozenSoft'!AB113</f>
        <v>NA</v>
      </c>
      <c r="D111" s="59">
        <f>'Non-FrozenSoft'!G113</f>
        <v>4.053878096910883</v>
      </c>
      <c r="E111" s="59">
        <f>'Non-FrozenSoft'!D113</f>
        <v>14.956286906112926</v>
      </c>
      <c r="F111" s="59">
        <f>'[2]Butter'!$L112</f>
        <v>5.475166073600314</v>
      </c>
      <c r="G111" s="126">
        <f>AmCheese!M112</f>
        <v>13.357284461035286</v>
      </c>
      <c r="H111" s="128">
        <f>OthCheese!K112</f>
        <v>20.091783846475188</v>
      </c>
      <c r="I111" s="124">
        <f aca="true" t="shared" si="12" ref="I111:I117">SUM(G111:H111)</f>
        <v>33.44906830751047</v>
      </c>
      <c r="J111" s="124">
        <f>CottageCheese!H50</f>
        <v>2.1426658701016885</v>
      </c>
      <c r="K111" s="124">
        <f>FrozenDairy!D111</f>
        <v>13.051117007734488</v>
      </c>
      <c r="L111" s="61">
        <f>SUM(FrozenDairy!F111,FrozenDairy!H111)</f>
        <v>6.037722419978332</v>
      </c>
      <c r="M111" s="124">
        <f>FrozenDairy!J111</f>
        <v>0.8798754513693092</v>
      </c>
      <c r="N111" s="124">
        <f>FrozenDairy!N111</f>
        <v>1.4217750286768893</v>
      </c>
      <c r="O111" s="126">
        <f aca="true" t="shared" si="13" ref="O111:O117">P111-SUM(K111:N111)</f>
        <v>1.582068544251534</v>
      </c>
      <c r="P111" s="124">
        <f>FrozenDairy!T111</f>
        <v>22.972558452010553</v>
      </c>
      <c r="Q111" s="124">
        <f>'C&amp;EMilkPcc'!H111</f>
        <v>1.8875531982484033</v>
      </c>
      <c r="R111" s="126">
        <f>'C&amp;EMilkPcc'!J111</f>
        <v>5.304985253776441</v>
      </c>
      <c r="S111" s="126">
        <f aca="true" t="shared" si="14" ref="S111:S117">SUM(Q111:R111)</f>
        <v>7.192538452024844</v>
      </c>
      <c r="T111" s="126">
        <f>DryMilkPcc!D111</f>
        <v>0.16248259068567705</v>
      </c>
      <c r="U111" s="126">
        <f>DryMilkPcc!F111</f>
        <v>2.920464727545069</v>
      </c>
      <c r="V111" s="126">
        <f>DryMilkPcc!H111</f>
        <v>0.3927064667266736</v>
      </c>
      <c r="W111" s="126">
        <f>DryMilkPcc!J111</f>
        <v>3.47565378495742</v>
      </c>
      <c r="X111" s="126">
        <f>DryMilkPcc!L111</f>
        <v>1.2924545332432393</v>
      </c>
      <c r="Y111" s="126">
        <f>AllDairy!R112</f>
        <v>607.5041849326449</v>
      </c>
    </row>
    <row r="112" spans="1:25" ht="12" customHeight="1">
      <c r="A112" s="127">
        <v>2014</v>
      </c>
      <c r="B112" s="59">
        <f>'[3]FluidmilkPccLb'!$U113</f>
        <v>158.53295695500907</v>
      </c>
      <c r="C112" s="59" t="str">
        <f>'Non-FrozenSoft'!AB114</f>
        <v>NA</v>
      </c>
      <c r="D112" s="59">
        <f>'Non-FrozenSoft'!G114</f>
        <v>4.093295237066921</v>
      </c>
      <c r="E112" s="59">
        <f>'Non-FrozenSoft'!D114</f>
        <v>14.876698846943713</v>
      </c>
      <c r="F112" s="59">
        <f>'[2]Butter'!$L113</f>
        <v>5.501812257156445</v>
      </c>
      <c r="G112" s="126">
        <f>AmCheese!M113</f>
        <v>13.665550133632022</v>
      </c>
      <c r="H112" s="128">
        <f>OthCheese!K113</f>
        <v>20.50893298982839</v>
      </c>
      <c r="I112" s="124">
        <f t="shared" si="12"/>
        <v>34.17448312346041</v>
      </c>
      <c r="J112" s="124">
        <f>CottageCheese!H51</f>
        <v>2.0959676760046877</v>
      </c>
      <c r="K112" s="124">
        <f>FrozenDairy!D112</f>
        <v>12.480814878778661</v>
      </c>
      <c r="L112" s="61">
        <f>SUM(FrozenDairy!F112,FrozenDairy!H112)</f>
        <v>6.19913012854304</v>
      </c>
      <c r="M112" s="124">
        <f>FrozenDairy!J112</f>
        <v>0.912495381218017</v>
      </c>
      <c r="N112" s="124">
        <f>FrozenDairy!N112</f>
        <v>1.2537002244873612</v>
      </c>
      <c r="O112" s="126">
        <f t="shared" si="13"/>
        <v>1.62817803315372</v>
      </c>
      <c r="P112" s="124">
        <f>FrozenDairy!T112</f>
        <v>22.474318646180794</v>
      </c>
      <c r="Q112" s="124">
        <f>'C&amp;EMilkPcc'!H112</f>
        <v>1.417090817543359</v>
      </c>
      <c r="R112" s="126">
        <f>'C&amp;EMilkPcc'!J112</f>
        <v>5.424775579647863</v>
      </c>
      <c r="S112" s="126">
        <f t="shared" si="14"/>
        <v>6.841866397191223</v>
      </c>
      <c r="T112" s="126">
        <f>DryMilkPcc!D112</f>
        <v>0.1984391714711442</v>
      </c>
      <c r="U112" s="126">
        <f>DryMilkPcc!F112</f>
        <v>3.146674163424823</v>
      </c>
      <c r="V112" s="126">
        <f>DryMilkPcc!H112</f>
        <v>0.29764237027125834</v>
      </c>
      <c r="W112" s="126">
        <f>DryMilkPcc!J112</f>
        <v>3.6427557051672257</v>
      </c>
      <c r="X112" s="126">
        <f>DryMilkPcc!L112</f>
        <v>1.120900047809832</v>
      </c>
      <c r="Y112" s="126">
        <f>AllDairy!R113</f>
        <v>615.9638719199291</v>
      </c>
    </row>
    <row r="113" spans="1:25" ht="12" customHeight="1">
      <c r="A113" s="127">
        <v>2015</v>
      </c>
      <c r="B113" s="59">
        <f>'[3]FluidmilkPccLb'!$U114</f>
        <v>155.1330163997016</v>
      </c>
      <c r="C113" s="59" t="str">
        <f>'Non-FrozenSoft'!AB115</f>
        <v>NA</v>
      </c>
      <c r="D113" s="59">
        <f>'Non-FrozenSoft'!G115</f>
        <v>4.134384350103235</v>
      </c>
      <c r="E113" s="59">
        <f>'Non-FrozenSoft'!D115</f>
        <v>14.41203511043424</v>
      </c>
      <c r="F113" s="59">
        <f>'[2]Butter'!$L114</f>
        <v>5.61058127005915</v>
      </c>
      <c r="G113" s="126">
        <f>AmCheese!M114</f>
        <v>14.044371808821143</v>
      </c>
      <c r="H113" s="128">
        <f>OthCheese!K114</f>
        <v>21.071915318121288</v>
      </c>
      <c r="I113" s="124">
        <f t="shared" si="12"/>
        <v>35.11628712694243</v>
      </c>
      <c r="J113" s="124">
        <f>CottageCheese!H52</f>
        <v>2.1209010160083084</v>
      </c>
      <c r="K113" s="124">
        <f>FrozenDairy!D113</f>
        <v>12.873097984268135</v>
      </c>
      <c r="L113" s="61">
        <f>SUM(FrozenDairy!F113,FrozenDairy!H113)</f>
        <v>6.497632786375017</v>
      </c>
      <c r="M113" s="124">
        <f>FrozenDairy!J113</f>
        <v>0.8286826984014181</v>
      </c>
      <c r="N113" s="124">
        <f>FrozenDairy!N113</f>
        <v>1.3746970224327397</v>
      </c>
      <c r="O113" s="126">
        <f t="shared" si="13"/>
        <v>1.689465553980476</v>
      </c>
      <c r="P113" s="124">
        <f>FrozenDairy!T113</f>
        <v>23.26357604545779</v>
      </c>
      <c r="Q113" s="124">
        <f>'C&amp;EMilkPcc'!H113</f>
        <v>2.1856445551561974</v>
      </c>
      <c r="R113" s="126">
        <f>'C&amp;EMilkPcc'!J113</f>
        <v>5.5017520134099795</v>
      </c>
      <c r="S113" s="126">
        <f t="shared" si="14"/>
        <v>7.687396568566177</v>
      </c>
      <c r="T113" s="126">
        <f>DryMilkPcc!D113</f>
        <v>0.3339920441412192</v>
      </c>
      <c r="U113" s="126">
        <f>DryMilkPcc!F113</f>
        <v>3.2935970635384395</v>
      </c>
      <c r="V113" s="126">
        <f>DryMilkPcc!H113</f>
        <v>0.33036671471997864</v>
      </c>
      <c r="W113" s="126">
        <f>DryMilkPcc!J113</f>
        <v>3.957955822399637</v>
      </c>
      <c r="X113" s="126">
        <f>DryMilkPcc!L113</f>
        <v>1.7654641575947219</v>
      </c>
      <c r="Y113" s="126">
        <f>AllDairy!R114</f>
        <v>629.8493171534947</v>
      </c>
    </row>
    <row r="114" spans="1:25" ht="12" customHeight="1">
      <c r="A114" s="182">
        <v>2016</v>
      </c>
      <c r="B114" s="53">
        <f>'[3]FluidmilkPccLb'!$U115</f>
        <v>153.10614751297646</v>
      </c>
      <c r="C114" s="53" t="str">
        <f>'Non-FrozenSoft'!AB116</f>
        <v>NA</v>
      </c>
      <c r="D114" s="53">
        <f>'Non-FrozenSoft'!G116</f>
        <v>4.254825732097186</v>
      </c>
      <c r="E114" s="53">
        <f>'Non-FrozenSoft'!D116</f>
        <v>13.762363371635795</v>
      </c>
      <c r="F114" s="54">
        <f>'[2]Butter'!$L115</f>
        <v>5.703007410652567</v>
      </c>
      <c r="G114" s="176">
        <f>AmCheese!M115</f>
        <v>14.362105112659808</v>
      </c>
      <c r="H114" s="166">
        <f>OthCheese!K115</f>
        <v>22.077429359198113</v>
      </c>
      <c r="I114" s="175">
        <f t="shared" si="12"/>
        <v>36.439534471857925</v>
      </c>
      <c r="J114" s="175">
        <f>CottageCheese!H53</f>
        <v>2.1576210503933595</v>
      </c>
      <c r="K114" s="175">
        <f>FrozenDairy!D114</f>
        <v>12.937823121242804</v>
      </c>
      <c r="L114" s="202">
        <f>SUM(FrozenDairy!F114,FrozenDairy!H114)</f>
        <v>6.397120721967293</v>
      </c>
      <c r="M114" s="175">
        <f>FrozenDairy!J114</f>
        <v>0.8212624387414114</v>
      </c>
      <c r="N114" s="175">
        <f>FrozenDairy!N114</f>
        <v>1.2396297398636371</v>
      </c>
      <c r="O114" s="176">
        <f t="shared" si="13"/>
        <v>1.557118534946035</v>
      </c>
      <c r="P114" s="175">
        <f>FrozenDairy!T114</f>
        <v>22.95295455676118</v>
      </c>
      <c r="Q114" s="175">
        <f>'C&amp;EMilkPcc'!H114</f>
        <v>2.0475080937823034</v>
      </c>
      <c r="R114" s="176">
        <f>'C&amp;EMilkPcc'!J114</f>
        <v>5.396308675661765</v>
      </c>
      <c r="S114" s="176">
        <f t="shared" si="14"/>
        <v>7.4438167694440684</v>
      </c>
      <c r="T114" s="176">
        <f>DryMilkPcc!D114</f>
        <v>0.27039000691825416</v>
      </c>
      <c r="U114" s="176">
        <f>DryMilkPcc!F114</f>
        <v>2.990527633379104</v>
      </c>
      <c r="V114" s="176">
        <f>DryMilkPcc!H114</f>
        <v>0.30818074151896996</v>
      </c>
      <c r="W114" s="176">
        <f>DryMilkPcc!J114</f>
        <v>3.569098381816328</v>
      </c>
      <c r="X114" s="176">
        <f>DryMilkPcc!L114</f>
        <v>1.6290588890646587</v>
      </c>
      <c r="Y114" s="176">
        <f>AllDairy!R115</f>
        <v>646.0689180719858</v>
      </c>
    </row>
    <row r="115" spans="1:25" ht="12" customHeight="1">
      <c r="A115" s="209">
        <v>2017</v>
      </c>
      <c r="B115" s="53">
        <f>'[3]FluidmilkPccLb'!$U116</f>
        <v>148.80785203184072</v>
      </c>
      <c r="C115" s="53" t="str">
        <f>'Non-FrozenSoft'!AB117</f>
        <v>NA</v>
      </c>
      <c r="D115" s="53">
        <f>'Non-FrozenSoft'!G117</f>
        <v>4.2683406906914705</v>
      </c>
      <c r="E115" s="53">
        <f>'Non-FrozenSoft'!D117</f>
        <v>13.75694114891064</v>
      </c>
      <c r="F115" s="54">
        <f>'[2]Butter'!$L116</f>
        <v>5.6969346320338765</v>
      </c>
      <c r="G115" s="179">
        <f>AmCheese!M116</f>
        <v>15.09010249454207</v>
      </c>
      <c r="H115" s="180">
        <f>OthCheese!K116</f>
        <v>21.8644348356498</v>
      </c>
      <c r="I115" s="92">
        <f t="shared" si="12"/>
        <v>36.95453733019187</v>
      </c>
      <c r="J115" s="92">
        <f>CottageCheese!H54</f>
        <v>2.075315147139184</v>
      </c>
      <c r="K115" s="92">
        <f>FrozenDairy!D115</f>
        <v>12.326954700071212</v>
      </c>
      <c r="L115" s="57">
        <f>SUM(FrozenDairy!F115,FrozenDairy!H115)</f>
        <v>6.690527847838491</v>
      </c>
      <c r="M115" s="92">
        <f>FrozenDairy!J115</f>
        <v>0.7939582178104139</v>
      </c>
      <c r="N115" s="92">
        <f>FrozenDairy!N115</f>
        <v>1.1617250762539675</v>
      </c>
      <c r="O115" s="179">
        <f t="shared" si="13"/>
        <v>1.729365227329886</v>
      </c>
      <c r="P115" s="92">
        <f>FrozenDairy!T115</f>
        <v>22.702531069303973</v>
      </c>
      <c r="Q115" s="92">
        <f>'C&amp;EMilkPcc'!H115</f>
        <v>1.7537096025307697</v>
      </c>
      <c r="R115" s="179">
        <f>'C&amp;EMilkPcc'!J115</f>
        <v>5.132880161482446</v>
      </c>
      <c r="S115" s="179">
        <f t="shared" si="14"/>
        <v>6.886589764013216</v>
      </c>
      <c r="T115" s="179">
        <f>DryMilkPcc!D115</f>
        <v>0.342397922326348</v>
      </c>
      <c r="U115" s="179">
        <f>DryMilkPcc!F115</f>
        <v>2.7937066387845473</v>
      </c>
      <c r="V115" s="179">
        <f>DryMilkPcc!H115</f>
        <v>0.3328320818651487</v>
      </c>
      <c r="W115" s="179">
        <f>DryMilkPcc!J115</f>
        <v>3.4689366429760438</v>
      </c>
      <c r="X115" s="179">
        <f>DryMilkPcc!L115</f>
        <v>1.5898364525821274</v>
      </c>
      <c r="Y115" s="179">
        <f>AllDairy!R116</f>
        <v>644.7154248662164</v>
      </c>
    </row>
    <row r="116" spans="1:25" ht="12" customHeight="1">
      <c r="A116" s="209">
        <v>2018</v>
      </c>
      <c r="B116" s="53">
        <f>'[3]FluidmilkPccLb'!$U117</f>
        <v>144.9079008382387</v>
      </c>
      <c r="C116" s="53" t="str">
        <f>'Non-FrozenSoft'!AB118</f>
        <v>NA</v>
      </c>
      <c r="D116" s="53">
        <f>'Non-FrozenSoft'!G118</f>
        <v>4.288896868447991</v>
      </c>
      <c r="E116" s="53">
        <f>'Non-FrozenSoft'!D118</f>
        <v>13.614375427725527</v>
      </c>
      <c r="F116" s="54">
        <f>'[2]Butter'!$L117</f>
        <v>6.041957848703534</v>
      </c>
      <c r="G116" s="176">
        <f>AmCheese!M117</f>
        <v>15.402696308977031</v>
      </c>
      <c r="H116" s="166">
        <f>OthCheese!K117</f>
        <v>22.5877295271483</v>
      </c>
      <c r="I116" s="175">
        <f t="shared" si="12"/>
        <v>37.99042583612533</v>
      </c>
      <c r="J116" s="175">
        <f>CottageCheese!H55</f>
        <v>2.125475801750313</v>
      </c>
      <c r="K116" s="175">
        <f>FrozenDairy!D116</f>
        <v>11.970672961593984</v>
      </c>
      <c r="L116" s="202">
        <f>SUM(FrozenDairy!F116,FrozenDairy!H116)</f>
        <v>6.6235582550237915</v>
      </c>
      <c r="M116" s="175">
        <f>FrozenDairy!J116</f>
        <v>0.7038333584931074</v>
      </c>
      <c r="N116" s="175">
        <f>FrozenDairy!N116</f>
        <v>1.0133854483649127</v>
      </c>
      <c r="O116" s="176">
        <f t="shared" si="13"/>
        <v>1.7774774646690368</v>
      </c>
      <c r="P116" s="175">
        <f>FrozenDairy!T116</f>
        <v>22.08892748814483</v>
      </c>
      <c r="Q116" s="92">
        <f>'C&amp;EMilkPcc'!H116</f>
        <v>1.9083065211022447</v>
      </c>
      <c r="R116" s="179">
        <f>'C&amp;EMilkPcc'!J116</f>
        <v>4.903484627795798</v>
      </c>
      <c r="S116" s="179">
        <f t="shared" si="14"/>
        <v>6.811791148898043</v>
      </c>
      <c r="T116" s="179">
        <f>DryMilkPcc!D116</f>
        <v>0.34635244066651144</v>
      </c>
      <c r="U116" s="179">
        <f>DryMilkPcc!F116</f>
        <v>2.3849528034011827</v>
      </c>
      <c r="V116" s="179">
        <f>DryMilkPcc!H116</f>
        <v>0.3609463014728537</v>
      </c>
      <c r="W116" s="179">
        <f>DryMilkPcc!J116</f>
        <v>3.0922515455405475</v>
      </c>
      <c r="X116" s="179">
        <f>DryMilkPcc!L116</f>
        <v>1.6220504794693977</v>
      </c>
      <c r="Y116" s="176">
        <f>AllDairy!R117</f>
        <v>645.7904997728615</v>
      </c>
    </row>
    <row r="117" spans="1:25" ht="12" customHeight="1" thickBot="1">
      <c r="A117" s="204">
        <v>2019</v>
      </c>
      <c r="B117" s="313">
        <f>'[3]FluidmilkPccLb'!$U118</f>
        <v>141.69804895798612</v>
      </c>
      <c r="C117" s="313" t="str">
        <f>'Non-FrozenSoft'!AB119</f>
        <v>NA</v>
      </c>
      <c r="D117" s="313">
        <f>'Non-FrozenSoft'!G119</f>
        <v>4.343343504066693</v>
      </c>
      <c r="E117" s="313">
        <f>'Non-FrozenSoft'!D119</f>
        <v>13.365499789362964</v>
      </c>
      <c r="F117" s="314">
        <f>'[2]Butter'!$L118</f>
        <v>6.160277498644882</v>
      </c>
      <c r="G117" s="173">
        <f>AmCheese!M118</f>
        <v>15.538882644780234</v>
      </c>
      <c r="H117" s="164">
        <f>OthCheese!K118</f>
        <v>22.785768590650903</v>
      </c>
      <c r="I117" s="171">
        <f t="shared" si="12"/>
        <v>38.32465123543113</v>
      </c>
      <c r="J117" s="171">
        <f>CottageCheese!H56</f>
        <v>2.0869652704426827</v>
      </c>
      <c r="K117" s="171">
        <f>FrozenDairy!D117</f>
        <v>12.050195521439592</v>
      </c>
      <c r="L117" s="181">
        <f>SUM(FrozenDairy!F117,FrozenDairy!H117)</f>
        <v>6.630925891882061</v>
      </c>
      <c r="M117" s="171">
        <f>FrozenDairy!J117</f>
        <v>0.7820967180682713</v>
      </c>
      <c r="N117" s="171">
        <f>FrozenDairy!N117</f>
        <v>1.1382871268420653</v>
      </c>
      <c r="O117" s="173">
        <f t="shared" si="13"/>
        <v>1.8077424335887038</v>
      </c>
      <c r="P117" s="171">
        <f>FrozenDairy!T117</f>
        <v>22.409247691820696</v>
      </c>
      <c r="Q117" s="171">
        <f>'C&amp;EMilkPcc'!H117</f>
        <v>1.872521887187424</v>
      </c>
      <c r="R117" s="173">
        <f>'C&amp;EMilkPcc'!J117</f>
        <v>4.7882606808987225</v>
      </c>
      <c r="S117" s="173">
        <f t="shared" si="14"/>
        <v>6.660782568086146</v>
      </c>
      <c r="T117" s="173">
        <f>DryMilkPcc!D117</f>
        <v>0.3054486191103681</v>
      </c>
      <c r="U117" s="173">
        <f>DryMilkPcc!F117</f>
        <v>2.742032769534937</v>
      </c>
      <c r="V117" s="173">
        <f>DryMilkPcc!H117</f>
        <v>0.34924012925900294</v>
      </c>
      <c r="W117" s="173">
        <f>DryMilkPcc!J117</f>
        <v>3.396721517904308</v>
      </c>
      <c r="X117" s="173">
        <f>DryMilkPcc!L117</f>
        <v>1.913070692882042</v>
      </c>
      <c r="Y117" s="173">
        <f>AllDairy!R118</f>
        <v>652.5846660844713</v>
      </c>
    </row>
    <row r="118" spans="1:24" ht="12" customHeight="1" thickTop="1">
      <c r="A118" s="316" t="s">
        <v>26</v>
      </c>
      <c r="B118" s="317"/>
      <c r="C118" s="317"/>
      <c r="D118" s="317"/>
      <c r="E118" s="317"/>
      <c r="F118" s="317"/>
      <c r="G118" s="317"/>
      <c r="H118" s="317"/>
      <c r="I118" s="317"/>
      <c r="J118" s="317"/>
      <c r="K118" s="317"/>
      <c r="L118" s="317"/>
      <c r="M118" s="317"/>
      <c r="N118" s="317"/>
      <c r="O118" s="317"/>
      <c r="P118" s="317"/>
      <c r="Q118" s="317"/>
      <c r="R118" s="318"/>
      <c r="S118" s="31"/>
      <c r="T118" s="31"/>
      <c r="U118" s="31"/>
      <c r="V118" s="31"/>
      <c r="W118" s="31"/>
      <c r="X118" s="31"/>
    </row>
    <row r="119" spans="1:24" ht="12" customHeight="1">
      <c r="A119" s="319" t="s">
        <v>147</v>
      </c>
      <c r="B119" s="320"/>
      <c r="C119" s="320"/>
      <c r="D119" s="320"/>
      <c r="E119" s="320"/>
      <c r="F119" s="320"/>
      <c r="G119" s="320"/>
      <c r="H119" s="320"/>
      <c r="I119" s="320"/>
      <c r="J119" s="320"/>
      <c r="K119" s="320"/>
      <c r="L119" s="320"/>
      <c r="M119" s="320"/>
      <c r="N119" s="320"/>
      <c r="O119" s="320"/>
      <c r="P119" s="320"/>
      <c r="Q119" s="320"/>
      <c r="R119" s="321"/>
      <c r="S119" s="31"/>
      <c r="T119" s="31"/>
      <c r="U119" s="31"/>
      <c r="V119" s="31"/>
      <c r="W119" s="31"/>
      <c r="X119" s="31"/>
    </row>
    <row r="120" spans="1:24" ht="12" customHeight="1">
      <c r="A120" s="322" t="s">
        <v>79</v>
      </c>
      <c r="B120" s="323"/>
      <c r="C120" s="323"/>
      <c r="D120" s="323"/>
      <c r="E120" s="323"/>
      <c r="F120" s="323"/>
      <c r="G120" s="323"/>
      <c r="H120" s="323"/>
      <c r="I120" s="323"/>
      <c r="J120" s="323"/>
      <c r="K120" s="323"/>
      <c r="L120" s="323"/>
      <c r="M120" s="323"/>
      <c r="N120" s="323"/>
      <c r="O120" s="323"/>
      <c r="P120" s="323"/>
      <c r="Q120" s="323"/>
      <c r="R120" s="324"/>
      <c r="S120" s="31"/>
      <c r="T120" s="31"/>
      <c r="U120" s="31"/>
      <c r="V120" s="31"/>
      <c r="W120" s="31"/>
      <c r="X120" s="31"/>
    </row>
    <row r="121" spans="1:24" ht="12" customHeight="1">
      <c r="A121" s="338" t="s">
        <v>162</v>
      </c>
      <c r="B121" s="338"/>
      <c r="C121" s="338"/>
      <c r="D121" s="338"/>
      <c r="E121" s="338"/>
      <c r="F121" s="338"/>
      <c r="G121" s="338"/>
      <c r="H121" s="338"/>
      <c r="I121" s="338"/>
      <c r="J121" s="338"/>
      <c r="K121" s="338"/>
      <c r="L121" s="338"/>
      <c r="M121" s="338"/>
      <c r="N121" s="338"/>
      <c r="O121" s="338"/>
      <c r="P121" s="338"/>
      <c r="Q121" s="338"/>
      <c r="R121" s="338"/>
      <c r="S121" s="31"/>
      <c r="T121" s="31"/>
      <c r="U121" s="31"/>
      <c r="V121" s="31"/>
      <c r="W121" s="31"/>
      <c r="X121" s="31"/>
    </row>
    <row r="122" spans="1:24" ht="12" customHeight="1">
      <c r="A122" s="8"/>
      <c r="B122" s="8"/>
      <c r="C122" s="8"/>
      <c r="D122" s="8"/>
      <c r="E122" s="8"/>
      <c r="R122" s="8"/>
      <c r="S122" s="94"/>
      <c r="T122" s="94"/>
      <c r="U122" s="94"/>
      <c r="V122" s="94"/>
      <c r="W122" s="94"/>
      <c r="X122" s="94"/>
    </row>
    <row r="123" spans="1:24" ht="105" customHeight="1">
      <c r="A123" s="393" t="s">
        <v>201</v>
      </c>
      <c r="B123" s="394"/>
      <c r="C123" s="394"/>
      <c r="D123" s="394"/>
      <c r="E123" s="394"/>
      <c r="F123" s="394"/>
      <c r="G123" s="394"/>
      <c r="H123" s="394"/>
      <c r="I123" s="394"/>
      <c r="J123" s="394"/>
      <c r="K123" s="394"/>
      <c r="L123" s="394"/>
      <c r="M123" s="394"/>
      <c r="N123" s="394"/>
      <c r="O123" s="327"/>
      <c r="P123" s="327"/>
      <c r="Q123" s="327"/>
      <c r="R123" s="327"/>
      <c r="S123" s="327"/>
      <c r="T123" s="327"/>
      <c r="U123" s="327"/>
      <c r="V123" s="327"/>
      <c r="W123" s="327"/>
      <c r="X123" s="95"/>
    </row>
    <row r="124" spans="1:24" ht="12" customHeight="1">
      <c r="A124" s="326"/>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89"/>
    </row>
    <row r="125" spans="1:20" ht="12" customHeight="1">
      <c r="A125" s="325" t="s">
        <v>200</v>
      </c>
      <c r="B125" s="8"/>
      <c r="C125" s="8"/>
      <c r="D125" s="8"/>
      <c r="E125" s="8"/>
      <c r="R125" s="8"/>
      <c r="S125" s="295"/>
      <c r="T125" s="295"/>
    </row>
    <row r="126" spans="2:17" ht="12" customHeight="1">
      <c r="B126" s="36"/>
      <c r="C126" s="36"/>
      <c r="D126" s="36"/>
      <c r="E126" s="36"/>
      <c r="F126" s="7"/>
      <c r="H126" s="7"/>
      <c r="I126" s="37"/>
      <c r="J126" s="7"/>
      <c r="K126" s="7"/>
      <c r="L126" s="7"/>
      <c r="M126" s="7"/>
      <c r="N126" s="7"/>
      <c r="O126" s="7"/>
      <c r="P126" s="7"/>
      <c r="Q126" s="12"/>
    </row>
    <row r="127" spans="16:17" ht="12" customHeight="1">
      <c r="P127"/>
      <c r="Q127"/>
    </row>
    <row r="128" spans="16:17" ht="12" customHeight="1">
      <c r="P128"/>
      <c r="Q128"/>
    </row>
    <row r="129" spans="16:17" ht="12" customHeight="1">
      <c r="P129"/>
      <c r="Q129"/>
    </row>
    <row r="130" spans="16:17" ht="12" customHeight="1">
      <c r="P130"/>
      <c r="Q130"/>
    </row>
    <row r="131" spans="16:17" ht="12" customHeight="1">
      <c r="P131"/>
      <c r="Q131"/>
    </row>
    <row r="132" spans="14:18" ht="12" customHeight="1">
      <c r="N132"/>
      <c r="O132"/>
      <c r="P132"/>
      <c r="Q132"/>
      <c r="R132"/>
    </row>
    <row r="133" spans="14:18" ht="12" customHeight="1">
      <c r="N133"/>
      <c r="O133"/>
      <c r="P133"/>
      <c r="Q133"/>
      <c r="R133"/>
    </row>
    <row r="134" spans="14:18" ht="12" customHeight="1">
      <c r="N134"/>
      <c r="O134"/>
      <c r="P134"/>
      <c r="Q134"/>
      <c r="R134"/>
    </row>
    <row r="135" spans="14:18" ht="12" customHeight="1">
      <c r="N135"/>
      <c r="O135"/>
      <c r="P135"/>
      <c r="Q135"/>
      <c r="R135"/>
    </row>
    <row r="136" spans="14:18" ht="12" customHeight="1">
      <c r="N136"/>
      <c r="O136"/>
      <c r="P136"/>
      <c r="Q136"/>
      <c r="R136"/>
    </row>
    <row r="137" spans="14:18" ht="12" customHeight="1">
      <c r="N137"/>
      <c r="O137"/>
      <c r="P137"/>
      <c r="Q137"/>
      <c r="R137"/>
    </row>
    <row r="138" spans="14:18" ht="12" customHeight="1">
      <c r="N138"/>
      <c r="O138"/>
      <c r="P138"/>
      <c r="Q138"/>
      <c r="R138"/>
    </row>
    <row r="139" spans="14:18" ht="12" customHeight="1">
      <c r="N139"/>
      <c r="O139"/>
      <c r="P139"/>
      <c r="Q139"/>
      <c r="R139"/>
    </row>
    <row r="140" spans="14:18" ht="12" customHeight="1">
      <c r="N140"/>
      <c r="O140"/>
      <c r="P140"/>
      <c r="Q140"/>
      <c r="R140"/>
    </row>
    <row r="141" spans="14:18" ht="12" customHeight="1">
      <c r="N141"/>
      <c r="O141"/>
      <c r="P141"/>
      <c r="Q141"/>
      <c r="R141"/>
    </row>
    <row r="142" spans="14:18" ht="12" customHeight="1">
      <c r="N142"/>
      <c r="O142"/>
      <c r="P142"/>
      <c r="Q142"/>
      <c r="R142"/>
    </row>
    <row r="143" spans="16:17" ht="12" customHeight="1">
      <c r="P143"/>
      <c r="Q143"/>
    </row>
    <row r="144" spans="16:17" ht="12" customHeight="1">
      <c r="P144"/>
      <c r="Q144"/>
    </row>
    <row r="145" spans="16:17" ht="12" customHeight="1">
      <c r="P145"/>
      <c r="Q145"/>
    </row>
    <row r="146" spans="16:17" ht="12" customHeight="1">
      <c r="P146"/>
      <c r="Q146"/>
    </row>
    <row r="147" spans="16:17" ht="12" customHeight="1">
      <c r="P147"/>
      <c r="Q147"/>
    </row>
    <row r="148" spans="16:17" ht="12" customHeight="1">
      <c r="P148"/>
      <c r="Q148"/>
    </row>
    <row r="149" spans="16:17" ht="12" customHeight="1">
      <c r="P149"/>
      <c r="Q149"/>
    </row>
    <row r="150" spans="16:17" ht="12" customHeight="1">
      <c r="P150"/>
      <c r="Q150"/>
    </row>
    <row r="151" spans="16:17" ht="12" customHeight="1">
      <c r="P151"/>
      <c r="Q151"/>
    </row>
    <row r="152" spans="16:17" ht="12" customHeight="1">
      <c r="P152"/>
      <c r="Q152"/>
    </row>
    <row r="153" spans="16:17" ht="12" customHeight="1">
      <c r="P153"/>
      <c r="Q153"/>
    </row>
    <row r="154" spans="16:17" ht="12" customHeight="1">
      <c r="P154"/>
      <c r="Q154"/>
    </row>
    <row r="155" spans="16:17" ht="12" customHeight="1">
      <c r="P155"/>
      <c r="Q155"/>
    </row>
    <row r="156" spans="16:17" ht="12" customHeight="1">
      <c r="P156"/>
      <c r="Q156"/>
    </row>
    <row r="157" spans="16:17" ht="12" customHeight="1">
      <c r="P157"/>
      <c r="Q157"/>
    </row>
    <row r="158" spans="16:17" ht="12" customHeight="1">
      <c r="P158"/>
      <c r="Q158"/>
    </row>
    <row r="159" spans="16:17" ht="12" customHeight="1">
      <c r="P159"/>
      <c r="Q159"/>
    </row>
    <row r="160" spans="16:17" ht="12" customHeight="1">
      <c r="P160"/>
      <c r="Q160"/>
    </row>
    <row r="161" spans="16:17" ht="12" customHeight="1">
      <c r="P161"/>
      <c r="Q161"/>
    </row>
    <row r="162" spans="16:17" ht="12" customHeight="1">
      <c r="P162"/>
      <c r="Q162"/>
    </row>
    <row r="163" spans="16:17" ht="12" customHeight="1">
      <c r="P163"/>
      <c r="Q163"/>
    </row>
    <row r="164" spans="16:17" ht="12" customHeight="1">
      <c r="P164"/>
      <c r="Q164"/>
    </row>
    <row r="165" spans="16:17" ht="12" customHeight="1">
      <c r="P165"/>
      <c r="Q165"/>
    </row>
    <row r="166" spans="16:17" ht="12" customHeight="1">
      <c r="P166"/>
      <c r="Q166"/>
    </row>
    <row r="167" spans="16:17" ht="12" customHeight="1">
      <c r="P167"/>
      <c r="Q167"/>
    </row>
    <row r="168" spans="16:17" ht="12" customHeight="1">
      <c r="P168"/>
      <c r="Q168"/>
    </row>
    <row r="169" spans="16:17" ht="12" customHeight="1">
      <c r="P169"/>
      <c r="Q169"/>
    </row>
    <row r="170" spans="16:17" ht="12" customHeight="1">
      <c r="P170"/>
      <c r="Q170"/>
    </row>
    <row r="171" spans="16:17" ht="12" customHeight="1">
      <c r="P171"/>
      <c r="Q171"/>
    </row>
    <row r="172" spans="16:17" ht="12" customHeight="1">
      <c r="P172"/>
      <c r="Q172"/>
    </row>
    <row r="173" spans="16:17" ht="12" customHeight="1">
      <c r="P173"/>
      <c r="Q173"/>
    </row>
    <row r="174" spans="16:17" ht="12" customHeight="1">
      <c r="P174"/>
      <c r="Q174"/>
    </row>
    <row r="175" spans="16:17" ht="12" customHeight="1">
      <c r="P175"/>
      <c r="Q175"/>
    </row>
    <row r="176" spans="16:17" ht="12" customHeight="1">
      <c r="P176"/>
      <c r="Q176"/>
    </row>
    <row r="177" spans="16:17" ht="12" customHeight="1">
      <c r="P177"/>
      <c r="Q177"/>
    </row>
    <row r="178" spans="16:17" ht="12" customHeight="1">
      <c r="P178"/>
      <c r="Q178"/>
    </row>
    <row r="179" spans="16:17" ht="12" customHeight="1">
      <c r="P179"/>
      <c r="Q179"/>
    </row>
    <row r="180" spans="16:17" ht="12" customHeight="1">
      <c r="P180"/>
      <c r="Q180"/>
    </row>
    <row r="181" spans="16:17" ht="12" customHeight="1">
      <c r="P181"/>
      <c r="Q181"/>
    </row>
    <row r="182" spans="16:17" ht="12" customHeight="1">
      <c r="P182"/>
      <c r="Q182"/>
    </row>
    <row r="183" spans="16:17" ht="12" customHeight="1">
      <c r="P183"/>
      <c r="Q183"/>
    </row>
    <row r="184" spans="16:17" ht="12" customHeight="1">
      <c r="P184"/>
      <c r="Q184"/>
    </row>
    <row r="185" spans="16:17" ht="12" customHeight="1">
      <c r="P185"/>
      <c r="Q185"/>
    </row>
    <row r="186" spans="16:17" ht="12" customHeight="1">
      <c r="P186"/>
      <c r="Q186"/>
    </row>
    <row r="187" spans="16:17" ht="12" customHeight="1">
      <c r="P187"/>
      <c r="Q187"/>
    </row>
    <row r="188" spans="16:17" ht="12" customHeight="1">
      <c r="P188"/>
      <c r="Q188"/>
    </row>
    <row r="189" spans="16:17" ht="12" customHeight="1">
      <c r="P189"/>
      <c r="Q189"/>
    </row>
    <row r="190" spans="16:17" ht="12" customHeight="1">
      <c r="P190"/>
      <c r="Q190"/>
    </row>
    <row r="191" spans="16:17" ht="12" customHeight="1">
      <c r="P191"/>
      <c r="Q191"/>
    </row>
    <row r="192" spans="16:17" ht="12" customHeight="1">
      <c r="P192"/>
      <c r="Q192"/>
    </row>
    <row r="193" spans="16:17" ht="12" customHeight="1">
      <c r="P193"/>
      <c r="Q193"/>
    </row>
    <row r="194" spans="16:17" ht="12" customHeight="1">
      <c r="P194"/>
      <c r="Q194"/>
    </row>
    <row r="195" spans="16:17" ht="12" customHeight="1">
      <c r="P195"/>
      <c r="Q195"/>
    </row>
    <row r="196" spans="16:17" ht="12" customHeight="1">
      <c r="P196"/>
      <c r="Q196"/>
    </row>
    <row r="197" spans="16:17" ht="12" customHeight="1">
      <c r="P197"/>
      <c r="Q197"/>
    </row>
    <row r="198" spans="16:17" ht="12" customHeight="1">
      <c r="P198"/>
      <c r="Q198"/>
    </row>
    <row r="199" spans="16:17" ht="12" customHeight="1">
      <c r="P199"/>
      <c r="Q199"/>
    </row>
    <row r="200" spans="16:17" ht="12" customHeight="1">
      <c r="P200"/>
      <c r="Q200"/>
    </row>
    <row r="201" spans="16:17" ht="12" customHeight="1">
      <c r="P201"/>
      <c r="Q201"/>
    </row>
    <row r="202" spans="16:17" ht="12" customHeight="1">
      <c r="P202"/>
      <c r="Q202"/>
    </row>
    <row r="203" spans="16:17" ht="12" customHeight="1">
      <c r="P203"/>
      <c r="Q203"/>
    </row>
    <row r="204" spans="16:17" ht="12" customHeight="1">
      <c r="P204"/>
      <c r="Q204"/>
    </row>
    <row r="205" spans="16:17" ht="12" customHeight="1">
      <c r="P205"/>
      <c r="Q205"/>
    </row>
    <row r="206" spans="16:17" ht="12" customHeight="1">
      <c r="P206"/>
      <c r="Q206"/>
    </row>
    <row r="207" spans="16:17" ht="12" customHeight="1">
      <c r="P207"/>
      <c r="Q207"/>
    </row>
    <row r="208" spans="16:17" ht="12" customHeight="1">
      <c r="P208"/>
      <c r="Q208"/>
    </row>
    <row r="209" spans="16:17" ht="12" customHeight="1">
      <c r="P209"/>
      <c r="Q209"/>
    </row>
    <row r="210" spans="16:17" ht="12" customHeight="1">
      <c r="P210"/>
      <c r="Q210"/>
    </row>
    <row r="211" spans="16:17" ht="12" customHeight="1">
      <c r="P211"/>
      <c r="Q211"/>
    </row>
    <row r="212" spans="16:17" ht="12" customHeight="1">
      <c r="P212"/>
      <c r="Q212"/>
    </row>
    <row r="213" spans="16:17" ht="12" customHeight="1">
      <c r="P213"/>
      <c r="Q213"/>
    </row>
    <row r="214" spans="16:17" ht="12" customHeight="1">
      <c r="P214"/>
      <c r="Q214"/>
    </row>
    <row r="215" spans="16:17" ht="12" customHeight="1">
      <c r="P215"/>
      <c r="Q215"/>
    </row>
    <row r="216" spans="16:17" ht="12" customHeight="1">
      <c r="P216"/>
      <c r="Q216"/>
    </row>
    <row r="217" spans="16:17" ht="12" customHeight="1">
      <c r="P217"/>
      <c r="Q217"/>
    </row>
    <row r="218" spans="16:17" ht="12" customHeight="1">
      <c r="P218"/>
      <c r="Q218"/>
    </row>
    <row r="219" spans="16:17" ht="12" customHeight="1">
      <c r="P219"/>
      <c r="Q219"/>
    </row>
    <row r="220" spans="16:17" ht="12" customHeight="1">
      <c r="P220"/>
      <c r="Q220"/>
    </row>
    <row r="221" spans="16:17" ht="12" customHeight="1">
      <c r="P221"/>
      <c r="Q221"/>
    </row>
    <row r="222" spans="16:17" ht="12" customHeight="1">
      <c r="P222"/>
      <c r="Q222"/>
    </row>
    <row r="223" spans="16:17" ht="12" customHeight="1">
      <c r="P223"/>
      <c r="Q223"/>
    </row>
    <row r="224" spans="16:17" ht="12" customHeight="1">
      <c r="P224"/>
      <c r="Q224"/>
    </row>
    <row r="225" spans="16:17" ht="12" customHeight="1">
      <c r="P225"/>
      <c r="Q225"/>
    </row>
    <row r="226" spans="16:17" ht="12" customHeight="1">
      <c r="P226"/>
      <c r="Q226"/>
    </row>
    <row r="227" spans="16:17" ht="12" customHeight="1">
      <c r="P227"/>
      <c r="Q227"/>
    </row>
    <row r="228" spans="16:17" ht="12" customHeight="1">
      <c r="P228"/>
      <c r="Q228"/>
    </row>
    <row r="229" spans="16:17" ht="12" customHeight="1">
      <c r="P229"/>
      <c r="Q229"/>
    </row>
    <row r="230" spans="16:17" ht="12" customHeight="1">
      <c r="P230"/>
      <c r="Q230"/>
    </row>
    <row r="231" spans="16:17" ht="12" customHeight="1">
      <c r="P231"/>
      <c r="Q231"/>
    </row>
    <row r="232" spans="16:17" ht="12" customHeight="1">
      <c r="P232"/>
      <c r="Q232"/>
    </row>
    <row r="233" spans="16:17" ht="12" customHeight="1">
      <c r="P233"/>
      <c r="Q233"/>
    </row>
    <row r="234" spans="16:17" ht="12" customHeight="1">
      <c r="P234"/>
      <c r="Q234"/>
    </row>
    <row r="235" spans="16:17" ht="12" customHeight="1">
      <c r="P235"/>
      <c r="Q235"/>
    </row>
    <row r="236" spans="16:17" ht="12" customHeight="1">
      <c r="P236"/>
      <c r="Q236"/>
    </row>
    <row r="237" spans="16:17" ht="12" customHeight="1">
      <c r="P237"/>
      <c r="Q237"/>
    </row>
    <row r="238" spans="16:17" ht="12" customHeight="1">
      <c r="P238"/>
      <c r="Q238"/>
    </row>
    <row r="239" spans="16:17" ht="12" customHeight="1">
      <c r="P239"/>
      <c r="Q239"/>
    </row>
    <row r="240" spans="16:17" ht="12" customHeight="1">
      <c r="P240"/>
      <c r="Q240"/>
    </row>
    <row r="241" spans="16:17" ht="12" customHeight="1">
      <c r="P241"/>
      <c r="Q241"/>
    </row>
    <row r="242" spans="16:17" ht="12" customHeight="1">
      <c r="P242"/>
      <c r="Q242"/>
    </row>
    <row r="243" spans="16:17" ht="12" customHeight="1">
      <c r="P243"/>
      <c r="Q243"/>
    </row>
    <row r="244" spans="16:17" ht="12" customHeight="1">
      <c r="P244"/>
      <c r="Q244"/>
    </row>
  </sheetData>
  <sheetProtection/>
  <mergeCells count="31">
    <mergeCell ref="B6:Y6"/>
    <mergeCell ref="L3:L5"/>
    <mergeCell ref="P3:P5"/>
    <mergeCell ref="M3:M5"/>
    <mergeCell ref="R4:R5"/>
    <mergeCell ref="E2:E5"/>
    <mergeCell ref="F2:F5"/>
    <mergeCell ref="T4:T5"/>
    <mergeCell ref="Q2:S2"/>
    <mergeCell ref="A1:W1"/>
    <mergeCell ref="X1:Y1"/>
    <mergeCell ref="B2:B5"/>
    <mergeCell ref="Q4:Q5"/>
    <mergeCell ref="C2:C5"/>
    <mergeCell ref="N3:N5"/>
    <mergeCell ref="A2:A5"/>
    <mergeCell ref="Y2:Y5"/>
    <mergeCell ref="X3:X5"/>
    <mergeCell ref="D2:D5"/>
    <mergeCell ref="W4:W5"/>
    <mergeCell ref="G3:I4"/>
    <mergeCell ref="T2:X2"/>
    <mergeCell ref="K3:K5"/>
    <mergeCell ref="V4:V5"/>
    <mergeCell ref="S4:S5"/>
    <mergeCell ref="A123:N123"/>
    <mergeCell ref="T3:W3"/>
    <mergeCell ref="Q3:S3"/>
    <mergeCell ref="O3:O5"/>
    <mergeCell ref="U4:U5"/>
    <mergeCell ref="J3:J5"/>
  </mergeCells>
  <printOptions horizontalCentered="1"/>
  <pageMargins left="0.4" right="0.4" top="0.5" bottom="0.5" header="0" footer="0"/>
  <pageSetup fitToHeight="2" fitToWidth="1" horizontalDpi="300" verticalDpi="300" orientation="landscape" scale="51" r:id="rId1"/>
  <rowBreaks count="2" manualBreakCount="2">
    <brk id="38" max="26" man="1"/>
    <brk id="67" max="26" man="1"/>
  </rowBreaks>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A125"/>
  <sheetViews>
    <sheetView showZeros="0" showOutlineSymbols="0" zoomScalePageLayoutView="0" workbookViewId="0" topLeftCell="A1">
      <pane ySplit="7" topLeftCell="A8" activePane="bottomLeft" state="frozen"/>
      <selection pane="topLeft" activeCell="A1" sqref="A1"/>
      <selection pane="bottomLeft" activeCell="A1" sqref="A1:J1"/>
    </sheetView>
  </sheetViews>
  <sheetFormatPr defaultColWidth="12.83203125" defaultRowHeight="12" customHeight="1"/>
  <cols>
    <col min="1" max="1" width="12.83203125" style="5" customWidth="1"/>
    <col min="2" max="2" width="12.83203125" style="6" customWidth="1"/>
    <col min="3" max="12" width="12.83203125" style="8" customWidth="1"/>
    <col min="13" max="13" width="13.83203125" style="8" customWidth="1"/>
    <col min="14" max="27" width="12.83203125" style="9" customWidth="1"/>
    <col min="28" max="16384" width="12.83203125" style="10" customWidth="1"/>
  </cols>
  <sheetData>
    <row r="1" spans="1:27" s="83" customFormat="1" ht="12" customHeight="1" thickBot="1">
      <c r="A1" s="361" t="s">
        <v>100</v>
      </c>
      <c r="B1" s="361"/>
      <c r="C1" s="361"/>
      <c r="D1" s="361"/>
      <c r="E1" s="361"/>
      <c r="F1" s="361"/>
      <c r="G1" s="361"/>
      <c r="H1" s="361"/>
      <c r="I1" s="361"/>
      <c r="J1" s="361"/>
      <c r="K1" s="266"/>
      <c r="L1" s="360" t="s">
        <v>66</v>
      </c>
      <c r="M1" s="360"/>
      <c r="N1" s="84"/>
      <c r="O1" s="84"/>
      <c r="P1" s="84"/>
      <c r="Q1" s="84"/>
      <c r="R1" s="84"/>
      <c r="S1" s="84"/>
      <c r="T1" s="84"/>
      <c r="U1" s="84"/>
      <c r="V1" s="84"/>
      <c r="W1" s="84"/>
      <c r="X1" s="84"/>
      <c r="Y1" s="84"/>
      <c r="Z1" s="84"/>
      <c r="AA1" s="84"/>
    </row>
    <row r="2" spans="1:13" ht="12" customHeight="1" thickTop="1">
      <c r="A2" s="447" t="s">
        <v>0</v>
      </c>
      <c r="B2" s="459" t="s">
        <v>54</v>
      </c>
      <c r="C2" s="34" t="s">
        <v>1</v>
      </c>
      <c r="D2" s="33"/>
      <c r="E2" s="33"/>
      <c r="F2" s="33"/>
      <c r="G2" s="427" t="s">
        <v>108</v>
      </c>
      <c r="H2" s="428"/>
      <c r="I2" s="428"/>
      <c r="J2" s="433" t="s">
        <v>106</v>
      </c>
      <c r="K2" s="434"/>
      <c r="L2" s="434"/>
      <c r="M2" s="434"/>
    </row>
    <row r="3" spans="1:13" ht="12" customHeight="1">
      <c r="A3" s="448"/>
      <c r="B3" s="460"/>
      <c r="C3" s="401" t="s">
        <v>3</v>
      </c>
      <c r="D3" s="401" t="s">
        <v>4</v>
      </c>
      <c r="E3" s="401" t="s">
        <v>27</v>
      </c>
      <c r="F3" s="454" t="s">
        <v>34</v>
      </c>
      <c r="G3" s="454" t="s">
        <v>18</v>
      </c>
      <c r="H3" s="454" t="s">
        <v>57</v>
      </c>
      <c r="I3" s="453" t="s">
        <v>28</v>
      </c>
      <c r="J3" s="435"/>
      <c r="K3" s="436"/>
      <c r="L3" s="436"/>
      <c r="M3" s="436"/>
    </row>
    <row r="4" spans="1:13" ht="12" customHeight="1">
      <c r="A4" s="448"/>
      <c r="B4" s="460"/>
      <c r="C4" s="442"/>
      <c r="D4" s="442"/>
      <c r="E4" s="442"/>
      <c r="F4" s="442"/>
      <c r="G4" s="442"/>
      <c r="H4" s="442"/>
      <c r="I4" s="442"/>
      <c r="J4" s="454" t="s">
        <v>163</v>
      </c>
      <c r="K4" s="450" t="s">
        <v>191</v>
      </c>
      <c r="L4" s="450" t="s">
        <v>190</v>
      </c>
      <c r="M4" s="401" t="s">
        <v>5</v>
      </c>
    </row>
    <row r="5" spans="1:13" ht="12" customHeight="1">
      <c r="A5" s="448"/>
      <c r="B5" s="460"/>
      <c r="C5" s="442"/>
      <c r="D5" s="442"/>
      <c r="E5" s="442"/>
      <c r="F5" s="442"/>
      <c r="G5" s="442"/>
      <c r="H5" s="442"/>
      <c r="I5" s="442"/>
      <c r="J5" s="455"/>
      <c r="K5" s="457"/>
      <c r="L5" s="451"/>
      <c r="M5" s="442"/>
    </row>
    <row r="6" spans="1:13" ht="12" customHeight="1">
      <c r="A6" s="449"/>
      <c r="B6" s="461"/>
      <c r="C6" s="443"/>
      <c r="D6" s="443"/>
      <c r="E6" s="443"/>
      <c r="F6" s="443"/>
      <c r="G6" s="443"/>
      <c r="H6" s="443"/>
      <c r="I6" s="443"/>
      <c r="J6" s="456"/>
      <c r="K6" s="458"/>
      <c r="L6" s="452"/>
      <c r="M6" s="443"/>
    </row>
    <row r="7" spans="1:27" ht="12" customHeight="1">
      <c r="A7"/>
      <c r="B7" s="108" t="s">
        <v>77</v>
      </c>
      <c r="C7" s="437" t="s">
        <v>85</v>
      </c>
      <c r="D7" s="438"/>
      <c r="E7" s="438"/>
      <c r="F7" s="438"/>
      <c r="G7" s="438"/>
      <c r="H7" s="438"/>
      <c r="I7" s="438"/>
      <c r="J7" s="438"/>
      <c r="K7" s="438"/>
      <c r="L7" s="438"/>
      <c r="M7" s="109" t="s">
        <v>78</v>
      </c>
      <c r="N7"/>
      <c r="O7"/>
      <c r="P7"/>
      <c r="Q7"/>
      <c r="R7"/>
      <c r="S7"/>
      <c r="T7"/>
      <c r="U7"/>
      <c r="V7"/>
      <c r="W7"/>
      <c r="X7"/>
      <c r="Y7"/>
      <c r="Z7"/>
      <c r="AA7"/>
    </row>
    <row r="8" spans="1:27" ht="12" customHeight="1">
      <c r="A8" s="41">
        <v>1909</v>
      </c>
      <c r="B8" s="78">
        <f>IF(+'[1]Pop'!D130=0,'[1]Pop'!H130,'[1]Pop'!D130)</f>
        <v>90.49</v>
      </c>
      <c r="C8" s="55">
        <f>SUM(AmCheese!C8,OthCheese!C8)</f>
        <v>313</v>
      </c>
      <c r="D8" s="55">
        <f>SUM(AmCheese!D8,OthCheese!D8)</f>
        <v>38</v>
      </c>
      <c r="E8" s="57" t="s">
        <v>7</v>
      </c>
      <c r="F8" s="55">
        <f>SUM(AmCheese!F8,OthCheese!F8)</f>
        <v>351</v>
      </c>
      <c r="G8" s="55">
        <f>SUM(AmCheese!G8,OthCheese!G8)</f>
        <v>5</v>
      </c>
      <c r="H8" s="57" t="s">
        <v>7</v>
      </c>
      <c r="I8" s="57" t="s">
        <v>7</v>
      </c>
      <c r="J8" s="55" t="str">
        <f>AmCheese!J8</f>
        <v>NA</v>
      </c>
      <c r="K8" s="55">
        <f>L8</f>
        <v>346</v>
      </c>
      <c r="L8" s="55">
        <f>SUM(AmCheese!L8,OthCheese!J8)</f>
        <v>346</v>
      </c>
      <c r="M8" s="55">
        <f>SUM(AmCheese!M8,OthCheese!K8)</f>
        <v>3.8236269201016686</v>
      </c>
      <c r="N8" s="13"/>
      <c r="O8" s="13"/>
      <c r="P8" s="13"/>
      <c r="Q8" s="13"/>
      <c r="R8" s="13"/>
      <c r="S8" s="13"/>
      <c r="T8" s="13"/>
      <c r="U8" s="13"/>
      <c r="V8" s="13"/>
      <c r="W8" s="13"/>
      <c r="X8" s="13"/>
      <c r="Y8" s="13"/>
      <c r="Z8" s="13"/>
      <c r="AA8" s="13"/>
    </row>
    <row r="9" spans="1:27" ht="12" customHeight="1">
      <c r="A9" s="41">
        <v>1910</v>
      </c>
      <c r="B9" s="78">
        <f>IF(+'[1]Pop'!D131=0,'[1]Pop'!H131,'[1]Pop'!D131)</f>
        <v>92.407</v>
      </c>
      <c r="C9" s="55">
        <f>SUM(AmCheese!C9,OthCheese!C9)</f>
        <v>355</v>
      </c>
      <c r="D9" s="55">
        <f>SUM(AmCheese!D9,OthCheese!D9)</f>
        <v>44</v>
      </c>
      <c r="E9" s="57" t="s">
        <v>7</v>
      </c>
      <c r="F9" s="55">
        <f>SUM(AmCheese!F9,OthCheese!F9)</f>
        <v>399</v>
      </c>
      <c r="G9" s="55">
        <f>SUM(AmCheese!G9,OthCheese!G9)</f>
        <v>4</v>
      </c>
      <c r="H9" s="57" t="s">
        <v>7</v>
      </c>
      <c r="I9" s="57" t="s">
        <v>7</v>
      </c>
      <c r="J9" s="55" t="str">
        <f>AmCheese!J9</f>
        <v>NA</v>
      </c>
      <c r="K9" s="55">
        <f aca="true" t="shared" si="0" ref="K9:K47">L9</f>
        <v>395</v>
      </c>
      <c r="L9" s="55">
        <f>SUM(AmCheese!L9,OthCheese!J9)</f>
        <v>395</v>
      </c>
      <c r="M9" s="55">
        <f>SUM(AmCheese!M9,OthCheese!K9)</f>
        <v>4.274567943986927</v>
      </c>
      <c r="N9" s="13"/>
      <c r="O9" s="13"/>
      <c r="P9" s="13"/>
      <c r="Q9" s="13"/>
      <c r="R9" s="13"/>
      <c r="S9" s="13"/>
      <c r="T9" s="13"/>
      <c r="U9" s="13"/>
      <c r="V9" s="13"/>
      <c r="W9" s="13"/>
      <c r="X9" s="13"/>
      <c r="Y9" s="13"/>
      <c r="Z9" s="13"/>
      <c r="AA9" s="13"/>
    </row>
    <row r="10" spans="1:27" ht="12" customHeight="1">
      <c r="A10" s="43">
        <v>1911</v>
      </c>
      <c r="B10" s="79">
        <f>IF(+'[1]Pop'!D132=0,'[1]Pop'!H132,'[1]Pop'!D132)</f>
        <v>93.863</v>
      </c>
      <c r="C10" s="59">
        <f>SUM(AmCheese!C10,OthCheese!C10)</f>
        <v>345</v>
      </c>
      <c r="D10" s="59">
        <f>SUM(AmCheese!D10,OthCheese!D10)</f>
        <v>45</v>
      </c>
      <c r="E10" s="61" t="s">
        <v>7</v>
      </c>
      <c r="F10" s="59">
        <f>SUM(AmCheese!F10,OthCheese!F10)</f>
        <v>390</v>
      </c>
      <c r="G10" s="59">
        <f>SUM(AmCheese!G10,OthCheese!G10)</f>
        <v>15</v>
      </c>
      <c r="H10" s="61" t="s">
        <v>7</v>
      </c>
      <c r="I10" s="61" t="s">
        <v>7</v>
      </c>
      <c r="J10" s="59" t="str">
        <f>AmCheese!J10</f>
        <v>NA</v>
      </c>
      <c r="K10" s="59">
        <f t="shared" si="0"/>
        <v>375</v>
      </c>
      <c r="L10" s="59">
        <f>SUM(AmCheese!L10,OthCheese!J10)</f>
        <v>375</v>
      </c>
      <c r="M10" s="59">
        <f>SUM(AmCheese!M10,OthCheese!K10)</f>
        <v>3.9951844709843067</v>
      </c>
      <c r="N10" s="13"/>
      <c r="O10" s="13"/>
      <c r="P10" s="13"/>
      <c r="Q10" s="13"/>
      <c r="R10" s="13"/>
      <c r="S10" s="13"/>
      <c r="T10" s="13"/>
      <c r="U10" s="13"/>
      <c r="V10" s="13"/>
      <c r="W10" s="13"/>
      <c r="X10" s="13"/>
      <c r="Y10" s="13"/>
      <c r="Z10" s="13"/>
      <c r="AA10" s="13"/>
    </row>
    <row r="11" spans="1:27" ht="12" customHeight="1">
      <c r="A11" s="43">
        <v>1912</v>
      </c>
      <c r="B11" s="79">
        <f>IF(+'[1]Pop'!D133=0,'[1]Pop'!H133,'[1]Pop'!D133)</f>
        <v>95.335</v>
      </c>
      <c r="C11" s="59">
        <f>SUM(AmCheese!C11,OthCheese!C11)</f>
        <v>323</v>
      </c>
      <c r="D11" s="59">
        <f>SUM(AmCheese!D11,OthCheese!D11)</f>
        <v>49</v>
      </c>
      <c r="E11" s="61" t="s">
        <v>7</v>
      </c>
      <c r="F11" s="59">
        <f>SUM(AmCheese!F11,OthCheese!F11)</f>
        <v>372</v>
      </c>
      <c r="G11" s="59">
        <f>SUM(AmCheese!G11,OthCheese!G11)</f>
        <v>4</v>
      </c>
      <c r="H11" s="61" t="s">
        <v>7</v>
      </c>
      <c r="I11" s="61" t="s">
        <v>7</v>
      </c>
      <c r="J11" s="59" t="str">
        <f>AmCheese!J11</f>
        <v>NA</v>
      </c>
      <c r="K11" s="59">
        <f t="shared" si="0"/>
        <v>368</v>
      </c>
      <c r="L11" s="59">
        <f>SUM(AmCheese!L11,OthCheese!J11)</f>
        <v>368</v>
      </c>
      <c r="M11" s="59">
        <f>SUM(AmCheese!M11,OthCheese!K11)</f>
        <v>3.860072376357057</v>
      </c>
      <c r="N11" s="13"/>
      <c r="O11" s="13"/>
      <c r="P11" s="13"/>
      <c r="Q11" s="13"/>
      <c r="R11" s="13"/>
      <c r="S11" s="13"/>
      <c r="T11" s="13"/>
      <c r="U11" s="13"/>
      <c r="V11" s="13"/>
      <c r="W11" s="13"/>
      <c r="X11" s="13"/>
      <c r="Y11" s="13"/>
      <c r="Z11" s="13"/>
      <c r="AA11" s="13"/>
    </row>
    <row r="12" spans="1:27" ht="12" customHeight="1">
      <c r="A12" s="43">
        <v>1913</v>
      </c>
      <c r="B12" s="79">
        <f>IF(+'[1]Pop'!D134=0,'[1]Pop'!H134,'[1]Pop'!D134)</f>
        <v>97.225</v>
      </c>
      <c r="C12" s="59">
        <f>SUM(AmCheese!C12,OthCheese!C12)</f>
        <v>359</v>
      </c>
      <c r="D12" s="59">
        <f>SUM(AmCheese!D12,OthCheese!D12)</f>
        <v>56</v>
      </c>
      <c r="E12" s="61" t="s">
        <v>7</v>
      </c>
      <c r="F12" s="59">
        <f>SUM(AmCheese!F12,OthCheese!F12)</f>
        <v>415</v>
      </c>
      <c r="G12" s="59">
        <f>SUM(AmCheese!G12,OthCheese!G12)</f>
        <v>4</v>
      </c>
      <c r="H12" s="61" t="s">
        <v>7</v>
      </c>
      <c r="I12" s="61" t="s">
        <v>7</v>
      </c>
      <c r="J12" s="59" t="str">
        <f>AmCheese!J12</f>
        <v>NA</v>
      </c>
      <c r="K12" s="59">
        <f t="shared" si="0"/>
        <v>411</v>
      </c>
      <c r="L12" s="59">
        <f>SUM(AmCheese!L12,OthCheese!J12)</f>
        <v>411</v>
      </c>
      <c r="M12" s="59">
        <f>SUM(AmCheese!M12,OthCheese!K12)</f>
        <v>4.227307791205966</v>
      </c>
      <c r="N12" s="13"/>
      <c r="O12" s="13"/>
      <c r="P12" s="13"/>
      <c r="Q12" s="13"/>
      <c r="R12" s="13"/>
      <c r="S12" s="13"/>
      <c r="T12" s="13"/>
      <c r="U12" s="13"/>
      <c r="V12" s="13"/>
      <c r="W12" s="13"/>
      <c r="X12" s="13"/>
      <c r="Y12" s="13"/>
      <c r="Z12" s="13"/>
      <c r="AA12" s="13"/>
    </row>
    <row r="13" spans="1:27" ht="12" customHeight="1">
      <c r="A13" s="43">
        <v>1914</v>
      </c>
      <c r="B13" s="79">
        <f>IF(+'[1]Pop'!D135=0,'[1]Pop'!H135,'[1]Pop'!D135)</f>
        <v>99.111</v>
      </c>
      <c r="C13" s="59">
        <f>SUM(AmCheese!C13,OthCheese!C13)</f>
        <v>367</v>
      </c>
      <c r="D13" s="59">
        <f>SUM(AmCheese!D13,OthCheese!D13)</f>
        <v>55</v>
      </c>
      <c r="E13" s="61" t="s">
        <v>7</v>
      </c>
      <c r="F13" s="59">
        <f>SUM(AmCheese!F13,OthCheese!F13)</f>
        <v>422</v>
      </c>
      <c r="G13" s="59">
        <f>SUM(AmCheese!G13,OthCheese!G13)</f>
        <v>5</v>
      </c>
      <c r="H13" s="61" t="s">
        <v>7</v>
      </c>
      <c r="I13" s="61" t="s">
        <v>7</v>
      </c>
      <c r="J13" s="59" t="str">
        <f>AmCheese!J13</f>
        <v>NA</v>
      </c>
      <c r="K13" s="59">
        <f t="shared" si="0"/>
        <v>417</v>
      </c>
      <c r="L13" s="59">
        <f>SUM(AmCheese!L13,OthCheese!J13)</f>
        <v>417</v>
      </c>
      <c r="M13" s="59">
        <f>SUM(AmCheese!M13,OthCheese!K13)</f>
        <v>4.207403819959439</v>
      </c>
      <c r="N13" s="13"/>
      <c r="O13" s="13"/>
      <c r="P13" s="13"/>
      <c r="Q13" s="13"/>
      <c r="R13" s="13"/>
      <c r="S13" s="13"/>
      <c r="T13" s="13"/>
      <c r="U13" s="13"/>
      <c r="V13" s="13"/>
      <c r="W13" s="13"/>
      <c r="X13" s="13"/>
      <c r="Y13" s="13"/>
      <c r="Z13" s="13"/>
      <c r="AA13" s="13"/>
    </row>
    <row r="14" spans="1:27" ht="12" customHeight="1">
      <c r="A14" s="43">
        <v>1915</v>
      </c>
      <c r="B14" s="79">
        <f>IF(+'[1]Pop'!D136=0,'[1]Pop'!H136,'[1]Pop'!D136)</f>
        <v>100.546</v>
      </c>
      <c r="C14" s="59">
        <f>SUM(AmCheese!C14,OthCheese!C14)</f>
        <v>440</v>
      </c>
      <c r="D14" s="59">
        <f>SUM(AmCheese!D14,OthCheese!D14)</f>
        <v>39</v>
      </c>
      <c r="E14" s="61" t="s">
        <v>7</v>
      </c>
      <c r="F14" s="59">
        <f>SUM(AmCheese!F14,OthCheese!F14)</f>
        <v>479</v>
      </c>
      <c r="G14" s="59">
        <f>SUM(AmCheese!G14,OthCheese!G14)</f>
        <v>64</v>
      </c>
      <c r="H14" s="61" t="s">
        <v>7</v>
      </c>
      <c r="I14" s="61" t="s">
        <v>7</v>
      </c>
      <c r="J14" s="59" t="str">
        <f>AmCheese!J14</f>
        <v>NA</v>
      </c>
      <c r="K14" s="59">
        <f t="shared" si="0"/>
        <v>415</v>
      </c>
      <c r="L14" s="59">
        <f>SUM(AmCheese!L14,OthCheese!J14)</f>
        <v>415</v>
      </c>
      <c r="M14" s="59">
        <f>SUM(AmCheese!M14,OthCheese!K14)</f>
        <v>4.127464046307162</v>
      </c>
      <c r="N14" s="13"/>
      <c r="O14" s="13"/>
      <c r="P14" s="13"/>
      <c r="Q14" s="13"/>
      <c r="R14" s="13"/>
      <c r="S14" s="13"/>
      <c r="T14" s="13"/>
      <c r="U14" s="13"/>
      <c r="V14" s="13"/>
      <c r="W14" s="13"/>
      <c r="X14" s="13"/>
      <c r="Y14" s="13"/>
      <c r="Z14" s="13"/>
      <c r="AA14" s="13"/>
    </row>
    <row r="15" spans="1:27" ht="12" customHeight="1">
      <c r="A15" s="41">
        <v>1916</v>
      </c>
      <c r="B15" s="78">
        <f>IF(+'[1]Pop'!D137=0,'[1]Pop'!H137,'[1]Pop'!D137)</f>
        <v>101.961</v>
      </c>
      <c r="C15" s="55">
        <f>SUM(AmCheese!C15,OthCheese!C15)</f>
        <v>422</v>
      </c>
      <c r="D15" s="55">
        <f>SUM(AmCheese!D15,OthCheese!D15)</f>
        <v>29</v>
      </c>
      <c r="E15" s="55">
        <f>SUM(AmCheese!E15,OthCheese!E15)</f>
        <v>29</v>
      </c>
      <c r="F15" s="55">
        <f>SUM(AmCheese!F15,OthCheese!F15)</f>
        <v>480</v>
      </c>
      <c r="G15" s="55">
        <f>SUM(AmCheese!G15,OthCheese!G15)</f>
        <v>56</v>
      </c>
      <c r="H15" s="57" t="s">
        <v>7</v>
      </c>
      <c r="I15" s="55">
        <f>SUM(AmCheese!I15,OthCheese!I15)</f>
        <v>32</v>
      </c>
      <c r="J15" s="55" t="str">
        <f>AmCheese!J15</f>
        <v>NA</v>
      </c>
      <c r="K15" s="55">
        <f t="shared" si="0"/>
        <v>392</v>
      </c>
      <c r="L15" s="55">
        <f>SUM(AmCheese!L15,OthCheese!J15)</f>
        <v>392</v>
      </c>
      <c r="M15" s="55">
        <f>SUM(AmCheese!M15,OthCheese!K15)</f>
        <v>3.844607251792352</v>
      </c>
      <c r="N15" s="13"/>
      <c r="O15" s="13"/>
      <c r="P15" s="13"/>
      <c r="Q15" s="13"/>
      <c r="R15" s="13"/>
      <c r="S15" s="13"/>
      <c r="T15" s="13"/>
      <c r="U15" s="13"/>
      <c r="V15" s="13"/>
      <c r="W15" s="13"/>
      <c r="X15" s="13"/>
      <c r="Y15" s="13"/>
      <c r="Z15" s="13"/>
      <c r="AA15" s="13"/>
    </row>
    <row r="16" spans="1:27" ht="12" customHeight="1">
      <c r="A16" s="41">
        <v>1917</v>
      </c>
      <c r="B16" s="78">
        <f>IF(+'[1]Pop'!D138=0,'[1]Pop'!H138,'[1]Pop'!D138)</f>
        <v>103.414</v>
      </c>
      <c r="C16" s="55">
        <f>SUM(AmCheese!C16,OthCheese!C16)</f>
        <v>472</v>
      </c>
      <c r="D16" s="55">
        <f>SUM(AmCheese!D16,OthCheese!D16)</f>
        <v>6</v>
      </c>
      <c r="E16" s="55">
        <f>SUM(AmCheese!E16,OthCheese!E16)</f>
        <v>32</v>
      </c>
      <c r="F16" s="55">
        <f>SUM(AmCheese!F16,OthCheese!F16)</f>
        <v>510</v>
      </c>
      <c r="G16" s="55">
        <f>SUM(AmCheese!G16,OthCheese!G16)</f>
        <v>55</v>
      </c>
      <c r="H16" s="57" t="s">
        <v>7</v>
      </c>
      <c r="I16" s="55">
        <f>SUM(AmCheese!I16,OthCheese!I16)</f>
        <v>70</v>
      </c>
      <c r="J16" s="55" t="str">
        <f>AmCheese!J16</f>
        <v>NA</v>
      </c>
      <c r="K16" s="55">
        <f t="shared" si="0"/>
        <v>385</v>
      </c>
      <c r="L16" s="55">
        <f>SUM(AmCheese!L16,OthCheese!J16)</f>
        <v>385</v>
      </c>
      <c r="M16" s="55">
        <f>SUM(AmCheese!M16,OthCheese!K16)</f>
        <v>3.72290018759549</v>
      </c>
      <c r="N16" s="13"/>
      <c r="O16" s="13"/>
      <c r="P16" s="13"/>
      <c r="Q16" s="13"/>
      <c r="R16" s="13"/>
      <c r="S16" s="13"/>
      <c r="T16" s="13"/>
      <c r="U16" s="13"/>
      <c r="V16" s="13"/>
      <c r="W16" s="13"/>
      <c r="X16" s="13"/>
      <c r="Y16" s="13"/>
      <c r="Z16" s="13"/>
      <c r="AA16" s="13"/>
    </row>
    <row r="17" spans="1:27" ht="12" customHeight="1">
      <c r="A17" s="41">
        <v>1918</v>
      </c>
      <c r="B17" s="78">
        <f>IF(+'[1]Pop'!D139=0,'[1]Pop'!H139,'[1]Pop'!D139)</f>
        <v>104.55</v>
      </c>
      <c r="C17" s="55">
        <f>SUM(AmCheese!C17,OthCheese!C17)</f>
        <v>415</v>
      </c>
      <c r="D17" s="55">
        <f>SUM(AmCheese!D17,OthCheese!D17)</f>
        <v>8</v>
      </c>
      <c r="E17" s="55">
        <f>SUM(AmCheese!E17,OthCheese!E17)</f>
        <v>70</v>
      </c>
      <c r="F17" s="55">
        <f>SUM(AmCheese!F17,OthCheese!F17)</f>
        <v>493</v>
      </c>
      <c r="G17" s="55">
        <f>SUM(AmCheese!G17,OthCheese!G17)</f>
        <v>50</v>
      </c>
      <c r="H17" s="57" t="s">
        <v>7</v>
      </c>
      <c r="I17" s="55">
        <f>SUM(AmCheese!I17,OthCheese!I17)</f>
        <v>30</v>
      </c>
      <c r="J17" s="55" t="str">
        <f>AmCheese!J17</f>
        <v>NA</v>
      </c>
      <c r="K17" s="55">
        <f t="shared" si="0"/>
        <v>413</v>
      </c>
      <c r="L17" s="55">
        <f>SUM(AmCheese!L17,OthCheese!J17)</f>
        <v>413</v>
      </c>
      <c r="M17" s="55">
        <f>SUM(AmCheese!M17,OthCheese!K17)</f>
        <v>3.950263032042085</v>
      </c>
      <c r="N17" s="13"/>
      <c r="O17" s="13"/>
      <c r="P17" s="13"/>
      <c r="Q17" s="13"/>
      <c r="R17" s="13"/>
      <c r="S17" s="13"/>
      <c r="T17" s="13"/>
      <c r="U17" s="13"/>
      <c r="V17" s="13"/>
      <c r="W17" s="13"/>
      <c r="X17" s="13"/>
      <c r="Y17" s="13"/>
      <c r="Z17" s="13"/>
      <c r="AA17" s="13"/>
    </row>
    <row r="18" spans="1:27" ht="12" customHeight="1">
      <c r="A18" s="41">
        <v>1919</v>
      </c>
      <c r="B18" s="78">
        <f>IF(+'[1]Pop'!D140=0,'[1]Pop'!H140,'[1]Pop'!D140)</f>
        <v>105.063</v>
      </c>
      <c r="C18" s="55">
        <f>SUM(AmCheese!C18,OthCheese!C18)</f>
        <v>486</v>
      </c>
      <c r="D18" s="55">
        <f>SUM(AmCheese!D18,OthCheese!D18)</f>
        <v>11</v>
      </c>
      <c r="E18" s="55">
        <f>SUM(AmCheese!E18,OthCheese!E18)</f>
        <v>30</v>
      </c>
      <c r="F18" s="55">
        <f>SUM(AmCheese!F18,OthCheese!F18)</f>
        <v>527</v>
      </c>
      <c r="G18" s="55">
        <f>SUM(AmCheese!G18,OthCheese!G18)</f>
        <v>16</v>
      </c>
      <c r="H18" s="57" t="s">
        <v>7</v>
      </c>
      <c r="I18" s="55">
        <f>SUM(AmCheese!I18,OthCheese!I18)</f>
        <v>65</v>
      </c>
      <c r="J18" s="55" t="str">
        <f>AmCheese!J18</f>
        <v>NA</v>
      </c>
      <c r="K18" s="55">
        <f t="shared" si="0"/>
        <v>446</v>
      </c>
      <c r="L18" s="55">
        <f>SUM(AmCheese!L18,OthCheese!J18)</f>
        <v>446</v>
      </c>
      <c r="M18" s="55">
        <f>SUM(AmCheese!M18,OthCheese!K18)</f>
        <v>4.245072004416398</v>
      </c>
      <c r="N18" s="13"/>
      <c r="O18" s="13"/>
      <c r="P18" s="13"/>
      <c r="Q18" s="13"/>
      <c r="R18" s="13"/>
      <c r="S18" s="13"/>
      <c r="T18" s="13"/>
      <c r="U18" s="13"/>
      <c r="V18" s="13"/>
      <c r="W18" s="13"/>
      <c r="X18" s="13"/>
      <c r="Y18" s="13"/>
      <c r="Z18" s="13"/>
      <c r="AA18" s="13"/>
    </row>
    <row r="19" spans="1:27" ht="12" customHeight="1">
      <c r="A19" s="41">
        <v>1920</v>
      </c>
      <c r="B19" s="78">
        <f>IF(+'[1]Pop'!D141=0,'[1]Pop'!H141,'[1]Pop'!D141)</f>
        <v>106.461</v>
      </c>
      <c r="C19" s="55">
        <f>SUM(AmCheese!C19,OthCheese!C19)</f>
        <v>423</v>
      </c>
      <c r="D19" s="55">
        <f>SUM(AmCheese!D19,OthCheese!D19)</f>
        <v>13</v>
      </c>
      <c r="E19" s="55">
        <f>SUM(AmCheese!E19,OthCheese!E19)</f>
        <v>65</v>
      </c>
      <c r="F19" s="55">
        <f>SUM(AmCheese!F19,OthCheese!F19)</f>
        <v>501</v>
      </c>
      <c r="G19" s="55">
        <f>SUM(AmCheese!G19,OthCheese!G19)</f>
        <v>19</v>
      </c>
      <c r="H19" s="57" t="s">
        <v>7</v>
      </c>
      <c r="I19" s="55">
        <f>SUM(AmCheese!I19,OthCheese!I19)</f>
        <v>51</v>
      </c>
      <c r="J19" s="55" t="str">
        <f>AmCheese!J19</f>
        <v>NA</v>
      </c>
      <c r="K19" s="55">
        <f t="shared" si="0"/>
        <v>431</v>
      </c>
      <c r="L19" s="55">
        <f>SUM(AmCheese!L19,OthCheese!J19)</f>
        <v>431</v>
      </c>
      <c r="M19" s="55">
        <f>SUM(AmCheese!M19,OthCheese!K19)</f>
        <v>4.0484308807920275</v>
      </c>
      <c r="N19" s="13"/>
      <c r="O19" s="13"/>
      <c r="P19" s="13"/>
      <c r="Q19" s="13"/>
      <c r="R19" s="13"/>
      <c r="S19" s="13"/>
      <c r="T19" s="13"/>
      <c r="U19" s="13"/>
      <c r="V19" s="13"/>
      <c r="W19" s="13"/>
      <c r="X19" s="13"/>
      <c r="Y19" s="13"/>
      <c r="Z19" s="13"/>
      <c r="AA19" s="13"/>
    </row>
    <row r="20" spans="1:27" ht="12" customHeight="1">
      <c r="A20" s="43">
        <v>1921</v>
      </c>
      <c r="B20" s="79">
        <f>IF(+'[1]Pop'!D142=0,'[1]Pop'!H142,'[1]Pop'!D142)</f>
        <v>108.538</v>
      </c>
      <c r="C20" s="59">
        <f>SUM(AmCheese!C20,OthCheese!C20)</f>
        <v>434</v>
      </c>
      <c r="D20" s="59">
        <f>SUM(AmCheese!D20,OthCheese!D20)</f>
        <v>27</v>
      </c>
      <c r="E20" s="59">
        <f>SUM(AmCheese!E20,OthCheese!E20)</f>
        <v>51</v>
      </c>
      <c r="F20" s="59">
        <f>SUM(AmCheese!F20,OthCheese!F20)</f>
        <v>512</v>
      </c>
      <c r="G20" s="59">
        <f>SUM(AmCheese!G20,OthCheese!G20)</f>
        <v>15</v>
      </c>
      <c r="H20" s="61" t="s">
        <v>7</v>
      </c>
      <c r="I20" s="59">
        <f>SUM(AmCheese!I20,OthCheese!I20)</f>
        <v>42</v>
      </c>
      <c r="J20" s="59" t="str">
        <f>AmCheese!J20</f>
        <v>NA</v>
      </c>
      <c r="K20" s="59">
        <f t="shared" si="0"/>
        <v>455</v>
      </c>
      <c r="L20" s="59">
        <f>SUM(AmCheese!L20,OthCheese!J20)</f>
        <v>455</v>
      </c>
      <c r="M20" s="59">
        <f>SUM(AmCheese!M20,OthCheese!K20)</f>
        <v>4.19208019311209</v>
      </c>
      <c r="N20" s="13"/>
      <c r="O20" s="13"/>
      <c r="P20" s="13"/>
      <c r="Q20" s="13"/>
      <c r="R20" s="13"/>
      <c r="S20" s="13"/>
      <c r="T20" s="13"/>
      <c r="U20" s="13"/>
      <c r="V20" s="13"/>
      <c r="W20" s="13"/>
      <c r="X20" s="13"/>
      <c r="Y20" s="13"/>
      <c r="Z20" s="13"/>
      <c r="AA20" s="13"/>
    </row>
    <row r="21" spans="1:27" ht="12" customHeight="1">
      <c r="A21" s="43">
        <v>1922</v>
      </c>
      <c r="B21" s="79">
        <f>IF(+'[1]Pop'!D143=0,'[1]Pop'!H143,'[1]Pop'!D143)</f>
        <v>110.049</v>
      </c>
      <c r="C21" s="59">
        <f>SUM(AmCheese!C21,OthCheese!C21)</f>
        <v>432</v>
      </c>
      <c r="D21" s="59">
        <f>SUM(AmCheese!D21,OthCheese!D21)</f>
        <v>47</v>
      </c>
      <c r="E21" s="59">
        <f>SUM(AmCheese!E21,OthCheese!E21)</f>
        <v>42</v>
      </c>
      <c r="F21" s="59">
        <f>SUM(AmCheese!F21,OthCheese!F21)</f>
        <v>521</v>
      </c>
      <c r="G21" s="59">
        <f>SUM(AmCheese!G21,OthCheese!G21)</f>
        <v>8</v>
      </c>
      <c r="H21" s="61" t="s">
        <v>7</v>
      </c>
      <c r="I21" s="59">
        <f>SUM(AmCheese!I21,OthCheese!I21)</f>
        <v>45</v>
      </c>
      <c r="J21" s="59" t="str">
        <f>AmCheese!J21</f>
        <v>NA</v>
      </c>
      <c r="K21" s="59">
        <f t="shared" si="0"/>
        <v>468</v>
      </c>
      <c r="L21" s="59">
        <f>SUM(AmCheese!L21,OthCheese!J21)</f>
        <v>468</v>
      </c>
      <c r="M21" s="59">
        <f>SUM(AmCheese!M21,OthCheese!K21)</f>
        <v>4.252651091786386</v>
      </c>
      <c r="N21" s="13"/>
      <c r="O21" s="13"/>
      <c r="P21" s="13"/>
      <c r="Q21" s="13"/>
      <c r="R21" s="13"/>
      <c r="S21" s="13"/>
      <c r="T21" s="13"/>
      <c r="U21" s="13"/>
      <c r="V21" s="13"/>
      <c r="W21" s="13"/>
      <c r="X21" s="13"/>
      <c r="Y21" s="13"/>
      <c r="Z21" s="13"/>
      <c r="AA21" s="13"/>
    </row>
    <row r="22" spans="1:27" ht="12" customHeight="1">
      <c r="A22" s="43">
        <v>1923</v>
      </c>
      <c r="B22" s="79">
        <f>IF(+'[1]Pop'!D144=0,'[1]Pop'!H144,'[1]Pop'!D144)</f>
        <v>111.947</v>
      </c>
      <c r="C22" s="59">
        <f>SUM(AmCheese!C22,OthCheese!C22)</f>
        <v>471</v>
      </c>
      <c r="D22" s="59">
        <f>SUM(AmCheese!D22,OthCheese!D22)</f>
        <v>64</v>
      </c>
      <c r="E22" s="59">
        <f>SUM(AmCheese!E22,OthCheese!E22)</f>
        <v>45</v>
      </c>
      <c r="F22" s="59">
        <f>SUM(AmCheese!F22,OthCheese!F22)</f>
        <v>580</v>
      </c>
      <c r="G22" s="59">
        <f>SUM(AmCheese!G22,OthCheese!G22)</f>
        <v>11</v>
      </c>
      <c r="H22" s="61" t="s">
        <v>7</v>
      </c>
      <c r="I22" s="59">
        <f>SUM(AmCheese!I22,OthCheese!I22)</f>
        <v>67</v>
      </c>
      <c r="J22" s="59" t="str">
        <f>AmCheese!J22</f>
        <v>NA</v>
      </c>
      <c r="K22" s="59">
        <f t="shared" si="0"/>
        <v>502</v>
      </c>
      <c r="L22" s="59">
        <f>SUM(AmCheese!L22,OthCheese!J22)</f>
        <v>502</v>
      </c>
      <c r="M22" s="59">
        <f>SUM(AmCheese!M22,OthCheese!K22)</f>
        <v>4.484264875342796</v>
      </c>
      <c r="N22" s="13"/>
      <c r="O22" s="13"/>
      <c r="P22" s="13"/>
      <c r="Q22" s="13"/>
      <c r="R22" s="13"/>
      <c r="S22" s="13"/>
      <c r="T22" s="13"/>
      <c r="U22" s="13"/>
      <c r="V22" s="13"/>
      <c r="W22" s="13"/>
      <c r="X22" s="13"/>
      <c r="Y22" s="13"/>
      <c r="Z22" s="13"/>
      <c r="AA22" s="13"/>
    </row>
    <row r="23" spans="1:27" ht="12" customHeight="1">
      <c r="A23" s="43">
        <v>1924</v>
      </c>
      <c r="B23" s="79">
        <f>IF(+'[1]Pop'!D145=0,'[1]Pop'!H145,'[1]Pop'!D145)</f>
        <v>114.109</v>
      </c>
      <c r="C23" s="59">
        <f>SUM(AmCheese!C23,OthCheese!C23)</f>
        <v>474</v>
      </c>
      <c r="D23" s="59">
        <f>SUM(AmCheese!D23,OthCheese!D23)</f>
        <v>59</v>
      </c>
      <c r="E23" s="59">
        <f>SUM(AmCheese!E23,OthCheese!E23)</f>
        <v>67</v>
      </c>
      <c r="F23" s="59">
        <f>SUM(AmCheese!F23,OthCheese!F23)</f>
        <v>600</v>
      </c>
      <c r="G23" s="59">
        <f>SUM(AmCheese!G23,OthCheese!G23)</f>
        <v>4</v>
      </c>
      <c r="H23" s="59">
        <f>SUM(AmCheese!H23,OthCheese!H23)</f>
        <v>4</v>
      </c>
      <c r="I23" s="59">
        <f>SUM(AmCheese!I23,OthCheese!I23)</f>
        <v>68</v>
      </c>
      <c r="J23" s="59" t="str">
        <f>AmCheese!J23</f>
        <v>NA</v>
      </c>
      <c r="K23" s="59">
        <f t="shared" si="0"/>
        <v>524</v>
      </c>
      <c r="L23" s="59">
        <f>SUM(AmCheese!L23,OthCheese!J23)</f>
        <v>524</v>
      </c>
      <c r="M23" s="59">
        <f>SUM(AmCheese!M23,OthCheese!K23)</f>
        <v>4.5921005354529445</v>
      </c>
      <c r="N23" s="13"/>
      <c r="O23" s="13"/>
      <c r="P23" s="13"/>
      <c r="Q23" s="13"/>
      <c r="R23" s="13"/>
      <c r="S23" s="13"/>
      <c r="T23" s="13"/>
      <c r="U23" s="13"/>
      <c r="V23" s="13"/>
      <c r="W23" s="13"/>
      <c r="X23" s="13"/>
      <c r="Y23" s="13"/>
      <c r="Z23" s="13"/>
      <c r="AA23" s="13"/>
    </row>
    <row r="24" spans="1:27" ht="12" customHeight="1">
      <c r="A24" s="43">
        <v>1925</v>
      </c>
      <c r="B24" s="79">
        <f>IF(+'[1]Pop'!D146=0,'[1]Pop'!H146,'[1]Pop'!D146)</f>
        <v>115.829</v>
      </c>
      <c r="C24" s="59">
        <f>SUM(AmCheese!C24,OthCheese!C24)</f>
        <v>503</v>
      </c>
      <c r="D24" s="59">
        <f>SUM(AmCheese!D24,OthCheese!D24)</f>
        <v>62</v>
      </c>
      <c r="E24" s="59">
        <f>SUM(AmCheese!E24,OthCheese!E24)</f>
        <v>68</v>
      </c>
      <c r="F24" s="59">
        <f>SUM(AmCheese!F24,OthCheese!F24)</f>
        <v>633</v>
      </c>
      <c r="G24" s="59">
        <f>SUM(AmCheese!G24,OthCheese!G24)</f>
        <v>9</v>
      </c>
      <c r="H24" s="59">
        <f>SUM(AmCheese!H24,OthCheese!H24)</f>
        <v>4</v>
      </c>
      <c r="I24" s="59">
        <f>SUM(AmCheese!I24,OthCheese!I24)</f>
        <v>77</v>
      </c>
      <c r="J24" s="59" t="str">
        <f>AmCheese!J24</f>
        <v>NA</v>
      </c>
      <c r="K24" s="59">
        <f t="shared" si="0"/>
        <v>543</v>
      </c>
      <c r="L24" s="59">
        <f>SUM(AmCheese!L24,OthCheese!J24)</f>
        <v>543</v>
      </c>
      <c r="M24" s="59">
        <f>SUM(AmCheese!M24,OthCheese!K24)</f>
        <v>4.68794516053838</v>
      </c>
      <c r="N24" s="13"/>
      <c r="O24" s="13"/>
      <c r="P24" s="13"/>
      <c r="Q24" s="13"/>
      <c r="R24" s="13"/>
      <c r="S24" s="13"/>
      <c r="T24" s="13"/>
      <c r="U24" s="13"/>
      <c r="V24" s="13"/>
      <c r="W24" s="13"/>
      <c r="X24" s="13"/>
      <c r="Y24" s="13"/>
      <c r="Z24" s="13"/>
      <c r="AA24" s="13"/>
    </row>
    <row r="25" spans="1:27" ht="12" customHeight="1">
      <c r="A25" s="41">
        <v>1926</v>
      </c>
      <c r="B25" s="78">
        <f>IF(+'[1]Pop'!D147=0,'[1]Pop'!H147,'[1]Pop'!D147)</f>
        <v>117.397</v>
      </c>
      <c r="C25" s="55">
        <f>SUM(AmCheese!C25,OthCheese!C25)</f>
        <v>468</v>
      </c>
      <c r="D25" s="55">
        <f>SUM(AmCheese!D25,OthCheese!D25)</f>
        <v>78</v>
      </c>
      <c r="E25" s="55">
        <f>SUM(AmCheese!E25,OthCheese!E25)</f>
        <v>77</v>
      </c>
      <c r="F25" s="55">
        <f>SUM(AmCheese!F25,OthCheese!F25)</f>
        <v>623</v>
      </c>
      <c r="G25" s="55">
        <f>SUM(AmCheese!G25,OthCheese!G25)</f>
        <v>4</v>
      </c>
      <c r="H25" s="55">
        <f>SUM(AmCheese!H25,OthCheese!H25)</f>
        <v>3</v>
      </c>
      <c r="I25" s="55">
        <f>SUM(AmCheese!I25,OthCheese!I25)</f>
        <v>74</v>
      </c>
      <c r="J25" s="55" t="str">
        <f>AmCheese!J25</f>
        <v>NA</v>
      </c>
      <c r="K25" s="55">
        <f t="shared" si="0"/>
        <v>542</v>
      </c>
      <c r="L25" s="55">
        <f>SUM(AmCheese!L25,OthCheese!J25)</f>
        <v>542</v>
      </c>
      <c r="M25" s="55">
        <f>SUM(AmCheese!M25,OthCheese!K25)</f>
        <v>4.616813036108248</v>
      </c>
      <c r="N25" s="13"/>
      <c r="O25" s="13"/>
      <c r="P25" s="13"/>
      <c r="Q25" s="13"/>
      <c r="R25" s="13"/>
      <c r="S25" s="13"/>
      <c r="T25" s="13"/>
      <c r="U25" s="13"/>
      <c r="V25" s="13"/>
      <c r="W25" s="13"/>
      <c r="X25" s="13"/>
      <c r="Y25" s="13"/>
      <c r="Z25" s="13"/>
      <c r="AA25" s="13"/>
    </row>
    <row r="26" spans="1:27" ht="12" customHeight="1">
      <c r="A26" s="41">
        <v>1927</v>
      </c>
      <c r="B26" s="78">
        <f>IF(+'[1]Pop'!D148=0,'[1]Pop'!H148,'[1]Pop'!D148)</f>
        <v>119.035</v>
      </c>
      <c r="C26" s="55">
        <f>SUM(AmCheese!C26,OthCheese!C26)</f>
        <v>462</v>
      </c>
      <c r="D26" s="55">
        <f>SUM(AmCheese!D26,OthCheese!D26)</f>
        <v>79</v>
      </c>
      <c r="E26" s="55">
        <f>SUM(AmCheese!E26,OthCheese!E26)</f>
        <v>74</v>
      </c>
      <c r="F26" s="55">
        <f>SUM(AmCheese!F26,OthCheese!F26)</f>
        <v>615</v>
      </c>
      <c r="G26" s="55">
        <f>SUM(AmCheese!G26,OthCheese!G26)</f>
        <v>3</v>
      </c>
      <c r="H26" s="55">
        <f>SUM(AmCheese!H26,OthCheese!H26)</f>
        <v>3</v>
      </c>
      <c r="I26" s="55">
        <f>SUM(AmCheese!I26,OthCheese!I26)</f>
        <v>66</v>
      </c>
      <c r="J26" s="55" t="str">
        <f>AmCheese!J26</f>
        <v>NA</v>
      </c>
      <c r="K26" s="55">
        <f t="shared" si="0"/>
        <v>543</v>
      </c>
      <c r="L26" s="55">
        <f>SUM(AmCheese!L26,OthCheese!J26)</f>
        <v>543</v>
      </c>
      <c r="M26" s="55">
        <f>SUM(AmCheese!M26,OthCheese!K26)</f>
        <v>4.5616835384550765</v>
      </c>
      <c r="N26" s="13"/>
      <c r="O26" s="13"/>
      <c r="P26" s="13"/>
      <c r="Q26" s="13"/>
      <c r="R26" s="13"/>
      <c r="S26" s="13"/>
      <c r="T26" s="13"/>
      <c r="U26" s="13"/>
      <c r="V26" s="13"/>
      <c r="W26" s="13"/>
      <c r="X26" s="13"/>
      <c r="Y26" s="13"/>
      <c r="Z26" s="13"/>
      <c r="AA26" s="13"/>
    </row>
    <row r="27" spans="1:27" ht="12" customHeight="1">
      <c r="A27" s="41">
        <v>1928</v>
      </c>
      <c r="B27" s="78">
        <f>IF(+'[1]Pop'!D149=0,'[1]Pop'!H149,'[1]Pop'!D149)</f>
        <v>120.509</v>
      </c>
      <c r="C27" s="55">
        <f>SUM(AmCheese!C27,OthCheese!C27)</f>
        <v>479</v>
      </c>
      <c r="D27" s="55">
        <f>SUM(AmCheese!D27,OthCheese!D27)</f>
        <v>81</v>
      </c>
      <c r="E27" s="55">
        <f>SUM(AmCheese!E27,OthCheese!E27)</f>
        <v>66</v>
      </c>
      <c r="F27" s="55">
        <f>SUM(AmCheese!F27,OthCheese!F27)</f>
        <v>626</v>
      </c>
      <c r="G27" s="55">
        <f>SUM(AmCheese!G27,OthCheese!G27)</f>
        <v>3</v>
      </c>
      <c r="H27" s="55">
        <f>SUM(AmCheese!H27,OthCheese!H27)</f>
        <v>2</v>
      </c>
      <c r="I27" s="55">
        <f>SUM(AmCheese!I27,OthCheese!I27)</f>
        <v>89</v>
      </c>
      <c r="J27" s="55" t="str">
        <f>AmCheese!J27</f>
        <v>NA</v>
      </c>
      <c r="K27" s="55">
        <f t="shared" si="0"/>
        <v>532</v>
      </c>
      <c r="L27" s="55">
        <f>SUM(AmCheese!L27,OthCheese!J27)</f>
        <v>532</v>
      </c>
      <c r="M27" s="55">
        <f>SUM(AmCheese!M27,OthCheese!K27)</f>
        <v>4.414608037573958</v>
      </c>
      <c r="N27" s="13"/>
      <c r="O27" s="13"/>
      <c r="P27" s="13"/>
      <c r="Q27" s="13"/>
      <c r="R27" s="13"/>
      <c r="S27" s="13"/>
      <c r="T27" s="13"/>
      <c r="U27" s="13"/>
      <c r="V27" s="13"/>
      <c r="W27" s="13"/>
      <c r="X27" s="13"/>
      <c r="Y27" s="13"/>
      <c r="Z27" s="13"/>
      <c r="AA27" s="13"/>
    </row>
    <row r="28" spans="1:27" ht="12" customHeight="1">
      <c r="A28" s="41">
        <v>1929</v>
      </c>
      <c r="B28" s="78">
        <f>IF(+'[1]Pop'!D150=0,'[1]Pop'!H150,'[1]Pop'!D150)</f>
        <v>121.767</v>
      </c>
      <c r="C28" s="55">
        <f>SUM(AmCheese!C28,OthCheese!C28)</f>
        <v>499</v>
      </c>
      <c r="D28" s="55">
        <f>SUM(AmCheese!D28,OthCheese!D28)</f>
        <v>76</v>
      </c>
      <c r="E28" s="55">
        <f>SUM(AmCheese!E28,OthCheese!E28)</f>
        <v>89</v>
      </c>
      <c r="F28" s="55">
        <f>SUM(AmCheese!F28,OthCheese!F28)</f>
        <v>664</v>
      </c>
      <c r="G28" s="55">
        <f>SUM(AmCheese!G28,OthCheese!G28)</f>
        <v>3</v>
      </c>
      <c r="H28" s="55">
        <f>SUM(AmCheese!H28,OthCheese!H28)</f>
        <v>2</v>
      </c>
      <c r="I28" s="55">
        <f>SUM(AmCheese!I28,OthCheese!I28)</f>
        <v>86</v>
      </c>
      <c r="J28" s="55" t="str">
        <f>AmCheese!J28</f>
        <v>NA</v>
      </c>
      <c r="K28" s="55">
        <f t="shared" si="0"/>
        <v>573</v>
      </c>
      <c r="L28" s="55">
        <f>SUM(AmCheese!L28,OthCheese!J28)</f>
        <v>573</v>
      </c>
      <c r="M28" s="55">
        <f>SUM(AmCheese!M28,OthCheese!K28)</f>
        <v>4.7057084431742595</v>
      </c>
      <c r="N28" s="13"/>
      <c r="O28" s="13"/>
      <c r="P28" s="13"/>
      <c r="Q28" s="13"/>
      <c r="R28" s="13"/>
      <c r="S28" s="13"/>
      <c r="T28" s="13"/>
      <c r="U28" s="13"/>
      <c r="V28" s="13"/>
      <c r="W28" s="13"/>
      <c r="X28" s="13"/>
      <c r="Y28" s="13"/>
      <c r="Z28" s="13"/>
      <c r="AA28" s="13"/>
    </row>
    <row r="29" spans="1:27" ht="12" customHeight="1">
      <c r="A29" s="41">
        <v>1930</v>
      </c>
      <c r="B29" s="78">
        <f>IF(+'[1]Pop'!D151=0,'[1]Pop'!H151,'[1]Pop'!D151)</f>
        <v>123.188</v>
      </c>
      <c r="C29" s="55">
        <f>SUM(AmCheese!C29,OthCheese!C29)</f>
        <v>510</v>
      </c>
      <c r="D29" s="55">
        <f>SUM(AmCheese!D29,OthCheese!D29)</f>
        <v>68</v>
      </c>
      <c r="E29" s="55">
        <f>SUM(AmCheese!E29,OthCheese!E29)</f>
        <v>86</v>
      </c>
      <c r="F29" s="55">
        <f>SUM(AmCheese!F29,OthCheese!F29)</f>
        <v>664</v>
      </c>
      <c r="G29" s="55">
        <f>SUM(AmCheese!G29,OthCheese!G29)</f>
        <v>2</v>
      </c>
      <c r="H29" s="55">
        <f>SUM(AmCheese!H29,OthCheese!H29)</f>
        <v>2</v>
      </c>
      <c r="I29" s="55">
        <f>SUM(AmCheese!I29,OthCheese!I29)</f>
        <v>83</v>
      </c>
      <c r="J29" s="55" t="str">
        <f>AmCheese!J29</f>
        <v>NA</v>
      </c>
      <c r="K29" s="55">
        <f t="shared" si="0"/>
        <v>577</v>
      </c>
      <c r="L29" s="55">
        <f>SUM(AmCheese!L29,OthCheese!J29)</f>
        <v>577</v>
      </c>
      <c r="M29" s="55">
        <f>SUM(AmCheese!M29,OthCheese!K29)</f>
        <v>4.683897782251518</v>
      </c>
      <c r="N29" s="13"/>
      <c r="O29" s="13"/>
      <c r="P29" s="13"/>
      <c r="Q29" s="13"/>
      <c r="R29" s="13"/>
      <c r="S29" s="13"/>
      <c r="T29" s="13"/>
      <c r="U29" s="13"/>
      <c r="V29" s="13"/>
      <c r="W29" s="13"/>
      <c r="X29" s="13"/>
      <c r="Y29" s="13"/>
      <c r="Z29" s="13"/>
      <c r="AA29" s="13"/>
    </row>
    <row r="30" spans="1:27" ht="12" customHeight="1">
      <c r="A30" s="43">
        <v>1931</v>
      </c>
      <c r="B30" s="79">
        <f>IF(+'[1]Pop'!D152=0,'[1]Pop'!H152,'[1]Pop'!D152)</f>
        <v>124.149</v>
      </c>
      <c r="C30" s="59">
        <f>SUM(AmCheese!C30,OthCheese!C30)</f>
        <v>499</v>
      </c>
      <c r="D30" s="59">
        <f>SUM(AmCheese!D30,OthCheese!D30)</f>
        <v>62</v>
      </c>
      <c r="E30" s="59">
        <f>SUM(AmCheese!E30,OthCheese!E30)</f>
        <v>83</v>
      </c>
      <c r="F30" s="59">
        <f>SUM(AmCheese!F30,OthCheese!F30)</f>
        <v>644</v>
      </c>
      <c r="G30" s="59">
        <f>SUM(AmCheese!G30,OthCheese!G30)</f>
        <v>2</v>
      </c>
      <c r="H30" s="59">
        <f>SUM(AmCheese!H30,OthCheese!H30)</f>
        <v>2</v>
      </c>
      <c r="I30" s="59">
        <f>SUM(AmCheese!I30,OthCheese!I30)</f>
        <v>78</v>
      </c>
      <c r="J30" s="59" t="str">
        <f>AmCheese!J30</f>
        <v>NA</v>
      </c>
      <c r="K30" s="59">
        <f t="shared" si="0"/>
        <v>562</v>
      </c>
      <c r="L30" s="59">
        <f>SUM(AmCheese!L30,OthCheese!J30)</f>
        <v>562</v>
      </c>
      <c r="M30" s="59">
        <f>SUM(AmCheese!M30,OthCheese!K30)</f>
        <v>4.526818580898759</v>
      </c>
      <c r="N30" s="13"/>
      <c r="O30" s="13"/>
      <c r="P30" s="13"/>
      <c r="Q30" s="13"/>
      <c r="R30" s="13"/>
      <c r="S30" s="13"/>
      <c r="T30" s="13"/>
      <c r="U30" s="13"/>
      <c r="V30" s="13"/>
      <c r="W30" s="13"/>
      <c r="X30" s="13"/>
      <c r="Y30" s="13"/>
      <c r="Z30" s="13"/>
      <c r="AA30" s="13"/>
    </row>
    <row r="31" spans="1:27" ht="12" customHeight="1">
      <c r="A31" s="43">
        <v>1932</v>
      </c>
      <c r="B31" s="79">
        <f>IF(+'[1]Pop'!D153=0,'[1]Pop'!H153,'[1]Pop'!D153)</f>
        <v>124.949</v>
      </c>
      <c r="C31" s="59">
        <f>SUM(AmCheese!C31,OthCheese!C31)</f>
        <v>491</v>
      </c>
      <c r="D31" s="59">
        <f>SUM(AmCheese!D31,OthCheese!D31)</f>
        <v>56</v>
      </c>
      <c r="E31" s="59">
        <f>SUM(AmCheese!E31,OthCheese!E31)</f>
        <v>78</v>
      </c>
      <c r="F31" s="59">
        <f>SUM(AmCheese!F31,OthCheese!F31)</f>
        <v>625</v>
      </c>
      <c r="G31" s="59">
        <f>SUM(AmCheese!G31,OthCheese!G31)</f>
        <v>1</v>
      </c>
      <c r="H31" s="59">
        <f>SUM(AmCheese!H31,OthCheese!H31)</f>
        <v>2</v>
      </c>
      <c r="I31" s="59">
        <f>SUM(AmCheese!I31,OthCheese!I31)</f>
        <v>69</v>
      </c>
      <c r="J31" s="59" t="str">
        <f>AmCheese!J31</f>
        <v>NA</v>
      </c>
      <c r="K31" s="59">
        <f t="shared" si="0"/>
        <v>553</v>
      </c>
      <c r="L31" s="59">
        <f>SUM(AmCheese!L31,OthCheese!J31)</f>
        <v>553</v>
      </c>
      <c r="M31" s="59">
        <f>SUM(AmCheese!M31,OthCheese!K31)</f>
        <v>4.425805728737325</v>
      </c>
      <c r="N31" s="13"/>
      <c r="O31" s="13"/>
      <c r="P31" s="13"/>
      <c r="Q31" s="13"/>
      <c r="R31" s="13"/>
      <c r="S31" s="13"/>
      <c r="T31" s="13"/>
      <c r="U31" s="13"/>
      <c r="V31" s="13"/>
      <c r="W31" s="13"/>
      <c r="X31" s="13"/>
      <c r="Y31" s="13"/>
      <c r="Z31" s="13"/>
      <c r="AA31" s="13"/>
    </row>
    <row r="32" spans="1:27" ht="12" customHeight="1">
      <c r="A32" s="43">
        <v>1933</v>
      </c>
      <c r="B32" s="79">
        <f>IF(+'[1]Pop'!D154=0,'[1]Pop'!H154,'[1]Pop'!D154)</f>
        <v>125.69</v>
      </c>
      <c r="C32" s="59">
        <f>SUM(AmCheese!C32,OthCheese!C32)</f>
        <v>548</v>
      </c>
      <c r="D32" s="59">
        <f>SUM(AmCheese!D32,OthCheese!D32)</f>
        <v>48</v>
      </c>
      <c r="E32" s="59">
        <f>SUM(AmCheese!E32,OthCheese!E32)</f>
        <v>69</v>
      </c>
      <c r="F32" s="59">
        <f>SUM(AmCheese!F32,OthCheese!F32)</f>
        <v>665</v>
      </c>
      <c r="G32" s="59">
        <f>SUM(AmCheese!G32,OthCheese!G32)</f>
        <v>1</v>
      </c>
      <c r="H32" s="59">
        <f>SUM(AmCheese!H32,OthCheese!H32)</f>
        <v>2</v>
      </c>
      <c r="I32" s="59">
        <f>SUM(AmCheese!I32,OthCheese!I32)</f>
        <v>92</v>
      </c>
      <c r="J32" s="59" t="str">
        <f>AmCheese!J32</f>
        <v>NA</v>
      </c>
      <c r="K32" s="59">
        <f t="shared" si="0"/>
        <v>570</v>
      </c>
      <c r="L32" s="59">
        <f>SUM(AmCheese!L32,OthCheese!J32)</f>
        <v>570</v>
      </c>
      <c r="M32" s="59">
        <f>SUM(AmCheese!M32,OthCheese!K32)</f>
        <v>4.534966982257936</v>
      </c>
      <c r="N32" s="13"/>
      <c r="O32" s="13"/>
      <c r="P32" s="13"/>
      <c r="Q32" s="13"/>
      <c r="R32" s="13"/>
      <c r="S32" s="13"/>
      <c r="T32" s="13"/>
      <c r="U32" s="13"/>
      <c r="V32" s="13"/>
      <c r="W32" s="13"/>
      <c r="X32" s="13"/>
      <c r="Y32" s="13"/>
      <c r="Z32" s="13"/>
      <c r="AA32" s="13"/>
    </row>
    <row r="33" spans="1:27" ht="12" customHeight="1">
      <c r="A33" s="43">
        <v>1934</v>
      </c>
      <c r="B33" s="79">
        <f>IF(+'[1]Pop'!D155=0,'[1]Pop'!H155,'[1]Pop'!D155)</f>
        <v>126.485</v>
      </c>
      <c r="C33" s="59">
        <f>SUM(AmCheese!C33,OthCheese!C33)</f>
        <v>587</v>
      </c>
      <c r="D33" s="59">
        <f>SUM(AmCheese!D33,OthCheese!D33)</f>
        <v>48</v>
      </c>
      <c r="E33" s="59">
        <f>SUM(AmCheese!E33,OthCheese!E33)</f>
        <v>92</v>
      </c>
      <c r="F33" s="59">
        <f>SUM(AmCheese!F33,OthCheese!F33)</f>
        <v>727</v>
      </c>
      <c r="G33" s="59">
        <f>SUM(AmCheese!G33,OthCheese!G33)</f>
        <v>1</v>
      </c>
      <c r="H33" s="59">
        <f>SUM(AmCheese!H33,OthCheese!H33)</f>
        <v>3</v>
      </c>
      <c r="I33" s="59">
        <f>SUM(AmCheese!I33,OthCheese!I33)</f>
        <v>102</v>
      </c>
      <c r="J33" s="59" t="str">
        <f>AmCheese!J33</f>
        <v>NA</v>
      </c>
      <c r="K33" s="59">
        <f t="shared" si="0"/>
        <v>621</v>
      </c>
      <c r="L33" s="59">
        <f>SUM(AmCheese!L33,OthCheese!J33)</f>
        <v>621</v>
      </c>
      <c r="M33" s="59">
        <f>SUM(AmCheese!M33,OthCheese!K33)</f>
        <v>4.909673083764874</v>
      </c>
      <c r="N33" s="13"/>
      <c r="O33" s="13"/>
      <c r="P33" s="13"/>
      <c r="Q33" s="13"/>
      <c r="R33" s="13"/>
      <c r="S33" s="13"/>
      <c r="T33" s="13"/>
      <c r="U33" s="13"/>
      <c r="V33" s="13"/>
      <c r="W33" s="13"/>
      <c r="X33" s="13"/>
      <c r="Y33" s="13"/>
      <c r="Z33" s="13"/>
      <c r="AA33" s="13"/>
    </row>
    <row r="34" spans="1:27" ht="12" customHeight="1">
      <c r="A34" s="43">
        <v>1935</v>
      </c>
      <c r="B34" s="79">
        <f>IF(+'[1]Pop'!D156=0,'[1]Pop'!H156,'[1]Pop'!D156)</f>
        <v>127.362</v>
      </c>
      <c r="C34" s="59">
        <f>SUM(AmCheese!C34,OthCheese!C34)</f>
        <v>628</v>
      </c>
      <c r="D34" s="59">
        <f>SUM(AmCheese!D34,OthCheese!D34)</f>
        <v>49</v>
      </c>
      <c r="E34" s="59">
        <f>SUM(AmCheese!E34,OthCheese!E34)</f>
        <v>102</v>
      </c>
      <c r="F34" s="59">
        <f>SUM(AmCheese!F34,OthCheese!F34)</f>
        <v>779</v>
      </c>
      <c r="G34" s="59">
        <f>SUM(AmCheese!G34,OthCheese!G34)</f>
        <v>1</v>
      </c>
      <c r="H34" s="59">
        <f>SUM(AmCheese!H34,OthCheese!H34)</f>
        <v>3</v>
      </c>
      <c r="I34" s="59">
        <f>SUM(AmCheese!I34,OthCheese!I34)</f>
        <v>100</v>
      </c>
      <c r="J34" s="59" t="str">
        <f>AmCheese!J34</f>
        <v>NA</v>
      </c>
      <c r="K34" s="59">
        <f t="shared" si="0"/>
        <v>675</v>
      </c>
      <c r="L34" s="59">
        <f>SUM(AmCheese!L34,OthCheese!J34)</f>
        <v>675</v>
      </c>
      <c r="M34" s="59">
        <f>SUM(AmCheese!M34,OthCheese!K34)</f>
        <v>5.299853959579781</v>
      </c>
      <c r="N34" s="13"/>
      <c r="O34" s="13"/>
      <c r="P34" s="13"/>
      <c r="Q34" s="13"/>
      <c r="R34" s="13"/>
      <c r="S34" s="13"/>
      <c r="T34" s="13"/>
      <c r="U34" s="13"/>
      <c r="V34" s="13"/>
      <c r="W34" s="13"/>
      <c r="X34" s="13"/>
      <c r="Y34" s="13"/>
      <c r="Z34" s="13"/>
      <c r="AA34" s="13"/>
    </row>
    <row r="35" spans="1:27" ht="12" customHeight="1">
      <c r="A35" s="41">
        <v>1936</v>
      </c>
      <c r="B35" s="78">
        <f>IF(+'[1]Pop'!D157=0,'[1]Pop'!H157,'[1]Pop'!D157)</f>
        <v>128.181</v>
      </c>
      <c r="C35" s="55">
        <f>SUM(AmCheese!C35,OthCheese!C35)</f>
        <v>650</v>
      </c>
      <c r="D35" s="55">
        <f>SUM(AmCheese!D35,OthCheese!D35)</f>
        <v>60</v>
      </c>
      <c r="E35" s="55">
        <f>SUM(AmCheese!E35,OthCheese!E35)</f>
        <v>100</v>
      </c>
      <c r="F35" s="55">
        <f>SUM(AmCheese!F35,OthCheese!F35)</f>
        <v>810</v>
      </c>
      <c r="G35" s="55">
        <f>SUM(AmCheese!G35,OthCheese!G35)</f>
        <v>1</v>
      </c>
      <c r="H35" s="55">
        <f>SUM(AmCheese!H35,OthCheese!H35)</f>
        <v>3</v>
      </c>
      <c r="I35" s="55">
        <f>SUM(AmCheese!I35,OthCheese!I35)</f>
        <v>110</v>
      </c>
      <c r="J35" s="55" t="str">
        <f>AmCheese!J35</f>
        <v>NA</v>
      </c>
      <c r="K35" s="55">
        <f t="shared" si="0"/>
        <v>696</v>
      </c>
      <c r="L35" s="55">
        <f>SUM(AmCheese!L35,OthCheese!J35)</f>
        <v>696</v>
      </c>
      <c r="M35" s="55">
        <f>SUM(AmCheese!M35,OthCheese!K35)</f>
        <v>5.429821892480165</v>
      </c>
      <c r="N35" s="13"/>
      <c r="O35" s="13"/>
      <c r="P35" s="13"/>
      <c r="Q35" s="13"/>
      <c r="R35" s="13"/>
      <c r="S35" s="13"/>
      <c r="T35" s="13"/>
      <c r="U35" s="13"/>
      <c r="V35" s="13"/>
      <c r="W35" s="13"/>
      <c r="X35" s="13"/>
      <c r="Y35" s="13"/>
      <c r="Z35" s="13"/>
      <c r="AA35" s="13"/>
    </row>
    <row r="36" spans="1:27" ht="12" customHeight="1">
      <c r="A36" s="41">
        <v>1937</v>
      </c>
      <c r="B36" s="78">
        <f>IF(+'[1]Pop'!D158=0,'[1]Pop'!H158,'[1]Pop'!D158)</f>
        <v>128.961</v>
      </c>
      <c r="C36" s="55">
        <f>SUM(AmCheese!C36,OthCheese!C36)</f>
        <v>653</v>
      </c>
      <c r="D36" s="55">
        <f>SUM(AmCheese!D36,OthCheese!D36)</f>
        <v>61</v>
      </c>
      <c r="E36" s="55">
        <f>SUM(AmCheese!E36,OthCheese!E36)</f>
        <v>110</v>
      </c>
      <c r="F36" s="55">
        <f>SUM(AmCheese!F36,OthCheese!F36)</f>
        <v>824</v>
      </c>
      <c r="G36" s="55">
        <f>SUM(AmCheese!G36,OthCheese!G36)</f>
        <v>1</v>
      </c>
      <c r="H36" s="55">
        <f>SUM(AmCheese!H36,OthCheese!H36)</f>
        <v>3</v>
      </c>
      <c r="I36" s="55">
        <f>SUM(AmCheese!I36,OthCheese!I36)</f>
        <v>104</v>
      </c>
      <c r="J36" s="55" t="str">
        <f>AmCheese!J36</f>
        <v>NA</v>
      </c>
      <c r="K36" s="55">
        <f t="shared" si="0"/>
        <v>716</v>
      </c>
      <c r="L36" s="55">
        <f>SUM(AmCheese!L36,OthCheese!J36)</f>
        <v>716</v>
      </c>
      <c r="M36" s="55">
        <f>SUM(AmCheese!M36,OthCheese!K36)</f>
        <v>5.552066128519474</v>
      </c>
      <c r="N36" s="13"/>
      <c r="O36" s="13"/>
      <c r="P36" s="13"/>
      <c r="Q36" s="13"/>
      <c r="R36" s="13"/>
      <c r="S36" s="13"/>
      <c r="T36" s="13"/>
      <c r="U36" s="13"/>
      <c r="V36" s="13"/>
      <c r="W36" s="13"/>
      <c r="X36" s="13"/>
      <c r="Y36" s="13"/>
      <c r="Z36" s="13"/>
      <c r="AA36" s="13"/>
    </row>
    <row r="37" spans="1:27" ht="12" customHeight="1">
      <c r="A37" s="41">
        <v>1938</v>
      </c>
      <c r="B37" s="78">
        <f>IF(+'[1]Pop'!D159=0,'[1]Pop'!H159,'[1]Pop'!D159)</f>
        <v>129.969</v>
      </c>
      <c r="C37" s="55">
        <f>SUM(AmCheese!C37,OthCheese!C37)</f>
        <v>726</v>
      </c>
      <c r="D37" s="55">
        <f>SUM(AmCheese!D37,OthCheese!D37)</f>
        <v>54</v>
      </c>
      <c r="E37" s="55">
        <f>SUM(AmCheese!E37,OthCheese!E37)</f>
        <v>104</v>
      </c>
      <c r="F37" s="55">
        <f>SUM(AmCheese!F37,OthCheese!F37)</f>
        <v>884</v>
      </c>
      <c r="G37" s="55">
        <f>SUM(AmCheese!G37,OthCheese!G37)</f>
        <v>1</v>
      </c>
      <c r="H37" s="55">
        <f>SUM(AmCheese!H37,OthCheese!H37)</f>
        <v>3</v>
      </c>
      <c r="I37" s="55">
        <f>SUM(AmCheese!I37,OthCheese!I37)</f>
        <v>120</v>
      </c>
      <c r="J37" s="55" t="str">
        <f>AmCheese!J37</f>
        <v>NA</v>
      </c>
      <c r="K37" s="55">
        <f t="shared" si="0"/>
        <v>760</v>
      </c>
      <c r="L37" s="55">
        <f>SUM(AmCheese!L37,OthCheese!J37)</f>
        <v>760</v>
      </c>
      <c r="M37" s="55">
        <f>SUM(AmCheese!M37,OthCheese!K37)</f>
        <v>5.847548261508514</v>
      </c>
      <c r="N37" s="13"/>
      <c r="O37" s="13"/>
      <c r="P37" s="13"/>
      <c r="Q37" s="13"/>
      <c r="R37" s="13"/>
      <c r="S37" s="13"/>
      <c r="T37" s="13"/>
      <c r="U37" s="13"/>
      <c r="V37" s="13"/>
      <c r="W37" s="13"/>
      <c r="X37" s="13"/>
      <c r="Y37" s="13"/>
      <c r="Z37" s="13"/>
      <c r="AA37" s="13"/>
    </row>
    <row r="38" spans="1:27" ht="12" customHeight="1">
      <c r="A38" s="41">
        <v>1939</v>
      </c>
      <c r="B38" s="78">
        <f>IF(+'[1]Pop'!D160=0,'[1]Pop'!H160,'[1]Pop'!D160)</f>
        <v>131.028</v>
      </c>
      <c r="C38" s="55">
        <f>SUM(AmCheese!C38,OthCheese!C38)</f>
        <v>710</v>
      </c>
      <c r="D38" s="55">
        <f>SUM(AmCheese!D38,OthCheese!D38)</f>
        <v>59</v>
      </c>
      <c r="E38" s="55">
        <f>SUM(AmCheese!E38,OthCheese!E38)</f>
        <v>120</v>
      </c>
      <c r="F38" s="55">
        <f>SUM(AmCheese!F38,OthCheese!F38)</f>
        <v>889</v>
      </c>
      <c r="G38" s="55">
        <f>SUM(AmCheese!G38,OthCheese!G38)</f>
        <v>1</v>
      </c>
      <c r="H38" s="55">
        <f>SUM(AmCheese!H38,OthCheese!H38)</f>
        <v>3</v>
      </c>
      <c r="I38" s="55">
        <f>SUM(AmCheese!I38,OthCheese!I38)</f>
        <v>109</v>
      </c>
      <c r="J38" s="55" t="str">
        <f>AmCheese!J38</f>
        <v>NA</v>
      </c>
      <c r="K38" s="55">
        <f t="shared" si="0"/>
        <v>776</v>
      </c>
      <c r="L38" s="55">
        <f>SUM(AmCheese!L38,OthCheese!J38)</f>
        <v>776</v>
      </c>
      <c r="M38" s="55">
        <f>SUM(AmCheese!M38,OthCheese!K38)</f>
        <v>5.922398266019477</v>
      </c>
      <c r="N38" s="13"/>
      <c r="O38" s="13"/>
      <c r="P38" s="13"/>
      <c r="Q38" s="13"/>
      <c r="R38" s="13"/>
      <c r="S38" s="13"/>
      <c r="T38" s="13"/>
      <c r="U38" s="13"/>
      <c r="V38" s="13"/>
      <c r="W38" s="13"/>
      <c r="X38" s="13"/>
      <c r="Y38" s="13"/>
      <c r="Z38" s="13"/>
      <c r="AA38" s="13"/>
    </row>
    <row r="39" spans="1:27" ht="12" customHeight="1">
      <c r="A39" s="41">
        <v>1940</v>
      </c>
      <c r="B39" s="78">
        <f>IF(+'[1]Pop'!D161=0,'[1]Pop'!H161,'[1]Pop'!D161)</f>
        <v>132.122</v>
      </c>
      <c r="C39" s="55">
        <f>SUM(AmCheese!C39,OthCheese!C39)</f>
        <v>785</v>
      </c>
      <c r="D39" s="55">
        <f>SUM(AmCheese!D39,OthCheese!D39)</f>
        <v>33</v>
      </c>
      <c r="E39" s="55">
        <f>SUM(AmCheese!E39,OthCheese!E39)</f>
        <v>109</v>
      </c>
      <c r="F39" s="55">
        <f>SUM(AmCheese!F39,OthCheese!F39)</f>
        <v>927</v>
      </c>
      <c r="G39" s="55">
        <f>SUM(AmCheese!G39,OthCheese!G39)</f>
        <v>2</v>
      </c>
      <c r="H39" s="55">
        <f>SUM(AmCheese!H39,OthCheese!H39)</f>
        <v>4</v>
      </c>
      <c r="I39" s="55">
        <f>SUM(AmCheese!I39,OthCheese!I39)</f>
        <v>130</v>
      </c>
      <c r="J39" s="55" t="str">
        <f>AmCheese!J39</f>
        <v>NA</v>
      </c>
      <c r="K39" s="55">
        <f t="shared" si="0"/>
        <v>791</v>
      </c>
      <c r="L39" s="55">
        <f>SUM(AmCheese!L39,OthCheese!J39)</f>
        <v>791</v>
      </c>
      <c r="M39" s="55">
        <f>SUM(AmCheese!M39,OthCheese!K39)</f>
        <v>5.986890903861582</v>
      </c>
      <c r="N39" s="13"/>
      <c r="O39" s="13"/>
      <c r="P39" s="13"/>
      <c r="Q39" s="13"/>
      <c r="R39" s="13"/>
      <c r="S39" s="13"/>
      <c r="T39" s="13"/>
      <c r="U39" s="13"/>
      <c r="V39" s="13"/>
      <c r="W39" s="13"/>
      <c r="X39" s="13"/>
      <c r="Y39" s="13"/>
      <c r="Z39" s="13"/>
      <c r="AA39" s="13"/>
    </row>
    <row r="40" spans="1:27" ht="12" customHeight="1">
      <c r="A40" s="43">
        <v>1941</v>
      </c>
      <c r="B40" s="79">
        <f>IF(+'[1]Pop'!D162=0,'[1]Pop'!H162,'[1]Pop'!D162)</f>
        <v>133.402</v>
      </c>
      <c r="C40" s="59">
        <f>SUM(AmCheese!C40,OthCheese!C40)</f>
        <v>956</v>
      </c>
      <c r="D40" s="59">
        <f>SUM(AmCheese!D40,OthCheese!D40)</f>
        <v>20</v>
      </c>
      <c r="E40" s="59">
        <f>SUM(AmCheese!E40,OthCheese!E40)</f>
        <v>130</v>
      </c>
      <c r="F40" s="59">
        <f>SUM(AmCheese!F40,OthCheese!F40)</f>
        <v>1106</v>
      </c>
      <c r="G40" s="59">
        <f>SUM(AmCheese!G40,OthCheese!G40)</f>
        <v>95</v>
      </c>
      <c r="H40" s="59">
        <f>SUM(AmCheese!H40,OthCheese!H40)</f>
        <v>5</v>
      </c>
      <c r="I40" s="59">
        <f>SUM(AmCheese!I40,OthCheese!I40)</f>
        <v>215</v>
      </c>
      <c r="J40" s="59" t="str">
        <f>AmCheese!J40</f>
        <v>NA</v>
      </c>
      <c r="K40" s="59">
        <f t="shared" si="0"/>
        <v>791</v>
      </c>
      <c r="L40" s="59">
        <f>SUM(AmCheese!L40,OthCheese!J40)</f>
        <v>791</v>
      </c>
      <c r="M40" s="59">
        <f>SUM(AmCheese!M40,OthCheese!K40)</f>
        <v>5.9294463351374045</v>
      </c>
      <c r="N40" s="13"/>
      <c r="O40" s="13"/>
      <c r="P40" s="13"/>
      <c r="Q40" s="13"/>
      <c r="R40" s="13"/>
      <c r="S40" s="13"/>
      <c r="T40" s="13"/>
      <c r="U40" s="13"/>
      <c r="V40" s="13"/>
      <c r="W40" s="13"/>
      <c r="X40" s="13"/>
      <c r="Y40" s="13"/>
      <c r="Z40" s="13"/>
      <c r="AA40" s="13"/>
    </row>
    <row r="41" spans="1:27" ht="12" customHeight="1">
      <c r="A41" s="43">
        <v>1942</v>
      </c>
      <c r="B41" s="79">
        <f>IF(+'[1]Pop'!D163=0,'[1]Pop'!H163,'[1]Pop'!D163)</f>
        <v>134.86</v>
      </c>
      <c r="C41" s="59">
        <f>SUM(AmCheese!C41,OthCheese!C41)</f>
        <v>1112</v>
      </c>
      <c r="D41" s="59">
        <f>SUM(AmCheese!D41,OthCheese!D41)</f>
        <v>24</v>
      </c>
      <c r="E41" s="59">
        <f>SUM(AmCheese!E41,OthCheese!E41)</f>
        <v>215</v>
      </c>
      <c r="F41" s="59">
        <f>SUM(AmCheese!F41,OthCheese!F41)</f>
        <v>1351</v>
      </c>
      <c r="G41" s="59">
        <f>SUM(AmCheese!G41,OthCheese!G41)</f>
        <v>308</v>
      </c>
      <c r="H41" s="59">
        <f>SUM(AmCheese!H41,OthCheese!H41)</f>
        <v>5</v>
      </c>
      <c r="I41" s="59">
        <f>SUM(AmCheese!I41,OthCheese!I41)</f>
        <v>139</v>
      </c>
      <c r="J41" s="59" t="str">
        <f>AmCheese!J41</f>
        <v>NA</v>
      </c>
      <c r="K41" s="59">
        <f t="shared" si="0"/>
        <v>899</v>
      </c>
      <c r="L41" s="59">
        <f>SUM(AmCheese!L41,OthCheese!J41)</f>
        <v>899</v>
      </c>
      <c r="M41" s="59">
        <f>SUM(AmCheese!M41,OthCheese!K41)</f>
        <v>6.666172326857481</v>
      </c>
      <c r="N41" s="13"/>
      <c r="O41" s="13"/>
      <c r="P41" s="13"/>
      <c r="Q41" s="13"/>
      <c r="R41" s="13"/>
      <c r="S41" s="13"/>
      <c r="T41" s="13"/>
      <c r="U41" s="13"/>
      <c r="V41" s="13"/>
      <c r="W41" s="13"/>
      <c r="X41" s="13"/>
      <c r="Y41" s="13"/>
      <c r="Z41" s="13"/>
      <c r="AA41" s="13"/>
    </row>
    <row r="42" spans="1:27" ht="12" customHeight="1">
      <c r="A42" s="43">
        <v>1943</v>
      </c>
      <c r="B42" s="79">
        <f>IF(+'[1]Pop'!D164=0,'[1]Pop'!H164,'[1]Pop'!D164)</f>
        <v>136.739</v>
      </c>
      <c r="C42" s="59">
        <f>SUM(AmCheese!C42,OthCheese!C42)</f>
        <v>993</v>
      </c>
      <c r="D42" s="59">
        <f>SUM(AmCheese!D42,OthCheese!D42)</f>
        <v>25</v>
      </c>
      <c r="E42" s="59">
        <f>SUM(AmCheese!E42,OthCheese!E42)</f>
        <v>139</v>
      </c>
      <c r="F42" s="59">
        <f>SUM(AmCheese!F42,OthCheese!F42)</f>
        <v>1157</v>
      </c>
      <c r="G42" s="59">
        <f>SUM(AmCheese!G42,OthCheese!G42)</f>
        <v>165</v>
      </c>
      <c r="H42" s="59">
        <f>SUM(AmCheese!H42,OthCheese!H42)</f>
        <v>6</v>
      </c>
      <c r="I42" s="59">
        <f>SUM(AmCheese!I42,OthCheese!I42)</f>
        <v>221</v>
      </c>
      <c r="J42" s="59" t="str">
        <f>AmCheese!J42</f>
        <v>NA</v>
      </c>
      <c r="K42" s="59">
        <f t="shared" si="0"/>
        <v>765</v>
      </c>
      <c r="L42" s="59">
        <f>SUM(AmCheese!L42,OthCheese!J42)</f>
        <v>765</v>
      </c>
      <c r="M42" s="59">
        <f>SUM(AmCheese!M42,OthCheese!K42)</f>
        <v>5.594599931255896</v>
      </c>
      <c r="N42" s="13"/>
      <c r="O42" s="13"/>
      <c r="P42" s="13"/>
      <c r="Q42" s="13"/>
      <c r="R42" s="13"/>
      <c r="S42" s="13"/>
      <c r="T42" s="13"/>
      <c r="U42" s="13"/>
      <c r="V42" s="13"/>
      <c r="W42" s="13"/>
      <c r="X42" s="13"/>
      <c r="Y42" s="13"/>
      <c r="Z42" s="13"/>
      <c r="AA42" s="13"/>
    </row>
    <row r="43" spans="1:27" ht="12" customHeight="1">
      <c r="A43" s="43">
        <v>1944</v>
      </c>
      <c r="B43" s="79">
        <f>IF(+'[1]Pop'!D165=0,'[1]Pop'!H165,'[1]Pop'!D165)</f>
        <v>138.397</v>
      </c>
      <c r="C43" s="59">
        <f>SUM(AmCheese!C43,OthCheese!C43)</f>
        <v>1017</v>
      </c>
      <c r="D43" s="59">
        <f>SUM(AmCheese!D43,OthCheese!D43)</f>
        <v>9</v>
      </c>
      <c r="E43" s="59">
        <f>SUM(AmCheese!E43,OthCheese!E43)</f>
        <v>221</v>
      </c>
      <c r="F43" s="59">
        <f>SUM(AmCheese!F43,OthCheese!F43)</f>
        <v>1247</v>
      </c>
      <c r="G43" s="59">
        <f>SUM(AmCheese!G43,OthCheese!G43)</f>
        <v>294</v>
      </c>
      <c r="H43" s="59">
        <f>SUM(AmCheese!H43,OthCheese!H43)</f>
        <v>7</v>
      </c>
      <c r="I43" s="59">
        <f>SUM(AmCheese!I43,OthCheese!I43)</f>
        <v>110</v>
      </c>
      <c r="J43" s="59" t="str">
        <f>AmCheese!J43</f>
        <v>NA</v>
      </c>
      <c r="K43" s="59">
        <f t="shared" si="0"/>
        <v>836</v>
      </c>
      <c r="L43" s="59">
        <f>SUM(AmCheese!L43,OthCheese!J43)</f>
        <v>836</v>
      </c>
      <c r="M43" s="59">
        <f>SUM(AmCheese!M43,OthCheese!K43)</f>
        <v>6.040593365463125</v>
      </c>
      <c r="N43" s="13"/>
      <c r="O43" s="13"/>
      <c r="P43" s="13"/>
      <c r="Q43" s="13"/>
      <c r="R43" s="13"/>
      <c r="S43" s="13"/>
      <c r="T43" s="13"/>
      <c r="U43" s="13"/>
      <c r="V43" s="13"/>
      <c r="W43" s="13"/>
      <c r="X43" s="13"/>
      <c r="Y43" s="13"/>
      <c r="Z43" s="13"/>
      <c r="AA43" s="13"/>
    </row>
    <row r="44" spans="1:27" ht="12" customHeight="1">
      <c r="A44" s="43">
        <v>1945</v>
      </c>
      <c r="B44" s="79">
        <f>IF(+'[1]Pop'!D166=0,'[1]Pop'!H166,'[1]Pop'!D166)</f>
        <v>139.928</v>
      </c>
      <c r="C44" s="59">
        <f>SUM(AmCheese!C44,OthCheese!C44)</f>
        <v>1117</v>
      </c>
      <c r="D44" s="59">
        <f>SUM(AmCheese!D44,OthCheese!D44)</f>
        <v>8</v>
      </c>
      <c r="E44" s="59">
        <f>SUM(AmCheese!E44,OthCheese!E44)</f>
        <v>110</v>
      </c>
      <c r="F44" s="59">
        <f>SUM(AmCheese!F44,OthCheese!F44)</f>
        <v>1235</v>
      </c>
      <c r="G44" s="59">
        <f>SUM(AmCheese!G44,OthCheese!G44)</f>
        <v>182</v>
      </c>
      <c r="H44" s="59">
        <f>SUM(AmCheese!H44,OthCheese!H44)</f>
        <v>8</v>
      </c>
      <c r="I44" s="59">
        <f>SUM(AmCheese!I44,OthCheese!I44)</f>
        <v>153</v>
      </c>
      <c r="J44" s="59" t="str">
        <f>AmCheese!J44</f>
        <v>NA</v>
      </c>
      <c r="K44" s="59">
        <f t="shared" si="0"/>
        <v>892</v>
      </c>
      <c r="L44" s="59">
        <f>SUM(AmCheese!L44,OthCheese!J44)</f>
        <v>892</v>
      </c>
      <c r="M44" s="59">
        <f>SUM(AmCheese!M44,OthCheese!K44)</f>
        <v>6.3747069921674</v>
      </c>
      <c r="N44" s="13"/>
      <c r="O44" s="13"/>
      <c r="P44" s="13"/>
      <c r="Q44" s="13"/>
      <c r="R44" s="13"/>
      <c r="S44" s="13"/>
      <c r="T44" s="13"/>
      <c r="U44" s="13"/>
      <c r="V44" s="13"/>
      <c r="W44" s="13"/>
      <c r="X44" s="13"/>
      <c r="Y44" s="13"/>
      <c r="Z44" s="13"/>
      <c r="AA44" s="13"/>
    </row>
    <row r="45" spans="1:27" ht="12" customHeight="1">
      <c r="A45" s="41">
        <v>1946</v>
      </c>
      <c r="B45" s="78">
        <f>IF(+'[1]Pop'!D167=0,'[1]Pop'!H167,'[1]Pop'!D167)</f>
        <v>141.389</v>
      </c>
      <c r="C45" s="55">
        <f>SUM(AmCheese!C45,OthCheese!C45)</f>
        <v>1106</v>
      </c>
      <c r="D45" s="55">
        <f>SUM(AmCheese!D45,OthCheese!D45)</f>
        <v>21</v>
      </c>
      <c r="E45" s="55">
        <f>SUM(AmCheese!E45,OthCheese!E45)</f>
        <v>153</v>
      </c>
      <c r="F45" s="55">
        <f>SUM(AmCheese!F45,OthCheese!F45)</f>
        <v>1280</v>
      </c>
      <c r="G45" s="55">
        <f>SUM(AmCheese!G45,OthCheese!G45)</f>
        <v>207</v>
      </c>
      <c r="H45" s="55">
        <f>SUM(AmCheese!H45,OthCheese!H45)</f>
        <v>5</v>
      </c>
      <c r="I45" s="55">
        <f>SUM(AmCheese!I45,OthCheese!I45)</f>
        <v>130</v>
      </c>
      <c r="J45" s="55" t="str">
        <f>AmCheese!J45</f>
        <v>NA</v>
      </c>
      <c r="K45" s="55">
        <f t="shared" si="0"/>
        <v>938</v>
      </c>
      <c r="L45" s="55">
        <f>SUM(AmCheese!L45,OthCheese!J45)</f>
        <v>938</v>
      </c>
      <c r="M45" s="55">
        <f>SUM(AmCheese!M45,OthCheese!K45)</f>
        <v>6.63417946233441</v>
      </c>
      <c r="N45" s="13"/>
      <c r="O45" s="13"/>
      <c r="P45" s="13"/>
      <c r="Q45" s="13"/>
      <c r="R45" s="13"/>
      <c r="S45" s="13"/>
      <c r="T45" s="13"/>
      <c r="U45" s="13"/>
      <c r="V45" s="13"/>
      <c r="W45" s="13"/>
      <c r="X45" s="13"/>
      <c r="Y45" s="13"/>
      <c r="Z45" s="13"/>
      <c r="AA45" s="13"/>
    </row>
    <row r="46" spans="1:27" ht="12" customHeight="1">
      <c r="A46" s="41">
        <v>1947</v>
      </c>
      <c r="B46" s="78">
        <f>IF(+'[1]Pop'!D168=0,'[1]Pop'!H168,'[1]Pop'!D168)</f>
        <v>144.126</v>
      </c>
      <c r="C46" s="55">
        <f>SUM(AmCheese!C46,OthCheese!C46)</f>
        <v>1183</v>
      </c>
      <c r="D46" s="55">
        <f>SUM(AmCheese!D46,OthCheese!D46)</f>
        <v>9</v>
      </c>
      <c r="E46" s="55">
        <f>SUM(AmCheese!E46,OthCheese!E46)</f>
        <v>130</v>
      </c>
      <c r="F46" s="55">
        <f>SUM(AmCheese!F46,OthCheese!F46)</f>
        <v>1322</v>
      </c>
      <c r="G46" s="55">
        <f>SUM(AmCheese!G46,OthCheese!G46)</f>
        <v>177</v>
      </c>
      <c r="H46" s="55">
        <f>SUM(AmCheese!H46,OthCheese!H46)</f>
        <v>5</v>
      </c>
      <c r="I46" s="55">
        <f>SUM(AmCheese!I46,OthCheese!I46)</f>
        <v>147</v>
      </c>
      <c r="J46" s="55" t="str">
        <f>AmCheese!J46</f>
        <v>NA</v>
      </c>
      <c r="K46" s="55">
        <f t="shared" si="0"/>
        <v>993</v>
      </c>
      <c r="L46" s="55">
        <f>SUM(AmCheese!L46,OthCheese!J46)</f>
        <v>993</v>
      </c>
      <c r="M46" s="55">
        <f>SUM(AmCheese!M46,OthCheese!K46)</f>
        <v>6.889804754173431</v>
      </c>
      <c r="N46" s="13"/>
      <c r="O46" s="13"/>
      <c r="P46" s="13"/>
      <c r="Q46" s="13"/>
      <c r="R46" s="13"/>
      <c r="S46" s="13"/>
      <c r="T46" s="13"/>
      <c r="U46" s="13"/>
      <c r="V46" s="13"/>
      <c r="W46" s="13"/>
      <c r="X46" s="13"/>
      <c r="Y46" s="13"/>
      <c r="Z46" s="13"/>
      <c r="AA46" s="13"/>
    </row>
    <row r="47" spans="1:27" ht="12" customHeight="1">
      <c r="A47" s="41">
        <v>1948</v>
      </c>
      <c r="B47" s="78">
        <f>IF(+'[1]Pop'!D169=0,'[1]Pop'!H169,'[1]Pop'!D169)</f>
        <v>146.631</v>
      </c>
      <c r="C47" s="55">
        <f>SUM(AmCheese!C47,OthCheese!C47)</f>
        <v>1098</v>
      </c>
      <c r="D47" s="55">
        <f>SUM(AmCheese!D47,OthCheese!D47)</f>
        <v>24</v>
      </c>
      <c r="E47" s="55">
        <f>SUM(AmCheese!E47,OthCheese!E47)</f>
        <v>147</v>
      </c>
      <c r="F47" s="55">
        <f>SUM(AmCheese!F47,OthCheese!F47)</f>
        <v>1269</v>
      </c>
      <c r="G47" s="55">
        <f>SUM(AmCheese!G47,OthCheese!G47)</f>
        <v>90</v>
      </c>
      <c r="H47" s="55">
        <f>SUM(AmCheese!H47,OthCheese!H47)</f>
        <v>4</v>
      </c>
      <c r="I47" s="55">
        <f>SUM(AmCheese!I47,OthCheese!I47)</f>
        <v>148</v>
      </c>
      <c r="J47" s="55" t="str">
        <f>AmCheese!J47</f>
        <v>NA</v>
      </c>
      <c r="K47" s="55">
        <f t="shared" si="0"/>
        <v>1027</v>
      </c>
      <c r="L47" s="55">
        <f>SUM(AmCheese!L47,OthCheese!J47)</f>
        <v>1027</v>
      </c>
      <c r="M47" s="55">
        <f>SUM(AmCheese!M47,OthCheese!K47)</f>
        <v>7.003975966882856</v>
      </c>
      <c r="N47" s="13"/>
      <c r="O47" s="13"/>
      <c r="P47" s="13"/>
      <c r="Q47" s="13"/>
      <c r="R47" s="13"/>
      <c r="S47" s="13"/>
      <c r="T47" s="13"/>
      <c r="U47" s="13"/>
      <c r="V47" s="13"/>
      <c r="W47" s="13"/>
      <c r="X47" s="13"/>
      <c r="Y47" s="13"/>
      <c r="Z47" s="13"/>
      <c r="AA47" s="13"/>
    </row>
    <row r="48" spans="1:27" ht="12" customHeight="1">
      <c r="A48" s="41">
        <v>1949</v>
      </c>
      <c r="B48" s="78">
        <f>IF(+'[1]Pop'!D170=0,'[1]Pop'!H170,'[1]Pop'!D170)</f>
        <v>149.188</v>
      </c>
      <c r="C48" s="55">
        <f>SUM(AmCheese!C48,OthCheese!C48)</f>
        <v>1199</v>
      </c>
      <c r="D48" s="55">
        <f>SUM(AmCheese!D48,OthCheese!D48)</f>
        <v>32</v>
      </c>
      <c r="E48" s="55">
        <f>SUM(AmCheese!E48,OthCheese!E48)</f>
        <v>148</v>
      </c>
      <c r="F48" s="55">
        <f>SUM(AmCheese!F48,OthCheese!F48)</f>
        <v>1379</v>
      </c>
      <c r="G48" s="55">
        <f>SUM(AmCheese!G48,OthCheese!G48)</f>
        <v>98</v>
      </c>
      <c r="H48" s="55">
        <f>SUM(AmCheese!H48,OthCheese!H48)</f>
        <v>5</v>
      </c>
      <c r="I48" s="55">
        <f>SUM(AmCheese!I48,OthCheese!I48)</f>
        <v>191</v>
      </c>
      <c r="J48" s="55">
        <f>AmCheese!J48</f>
        <v>16</v>
      </c>
      <c r="K48" s="55">
        <f aca="true" t="shared" si="1" ref="K48:K93">L48-J48</f>
        <v>1069</v>
      </c>
      <c r="L48" s="55">
        <f>SUM(AmCheese!L48,OthCheese!J48)</f>
        <v>1085</v>
      </c>
      <c r="M48" s="55">
        <f>SUM(AmCheese!M48,OthCheese!K48)</f>
        <v>7.272702898356437</v>
      </c>
      <c r="N48" s="13"/>
      <c r="O48" s="13"/>
      <c r="P48" s="13"/>
      <c r="Q48" s="13"/>
      <c r="R48" s="13"/>
      <c r="S48" s="13"/>
      <c r="T48" s="13"/>
      <c r="U48" s="13"/>
      <c r="V48" s="13"/>
      <c r="W48" s="13"/>
      <c r="X48" s="13"/>
      <c r="Y48" s="13"/>
      <c r="Z48" s="13"/>
      <c r="AA48" s="13"/>
    </row>
    <row r="49" spans="1:27" ht="12" customHeight="1">
      <c r="A49" s="41">
        <v>1950</v>
      </c>
      <c r="B49" s="78">
        <f>IF(+'[1]Pop'!D171=0,'[1]Pop'!H171,'[1]Pop'!D171)</f>
        <v>151.684</v>
      </c>
      <c r="C49" s="55">
        <f>SUM(AmCheese!C49,OthCheese!C49)</f>
        <v>1191</v>
      </c>
      <c r="D49" s="55">
        <f>SUM(AmCheese!D49,OthCheese!D49)</f>
        <v>56</v>
      </c>
      <c r="E49" s="55">
        <f>SUM(AmCheese!E49,OthCheese!E49)</f>
        <v>191</v>
      </c>
      <c r="F49" s="55">
        <f>SUM(AmCheese!F49,OthCheese!F49)</f>
        <v>1438</v>
      </c>
      <c r="G49" s="55">
        <f>SUM(AmCheese!G49,OthCheese!G49)</f>
        <v>55</v>
      </c>
      <c r="H49" s="55">
        <f>SUM(AmCheese!H49,OthCheese!H49)</f>
        <v>4</v>
      </c>
      <c r="I49" s="55">
        <f>SUM(AmCheese!I49,OthCheese!I49)</f>
        <v>212</v>
      </c>
      <c r="J49" s="55">
        <f>AmCheese!J49</f>
        <v>25</v>
      </c>
      <c r="K49" s="55">
        <f t="shared" si="1"/>
        <v>1142</v>
      </c>
      <c r="L49" s="55">
        <f>SUM(AmCheese!L49,OthCheese!J49)</f>
        <v>1167</v>
      </c>
      <c r="M49" s="55">
        <f>SUM(AmCheese!M49,OthCheese!K49)</f>
        <v>7.693626222937159</v>
      </c>
      <c r="N49" s="13"/>
      <c r="O49" s="13"/>
      <c r="P49" s="13"/>
      <c r="Q49" s="13"/>
      <c r="R49" s="13"/>
      <c r="S49" s="13"/>
      <c r="T49" s="13"/>
      <c r="U49" s="13"/>
      <c r="V49" s="13"/>
      <c r="W49" s="13"/>
      <c r="X49" s="13"/>
      <c r="Y49" s="13"/>
      <c r="Z49" s="13"/>
      <c r="AA49" s="13"/>
    </row>
    <row r="50" spans="1:27" ht="12" customHeight="1">
      <c r="A50" s="43">
        <v>1951</v>
      </c>
      <c r="B50" s="79">
        <f>IF(+'[1]Pop'!D172=0,'[1]Pop'!H172,'[1]Pop'!D172)</f>
        <v>154.287</v>
      </c>
      <c r="C50" s="59">
        <f>SUM(AmCheese!C50,OthCheese!C50)</f>
        <v>1161</v>
      </c>
      <c r="D50" s="59">
        <f>SUM(AmCheese!D50,OthCheese!D50)</f>
        <v>52</v>
      </c>
      <c r="E50" s="59">
        <f>SUM(AmCheese!E50,OthCheese!E50)</f>
        <v>212</v>
      </c>
      <c r="F50" s="59">
        <f>SUM(AmCheese!F50,OthCheese!F50)</f>
        <v>1425</v>
      </c>
      <c r="G50" s="59">
        <f>SUM(AmCheese!G50,OthCheese!G50)</f>
        <v>81</v>
      </c>
      <c r="H50" s="59">
        <f>SUM(AmCheese!H50,OthCheese!H50)</f>
        <v>4</v>
      </c>
      <c r="I50" s="59">
        <f>SUM(AmCheese!I50,OthCheese!I50)</f>
        <v>222</v>
      </c>
      <c r="J50" s="59">
        <f>AmCheese!J50</f>
        <v>16</v>
      </c>
      <c r="K50" s="59">
        <f t="shared" si="1"/>
        <v>1102</v>
      </c>
      <c r="L50" s="59">
        <f>SUM(AmCheese!L50,OthCheese!J50)</f>
        <v>1118</v>
      </c>
      <c r="M50" s="59">
        <f>SUM(AmCheese!M50,OthCheese!K50)</f>
        <v>7.246235910997037</v>
      </c>
      <c r="N50" s="13"/>
      <c r="O50" s="13"/>
      <c r="P50" s="13"/>
      <c r="Q50" s="13"/>
      <c r="R50" s="13"/>
      <c r="S50" s="13"/>
      <c r="T50" s="13"/>
      <c r="U50" s="13"/>
      <c r="V50" s="13"/>
      <c r="W50" s="13"/>
      <c r="X50" s="13"/>
      <c r="Y50" s="13"/>
      <c r="Z50" s="13"/>
      <c r="AA50" s="13"/>
    </row>
    <row r="51" spans="1:27" ht="12" customHeight="1">
      <c r="A51" s="43">
        <v>1952</v>
      </c>
      <c r="B51" s="79">
        <f>IF(+'[1]Pop'!D173=0,'[1]Pop'!H173,'[1]Pop'!D173)</f>
        <v>156.954</v>
      </c>
      <c r="C51" s="59">
        <f>SUM(AmCheese!C51,OthCheese!C51)</f>
        <v>1170</v>
      </c>
      <c r="D51" s="59">
        <f>SUM(AmCheese!D51,OthCheese!D51)</f>
        <v>49</v>
      </c>
      <c r="E51" s="59">
        <f>SUM(AmCheese!E51,OthCheese!E51)</f>
        <v>222</v>
      </c>
      <c r="F51" s="59">
        <f>SUM(AmCheese!F51,OthCheese!F51)</f>
        <v>1441</v>
      </c>
      <c r="G51" s="59">
        <f>SUM(AmCheese!G51,OthCheese!G51)</f>
        <v>4</v>
      </c>
      <c r="H51" s="59">
        <f>SUM(AmCheese!H51,OthCheese!H51)</f>
        <v>5</v>
      </c>
      <c r="I51" s="59">
        <f>SUM(AmCheese!I51,OthCheese!I51)</f>
        <v>239</v>
      </c>
      <c r="J51" s="59">
        <f>AmCheese!J51</f>
        <v>14</v>
      </c>
      <c r="K51" s="59">
        <f t="shared" si="1"/>
        <v>1179</v>
      </c>
      <c r="L51" s="59">
        <f>SUM(AmCheese!L51,OthCheese!J51)</f>
        <v>1193</v>
      </c>
      <c r="M51" s="59">
        <f>SUM(AmCheese!M51,OthCheese!K51)</f>
        <v>7.600953145507601</v>
      </c>
      <c r="N51" s="13"/>
      <c r="O51" s="13"/>
      <c r="P51" s="13"/>
      <c r="Q51" s="13"/>
      <c r="R51" s="13"/>
      <c r="S51" s="13"/>
      <c r="T51" s="13"/>
      <c r="U51" s="13"/>
      <c r="V51" s="13"/>
      <c r="W51" s="13"/>
      <c r="X51" s="13"/>
      <c r="Y51" s="13"/>
      <c r="Z51" s="13"/>
      <c r="AA51" s="13"/>
    </row>
    <row r="52" spans="1:27" ht="12" customHeight="1">
      <c r="A52" s="43">
        <v>1953</v>
      </c>
      <c r="B52" s="79">
        <f>IF(+'[1]Pop'!D174=0,'[1]Pop'!H174,'[1]Pop'!D174)</f>
        <v>159.565</v>
      </c>
      <c r="C52" s="59">
        <f>SUM(AmCheese!C52,OthCheese!C52)</f>
        <v>1344</v>
      </c>
      <c r="D52" s="59">
        <f>SUM(AmCheese!D52,OthCheese!D52)</f>
        <v>56</v>
      </c>
      <c r="E52" s="59">
        <f>SUM(AmCheese!E52,OthCheese!E52)</f>
        <v>239</v>
      </c>
      <c r="F52" s="59">
        <f>SUM(AmCheese!F52,OthCheese!F52)</f>
        <v>1639</v>
      </c>
      <c r="G52" s="59">
        <f>SUM(AmCheese!G52,OthCheese!G52)</f>
        <v>19</v>
      </c>
      <c r="H52" s="59">
        <f>SUM(AmCheese!H52,OthCheese!H52)</f>
        <v>4</v>
      </c>
      <c r="I52" s="59">
        <f>SUM(AmCheese!I52,OthCheese!I52)</f>
        <v>432</v>
      </c>
      <c r="J52" s="59">
        <f>AmCheese!J52</f>
        <v>22</v>
      </c>
      <c r="K52" s="59">
        <f t="shared" si="1"/>
        <v>1162</v>
      </c>
      <c r="L52" s="59">
        <f>SUM(AmCheese!L52,OthCheese!J52)</f>
        <v>1184</v>
      </c>
      <c r="M52" s="59">
        <f>SUM(AmCheese!M52,OthCheese!K52)</f>
        <v>7.4201735969667535</v>
      </c>
      <c r="N52" s="13"/>
      <c r="O52" s="13"/>
      <c r="P52" s="13"/>
      <c r="Q52" s="13"/>
      <c r="R52" s="13"/>
      <c r="S52" s="13"/>
      <c r="T52" s="13"/>
      <c r="U52" s="13"/>
      <c r="V52" s="13"/>
      <c r="W52" s="13"/>
      <c r="X52" s="13"/>
      <c r="Y52" s="13"/>
      <c r="Z52" s="13"/>
      <c r="AA52" s="13"/>
    </row>
    <row r="53" spans="1:27" ht="12" customHeight="1">
      <c r="A53" s="43">
        <v>1954</v>
      </c>
      <c r="B53" s="79">
        <f>IF(+'[1]Pop'!D175=0,'[1]Pop'!H175,'[1]Pop'!D175)</f>
        <v>162.391</v>
      </c>
      <c r="C53" s="59">
        <f>SUM(AmCheese!C53,OthCheese!C53)</f>
        <v>1383</v>
      </c>
      <c r="D53" s="59">
        <f>SUM(AmCheese!D53,OthCheese!D53)</f>
        <v>50</v>
      </c>
      <c r="E53" s="59">
        <f>SUM(AmCheese!E53,OthCheese!E53)</f>
        <v>432</v>
      </c>
      <c r="F53" s="59">
        <f>SUM(AmCheese!F53,OthCheese!F53)</f>
        <v>1865</v>
      </c>
      <c r="G53" s="59">
        <f>SUM(AmCheese!G53,OthCheese!G53)</f>
        <v>34</v>
      </c>
      <c r="H53" s="59">
        <f>SUM(AmCheese!H53,OthCheese!H53)</f>
        <v>4</v>
      </c>
      <c r="I53" s="59">
        <f>SUM(AmCheese!I53,OthCheese!I53)</f>
        <v>549</v>
      </c>
      <c r="J53" s="59">
        <f>AmCheese!J53</f>
        <v>61</v>
      </c>
      <c r="K53" s="59">
        <f t="shared" si="1"/>
        <v>1217</v>
      </c>
      <c r="L53" s="59">
        <f>SUM(AmCheese!L53,OthCheese!J53)</f>
        <v>1278</v>
      </c>
      <c r="M53" s="59">
        <f>SUM(AmCheese!M53,OthCheese!K53)</f>
        <v>7.869894267539458</v>
      </c>
      <c r="N53" s="13"/>
      <c r="O53" s="13"/>
      <c r="P53" s="13"/>
      <c r="Q53" s="13"/>
      <c r="R53" s="13"/>
      <c r="S53" s="13"/>
      <c r="T53" s="13"/>
      <c r="U53" s="13"/>
      <c r="V53" s="13"/>
      <c r="W53" s="13"/>
      <c r="X53" s="13"/>
      <c r="Y53" s="13"/>
      <c r="Z53" s="13"/>
      <c r="AA53" s="13"/>
    </row>
    <row r="54" spans="1:27" ht="12" customHeight="1">
      <c r="A54" s="43">
        <v>1955</v>
      </c>
      <c r="B54" s="79">
        <f>IF(+'[1]Pop'!D176=0,'[1]Pop'!H176,'[1]Pop'!D176)</f>
        <v>165.275</v>
      </c>
      <c r="C54" s="59">
        <f>SUM(AmCheese!C54,OthCheese!C54)</f>
        <v>1367</v>
      </c>
      <c r="D54" s="59">
        <f>SUM(AmCheese!D54,OthCheese!D54)</f>
        <v>52</v>
      </c>
      <c r="E54" s="59">
        <f>SUM(AmCheese!E54,OthCheese!E54)</f>
        <v>549</v>
      </c>
      <c r="F54" s="59">
        <f>SUM(AmCheese!F54,OthCheese!F54)</f>
        <v>1968</v>
      </c>
      <c r="G54" s="59">
        <f>SUM(AmCheese!G54,OthCheese!G54)</f>
        <v>148</v>
      </c>
      <c r="H54" s="59">
        <f>SUM(AmCheese!H54,OthCheese!H54)</f>
        <v>4</v>
      </c>
      <c r="I54" s="59">
        <f>SUM(AmCheese!I54,OthCheese!I54)</f>
        <v>519</v>
      </c>
      <c r="J54" s="59">
        <f>AmCheese!J54</f>
        <v>90</v>
      </c>
      <c r="K54" s="59">
        <f t="shared" si="1"/>
        <v>1207</v>
      </c>
      <c r="L54" s="59">
        <f>SUM(AmCheese!L54,OthCheese!J54)</f>
        <v>1297</v>
      </c>
      <c r="M54" s="59">
        <f>SUM(AmCheese!M54,OthCheese!K54)</f>
        <v>7.847526849190743</v>
      </c>
      <c r="N54" s="13"/>
      <c r="O54" s="13"/>
      <c r="P54" s="13"/>
      <c r="Q54" s="13"/>
      <c r="R54" s="13"/>
      <c r="S54" s="13"/>
      <c r="T54" s="13"/>
      <c r="U54" s="13"/>
      <c r="V54" s="13"/>
      <c r="W54" s="13"/>
      <c r="X54" s="13"/>
      <c r="Y54" s="13"/>
      <c r="Z54" s="13"/>
      <c r="AA54" s="13"/>
    </row>
    <row r="55" spans="1:27" ht="12" customHeight="1">
      <c r="A55" s="41">
        <v>1956</v>
      </c>
      <c r="B55" s="78">
        <f>IF(+'[1]Pop'!D177=0,'[1]Pop'!H177,'[1]Pop'!D177)</f>
        <v>168.221</v>
      </c>
      <c r="C55" s="55">
        <f>SUM(AmCheese!C55,OthCheese!C55)</f>
        <v>1388</v>
      </c>
      <c r="D55" s="55">
        <f>SUM(AmCheese!D55,OthCheese!D55)</f>
        <v>54</v>
      </c>
      <c r="E55" s="55">
        <f>SUM(AmCheese!E55,OthCheese!E55)</f>
        <v>519</v>
      </c>
      <c r="F55" s="55">
        <f>SUM(AmCheese!F55,OthCheese!F55)</f>
        <v>1961</v>
      </c>
      <c r="G55" s="55">
        <f>SUM(AmCheese!G55,OthCheese!G55)</f>
        <v>176</v>
      </c>
      <c r="H55" s="55">
        <f>SUM(AmCheese!H55,OthCheese!H55)</f>
        <v>5</v>
      </c>
      <c r="I55" s="55">
        <f>SUM(AmCheese!I55,OthCheese!I55)</f>
        <v>441</v>
      </c>
      <c r="J55" s="55">
        <f>AmCheese!J55</f>
        <v>106</v>
      </c>
      <c r="K55" s="55">
        <f t="shared" si="1"/>
        <v>1233</v>
      </c>
      <c r="L55" s="55">
        <f>SUM(AmCheese!L55,OthCheese!J55)</f>
        <v>1339</v>
      </c>
      <c r="M55" s="55">
        <f>SUM(AmCheese!M55,OthCheese!K55)</f>
        <v>7.959767210990305</v>
      </c>
      <c r="N55" s="13"/>
      <c r="O55" s="13"/>
      <c r="P55" s="13"/>
      <c r="Q55" s="13"/>
      <c r="R55" s="13"/>
      <c r="S55" s="13"/>
      <c r="T55" s="13"/>
      <c r="U55" s="13"/>
      <c r="V55" s="13"/>
      <c r="W55" s="13"/>
      <c r="X55" s="13"/>
      <c r="Y55" s="13"/>
      <c r="Z55" s="13"/>
      <c r="AA55" s="13"/>
    </row>
    <row r="56" spans="1:27" ht="12" customHeight="1">
      <c r="A56" s="41">
        <v>1957</v>
      </c>
      <c r="B56" s="78">
        <f>IF(+'[1]Pop'!D178=0,'[1]Pop'!H178,'[1]Pop'!D178)</f>
        <v>171.274</v>
      </c>
      <c r="C56" s="55">
        <f>SUM(AmCheese!C56,OthCheese!C56)</f>
        <v>1407</v>
      </c>
      <c r="D56" s="55">
        <f>SUM(AmCheese!D56,OthCheese!D56)</f>
        <v>51</v>
      </c>
      <c r="E56" s="55">
        <f>SUM(AmCheese!E56,OthCheese!E56)</f>
        <v>441</v>
      </c>
      <c r="F56" s="55">
        <f>SUM(AmCheese!F56,OthCheese!F56)</f>
        <v>1899</v>
      </c>
      <c r="G56" s="55">
        <f>SUM(AmCheese!G56,OthCheese!G56)</f>
        <v>172</v>
      </c>
      <c r="H56" s="55">
        <f>SUM(AmCheese!H56,OthCheese!H56)</f>
        <v>9</v>
      </c>
      <c r="I56" s="55">
        <f>SUM(AmCheese!I56,OthCheese!I56)</f>
        <v>410</v>
      </c>
      <c r="J56" s="55">
        <f>AmCheese!J56</f>
        <v>97</v>
      </c>
      <c r="K56" s="55">
        <f t="shared" si="1"/>
        <v>1211</v>
      </c>
      <c r="L56" s="55">
        <f>SUM(AmCheese!L56,OthCheese!J56)</f>
        <v>1308</v>
      </c>
      <c r="M56" s="55">
        <f>SUM(AmCheese!M56,OthCheese!K56)</f>
        <v>7.636885925476138</v>
      </c>
      <c r="N56" s="13"/>
      <c r="O56" s="13"/>
      <c r="P56" s="13"/>
      <c r="Q56" s="13"/>
      <c r="R56" s="13"/>
      <c r="S56" s="13"/>
      <c r="T56" s="13"/>
      <c r="U56" s="13"/>
      <c r="V56" s="13"/>
      <c r="W56" s="13"/>
      <c r="X56" s="13"/>
      <c r="Y56" s="13"/>
      <c r="Z56" s="13"/>
      <c r="AA56" s="13"/>
    </row>
    <row r="57" spans="1:27" ht="12" customHeight="1">
      <c r="A57" s="41">
        <v>1958</v>
      </c>
      <c r="B57" s="78">
        <f>IF(+'[1]Pop'!D179=0,'[1]Pop'!H179,'[1]Pop'!D179)</f>
        <v>174.141</v>
      </c>
      <c r="C57" s="55">
        <f>SUM(AmCheese!C57,OthCheese!C57)</f>
        <v>1399</v>
      </c>
      <c r="D57" s="55">
        <f>SUM(AmCheese!D57,OthCheese!D57)</f>
        <v>56</v>
      </c>
      <c r="E57" s="55">
        <f>SUM(AmCheese!E57,OthCheese!E57)</f>
        <v>410</v>
      </c>
      <c r="F57" s="55">
        <f>SUM(AmCheese!F57,OthCheese!F57)</f>
        <v>1865</v>
      </c>
      <c r="G57" s="55">
        <f>SUM(AmCheese!G57,OthCheese!G57)</f>
        <v>155</v>
      </c>
      <c r="H57" s="55">
        <f>SUM(AmCheese!H57,OthCheese!H57)</f>
        <v>11</v>
      </c>
      <c r="I57" s="55">
        <f>SUM(AmCheese!I57,OthCheese!I57)</f>
        <v>293</v>
      </c>
      <c r="J57" s="55">
        <f>AmCheese!J57</f>
        <v>136</v>
      </c>
      <c r="K57" s="55">
        <f t="shared" si="1"/>
        <v>1270</v>
      </c>
      <c r="L57" s="55">
        <f>SUM(AmCheese!L57,OthCheese!J57)</f>
        <v>1406</v>
      </c>
      <c r="M57" s="55">
        <f>SUM(AmCheese!M57,OthCheese!K57)</f>
        <v>8.073917113143947</v>
      </c>
      <c r="N57" s="13"/>
      <c r="O57" s="13"/>
      <c r="P57" s="13"/>
      <c r="Q57" s="13"/>
      <c r="R57" s="13"/>
      <c r="S57" s="13"/>
      <c r="T57" s="13"/>
      <c r="U57" s="13"/>
      <c r="V57" s="13"/>
      <c r="W57" s="13"/>
      <c r="X57" s="13"/>
      <c r="Y57" s="13"/>
      <c r="Z57" s="13"/>
      <c r="AA57" s="13"/>
    </row>
    <row r="58" spans="1:27" ht="12" customHeight="1">
      <c r="A58" s="41">
        <v>1959</v>
      </c>
      <c r="B58" s="78">
        <f>IF(+'[1]Pop'!D180=0,'[1]Pop'!H180,'[1]Pop'!D180)</f>
        <v>177.073</v>
      </c>
      <c r="C58" s="55">
        <f>SUM(AmCheese!C58,OthCheese!C58)</f>
        <v>1383</v>
      </c>
      <c r="D58" s="55">
        <f>SUM(AmCheese!D58,OthCheese!D58)</f>
        <v>64</v>
      </c>
      <c r="E58" s="55">
        <f>SUM(AmCheese!E58,OthCheese!E58)</f>
        <v>293</v>
      </c>
      <c r="F58" s="55">
        <f>SUM(AmCheese!F58,OthCheese!F58)</f>
        <v>1740</v>
      </c>
      <c r="G58" s="55">
        <f>SUM(AmCheese!G58,OthCheese!G58)</f>
        <v>15</v>
      </c>
      <c r="H58" s="55">
        <f>SUM(AmCheese!H58,OthCheese!H58)</f>
        <v>6</v>
      </c>
      <c r="I58" s="55">
        <f>SUM(AmCheese!I58,OthCheese!I58)</f>
        <v>304</v>
      </c>
      <c r="J58" s="55">
        <f>AmCheese!J58</f>
        <v>41</v>
      </c>
      <c r="K58" s="55">
        <f t="shared" si="1"/>
        <v>1374</v>
      </c>
      <c r="L58" s="55">
        <f>SUM(AmCheese!L58,OthCheese!J58)</f>
        <v>1415</v>
      </c>
      <c r="M58" s="55">
        <f>SUM(AmCheese!M58,OthCheese!K58)</f>
        <v>7.991054536829443</v>
      </c>
      <c r="N58" s="13"/>
      <c r="O58" s="13"/>
      <c r="P58" s="13"/>
      <c r="Q58" s="13"/>
      <c r="R58" s="13"/>
      <c r="S58" s="13"/>
      <c r="T58" s="13"/>
      <c r="U58" s="13"/>
      <c r="V58" s="13"/>
      <c r="W58" s="13"/>
      <c r="X58" s="13"/>
      <c r="Y58" s="13"/>
      <c r="Z58" s="13"/>
      <c r="AA58" s="13"/>
    </row>
    <row r="59" spans="1:27" ht="12" customHeight="1">
      <c r="A59" s="41">
        <v>1960</v>
      </c>
      <c r="B59" s="78">
        <f>IF(+'[1]Pop'!D181=0,'[1]Pop'!H181,'[1]Pop'!D181)</f>
        <v>180.671</v>
      </c>
      <c r="C59" s="55">
        <f>SUM(AmCheese!C59,OthCheese!C59)</f>
        <v>1478</v>
      </c>
      <c r="D59" s="55">
        <f>SUM(AmCheese!D59,OthCheese!D59)</f>
        <v>63</v>
      </c>
      <c r="E59" s="55">
        <f>SUM(AmCheese!E59,OthCheese!E59)</f>
        <v>304</v>
      </c>
      <c r="F59" s="55">
        <f>SUM(AmCheese!F59,OthCheese!F59)</f>
        <v>1845</v>
      </c>
      <c r="G59" s="55">
        <f>SUM(AmCheese!G59,OthCheese!G59)</f>
        <v>9</v>
      </c>
      <c r="H59" s="55">
        <f>SUM(AmCheese!H59,OthCheese!H59)</f>
        <v>5</v>
      </c>
      <c r="I59" s="55">
        <f>SUM(AmCheese!I59,OthCheese!I59)</f>
        <v>333</v>
      </c>
      <c r="J59" s="55">
        <f>AmCheese!J59</f>
        <v>28</v>
      </c>
      <c r="K59" s="55">
        <f t="shared" si="1"/>
        <v>1470</v>
      </c>
      <c r="L59" s="55">
        <f>SUM(AmCheese!L59,OthCheese!J59)</f>
        <v>1498</v>
      </c>
      <c r="M59" s="55">
        <f>SUM(AmCheese!M59,OthCheese!K59)</f>
        <v>8.291314045973067</v>
      </c>
      <c r="N59" s="13"/>
      <c r="O59" s="13"/>
      <c r="P59" s="13"/>
      <c r="Q59" s="13"/>
      <c r="R59" s="13"/>
      <c r="S59" s="13"/>
      <c r="T59" s="13"/>
      <c r="U59" s="13"/>
      <c r="V59" s="13"/>
      <c r="W59" s="13"/>
      <c r="X59" s="13"/>
      <c r="Y59" s="13"/>
      <c r="Z59" s="13"/>
      <c r="AA59" s="13"/>
    </row>
    <row r="60" spans="1:27" ht="12" customHeight="1">
      <c r="A60" s="43">
        <v>1961</v>
      </c>
      <c r="B60" s="79">
        <f>IF(+'[1]Pop'!D182=0,'[1]Pop'!H182,'[1]Pop'!D182)</f>
        <v>183.691</v>
      </c>
      <c r="C60" s="59">
        <f>SUM(AmCheese!C60,OthCheese!C60)</f>
        <v>1635</v>
      </c>
      <c r="D60" s="59">
        <f>SUM(AmCheese!D60,OthCheese!D60)</f>
        <v>76</v>
      </c>
      <c r="E60" s="59">
        <f>SUM(AmCheese!E60,OthCheese!E60)</f>
        <v>333</v>
      </c>
      <c r="F60" s="59">
        <f>SUM(AmCheese!F60,OthCheese!F60)</f>
        <v>2044</v>
      </c>
      <c r="G60" s="59">
        <f>SUM(AmCheese!G60,OthCheese!G60)</f>
        <v>9</v>
      </c>
      <c r="H60" s="59">
        <f>SUM(AmCheese!H60,OthCheese!H60)</f>
        <v>6</v>
      </c>
      <c r="I60" s="59">
        <f>SUM(AmCheese!I60,OthCheese!I60)</f>
        <v>473</v>
      </c>
      <c r="J60" s="59">
        <f>AmCheese!J60</f>
        <v>25</v>
      </c>
      <c r="K60" s="59">
        <f t="shared" si="1"/>
        <v>1531</v>
      </c>
      <c r="L60" s="59">
        <f>SUM(AmCheese!L60,OthCheese!J60)</f>
        <v>1556</v>
      </c>
      <c r="M60" s="59">
        <f>SUM(AmCheese!M60,OthCheese!K60)</f>
        <v>8.470747069807448</v>
      </c>
      <c r="N60" s="13"/>
      <c r="O60" s="13"/>
      <c r="P60" s="13"/>
      <c r="Q60" s="13"/>
      <c r="R60" s="13"/>
      <c r="S60" s="13"/>
      <c r="T60" s="13"/>
      <c r="U60" s="13"/>
      <c r="V60" s="13"/>
      <c r="W60" s="13"/>
      <c r="X60" s="13"/>
      <c r="Y60" s="13"/>
      <c r="Z60" s="13"/>
      <c r="AA60" s="13"/>
    </row>
    <row r="61" spans="1:27" ht="12" customHeight="1">
      <c r="A61" s="43">
        <v>1962</v>
      </c>
      <c r="B61" s="79">
        <f>IF(+'[1]Pop'!D183=0,'[1]Pop'!H183,'[1]Pop'!D183)</f>
        <v>186.538</v>
      </c>
      <c r="C61" s="59">
        <f>SUM(AmCheese!C61,OthCheese!C61)</f>
        <v>1592</v>
      </c>
      <c r="D61" s="59">
        <f>SUM(AmCheese!D61,OthCheese!D61)</f>
        <v>78</v>
      </c>
      <c r="E61" s="59">
        <f>SUM(AmCheese!E61,OthCheese!E61)</f>
        <v>473</v>
      </c>
      <c r="F61" s="59">
        <f>SUM(AmCheese!F61,OthCheese!F61)</f>
        <v>2143</v>
      </c>
      <c r="G61" s="59">
        <f>SUM(AmCheese!G61,OthCheese!G61)</f>
        <v>19</v>
      </c>
      <c r="H61" s="59">
        <f>SUM(AmCheese!H61,OthCheese!H61)</f>
        <v>10</v>
      </c>
      <c r="I61" s="59">
        <f>SUM(AmCheese!I61,OthCheese!I61)</f>
        <v>424</v>
      </c>
      <c r="J61" s="59">
        <f>AmCheese!J61</f>
        <v>146</v>
      </c>
      <c r="K61" s="59">
        <f t="shared" si="1"/>
        <v>1544</v>
      </c>
      <c r="L61" s="59">
        <f>SUM(AmCheese!L61,OthCheese!J61)</f>
        <v>1690</v>
      </c>
      <c r="M61" s="59">
        <f>SUM(AmCheese!M61,OthCheese!K61)</f>
        <v>9.059816230473146</v>
      </c>
      <c r="N61" s="13"/>
      <c r="O61" s="13"/>
      <c r="P61" s="13"/>
      <c r="Q61" s="13"/>
      <c r="R61" s="13"/>
      <c r="S61" s="13"/>
      <c r="T61" s="13"/>
      <c r="U61" s="13"/>
      <c r="V61" s="13"/>
      <c r="W61" s="13"/>
      <c r="X61" s="13"/>
      <c r="Y61" s="13"/>
      <c r="Z61" s="13"/>
      <c r="AA61" s="13"/>
    </row>
    <row r="62" spans="1:27" ht="12" customHeight="1">
      <c r="A62" s="43">
        <v>1963</v>
      </c>
      <c r="B62" s="79">
        <f>IF(+'[1]Pop'!D184=0,'[1]Pop'!H184,'[1]Pop'!D184)</f>
        <v>189.242</v>
      </c>
      <c r="C62" s="59">
        <f>SUM(AmCheese!C62,OthCheese!C62)</f>
        <v>1632</v>
      </c>
      <c r="D62" s="59">
        <f>SUM(AmCheese!D62,OthCheese!D62)</f>
        <v>83</v>
      </c>
      <c r="E62" s="59">
        <f>SUM(AmCheese!E62,OthCheese!E62)</f>
        <v>424</v>
      </c>
      <c r="F62" s="59">
        <f>SUM(AmCheese!F62,OthCheese!F62)</f>
        <v>2139</v>
      </c>
      <c r="G62" s="59">
        <f>SUM(AmCheese!G62,OthCheese!G62)</f>
        <v>33</v>
      </c>
      <c r="H62" s="59">
        <f>SUM(AmCheese!H62,OthCheese!H62)</f>
        <v>13</v>
      </c>
      <c r="I62" s="59">
        <f>SUM(AmCheese!I62,OthCheese!I62)</f>
        <v>361</v>
      </c>
      <c r="J62" s="59">
        <f>AmCheese!J62</f>
        <v>133</v>
      </c>
      <c r="K62" s="59">
        <f t="shared" si="1"/>
        <v>1599</v>
      </c>
      <c r="L62" s="59">
        <f>SUM(AmCheese!L62,OthCheese!J62)</f>
        <v>1732</v>
      </c>
      <c r="M62" s="59">
        <f>SUM(AmCheese!M62,OthCheese!K62)</f>
        <v>9.152302343031675</v>
      </c>
      <c r="N62" s="13"/>
      <c r="O62" s="13"/>
      <c r="P62" s="13"/>
      <c r="Q62" s="13"/>
      <c r="R62" s="13"/>
      <c r="S62" s="13"/>
      <c r="T62" s="13"/>
      <c r="U62" s="13"/>
      <c r="V62" s="13"/>
      <c r="W62" s="13"/>
      <c r="X62" s="13"/>
      <c r="Y62" s="13"/>
      <c r="Z62" s="13"/>
      <c r="AA62" s="13"/>
    </row>
    <row r="63" spans="1:27" ht="12" customHeight="1">
      <c r="A63" s="43">
        <v>1964</v>
      </c>
      <c r="B63" s="79">
        <f>IF(+'[1]Pop'!D185=0,'[1]Pop'!H185,'[1]Pop'!D185)</f>
        <v>191.889</v>
      </c>
      <c r="C63" s="59">
        <f>SUM(AmCheese!C63,OthCheese!C63)</f>
        <v>1723</v>
      </c>
      <c r="D63" s="59">
        <f>SUM(AmCheese!D63,OthCheese!D63)</f>
        <v>78</v>
      </c>
      <c r="E63" s="59">
        <f>SUM(AmCheese!E63,OthCheese!E63)</f>
        <v>361</v>
      </c>
      <c r="F63" s="59">
        <f>SUM(AmCheese!F63,OthCheese!F63)</f>
        <v>2162</v>
      </c>
      <c r="G63" s="59">
        <f>SUM(AmCheese!G63,OthCheese!G63)</f>
        <v>10</v>
      </c>
      <c r="H63" s="59">
        <f>SUM(AmCheese!H63,OthCheese!H63)</f>
        <v>15</v>
      </c>
      <c r="I63" s="59">
        <f>SUM(AmCheese!I63,OthCheese!I63)</f>
        <v>338</v>
      </c>
      <c r="J63" s="59">
        <f>AmCheese!J63</f>
        <v>147</v>
      </c>
      <c r="K63" s="59">
        <f t="shared" si="1"/>
        <v>1652</v>
      </c>
      <c r="L63" s="59">
        <f>SUM(AmCheese!L63,OthCheese!J63)</f>
        <v>1799</v>
      </c>
      <c r="M63" s="59">
        <f>SUM(AmCheese!M63,OthCheese!K63)</f>
        <v>9.375211710937052</v>
      </c>
      <c r="N63" s="13"/>
      <c r="O63" s="13"/>
      <c r="P63" s="13"/>
      <c r="Q63" s="13"/>
      <c r="R63" s="13"/>
      <c r="S63" s="13"/>
      <c r="T63" s="13"/>
      <c r="U63" s="13"/>
      <c r="V63" s="13"/>
      <c r="W63" s="13"/>
      <c r="X63" s="13"/>
      <c r="Y63" s="13"/>
      <c r="Z63" s="13"/>
      <c r="AA63" s="13"/>
    </row>
    <row r="64" spans="1:27" ht="12" customHeight="1">
      <c r="A64" s="43">
        <v>1965</v>
      </c>
      <c r="B64" s="79">
        <f>IF(+'[1]Pop'!D186=0,'[1]Pop'!H186,'[1]Pop'!D186)</f>
        <v>194.303</v>
      </c>
      <c r="C64" s="59">
        <f>SUM(AmCheese!C64,OthCheese!C64)</f>
        <v>1755</v>
      </c>
      <c r="D64" s="59">
        <f>SUM(AmCheese!D64,OthCheese!D64)</f>
        <v>79</v>
      </c>
      <c r="E64" s="59">
        <f>SUM(AmCheese!E64,OthCheese!E64)</f>
        <v>338</v>
      </c>
      <c r="F64" s="59">
        <f>SUM(AmCheese!F64,OthCheese!F64)</f>
        <v>2172</v>
      </c>
      <c r="G64" s="59">
        <f>SUM(AmCheese!G64,OthCheese!G64)</f>
        <v>7</v>
      </c>
      <c r="H64" s="59">
        <f>SUM(AmCheese!H64,OthCheese!H64)</f>
        <v>15</v>
      </c>
      <c r="I64" s="59">
        <f>SUM(AmCheese!I64,OthCheese!I64)</f>
        <v>308</v>
      </c>
      <c r="J64" s="59">
        <f>AmCheese!J64</f>
        <v>83</v>
      </c>
      <c r="K64" s="59">
        <f t="shared" si="1"/>
        <v>1759</v>
      </c>
      <c r="L64" s="59">
        <f>SUM(AmCheese!L64,OthCheese!J64)</f>
        <v>1842</v>
      </c>
      <c r="M64" s="59">
        <f>SUM(AmCheese!M64,OthCheese!K64)</f>
        <v>9.480038908303012</v>
      </c>
      <c r="N64" s="13"/>
      <c r="O64" s="13"/>
      <c r="P64" s="13"/>
      <c r="Q64" s="13"/>
      <c r="R64" s="13"/>
      <c r="S64" s="13"/>
      <c r="T64" s="13"/>
      <c r="U64" s="13"/>
      <c r="V64" s="13"/>
      <c r="W64" s="13"/>
      <c r="X64" s="13"/>
      <c r="Y64" s="13"/>
      <c r="Z64" s="13"/>
      <c r="AA64" s="13"/>
    </row>
    <row r="65" spans="1:27" ht="12" customHeight="1">
      <c r="A65" s="41">
        <v>1966</v>
      </c>
      <c r="B65" s="78">
        <f>IF(+'[1]Pop'!D187=0,'[1]Pop'!H187,'[1]Pop'!D187)</f>
        <v>196.56</v>
      </c>
      <c r="C65" s="55">
        <f>SUM(AmCheese!C65,OthCheese!C65)</f>
        <v>1854</v>
      </c>
      <c r="D65" s="55">
        <f>SUM(AmCheese!D65,OthCheese!D65)</f>
        <v>135</v>
      </c>
      <c r="E65" s="55">
        <f>SUM(AmCheese!E65,OthCheese!E65)</f>
        <v>308</v>
      </c>
      <c r="F65" s="55">
        <f>SUM(AmCheese!F65,OthCheese!F65)</f>
        <v>2297</v>
      </c>
      <c r="G65" s="55">
        <f>SUM(AmCheese!G65,OthCheese!G65)</f>
        <v>6</v>
      </c>
      <c r="H65" s="55">
        <f>SUM(AmCheese!H65,OthCheese!H65)</f>
        <v>12</v>
      </c>
      <c r="I65" s="55">
        <f>SUM(AmCheese!I65,OthCheese!I65)</f>
        <v>372</v>
      </c>
      <c r="J65" s="55">
        <f>AmCheese!J65</f>
        <v>5</v>
      </c>
      <c r="K65" s="55">
        <f t="shared" si="1"/>
        <v>1902</v>
      </c>
      <c r="L65" s="55">
        <f>SUM(AmCheese!L65,OthCheese!J65)</f>
        <v>1907</v>
      </c>
      <c r="M65" s="55">
        <f>SUM(AmCheese!M65,OthCheese!K65)</f>
        <v>9.701872201872202</v>
      </c>
      <c r="N65" s="13"/>
      <c r="O65" s="13"/>
      <c r="P65" s="13"/>
      <c r="Q65" s="13"/>
      <c r="R65" s="13"/>
      <c r="S65" s="13"/>
      <c r="T65" s="13"/>
      <c r="U65" s="13"/>
      <c r="V65" s="13"/>
      <c r="W65" s="13"/>
      <c r="X65" s="13"/>
      <c r="Y65" s="13"/>
      <c r="Z65" s="13"/>
      <c r="AA65" s="13"/>
    </row>
    <row r="66" spans="1:27" ht="12" customHeight="1">
      <c r="A66" s="41">
        <v>1967</v>
      </c>
      <c r="B66" s="78">
        <f>IF(+'[1]Pop'!D188=0,'[1]Pop'!H188,'[1]Pop'!D188)</f>
        <v>198.712</v>
      </c>
      <c r="C66" s="55">
        <f>SUM(AmCheese!C66,OthCheese!C66)</f>
        <v>1919</v>
      </c>
      <c r="D66" s="55">
        <f>SUM(AmCheese!D66,OthCheese!D66)</f>
        <v>152</v>
      </c>
      <c r="E66" s="55">
        <f>SUM(AmCheese!E66,OthCheese!E66)</f>
        <v>372</v>
      </c>
      <c r="F66" s="55">
        <f>SUM(AmCheese!F66,OthCheese!F66)</f>
        <v>2443</v>
      </c>
      <c r="G66" s="55">
        <f>SUM(AmCheese!G66,OthCheese!G66)</f>
        <v>7</v>
      </c>
      <c r="H66" s="55">
        <f>SUM(AmCheese!H66,OthCheese!H66)</f>
        <v>16</v>
      </c>
      <c r="I66" s="55">
        <f>SUM(AmCheese!I66,OthCheese!I66)</f>
        <v>429</v>
      </c>
      <c r="J66" s="55">
        <f>AmCheese!J66</f>
        <v>81</v>
      </c>
      <c r="K66" s="55">
        <f t="shared" si="1"/>
        <v>1910</v>
      </c>
      <c r="L66" s="55">
        <f>SUM(AmCheese!L66,OthCheese!J66)</f>
        <v>1991</v>
      </c>
      <c r="M66" s="55">
        <f>SUM(AmCheese!M66,OthCheese!K66)</f>
        <v>10.019525745802971</v>
      </c>
      <c r="N66" s="13"/>
      <c r="O66" s="13"/>
      <c r="P66" s="13"/>
      <c r="Q66" s="13"/>
      <c r="R66" s="13"/>
      <c r="S66" s="13"/>
      <c r="T66" s="13"/>
      <c r="U66" s="13"/>
      <c r="V66" s="13"/>
      <c r="W66" s="13"/>
      <c r="X66" s="13"/>
      <c r="Y66" s="13"/>
      <c r="Z66" s="13"/>
      <c r="AA66" s="13"/>
    </row>
    <row r="67" spans="1:27" ht="12" customHeight="1">
      <c r="A67" s="41">
        <v>1968</v>
      </c>
      <c r="B67" s="78">
        <f>IF(+'[1]Pop'!D189=0,'[1]Pop'!H189,'[1]Pop'!D189)</f>
        <v>200.706</v>
      </c>
      <c r="C67" s="55">
        <f>SUM(AmCheese!C67,OthCheese!C67)</f>
        <v>1938</v>
      </c>
      <c r="D67" s="55">
        <f>SUM(AmCheese!D67,OthCheese!D67)</f>
        <v>171</v>
      </c>
      <c r="E67" s="55">
        <f>SUM(AmCheese!E67,OthCheese!E67)</f>
        <v>429</v>
      </c>
      <c r="F67" s="55">
        <f>SUM(AmCheese!F67,OthCheese!F67)</f>
        <v>2538</v>
      </c>
      <c r="G67" s="55">
        <f>SUM(AmCheese!G67,OthCheese!G67)</f>
        <v>7</v>
      </c>
      <c r="H67" s="55">
        <f>SUM(AmCheese!H67,OthCheese!H67)</f>
        <v>19</v>
      </c>
      <c r="I67" s="55">
        <f>SUM(AmCheese!I67,OthCheese!I67)</f>
        <v>405</v>
      </c>
      <c r="J67" s="55">
        <f>AmCheese!J67</f>
        <v>109</v>
      </c>
      <c r="K67" s="55">
        <f t="shared" si="1"/>
        <v>1998</v>
      </c>
      <c r="L67" s="55">
        <f>SUM(AmCheese!L67,OthCheese!J67)</f>
        <v>2107</v>
      </c>
      <c r="M67" s="55">
        <f>SUM(AmCheese!M67,OthCheese!K67)</f>
        <v>10.497942263808756</v>
      </c>
      <c r="N67" s="13"/>
      <c r="O67" s="13"/>
      <c r="P67" s="13"/>
      <c r="Q67" s="13"/>
      <c r="R67" s="13"/>
      <c r="S67" s="13"/>
      <c r="T67" s="13"/>
      <c r="U67" s="13"/>
      <c r="V67" s="13"/>
      <c r="W67" s="13"/>
      <c r="X67" s="13"/>
      <c r="Y67" s="13"/>
      <c r="Z67" s="13"/>
      <c r="AA67" s="13"/>
    </row>
    <row r="68" spans="1:27" ht="12" customHeight="1">
      <c r="A68" s="41">
        <v>1969</v>
      </c>
      <c r="B68" s="78">
        <f>IF(+'[1]Pop'!D190=0,'[1]Pop'!H190,'[1]Pop'!D190)</f>
        <v>202.677</v>
      </c>
      <c r="C68" s="55">
        <f>SUM(AmCheese!C68,OthCheese!C68)</f>
        <v>1990</v>
      </c>
      <c r="D68" s="55">
        <f>SUM(AmCheese!D68,OthCheese!D68)</f>
        <v>144</v>
      </c>
      <c r="E68" s="55">
        <f>SUM(AmCheese!E68,OthCheese!E68)</f>
        <v>405</v>
      </c>
      <c r="F68" s="55">
        <f>SUM(AmCheese!F68,OthCheese!F68)</f>
        <v>2539</v>
      </c>
      <c r="G68" s="55">
        <f>SUM(AmCheese!G68,OthCheese!G68)</f>
        <v>6</v>
      </c>
      <c r="H68" s="55">
        <f>SUM(AmCheese!H68,OthCheese!H68)</f>
        <v>17</v>
      </c>
      <c r="I68" s="55">
        <f>SUM(AmCheese!I68,OthCheese!I68)</f>
        <v>317</v>
      </c>
      <c r="J68" s="55">
        <f>AmCheese!J68</f>
        <v>90</v>
      </c>
      <c r="K68" s="55">
        <f t="shared" si="1"/>
        <v>2109</v>
      </c>
      <c r="L68" s="55">
        <f>SUM(AmCheese!L68,OthCheese!J68)</f>
        <v>2199</v>
      </c>
      <c r="M68" s="55">
        <f>SUM(AmCheese!M68,OthCheese!K68)</f>
        <v>10.8497757515653</v>
      </c>
      <c r="N68" s="13"/>
      <c r="O68" s="13"/>
      <c r="P68" s="13"/>
      <c r="Q68" s="13"/>
      <c r="R68" s="13"/>
      <c r="S68" s="13"/>
      <c r="T68" s="13"/>
      <c r="U68" s="13"/>
      <c r="V68" s="13"/>
      <c r="W68" s="13"/>
      <c r="X68" s="13"/>
      <c r="Y68" s="13"/>
      <c r="Z68" s="13"/>
      <c r="AA68" s="13"/>
    </row>
    <row r="69" spans="1:27" ht="12" customHeight="1">
      <c r="A69" s="41">
        <v>1970</v>
      </c>
      <c r="B69" s="78">
        <f>IF(+'[1]Pop'!D191=0,'[1]Pop'!H191,'[1]Pop'!D191)</f>
        <v>205.052</v>
      </c>
      <c r="C69" s="55">
        <f>SUM(AmCheese!C69,OthCheese!C69)</f>
        <v>2201.428</v>
      </c>
      <c r="D69" s="55">
        <f>SUM(AmCheese!D69,OthCheese!D69)</f>
        <v>161</v>
      </c>
      <c r="E69" s="55">
        <f>SUM(AmCheese!E69,OthCheese!E69)</f>
        <v>317</v>
      </c>
      <c r="F69" s="55">
        <f>SUM(AmCheese!F69,OthCheese!F69)</f>
        <v>2679.428</v>
      </c>
      <c r="G69" s="55">
        <f>SUM(AmCheese!G69,OthCheese!G69)</f>
        <v>7</v>
      </c>
      <c r="H69" s="55">
        <f>SUM(AmCheese!H69,OthCheese!H69)</f>
        <v>17</v>
      </c>
      <c r="I69" s="55">
        <f>SUM(AmCheese!I69,OthCheese!I69)</f>
        <v>324.499</v>
      </c>
      <c r="J69" s="55">
        <f>AmCheese!J69</f>
        <v>46</v>
      </c>
      <c r="K69" s="55">
        <f t="shared" si="1"/>
        <v>2284.929</v>
      </c>
      <c r="L69" s="55">
        <f>SUM(AmCheese!L69,OthCheese!J69)</f>
        <v>2330.929</v>
      </c>
      <c r="M69" s="55">
        <f>SUM(AmCheese!M69,OthCheese!K69)</f>
        <v>11.367501901956576</v>
      </c>
      <c r="N69" s="13"/>
      <c r="O69" s="13"/>
      <c r="P69" s="13"/>
      <c r="Q69" s="13"/>
      <c r="R69" s="13"/>
      <c r="S69" s="13"/>
      <c r="T69" s="13"/>
      <c r="U69" s="13"/>
      <c r="V69" s="13"/>
      <c r="W69" s="13"/>
      <c r="X69" s="13"/>
      <c r="Y69" s="13"/>
      <c r="Z69" s="13"/>
      <c r="AA69" s="13"/>
    </row>
    <row r="70" spans="1:27" ht="12" customHeight="1">
      <c r="A70" s="43">
        <v>1971</v>
      </c>
      <c r="B70" s="79">
        <f>IF(+'[1]Pop'!D192=0,'[1]Pop'!H192,'[1]Pop'!D192)</f>
        <v>207.661</v>
      </c>
      <c r="C70" s="59">
        <f>SUM(AmCheese!C70,OthCheese!C70)</f>
        <v>2374.315</v>
      </c>
      <c r="D70" s="59">
        <f>SUM(AmCheese!D70,OthCheese!D70)</f>
        <v>136</v>
      </c>
      <c r="E70" s="59">
        <f>SUM(AmCheese!E70,OthCheese!E70)</f>
        <v>324.499</v>
      </c>
      <c r="F70" s="59">
        <f>SUM(AmCheese!F70,OthCheese!F70)</f>
        <v>2834.8140000000003</v>
      </c>
      <c r="G70" s="59">
        <f>SUM(AmCheese!G70,OthCheese!G70)</f>
        <v>7</v>
      </c>
      <c r="H70" s="59">
        <f>SUM(AmCheese!H70,OthCheese!H70)</f>
        <v>22</v>
      </c>
      <c r="I70" s="59">
        <f>SUM(AmCheese!I70,OthCheese!I70)</f>
        <v>307.368</v>
      </c>
      <c r="J70" s="59">
        <f>AmCheese!J70</f>
        <v>75</v>
      </c>
      <c r="K70" s="59">
        <f t="shared" si="1"/>
        <v>2423.446</v>
      </c>
      <c r="L70" s="59">
        <f>SUM(AmCheese!L70,OthCheese!J70)</f>
        <v>2498.446</v>
      </c>
      <c r="M70" s="59">
        <f>SUM(AmCheese!M70,OthCheese!K70)</f>
        <v>12.03136843220441</v>
      </c>
      <c r="N70" s="13"/>
      <c r="O70" s="13"/>
      <c r="P70" s="13"/>
      <c r="Q70" s="13"/>
      <c r="R70" s="13"/>
      <c r="S70" s="13"/>
      <c r="T70" s="13"/>
      <c r="U70" s="13"/>
      <c r="V70" s="13"/>
      <c r="W70" s="13"/>
      <c r="X70" s="13"/>
      <c r="Y70" s="13"/>
      <c r="Z70" s="13"/>
      <c r="AA70" s="13"/>
    </row>
    <row r="71" spans="1:27" ht="12" customHeight="1">
      <c r="A71" s="43">
        <v>1972</v>
      </c>
      <c r="B71" s="79">
        <f>IF(+'[1]Pop'!D193=0,'[1]Pop'!H193,'[1]Pop'!D193)</f>
        <v>209.896</v>
      </c>
      <c r="C71" s="59">
        <f>SUM(AmCheese!C71,OthCheese!C71)</f>
        <v>2604.605</v>
      </c>
      <c r="D71" s="59">
        <f>SUM(AmCheese!D71,OthCheese!D71)</f>
        <v>179</v>
      </c>
      <c r="E71" s="59">
        <f>SUM(AmCheese!E71,OthCheese!E71)</f>
        <v>307.368</v>
      </c>
      <c r="F71" s="59">
        <f>SUM(AmCheese!F71,OthCheese!F71)</f>
        <v>3090.973</v>
      </c>
      <c r="G71" s="59">
        <f>SUM(AmCheese!G71,OthCheese!G71)</f>
        <v>7</v>
      </c>
      <c r="H71" s="59">
        <f>SUM(AmCheese!H71,OthCheese!H71)</f>
        <v>23</v>
      </c>
      <c r="I71" s="59">
        <f>SUM(AmCheese!I71,OthCheese!I71)</f>
        <v>331.006</v>
      </c>
      <c r="J71" s="59">
        <f>AmCheese!J71</f>
        <v>46</v>
      </c>
      <c r="K71" s="59">
        <f t="shared" si="1"/>
        <v>2683.9669999999996</v>
      </c>
      <c r="L71" s="59">
        <f>SUM(AmCheese!L71,OthCheese!J71)</f>
        <v>2729.9669999999996</v>
      </c>
      <c r="M71" s="59">
        <f>SUM(AmCheese!M71,OthCheese!K71)</f>
        <v>13.00628406448908</v>
      </c>
      <c r="N71" s="13"/>
      <c r="O71" s="13"/>
      <c r="P71" s="13"/>
      <c r="Q71" s="13"/>
      <c r="R71" s="13"/>
      <c r="S71" s="13"/>
      <c r="T71" s="13"/>
      <c r="U71" s="13"/>
      <c r="V71" s="13"/>
      <c r="W71" s="13"/>
      <c r="X71" s="13"/>
      <c r="Y71" s="13"/>
      <c r="Z71" s="13"/>
      <c r="AA71" s="13"/>
    </row>
    <row r="72" spans="1:27" ht="12" customHeight="1">
      <c r="A72" s="43">
        <v>1973</v>
      </c>
      <c r="B72" s="79">
        <f>IF(+'[1]Pop'!D194=0,'[1]Pop'!H194,'[1]Pop'!D194)</f>
        <v>211.909</v>
      </c>
      <c r="C72" s="59">
        <f>SUM(AmCheese!C72,OthCheese!C72)</f>
        <v>2685.3500000000004</v>
      </c>
      <c r="D72" s="59">
        <f>SUM(AmCheese!D72,OthCheese!D72)</f>
        <v>230</v>
      </c>
      <c r="E72" s="59">
        <f>SUM(AmCheese!E72,OthCheese!E72)</f>
        <v>331.006</v>
      </c>
      <c r="F72" s="59">
        <f>SUM(AmCheese!F72,OthCheese!F72)</f>
        <v>3246.356</v>
      </c>
      <c r="G72" s="59">
        <f>SUM(AmCheese!G72,OthCheese!G72)</f>
        <v>7</v>
      </c>
      <c r="H72" s="59">
        <f>SUM(AmCheese!H72,OthCheese!H72)</f>
        <v>23</v>
      </c>
      <c r="I72" s="59">
        <f>SUM(AmCheese!I72,OthCheese!I72)</f>
        <v>357.509</v>
      </c>
      <c r="J72" s="59">
        <f>AmCheese!J72</f>
        <v>4</v>
      </c>
      <c r="K72" s="59">
        <f t="shared" si="1"/>
        <v>2854.847</v>
      </c>
      <c r="L72" s="59">
        <f>SUM(AmCheese!L72,OthCheese!J72)</f>
        <v>2858.847</v>
      </c>
      <c r="M72" s="59">
        <f>SUM(AmCheese!M72,OthCheese!K72)</f>
        <v>13.490918271522212</v>
      </c>
      <c r="N72" s="13"/>
      <c r="O72" s="13"/>
      <c r="P72" s="13"/>
      <c r="Q72" s="13"/>
      <c r="R72" s="13"/>
      <c r="S72" s="13"/>
      <c r="T72" s="13"/>
      <c r="U72" s="13"/>
      <c r="V72" s="13"/>
      <c r="W72" s="13"/>
      <c r="X72" s="13"/>
      <c r="Y72" s="13"/>
      <c r="Z72" s="13"/>
      <c r="AA72" s="13"/>
    </row>
    <row r="73" spans="1:27" ht="12" customHeight="1">
      <c r="A73" s="43">
        <v>1974</v>
      </c>
      <c r="B73" s="79">
        <f>IF(+'[1]Pop'!D195=0,'[1]Pop'!H195,'[1]Pop'!D195)</f>
        <v>213.854</v>
      </c>
      <c r="C73" s="59">
        <f>SUM(AmCheese!C73,OthCheese!C73)</f>
        <v>2937.37</v>
      </c>
      <c r="D73" s="59">
        <f>SUM(AmCheese!D73,OthCheese!D73)</f>
        <v>316</v>
      </c>
      <c r="E73" s="59">
        <f>SUM(AmCheese!E73,OthCheese!E73)</f>
        <v>357.509</v>
      </c>
      <c r="F73" s="59">
        <f>SUM(AmCheese!F73,OthCheese!F73)</f>
        <v>3610.879</v>
      </c>
      <c r="G73" s="59">
        <f>SUM(AmCheese!G73,OthCheese!G73)</f>
        <v>8</v>
      </c>
      <c r="H73" s="59">
        <f>SUM(AmCheese!H73,OthCheese!H73)</f>
        <v>28</v>
      </c>
      <c r="I73" s="59">
        <f>SUM(AmCheese!I73,OthCheese!I73)</f>
        <v>494.117</v>
      </c>
      <c r="J73" s="59">
        <f>AmCheese!J73</f>
        <v>43</v>
      </c>
      <c r="K73" s="59">
        <f t="shared" si="1"/>
        <v>3037.7619999999997</v>
      </c>
      <c r="L73" s="59">
        <f>SUM(AmCheese!L73,OthCheese!J73)</f>
        <v>3080.7619999999997</v>
      </c>
      <c r="M73" s="59">
        <f>SUM(AmCheese!M73,OthCheese!K73)</f>
        <v>14.40591244493907</v>
      </c>
      <c r="N73" s="13"/>
      <c r="O73" s="13"/>
      <c r="P73" s="13"/>
      <c r="Q73" s="13"/>
      <c r="R73" s="13"/>
      <c r="S73" s="13"/>
      <c r="T73" s="13"/>
      <c r="U73" s="13"/>
      <c r="V73" s="13"/>
      <c r="W73" s="13"/>
      <c r="X73" s="13"/>
      <c r="Y73" s="13"/>
      <c r="Z73" s="13"/>
      <c r="AA73" s="13"/>
    </row>
    <row r="74" spans="1:27" ht="12" customHeight="1">
      <c r="A74" s="43">
        <v>1975</v>
      </c>
      <c r="B74" s="79">
        <f>IF(+'[1]Pop'!D196=0,'[1]Pop'!H196,'[1]Pop'!D196)</f>
        <v>215.973</v>
      </c>
      <c r="C74" s="59">
        <f>SUM(AmCheese!C74,OthCheese!C74)</f>
        <v>2811.407</v>
      </c>
      <c r="D74" s="59">
        <f>SUM(AmCheese!D74,OthCheese!D74)</f>
        <v>179</v>
      </c>
      <c r="E74" s="59">
        <f>SUM(AmCheese!E74,OthCheese!E74)</f>
        <v>494.117</v>
      </c>
      <c r="F74" s="59">
        <f>SUM(AmCheese!F74,OthCheese!F74)</f>
        <v>3484.524</v>
      </c>
      <c r="G74" s="59">
        <f>SUM(AmCheese!G74,OthCheese!G74)</f>
        <v>9</v>
      </c>
      <c r="H74" s="59">
        <f>SUM(AmCheese!H74,OthCheese!H74)</f>
        <v>24</v>
      </c>
      <c r="I74" s="59">
        <f>SUM(AmCheese!I74,OthCheese!I74)</f>
        <v>368.805</v>
      </c>
      <c r="J74" s="59">
        <f>AmCheese!J74</f>
        <v>73</v>
      </c>
      <c r="K74" s="59">
        <f t="shared" si="1"/>
        <v>3009.719</v>
      </c>
      <c r="L74" s="59">
        <f>SUM(AmCheese!L74,OthCheese!J74)</f>
        <v>3082.719</v>
      </c>
      <c r="M74" s="59">
        <f>SUM(AmCheese!M74,OthCheese!K74)</f>
        <v>14.273631426150487</v>
      </c>
      <c r="N74" s="13"/>
      <c r="O74" s="13"/>
      <c r="P74" s="13"/>
      <c r="Q74" s="13"/>
      <c r="R74" s="13"/>
      <c r="S74" s="13"/>
      <c r="T74" s="13"/>
      <c r="U74" s="13"/>
      <c r="V74" s="13"/>
      <c r="W74" s="13"/>
      <c r="X74" s="13"/>
      <c r="Y74" s="13"/>
      <c r="Z74" s="13"/>
      <c r="AA74" s="13"/>
    </row>
    <row r="75" spans="1:27" ht="12" customHeight="1">
      <c r="A75" s="41">
        <v>1976</v>
      </c>
      <c r="B75" s="78">
        <f>IF(+'[1]Pop'!D197=0,'[1]Pop'!H197,'[1]Pop'!D197)</f>
        <v>218.035</v>
      </c>
      <c r="C75" s="55">
        <f>SUM(AmCheese!C75,OthCheese!C75)</f>
        <v>3320.246</v>
      </c>
      <c r="D75" s="55">
        <f>SUM(AmCheese!D75,OthCheese!D75)</f>
        <v>207</v>
      </c>
      <c r="E75" s="55">
        <f>SUM(AmCheese!E75,OthCheese!E75)</f>
        <v>368.805</v>
      </c>
      <c r="F75" s="55">
        <f>SUM(AmCheese!F75,OthCheese!F75)</f>
        <v>3896.051</v>
      </c>
      <c r="G75" s="55">
        <f>SUM(AmCheese!G75,OthCheese!G75)</f>
        <v>9</v>
      </c>
      <c r="H75" s="55">
        <f>SUM(AmCheese!H75,OthCheese!H75)</f>
        <v>26</v>
      </c>
      <c r="I75" s="55">
        <f>SUM(AmCheese!I75,OthCheese!I75)</f>
        <v>479.115</v>
      </c>
      <c r="J75" s="55">
        <f>AmCheese!J75</f>
        <v>25</v>
      </c>
      <c r="K75" s="55">
        <f t="shared" si="1"/>
        <v>3356.9359999999997</v>
      </c>
      <c r="L75" s="55">
        <f>SUM(AmCheese!L75,OthCheese!J75)</f>
        <v>3381.9359999999997</v>
      </c>
      <c r="M75" s="55">
        <f>SUM(AmCheese!M75,OthCheese!K75)</f>
        <v>15.510977595340197</v>
      </c>
      <c r="N75" s="13"/>
      <c r="O75" s="13"/>
      <c r="P75" s="13"/>
      <c r="Q75" s="13"/>
      <c r="R75" s="13"/>
      <c r="S75" s="13"/>
      <c r="T75" s="13"/>
      <c r="U75" s="13"/>
      <c r="V75" s="13"/>
      <c r="W75" s="13"/>
      <c r="X75" s="13"/>
      <c r="Y75" s="13"/>
      <c r="Z75" s="13"/>
      <c r="AA75" s="13"/>
    </row>
    <row r="76" spans="1:27" ht="12" customHeight="1">
      <c r="A76" s="41">
        <v>1977</v>
      </c>
      <c r="B76" s="78">
        <f>IF(+'[1]Pop'!D198=0,'[1]Pop'!H198,'[1]Pop'!D198)</f>
        <v>220.23899999999998</v>
      </c>
      <c r="C76" s="55">
        <f>SUM(AmCheese!C76,OthCheese!C76)</f>
        <v>3358.535</v>
      </c>
      <c r="D76" s="55">
        <f>SUM(AmCheese!D76,OthCheese!D76)</f>
        <v>210</v>
      </c>
      <c r="E76" s="55">
        <f>SUM(AmCheese!E76,OthCheese!E76)</f>
        <v>479.115</v>
      </c>
      <c r="F76" s="55">
        <f>SUM(AmCheese!F76,OthCheese!F76)</f>
        <v>4047.65</v>
      </c>
      <c r="G76" s="55">
        <f>SUM(AmCheese!G76,OthCheese!G76)</f>
        <v>10</v>
      </c>
      <c r="H76" s="55">
        <f>SUM(AmCheese!H76,OthCheese!H76)</f>
        <v>28</v>
      </c>
      <c r="I76" s="55">
        <f>SUM(AmCheese!I76,OthCheese!I76)</f>
        <v>486.96</v>
      </c>
      <c r="J76" s="55">
        <f>AmCheese!J76</f>
        <v>117</v>
      </c>
      <c r="K76" s="55">
        <f t="shared" si="1"/>
        <v>3405.69</v>
      </c>
      <c r="L76" s="55">
        <f>SUM(AmCheese!L76,OthCheese!J76)</f>
        <v>3522.69</v>
      </c>
      <c r="M76" s="55">
        <f>SUM(AmCheese!M76,OthCheese!K76)</f>
        <v>15.99485104817948</v>
      </c>
      <c r="N76" s="13"/>
      <c r="O76" s="13"/>
      <c r="P76" s="13"/>
      <c r="Q76" s="13"/>
      <c r="R76" s="13"/>
      <c r="S76" s="13"/>
      <c r="T76" s="13"/>
      <c r="U76" s="13"/>
      <c r="V76" s="13"/>
      <c r="W76" s="13"/>
      <c r="X76" s="13"/>
      <c r="Y76" s="13"/>
      <c r="Z76" s="13"/>
      <c r="AA76" s="13"/>
    </row>
    <row r="77" spans="1:27" ht="12" customHeight="1">
      <c r="A77" s="41">
        <v>1978</v>
      </c>
      <c r="B77" s="78">
        <f>IF(+'[1]Pop'!D199=0,'[1]Pop'!H199,'[1]Pop'!D199)</f>
        <v>222.585</v>
      </c>
      <c r="C77" s="55">
        <f>SUM(AmCheese!C77,OthCheese!C77)</f>
        <v>3519.684</v>
      </c>
      <c r="D77" s="55">
        <f>SUM(AmCheese!D77,OthCheese!D77)</f>
        <v>242</v>
      </c>
      <c r="E77" s="55">
        <f>SUM(AmCheese!E77,OthCheese!E77)</f>
        <v>486.96</v>
      </c>
      <c r="F77" s="55">
        <f>SUM(AmCheese!F77,OthCheese!F77)</f>
        <v>4248.644</v>
      </c>
      <c r="G77" s="55">
        <f>SUM(AmCheese!G77,OthCheese!G77)</f>
        <v>10</v>
      </c>
      <c r="H77" s="55">
        <f>SUM(AmCheese!H77,OthCheese!H77)</f>
        <v>34</v>
      </c>
      <c r="I77" s="55">
        <f>SUM(AmCheese!I77,OthCheese!I77)</f>
        <v>457.43399999999997</v>
      </c>
      <c r="J77" s="55">
        <f>AmCheese!J77</f>
        <v>70</v>
      </c>
      <c r="K77" s="55">
        <f t="shared" si="1"/>
        <v>3677.21</v>
      </c>
      <c r="L77" s="55">
        <f>SUM(AmCheese!L77,OthCheese!J77)</f>
        <v>3747.21</v>
      </c>
      <c r="M77" s="55">
        <f>SUM(AmCheese!M77,OthCheese!K77)</f>
        <v>16.834961924657996</v>
      </c>
      <c r="N77" s="13"/>
      <c r="O77" s="13"/>
      <c r="P77" s="13"/>
      <c r="Q77" s="13"/>
      <c r="R77" s="13"/>
      <c r="S77" s="13"/>
      <c r="T77" s="13"/>
      <c r="U77" s="13"/>
      <c r="V77" s="13"/>
      <c r="W77" s="13"/>
      <c r="X77" s="13"/>
      <c r="Y77" s="13"/>
      <c r="Z77" s="13"/>
      <c r="AA77" s="13"/>
    </row>
    <row r="78" spans="1:27" ht="12" customHeight="1">
      <c r="A78" s="41">
        <v>1979</v>
      </c>
      <c r="B78" s="78">
        <f>IF(+'[1]Pop'!D200=0,'[1]Pop'!H200,'[1]Pop'!D200)</f>
        <v>225.055</v>
      </c>
      <c r="C78" s="55">
        <f>SUM(AmCheese!C78,OthCheese!C78)</f>
        <v>3717.241</v>
      </c>
      <c r="D78" s="55">
        <f>SUM(AmCheese!D78,OthCheese!D78)</f>
        <v>248</v>
      </c>
      <c r="E78" s="55">
        <f>SUM(AmCheese!E78,OthCheese!E78)</f>
        <v>457.43399999999997</v>
      </c>
      <c r="F78" s="55">
        <f>SUM(AmCheese!F78,OthCheese!F78)</f>
        <v>4422.675</v>
      </c>
      <c r="G78" s="55">
        <f>SUM(AmCheese!G78,OthCheese!G78)</f>
        <v>12</v>
      </c>
      <c r="H78" s="55">
        <f>SUM(AmCheese!H78,OthCheese!H78)</f>
        <v>35</v>
      </c>
      <c r="I78" s="55">
        <f>SUM(AmCheese!I78,OthCheese!I78)</f>
        <v>512.637</v>
      </c>
      <c r="J78" s="55">
        <f>AmCheese!J78</f>
        <v>42</v>
      </c>
      <c r="K78" s="55">
        <f t="shared" si="1"/>
        <v>3821.038</v>
      </c>
      <c r="L78" s="55">
        <f>SUM(AmCheese!L78,OthCheese!J78)</f>
        <v>3863.038</v>
      </c>
      <c r="M78" s="55">
        <f>SUM(AmCheese!M78,OthCheese!K78)</f>
        <v>17.16486192264113</v>
      </c>
      <c r="N78" s="13"/>
      <c r="O78" s="13"/>
      <c r="P78" s="13"/>
      <c r="Q78" s="13"/>
      <c r="R78" s="13"/>
      <c r="S78" s="13"/>
      <c r="T78" s="13"/>
      <c r="U78" s="13"/>
      <c r="V78" s="13"/>
      <c r="W78" s="13"/>
      <c r="X78" s="13"/>
      <c r="Y78" s="13"/>
      <c r="Z78" s="13"/>
      <c r="AA78" s="13"/>
    </row>
    <row r="79" spans="1:27" ht="12" customHeight="1">
      <c r="A79" s="41">
        <v>1980</v>
      </c>
      <c r="B79" s="78">
        <f>IF(+'[1]Pop'!D201=0,'[1]Pop'!H201,'[1]Pop'!D201)</f>
        <v>227.726</v>
      </c>
      <c r="C79" s="55">
        <f>SUM(AmCheese!C79,OthCheese!C79)</f>
        <v>3984.2659999999996</v>
      </c>
      <c r="D79" s="55">
        <f>SUM(AmCheese!D79,OthCheese!D79)</f>
        <v>231</v>
      </c>
      <c r="E79" s="55">
        <f>SUM(AmCheese!E79,OthCheese!E79)</f>
        <v>512.637</v>
      </c>
      <c r="F79" s="55">
        <f>SUM(AmCheese!F79,OthCheese!F79)</f>
        <v>4727.903</v>
      </c>
      <c r="G79" s="55">
        <f>SUM(AmCheese!G79,OthCheese!G79)</f>
        <v>13</v>
      </c>
      <c r="H79" s="55">
        <f>SUM(AmCheese!H79,OthCheese!H79)</f>
        <v>33</v>
      </c>
      <c r="I79" s="55">
        <f>SUM(AmCheese!I79,OthCheese!I79)</f>
        <v>691.266</v>
      </c>
      <c r="J79" s="55">
        <f>AmCheese!J79</f>
        <v>181</v>
      </c>
      <c r="K79" s="55">
        <f t="shared" si="1"/>
        <v>3809.6369999999997</v>
      </c>
      <c r="L79" s="55">
        <f>SUM(AmCheese!L79,OthCheese!J79)</f>
        <v>3990.6369999999997</v>
      </c>
      <c r="M79" s="55">
        <f>SUM(AmCheese!M79,OthCheese!K79)</f>
        <v>17.523853227123823</v>
      </c>
      <c r="N79" s="13"/>
      <c r="O79" s="13"/>
      <c r="P79" s="13"/>
      <c r="Q79" s="13"/>
      <c r="R79" s="13"/>
      <c r="S79" s="13"/>
      <c r="T79" s="13"/>
      <c r="U79" s="13"/>
      <c r="V79" s="13"/>
      <c r="W79" s="13"/>
      <c r="X79" s="13"/>
      <c r="Y79" s="13"/>
      <c r="Z79" s="13"/>
      <c r="AA79" s="13"/>
    </row>
    <row r="80" spans="1:27" ht="12" customHeight="1">
      <c r="A80" s="43">
        <v>1981</v>
      </c>
      <c r="B80" s="79">
        <f>IF(+'[1]Pop'!D202=0,'[1]Pop'!H202,'[1]Pop'!D202)</f>
        <v>229.966</v>
      </c>
      <c r="C80" s="59">
        <f>SUM(AmCheese!C80,OthCheese!C80)</f>
        <v>4277.561</v>
      </c>
      <c r="D80" s="59">
        <f>SUM(AmCheese!D80,OthCheese!D80)</f>
        <v>248</v>
      </c>
      <c r="E80" s="59">
        <f>SUM(AmCheese!E80,OthCheese!E80)</f>
        <v>691.266</v>
      </c>
      <c r="F80" s="59">
        <f>SUM(AmCheese!F80,OthCheese!F80)</f>
        <v>5216.827</v>
      </c>
      <c r="G80" s="59">
        <f>SUM(AmCheese!G80,OthCheese!G80)</f>
        <v>27</v>
      </c>
      <c r="H80" s="59">
        <f>SUM(AmCheese!H80,OthCheese!H80)</f>
        <v>33</v>
      </c>
      <c r="I80" s="59">
        <f>SUM(AmCheese!I80,OthCheese!I80)</f>
        <v>975.624</v>
      </c>
      <c r="J80" s="59">
        <f>AmCheese!J80</f>
        <v>198</v>
      </c>
      <c r="K80" s="59">
        <f t="shared" si="1"/>
        <v>3983.2029999999995</v>
      </c>
      <c r="L80" s="59">
        <f>SUM(AmCheese!L80,OthCheese!J80)</f>
        <v>4181.2029999999995</v>
      </c>
      <c r="M80" s="59">
        <f>SUM(AmCheese!M80,OthCheese!K80)</f>
        <v>18.181831227224894</v>
      </c>
      <c r="N80" s="13"/>
      <c r="O80" s="13"/>
      <c r="P80" s="13"/>
      <c r="Q80" s="13"/>
      <c r="R80" s="13"/>
      <c r="S80" s="13"/>
      <c r="T80" s="13"/>
      <c r="U80" s="13"/>
      <c r="V80" s="13"/>
      <c r="W80" s="13"/>
      <c r="X80" s="13"/>
      <c r="Y80" s="13"/>
      <c r="Z80" s="13"/>
      <c r="AA80" s="13"/>
    </row>
    <row r="81" spans="1:27" ht="12" customHeight="1">
      <c r="A81" s="43">
        <v>1982</v>
      </c>
      <c r="B81" s="79">
        <f>IF(+'[1]Pop'!D203=0,'[1]Pop'!H203,'[1]Pop'!D203)</f>
        <v>232.188</v>
      </c>
      <c r="C81" s="59">
        <f>SUM(AmCheese!C81,OthCheese!C81)</f>
        <v>4541.669</v>
      </c>
      <c r="D81" s="59">
        <f>SUM(AmCheese!D81,OthCheese!D81)</f>
        <v>269</v>
      </c>
      <c r="E81" s="59">
        <f>SUM(AmCheese!E81,OthCheese!E81)</f>
        <v>975.624</v>
      </c>
      <c r="F81" s="59">
        <f>SUM(AmCheese!F81,OthCheese!F81)</f>
        <v>5786.293</v>
      </c>
      <c r="G81" s="59">
        <f>SUM(AmCheese!G81,OthCheese!G81)</f>
        <v>63</v>
      </c>
      <c r="H81" s="59">
        <f>SUM(AmCheese!H81,OthCheese!H81)</f>
        <v>37</v>
      </c>
      <c r="I81" s="59">
        <f>SUM(AmCheese!I81,OthCheese!I81)</f>
        <v>1064.778</v>
      </c>
      <c r="J81" s="59">
        <f>AmCheese!J81</f>
        <v>474</v>
      </c>
      <c r="K81" s="59">
        <f t="shared" si="1"/>
        <v>4147.514999999999</v>
      </c>
      <c r="L81" s="59">
        <f>SUM(AmCheese!L81,OthCheese!J81)</f>
        <v>4621.514999999999</v>
      </c>
      <c r="M81" s="59">
        <f>SUM(AmCheese!M81,OthCheese!K81)</f>
        <v>19.904194015194584</v>
      </c>
      <c r="N81" s="13"/>
      <c r="O81" s="13"/>
      <c r="P81" s="13"/>
      <c r="Q81" s="13"/>
      <c r="R81" s="13"/>
      <c r="S81" s="13"/>
      <c r="T81" s="13"/>
      <c r="U81" s="13"/>
      <c r="V81" s="13"/>
      <c r="W81" s="13"/>
      <c r="X81" s="13"/>
      <c r="Y81" s="13"/>
      <c r="Z81" s="13"/>
      <c r="AA81" s="13"/>
    </row>
    <row r="82" spans="1:27" ht="12" customHeight="1">
      <c r="A82" s="43">
        <v>1983</v>
      </c>
      <c r="B82" s="79">
        <f>IF(+'[1]Pop'!D204=0,'[1]Pop'!H204,'[1]Pop'!D204)</f>
        <v>234.307</v>
      </c>
      <c r="C82" s="59">
        <f>SUM(AmCheese!C82,OthCheese!C82)</f>
        <v>4819.471</v>
      </c>
      <c r="D82" s="59">
        <f>SUM(AmCheese!D82,OthCheese!D82)</f>
        <v>287</v>
      </c>
      <c r="E82" s="59">
        <f>SUM(AmCheese!E82,OthCheese!E82)</f>
        <v>1064.778</v>
      </c>
      <c r="F82" s="59">
        <f>SUM(AmCheese!F82,OthCheese!F82)</f>
        <v>6171.249</v>
      </c>
      <c r="G82" s="59">
        <f>SUM(AmCheese!G82,OthCheese!G82)</f>
        <v>52</v>
      </c>
      <c r="H82" s="59">
        <f>SUM(AmCheese!H82,OthCheese!H82)</f>
        <v>35</v>
      </c>
      <c r="I82" s="59">
        <f>SUM(AmCheese!I82,OthCheese!I82)</f>
        <v>1265.879</v>
      </c>
      <c r="J82" s="59">
        <f>AmCheese!J82</f>
        <v>645</v>
      </c>
      <c r="K82" s="59">
        <f t="shared" si="1"/>
        <v>4173.37</v>
      </c>
      <c r="L82" s="59">
        <f>SUM(AmCheese!L82,OthCheese!J82)</f>
        <v>4818.37</v>
      </c>
      <c r="M82" s="59">
        <f>SUM(AmCheese!M82,OthCheese!K82)</f>
        <v>20.564345068649253</v>
      </c>
      <c r="N82" s="13"/>
      <c r="O82" s="13"/>
      <c r="P82" s="13"/>
      <c r="Q82" s="13"/>
      <c r="R82" s="13"/>
      <c r="S82" s="13"/>
      <c r="T82" s="13"/>
      <c r="U82" s="13"/>
      <c r="V82" s="13"/>
      <c r="W82" s="13"/>
      <c r="X82" s="13"/>
      <c r="Y82" s="13"/>
      <c r="Z82" s="13"/>
      <c r="AA82" s="13"/>
    </row>
    <row r="83" spans="1:27" ht="12" customHeight="1">
      <c r="A83" s="43">
        <v>1984</v>
      </c>
      <c r="B83" s="79">
        <f>IF(+'[1]Pop'!D205=0,'[1]Pop'!H205,'[1]Pop'!D205)</f>
        <v>236.348</v>
      </c>
      <c r="C83" s="59">
        <f>SUM(AmCheese!C83,OthCheese!C83)</f>
        <v>4673.993</v>
      </c>
      <c r="D83" s="59">
        <f>SUM(AmCheese!D83,OthCheese!D83)</f>
        <v>306</v>
      </c>
      <c r="E83" s="59">
        <f>SUM(AmCheese!E83,OthCheese!E83)</f>
        <v>1265.879</v>
      </c>
      <c r="F83" s="59">
        <f>SUM(AmCheese!F83,OthCheese!F83)</f>
        <v>6245.871999999999</v>
      </c>
      <c r="G83" s="59">
        <f>SUM(AmCheese!G83,OthCheese!G83)</f>
        <v>67</v>
      </c>
      <c r="H83" s="59">
        <f>SUM(AmCheese!H83,OthCheese!H83)</f>
        <v>41</v>
      </c>
      <c r="I83" s="59">
        <f>SUM(AmCheese!I83,OthCheese!I83)</f>
        <v>1062.394</v>
      </c>
      <c r="J83" s="59">
        <f>AmCheese!J83</f>
        <v>560</v>
      </c>
      <c r="K83" s="59">
        <f t="shared" si="1"/>
        <v>4515.478</v>
      </c>
      <c r="L83" s="59">
        <f>SUM(AmCheese!L83,OthCheese!J83)</f>
        <v>5075.478</v>
      </c>
      <c r="M83" s="59">
        <f>SUM(AmCheese!M83,OthCheese!K83)</f>
        <v>21.47459678101782</v>
      </c>
      <c r="N83" s="13"/>
      <c r="O83" s="13"/>
      <c r="P83" s="13"/>
      <c r="Q83" s="13"/>
      <c r="R83" s="13"/>
      <c r="S83" s="13"/>
      <c r="T83" s="13"/>
      <c r="U83" s="13"/>
      <c r="V83" s="13"/>
      <c r="W83" s="13"/>
      <c r="X83" s="13"/>
      <c r="Y83" s="13"/>
      <c r="Z83" s="13"/>
      <c r="AA83" s="13"/>
    </row>
    <row r="84" spans="1:27" ht="12" customHeight="1">
      <c r="A84" s="43">
        <v>1985</v>
      </c>
      <c r="B84" s="79">
        <f>IF(+'[1]Pop'!D206=0,'[1]Pop'!H206,'[1]Pop'!D206)</f>
        <v>238.466</v>
      </c>
      <c r="C84" s="59">
        <f>SUM(AmCheese!C84,OthCheese!C84)</f>
        <v>5080.942</v>
      </c>
      <c r="D84" s="59">
        <f>SUM(AmCheese!D84,OthCheese!D84)</f>
        <v>303</v>
      </c>
      <c r="E84" s="59">
        <f>SUM(AmCheese!E84,OthCheese!E84)</f>
        <v>1062.394</v>
      </c>
      <c r="F84" s="59">
        <f>SUM(AmCheese!F84,OthCheese!F84)</f>
        <v>6446.335999999999</v>
      </c>
      <c r="G84" s="59">
        <f>SUM(AmCheese!G84,OthCheese!G84)</f>
        <v>86</v>
      </c>
      <c r="H84" s="59">
        <f>SUM(AmCheese!H84,OthCheese!H84)</f>
        <v>39</v>
      </c>
      <c r="I84" s="59">
        <f>SUM(AmCheese!I84,OthCheese!I84)</f>
        <v>945.122</v>
      </c>
      <c r="J84" s="59">
        <f>AmCheese!J84</f>
        <v>636</v>
      </c>
      <c r="K84" s="59">
        <f t="shared" si="1"/>
        <v>4740.214</v>
      </c>
      <c r="L84" s="59">
        <f>SUM(AmCheese!L84,OthCheese!J84)</f>
        <v>5376.214</v>
      </c>
      <c r="M84" s="59">
        <f>SUM(AmCheese!M84,OthCheese!K84)</f>
        <v>22.54499173886424</v>
      </c>
      <c r="N84" s="13"/>
      <c r="O84" s="13"/>
      <c r="P84" s="13"/>
      <c r="Q84" s="13"/>
      <c r="R84" s="13"/>
      <c r="S84" s="13"/>
      <c r="T84" s="13"/>
      <c r="U84" s="13"/>
      <c r="V84" s="13"/>
      <c r="W84" s="13"/>
      <c r="X84" s="13"/>
      <c r="Y84" s="13"/>
      <c r="Z84" s="13"/>
      <c r="AA84" s="13"/>
    </row>
    <row r="85" spans="1:27" ht="12" customHeight="1">
      <c r="A85" s="41">
        <v>1986</v>
      </c>
      <c r="B85" s="78">
        <f>IF(+'[1]Pop'!D207=0,'[1]Pop'!H207,'[1]Pop'!D207)</f>
        <v>240.651</v>
      </c>
      <c r="C85" s="55">
        <f>SUM(AmCheese!C85,OthCheese!C85)</f>
        <v>5209.252</v>
      </c>
      <c r="D85" s="55">
        <f>SUM(AmCheese!D85,OthCheese!D85)</f>
        <v>295</v>
      </c>
      <c r="E85" s="55">
        <f>SUM(AmCheese!E85,OthCheese!E85)</f>
        <v>945.122</v>
      </c>
      <c r="F85" s="55">
        <f>SUM(AmCheese!F85,OthCheese!F85)</f>
        <v>6449.374</v>
      </c>
      <c r="G85" s="55">
        <f>SUM(AmCheese!G85,OthCheese!G85)</f>
        <v>57</v>
      </c>
      <c r="H85" s="55">
        <f>SUM(AmCheese!H85,OthCheese!H85)</f>
        <v>40</v>
      </c>
      <c r="I85" s="55">
        <f>SUM(AmCheese!I85,OthCheese!I85)</f>
        <v>788.97</v>
      </c>
      <c r="J85" s="55">
        <f>AmCheese!J85</f>
        <v>543</v>
      </c>
      <c r="K85" s="55">
        <f t="shared" si="1"/>
        <v>5020.404</v>
      </c>
      <c r="L85" s="55">
        <f>SUM(AmCheese!L85,OthCheese!J85)</f>
        <v>5563.404</v>
      </c>
      <c r="M85" s="55">
        <f>SUM(AmCheese!M85,OthCheese!K85)</f>
        <v>23.118142039717263</v>
      </c>
      <c r="N85" s="13"/>
      <c r="O85" s="13"/>
      <c r="P85" s="13"/>
      <c r="Q85" s="13"/>
      <c r="R85" s="13"/>
      <c r="S85" s="13"/>
      <c r="T85" s="13"/>
      <c r="U85" s="13"/>
      <c r="V85" s="13"/>
      <c r="W85" s="13"/>
      <c r="X85" s="13"/>
      <c r="Y85" s="13"/>
      <c r="Z85" s="13"/>
      <c r="AA85" s="13"/>
    </row>
    <row r="86" spans="1:27" ht="12" customHeight="1">
      <c r="A86" s="41">
        <v>1987</v>
      </c>
      <c r="B86" s="78">
        <f>IF(+'[1]Pop'!D208=0,'[1]Pop'!H208,'[1]Pop'!D208)</f>
        <v>242.804</v>
      </c>
      <c r="C86" s="55">
        <f>SUM(AmCheese!C86,OthCheese!C86)</f>
        <v>5344.364</v>
      </c>
      <c r="D86" s="55">
        <f>SUM(AmCheese!D86,OthCheese!D86)</f>
        <v>265</v>
      </c>
      <c r="E86" s="55">
        <f>SUM(AmCheese!E86,OthCheese!E86)</f>
        <v>788.97</v>
      </c>
      <c r="F86" s="55">
        <f>SUM(AmCheese!F86,OthCheese!F86)</f>
        <v>6398.334</v>
      </c>
      <c r="G86" s="55">
        <f>SUM(AmCheese!G86,OthCheese!G86)</f>
        <v>43</v>
      </c>
      <c r="H86" s="55">
        <f>SUM(AmCheese!H86,OthCheese!H86)</f>
        <v>45</v>
      </c>
      <c r="I86" s="55">
        <f>SUM(AmCheese!I86,OthCheese!I86)</f>
        <v>459.71299999999997</v>
      </c>
      <c r="J86" s="55">
        <f>AmCheese!J86</f>
        <v>586</v>
      </c>
      <c r="K86" s="55">
        <f t="shared" si="1"/>
        <v>5264.620999999999</v>
      </c>
      <c r="L86" s="55">
        <f>SUM(AmCheese!L86,OthCheese!J86)</f>
        <v>5850.620999999999</v>
      </c>
      <c r="M86" s="55">
        <f>SUM(AmCheese!M86,OthCheese!K86)</f>
        <v>24.096065138959815</v>
      </c>
      <c r="N86" s="13"/>
      <c r="O86" s="13"/>
      <c r="P86" s="13"/>
      <c r="Q86" s="13"/>
      <c r="R86" s="13"/>
      <c r="S86" s="13"/>
      <c r="T86" s="13"/>
      <c r="U86" s="13"/>
      <c r="V86" s="13"/>
      <c r="W86" s="13"/>
      <c r="X86" s="13"/>
      <c r="Y86" s="13"/>
      <c r="Z86" s="13"/>
      <c r="AA86" s="13"/>
    </row>
    <row r="87" spans="1:27" ht="12" customHeight="1">
      <c r="A87" s="41">
        <v>1988</v>
      </c>
      <c r="B87" s="78">
        <f>IF(+'[1]Pop'!D209=0,'[1]Pop'!H209,'[1]Pop'!D209)</f>
        <v>245.021</v>
      </c>
      <c r="C87" s="55">
        <f>SUM(AmCheese!C87,OthCheese!C87)</f>
        <v>5571.973</v>
      </c>
      <c r="D87" s="55">
        <f>SUM(AmCheese!D87,OthCheese!D87)</f>
        <v>252</v>
      </c>
      <c r="E87" s="55">
        <f>SUM(AmCheese!E87,OthCheese!E87)</f>
        <v>459.71299999999997</v>
      </c>
      <c r="F87" s="55">
        <f>SUM(AmCheese!F87,OthCheese!F87)</f>
        <v>6283.686000000001</v>
      </c>
      <c r="G87" s="55">
        <f>SUM(AmCheese!G87,OthCheese!G87)</f>
        <v>33</v>
      </c>
      <c r="H87" s="55">
        <f>SUM(AmCheese!H87,OthCheese!H87)</f>
        <v>43</v>
      </c>
      <c r="I87" s="55">
        <f>SUM(AmCheese!I87,OthCheese!I87)</f>
        <v>397.699</v>
      </c>
      <c r="J87" s="55">
        <f>AmCheese!J87</f>
        <v>257</v>
      </c>
      <c r="K87" s="55">
        <f t="shared" si="1"/>
        <v>5552.987000000001</v>
      </c>
      <c r="L87" s="55">
        <f>SUM(AmCheese!L87,OthCheese!J87)</f>
        <v>5809.987000000001</v>
      </c>
      <c r="M87" s="55">
        <f>SUM(AmCheese!M87,OthCheese!K87)</f>
        <v>23.71220017876019</v>
      </c>
      <c r="N87" s="13"/>
      <c r="O87" s="13"/>
      <c r="P87" s="13"/>
      <c r="Q87" s="13"/>
      <c r="R87" s="13"/>
      <c r="S87" s="13"/>
      <c r="T87" s="13"/>
      <c r="U87" s="13"/>
      <c r="V87" s="13"/>
      <c r="W87" s="13"/>
      <c r="X87" s="13"/>
      <c r="Y87" s="13"/>
      <c r="Z87" s="13"/>
      <c r="AA87" s="13"/>
    </row>
    <row r="88" spans="1:27" ht="12" customHeight="1">
      <c r="A88" s="41">
        <v>1989</v>
      </c>
      <c r="B88" s="78">
        <f>IF(+'[1]Pop'!D210=0,'[1]Pop'!H210,'[1]Pop'!D210)</f>
        <v>247.342</v>
      </c>
      <c r="C88" s="55">
        <f>SUM(AmCheese!C88,OthCheese!C88)</f>
        <v>5615.371999999999</v>
      </c>
      <c r="D88" s="55">
        <f>SUM(AmCheese!D88,OthCheese!D88)</f>
        <v>276</v>
      </c>
      <c r="E88" s="55">
        <f>SUM(AmCheese!E88,OthCheese!E88)</f>
        <v>397.699</v>
      </c>
      <c r="F88" s="55">
        <f>SUM(AmCheese!F88,OthCheese!F88)</f>
        <v>6289.071</v>
      </c>
      <c r="G88" s="55">
        <f>SUM(AmCheese!G88,OthCheese!G88)</f>
        <v>21</v>
      </c>
      <c r="H88" s="55">
        <f>SUM(AmCheese!H88,OthCheese!H88)</f>
        <v>53</v>
      </c>
      <c r="I88" s="55">
        <f>SUM(AmCheese!I88,OthCheese!I88)</f>
        <v>330.245</v>
      </c>
      <c r="J88" s="55">
        <f>AmCheese!J88</f>
        <v>67</v>
      </c>
      <c r="K88" s="55">
        <f t="shared" si="1"/>
        <v>5817.826</v>
      </c>
      <c r="L88" s="55">
        <f>SUM(AmCheese!L88,OthCheese!J88)</f>
        <v>5884.826</v>
      </c>
      <c r="M88" s="55">
        <f>SUM(AmCheese!M88,OthCheese!K88)</f>
        <v>23.792263343872047</v>
      </c>
      <c r="N88" s="13"/>
      <c r="O88" s="13"/>
      <c r="P88" s="13"/>
      <c r="Q88" s="13"/>
      <c r="R88" s="13"/>
      <c r="S88" s="13"/>
      <c r="T88" s="13"/>
      <c r="U88" s="13"/>
      <c r="V88" s="13"/>
      <c r="W88" s="13"/>
      <c r="X88" s="13"/>
      <c r="Y88" s="13"/>
      <c r="Z88" s="13"/>
      <c r="AA88" s="13"/>
    </row>
    <row r="89" spans="1:27" ht="12" customHeight="1">
      <c r="A89" s="41">
        <v>1990</v>
      </c>
      <c r="B89" s="78">
        <f>IF(+'[1]Pop'!D211=0,'[1]Pop'!H211,'[1]Pop'!D211)</f>
        <v>250.132</v>
      </c>
      <c r="C89" s="55">
        <f>SUM(AmCheese!C89,OthCheese!C89)</f>
        <v>6059.436</v>
      </c>
      <c r="D89" s="55">
        <f>SUM(AmCheese!D89,OthCheese!D89)</f>
        <v>298</v>
      </c>
      <c r="E89" s="55">
        <f>SUM(AmCheese!E89,OthCheese!E89)</f>
        <v>330.245</v>
      </c>
      <c r="F89" s="55">
        <f>SUM(AmCheese!F89,OthCheese!F89)</f>
        <v>6687.6810000000005</v>
      </c>
      <c r="G89" s="55">
        <f>SUM(AmCheese!G89,OthCheese!G89)</f>
        <v>26</v>
      </c>
      <c r="H89" s="55">
        <f>SUM(AmCheese!H89,OthCheese!H89)</f>
        <v>49</v>
      </c>
      <c r="I89" s="55">
        <f>SUM(AmCheese!I89,OthCheese!I89)</f>
        <v>457.591</v>
      </c>
      <c r="J89" s="55">
        <f>AmCheese!J89</f>
        <v>20.5</v>
      </c>
      <c r="K89" s="55">
        <f t="shared" si="1"/>
        <v>6134.59</v>
      </c>
      <c r="L89" s="55">
        <f>SUM(AmCheese!L89,OthCheese!J89)</f>
        <v>6155.09</v>
      </c>
      <c r="M89" s="55">
        <f>SUM(AmCheese!M89,OthCheese!K89)</f>
        <v>24.60736731006029</v>
      </c>
      <c r="N89" s="13"/>
      <c r="O89" s="13"/>
      <c r="P89" s="13"/>
      <c r="Q89" s="13"/>
      <c r="R89" s="13"/>
      <c r="S89" s="13"/>
      <c r="T89" s="13"/>
      <c r="U89" s="13"/>
      <c r="V89" s="13"/>
      <c r="W89" s="13"/>
      <c r="X89" s="13"/>
      <c r="Y89" s="13"/>
      <c r="Z89" s="13"/>
      <c r="AA89" s="13"/>
    </row>
    <row r="90" spans="1:27" ht="12" customHeight="1">
      <c r="A90" s="43">
        <v>1991</v>
      </c>
      <c r="B90" s="79">
        <f>IF(+'[1]Pop'!D212=0,'[1]Pop'!H212,'[1]Pop'!D212)</f>
        <v>253.493</v>
      </c>
      <c r="C90" s="59">
        <f>SUM(AmCheese!C90,OthCheese!C90)</f>
        <v>6054.855</v>
      </c>
      <c r="D90" s="59">
        <f>SUM(AmCheese!D90,OthCheese!D90)</f>
        <v>297</v>
      </c>
      <c r="E90" s="59">
        <f>SUM(AmCheese!E90,OthCheese!E90)</f>
        <v>457.591</v>
      </c>
      <c r="F90" s="59">
        <f>SUM(AmCheese!F90,OthCheese!F90)</f>
        <v>6809.446</v>
      </c>
      <c r="G90" s="59">
        <f>SUM(AmCheese!G90,OthCheese!G90)</f>
        <v>26</v>
      </c>
      <c r="H90" s="59">
        <f>SUM(AmCheese!H90,OthCheese!H90)</f>
        <v>46</v>
      </c>
      <c r="I90" s="59">
        <f>SUM(AmCheese!I90,OthCheese!I90)</f>
        <v>416.539</v>
      </c>
      <c r="J90" s="59">
        <f>AmCheese!J90</f>
        <v>61</v>
      </c>
      <c r="K90" s="59">
        <f t="shared" si="1"/>
        <v>6259.907</v>
      </c>
      <c r="L90" s="59">
        <f>SUM(AmCheese!L90,OthCheese!J90)</f>
        <v>6320.907</v>
      </c>
      <c r="M90" s="59">
        <f>SUM(AmCheese!M90,OthCheese!K90)</f>
        <v>24.935232925564023</v>
      </c>
      <c r="N90" s="13"/>
      <c r="O90" s="13"/>
      <c r="P90" s="13"/>
      <c r="Q90" s="13"/>
      <c r="R90" s="13"/>
      <c r="S90" s="13"/>
      <c r="T90" s="13"/>
      <c r="U90" s="13"/>
      <c r="V90" s="13"/>
      <c r="W90" s="13"/>
      <c r="X90" s="13"/>
      <c r="Y90" s="13"/>
      <c r="Z90" s="13"/>
      <c r="AA90" s="13"/>
    </row>
    <row r="91" spans="1:27" ht="12" customHeight="1">
      <c r="A91" s="45">
        <v>1992</v>
      </c>
      <c r="B91" s="79">
        <f>IF(+'[1]Pop'!D213=0,'[1]Pop'!H213,'[1]Pop'!D213)</f>
        <v>256.894</v>
      </c>
      <c r="C91" s="59">
        <f>SUM(AmCheese!C91,OthCheese!C91)</f>
        <v>6488.291</v>
      </c>
      <c r="D91" s="59">
        <f>SUM(AmCheese!D91,OthCheese!D91)</f>
        <v>285</v>
      </c>
      <c r="E91" s="59">
        <f>SUM(AmCheese!E91,OthCheese!E91)</f>
        <v>416.539</v>
      </c>
      <c r="F91" s="59">
        <f>SUM(AmCheese!F91,OthCheese!F91)</f>
        <v>7189.83</v>
      </c>
      <c r="G91" s="59">
        <f>SUM(AmCheese!G91,OthCheese!G91)</f>
        <v>32</v>
      </c>
      <c r="H91" s="59">
        <f>SUM(AmCheese!H91,OthCheese!H91)</f>
        <v>46</v>
      </c>
      <c r="I91" s="59">
        <f>SUM(AmCheese!I91,OthCheese!I91)</f>
        <v>470.896</v>
      </c>
      <c r="J91" s="59">
        <f>AmCheese!J91</f>
        <v>6</v>
      </c>
      <c r="K91" s="59">
        <f t="shared" si="1"/>
        <v>6633.934</v>
      </c>
      <c r="L91" s="59">
        <f>SUM(AmCheese!L91,OthCheese!J91)</f>
        <v>6639.934</v>
      </c>
      <c r="M91" s="59">
        <f>SUM(AmCheese!M91,OthCheese!K91)</f>
        <v>25.846979688120392</v>
      </c>
      <c r="N91" s="13"/>
      <c r="O91" s="13"/>
      <c r="P91" s="13"/>
      <c r="Q91" s="13"/>
      <c r="R91" s="13"/>
      <c r="S91" s="13"/>
      <c r="T91" s="13"/>
      <c r="U91" s="13"/>
      <c r="V91" s="13"/>
      <c r="W91" s="13"/>
      <c r="X91" s="13"/>
      <c r="Y91" s="13"/>
      <c r="Z91" s="13"/>
      <c r="AA91" s="13"/>
    </row>
    <row r="92" spans="1:27" ht="12" customHeight="1">
      <c r="A92" s="43">
        <v>1993</v>
      </c>
      <c r="B92" s="79">
        <f>IF(+'[1]Pop'!D214=0,'[1]Pop'!H214,'[1]Pop'!D214)</f>
        <v>260.255</v>
      </c>
      <c r="C92" s="59">
        <f>SUM(AmCheese!C92,OthCheese!C92)</f>
        <v>6528.1720000000005</v>
      </c>
      <c r="D92" s="59">
        <f>SUM(AmCheese!D92,OthCheese!D92)</f>
        <v>320</v>
      </c>
      <c r="E92" s="59">
        <f>SUM(AmCheese!E92,OthCheese!E92)</f>
        <v>470.896</v>
      </c>
      <c r="F92" s="59">
        <f>SUM(AmCheese!F92,OthCheese!F92)</f>
        <v>7319.068</v>
      </c>
      <c r="G92" s="59">
        <f>SUM(AmCheese!G92,OthCheese!G92)</f>
        <v>41</v>
      </c>
      <c r="H92" s="59">
        <f>SUM(AmCheese!H92,OthCheese!H92)</f>
        <v>38</v>
      </c>
      <c r="I92" s="59">
        <f>SUM(AmCheese!I92,OthCheese!I92)</f>
        <v>466.043</v>
      </c>
      <c r="J92" s="59">
        <f>AmCheese!J92</f>
        <v>19</v>
      </c>
      <c r="K92" s="59">
        <f t="shared" si="1"/>
        <v>6755.025</v>
      </c>
      <c r="L92" s="59">
        <f>SUM(AmCheese!L92,OthCheese!J92)</f>
        <v>6774.025</v>
      </c>
      <c r="M92" s="59">
        <f>SUM(AmCheese!M92,OthCheese!K92)</f>
        <v>26.028414439684155</v>
      </c>
      <c r="N92" s="14"/>
      <c r="O92" s="13"/>
      <c r="P92" s="13"/>
      <c r="Q92" s="13"/>
      <c r="R92" s="13"/>
      <c r="S92" s="13"/>
      <c r="T92" s="13"/>
      <c r="U92" s="13"/>
      <c r="V92" s="13"/>
      <c r="W92" s="13"/>
      <c r="X92" s="13"/>
      <c r="Y92" s="13"/>
      <c r="Z92" s="13"/>
      <c r="AA92" s="13"/>
    </row>
    <row r="93" spans="1:27" ht="12" customHeight="1">
      <c r="A93" s="43">
        <v>1994</v>
      </c>
      <c r="B93" s="79">
        <f>IF(+'[1]Pop'!D215=0,'[1]Pop'!H215,'[1]Pop'!D215)</f>
        <v>263.436</v>
      </c>
      <c r="C93" s="59">
        <f>SUM(AmCheese!C93,OthCheese!C93)</f>
        <v>6734.691000000001</v>
      </c>
      <c r="D93" s="59">
        <f>SUM(AmCheese!D93,OthCheese!D93)</f>
        <v>332</v>
      </c>
      <c r="E93" s="59">
        <f>SUM(AmCheese!E93,OthCheese!E93)</f>
        <v>466.043</v>
      </c>
      <c r="F93" s="59">
        <f>SUM(AmCheese!F93,OthCheese!F93)</f>
        <v>7532.734</v>
      </c>
      <c r="G93" s="59">
        <f>SUM(AmCheese!G93,OthCheese!G93)</f>
        <v>55</v>
      </c>
      <c r="H93" s="59">
        <f>SUM(AmCheese!H93,OthCheese!H93)</f>
        <v>46</v>
      </c>
      <c r="I93" s="59">
        <f>SUM(AmCheese!I93,OthCheese!I93)</f>
        <v>436.845</v>
      </c>
      <c r="J93" s="59">
        <f>AmCheese!J93</f>
        <v>4</v>
      </c>
      <c r="K93" s="59">
        <f t="shared" si="1"/>
        <v>6990.889000000001</v>
      </c>
      <c r="L93" s="59">
        <f>SUM(AmCheese!L93,OthCheese!J93)</f>
        <v>6994.889000000001</v>
      </c>
      <c r="M93" s="59">
        <f>SUM(AmCheese!M93,OthCheese!K93)</f>
        <v>26.55251749950653</v>
      </c>
      <c r="N93" s="14"/>
      <c r="O93" s="13"/>
      <c r="P93" s="13"/>
      <c r="Q93" s="13"/>
      <c r="R93" s="13"/>
      <c r="S93" s="13"/>
      <c r="T93" s="13"/>
      <c r="U93" s="13"/>
      <c r="V93" s="13"/>
      <c r="W93" s="13"/>
      <c r="X93" s="13"/>
      <c r="Y93" s="13"/>
      <c r="Z93" s="13"/>
      <c r="AA93" s="13"/>
    </row>
    <row r="94" spans="1:27" ht="12" customHeight="1">
      <c r="A94" s="43">
        <v>1995</v>
      </c>
      <c r="B94" s="79">
        <f>IF(+'[1]Pop'!D216=0,'[1]Pop'!H216,'[1]Pop'!D216)</f>
        <v>266.557</v>
      </c>
      <c r="C94" s="59">
        <f>SUM(AmCheese!C94,OthCheese!C94)</f>
        <v>6916.896</v>
      </c>
      <c r="D94" s="59">
        <f>SUM(AmCheese!D94,OthCheese!D94)</f>
        <v>267.778238496335</v>
      </c>
      <c r="E94" s="59">
        <f>SUM(AmCheese!E94,OthCheese!E94)</f>
        <v>436.845</v>
      </c>
      <c r="F94" s="59">
        <f>SUM(AmCheese!F94,OthCheese!F94)</f>
        <v>7621.519238496334</v>
      </c>
      <c r="G94" s="59">
        <f>SUM(AmCheese!G94,OthCheese!G94)</f>
        <v>56.86124289780825</v>
      </c>
      <c r="H94" s="59">
        <f>SUM(AmCheese!H94,OthCheese!H94)</f>
        <v>43</v>
      </c>
      <c r="I94" s="59">
        <f>SUM(AmCheese!I94,OthCheese!I94)</f>
        <v>412.062</v>
      </c>
      <c r="J94" s="59" t="str">
        <f>AmCheese!J94</f>
        <v>NA</v>
      </c>
      <c r="K94" s="59">
        <f>L94</f>
        <v>7109.595995598525</v>
      </c>
      <c r="L94" s="59">
        <f>SUM(AmCheese!L94,OthCheese!J94)</f>
        <v>7109.595995598525</v>
      </c>
      <c r="M94" s="59">
        <f>SUM(AmCheese!M94,OthCheese!K94)</f>
        <v>26.671953824504797</v>
      </c>
      <c r="N94" s="14"/>
      <c r="O94" s="13"/>
      <c r="P94" s="13"/>
      <c r="Q94" s="13"/>
      <c r="R94" s="13"/>
      <c r="S94" s="13"/>
      <c r="T94" s="13"/>
      <c r="U94" s="13"/>
      <c r="V94" s="13"/>
      <c r="W94" s="13"/>
      <c r="X94" s="13"/>
      <c r="Y94" s="13"/>
      <c r="Z94" s="13"/>
      <c r="AA94" s="13"/>
    </row>
    <row r="95" spans="1:27" ht="12" customHeight="1">
      <c r="A95" s="41">
        <v>1996</v>
      </c>
      <c r="B95" s="78">
        <f>IF(+'[1]Pop'!D217=0,'[1]Pop'!H217,'[1]Pop'!D217)</f>
        <v>269.667</v>
      </c>
      <c r="C95" s="55">
        <f>SUM(AmCheese!C95,OthCheese!C95)</f>
        <v>7217.518</v>
      </c>
      <c r="D95" s="55">
        <f>SUM(AmCheese!D95,OthCheese!D95)</f>
        <v>270.64996939302006</v>
      </c>
      <c r="E95" s="55">
        <f>SUM(AmCheese!E95,OthCheese!E95)</f>
        <v>412.062</v>
      </c>
      <c r="F95" s="55">
        <f>SUM(AmCheese!F95,OthCheese!F95)</f>
        <v>7900.22996939302</v>
      </c>
      <c r="G95" s="55">
        <f>SUM(AmCheese!G95,OthCheese!G95)</f>
        <v>71.58982061363739</v>
      </c>
      <c r="H95" s="55">
        <f>SUM(AmCheese!H95,OthCheese!H95)</f>
        <v>42</v>
      </c>
      <c r="I95" s="55">
        <f>SUM(AmCheese!I95,OthCheese!I95)</f>
        <v>486.95</v>
      </c>
      <c r="J95" s="55" t="str">
        <f>AmCheese!J95</f>
        <v>NA</v>
      </c>
      <c r="K95" s="55">
        <f aca="true" t="shared" si="2" ref="K95:K101">L95</f>
        <v>7299.690148779382</v>
      </c>
      <c r="L95" s="55">
        <f>SUM(AmCheese!L95,OthCheese!J95)</f>
        <v>7299.690148779382</v>
      </c>
      <c r="M95" s="55">
        <f>SUM(AmCheese!M95,OthCheese!K95)</f>
        <v>27.069274878941002</v>
      </c>
      <c r="N95" s="14"/>
      <c r="O95" s="13"/>
      <c r="P95" s="13"/>
      <c r="Q95" s="13"/>
      <c r="R95" s="13"/>
      <c r="S95" s="13"/>
      <c r="T95" s="13"/>
      <c r="U95" s="13"/>
      <c r="V95" s="13"/>
      <c r="W95" s="13"/>
      <c r="X95" s="13"/>
      <c r="Y95" s="13"/>
      <c r="Z95" s="13"/>
      <c r="AA95" s="13"/>
    </row>
    <row r="96" spans="1:27" ht="12" customHeight="1">
      <c r="A96" s="41">
        <v>1997</v>
      </c>
      <c r="B96" s="78">
        <f>IF(+'[1]Pop'!D218=0,'[1]Pop'!H218,'[1]Pop'!D218)</f>
        <v>272.912</v>
      </c>
      <c r="C96" s="55">
        <f>SUM(AmCheese!C96,OthCheese!C96)</f>
        <v>7330.414000000001</v>
      </c>
      <c r="D96" s="55">
        <f>SUM(AmCheese!D96,OthCheese!D96)</f>
        <v>243.89585075219406</v>
      </c>
      <c r="E96" s="55">
        <f>SUM(AmCheese!E96,OthCheese!E96)</f>
        <v>486.95</v>
      </c>
      <c r="F96" s="55">
        <f>SUM(AmCheese!F96,OthCheese!F96)</f>
        <v>8061.259850752194</v>
      </c>
      <c r="G96" s="55">
        <f>SUM(AmCheese!G96,OthCheese!G96)</f>
        <v>80.58850054446518</v>
      </c>
      <c r="H96" s="55">
        <f>SUM(AmCheese!H96,OthCheese!H96)</f>
        <v>53</v>
      </c>
      <c r="I96" s="55">
        <f>SUM(AmCheese!I96,OthCheese!I96)</f>
        <v>480.41200000000003</v>
      </c>
      <c r="J96" s="55" t="str">
        <f>AmCheese!J96</f>
        <v>NA</v>
      </c>
      <c r="K96" s="55">
        <f t="shared" si="2"/>
        <v>7447.259350207729</v>
      </c>
      <c r="L96" s="55">
        <f>SUM(AmCheese!L96,OthCheese!J96)</f>
        <v>7447.259350207729</v>
      </c>
      <c r="M96" s="55">
        <f>SUM(AmCheese!M96,OthCheese!K96)</f>
        <v>27.288134454357923</v>
      </c>
      <c r="N96" s="13"/>
      <c r="O96" s="13"/>
      <c r="P96" s="13"/>
      <c r="Q96" s="13"/>
      <c r="R96" s="13"/>
      <c r="S96" s="13"/>
      <c r="T96" s="13"/>
      <c r="U96" s="13"/>
      <c r="V96" s="13"/>
      <c r="W96" s="13"/>
      <c r="X96" s="13"/>
      <c r="Y96" s="13"/>
      <c r="Z96" s="13"/>
      <c r="AA96" s="13"/>
    </row>
    <row r="97" spans="1:27" ht="12" customHeight="1">
      <c r="A97" s="41">
        <v>1998</v>
      </c>
      <c r="B97" s="78">
        <f>IF(+'[1]Pop'!D219=0,'[1]Pop'!H219,'[1]Pop'!D219)</f>
        <v>276.115</v>
      </c>
      <c r="C97" s="55">
        <f>SUM(AmCheese!C97,OthCheese!C97)</f>
        <v>7492.119</v>
      </c>
      <c r="D97" s="55">
        <f>SUM(AmCheese!D97,OthCheese!D97)</f>
        <v>307.168782179216</v>
      </c>
      <c r="E97" s="55">
        <f>SUM(AmCheese!E97,OthCheese!E97)</f>
        <v>480.41200000000003</v>
      </c>
      <c r="F97" s="55">
        <f>SUM(AmCheese!F97,OthCheese!F97)</f>
        <v>8279.699782179216</v>
      </c>
      <c r="G97" s="55">
        <f>SUM(AmCheese!G97,OthCheese!G97)</f>
        <v>85.1827564142182</v>
      </c>
      <c r="H97" s="55">
        <f>SUM(AmCheese!H97,OthCheese!H97)</f>
        <v>54</v>
      </c>
      <c r="I97" s="55">
        <f>SUM(AmCheese!I97,OthCheese!I97)</f>
        <v>517.215</v>
      </c>
      <c r="J97" s="55" t="str">
        <f>AmCheese!J97</f>
        <v>NA</v>
      </c>
      <c r="K97" s="55">
        <f t="shared" si="2"/>
        <v>7623.302025764997</v>
      </c>
      <c r="L97" s="55">
        <f>SUM(AmCheese!L97,OthCheese!J97)</f>
        <v>7623.302025764997</v>
      </c>
      <c r="M97" s="55">
        <f>SUM(AmCheese!M97,OthCheese!K97)</f>
        <v>27.609155698766806</v>
      </c>
      <c r="N97" s="13"/>
      <c r="O97" s="13"/>
      <c r="P97" s="13"/>
      <c r="Q97" s="13"/>
      <c r="R97" s="13"/>
      <c r="S97" s="13"/>
      <c r="T97" s="13"/>
      <c r="U97" s="13"/>
      <c r="V97" s="13"/>
      <c r="W97" s="13"/>
      <c r="X97" s="13"/>
      <c r="Y97" s="13"/>
      <c r="Z97" s="13"/>
      <c r="AA97" s="13"/>
    </row>
    <row r="98" spans="1:27" ht="12" customHeight="1">
      <c r="A98" s="41">
        <v>1999</v>
      </c>
      <c r="B98" s="78">
        <f>IF(+'[1]Pop'!D220=0,'[1]Pop'!H220,'[1]Pop'!D220)</f>
        <v>279.295</v>
      </c>
      <c r="C98" s="55">
        <f>SUM(AmCheese!C98,OthCheese!C98)</f>
        <v>7941.248</v>
      </c>
      <c r="D98" s="55">
        <f>SUM(AmCheese!D98,OthCheese!D98)</f>
        <v>362.16272151443707</v>
      </c>
      <c r="E98" s="55">
        <f>SUM(AmCheese!E98,OthCheese!E98)</f>
        <v>517.215</v>
      </c>
      <c r="F98" s="55">
        <f>SUM(AmCheese!F98,OthCheese!F98)</f>
        <v>8820.625721514436</v>
      </c>
      <c r="G98" s="55">
        <f>SUM(AmCheese!G98,OthCheese!G98)</f>
        <v>84.59362474491947</v>
      </c>
      <c r="H98" s="55">
        <f>SUM(AmCheese!H98,OthCheese!H98)</f>
        <v>49</v>
      </c>
      <c r="I98" s="55">
        <f>SUM(AmCheese!I98,OthCheese!I98)</f>
        <v>621.261</v>
      </c>
      <c r="J98" s="55" t="str">
        <f>AmCheese!J98</f>
        <v>NA</v>
      </c>
      <c r="K98" s="55">
        <f t="shared" si="2"/>
        <v>8065.7710967695175</v>
      </c>
      <c r="L98" s="55">
        <f>SUM(AmCheese!L98,OthCheese!J98)</f>
        <v>8065.7710967695175</v>
      </c>
      <c r="M98" s="55">
        <f>SUM(AmCheese!M98,OthCheese!K98)</f>
        <v>28.87903863932228</v>
      </c>
      <c r="N98" s="13"/>
      <c r="O98" s="13"/>
      <c r="P98" s="13"/>
      <c r="Q98" s="13"/>
      <c r="R98" s="13"/>
      <c r="S98" s="13"/>
      <c r="T98" s="13"/>
      <c r="U98" s="13"/>
      <c r="V98" s="13"/>
      <c r="W98" s="13"/>
      <c r="X98" s="13"/>
      <c r="Y98" s="13"/>
      <c r="Z98" s="13"/>
      <c r="AA98" s="13"/>
    </row>
    <row r="99" spans="1:27" ht="12" customHeight="1">
      <c r="A99" s="41">
        <v>2000</v>
      </c>
      <c r="B99" s="78">
        <f>IF(+'[1]Pop'!D221=0,'[1]Pop'!H221,'[1]Pop'!D221)</f>
        <v>282.385</v>
      </c>
      <c r="C99" s="55">
        <f>SUM(AmCheese!C99,OthCheese!C99)</f>
        <v>8257.998</v>
      </c>
      <c r="D99" s="55">
        <f>SUM(AmCheese!D99,OthCheese!D99)</f>
        <v>344.1081422350231</v>
      </c>
      <c r="E99" s="55">
        <f>SUM(AmCheese!E99,OthCheese!E99)</f>
        <v>621.261</v>
      </c>
      <c r="F99" s="55">
        <f>SUM(AmCheese!F99,OthCheese!F99)</f>
        <v>9223.367142235023</v>
      </c>
      <c r="G99" s="55">
        <f>SUM(AmCheese!G99,OthCheese!G99)</f>
        <v>105.50093287303397</v>
      </c>
      <c r="H99" s="55">
        <f>SUM(AmCheese!H99,OthCheese!H99)</f>
        <v>69</v>
      </c>
      <c r="I99" s="55">
        <f>SUM(AmCheese!I99,OthCheese!I99)</f>
        <v>707.811</v>
      </c>
      <c r="J99" s="55" t="str">
        <f>AmCheese!J99</f>
        <v>NA</v>
      </c>
      <c r="K99" s="55">
        <f t="shared" si="2"/>
        <v>8341.055209361988</v>
      </c>
      <c r="L99" s="55">
        <f>SUM(AmCheese!L99,OthCheese!J99)</f>
        <v>8341.055209361988</v>
      </c>
      <c r="M99" s="55">
        <f>SUM(AmCheese!M99,OthCheese!K99)</f>
        <v>29.537883419310475</v>
      </c>
      <c r="N99" s="13"/>
      <c r="O99" s="13"/>
      <c r="P99" s="13"/>
      <c r="Q99" s="13"/>
      <c r="R99" s="13"/>
      <c r="S99" s="13"/>
      <c r="T99" s="13"/>
      <c r="U99" s="13"/>
      <c r="V99" s="13"/>
      <c r="W99" s="13"/>
      <c r="X99" s="13"/>
      <c r="Y99" s="13"/>
      <c r="Z99" s="13"/>
      <c r="AA99" s="13"/>
    </row>
    <row r="100" spans="1:27" ht="12" customHeight="1">
      <c r="A100" s="43">
        <v>2001</v>
      </c>
      <c r="B100" s="79">
        <f>IF(+'[1]Pop'!D222=0,'[1]Pop'!H222,'[1]Pop'!D222)</f>
        <v>285.309019</v>
      </c>
      <c r="C100" s="59">
        <f>SUM(AmCheese!C100,OthCheese!C100)</f>
        <v>8260.628</v>
      </c>
      <c r="D100" s="59">
        <f>SUM(AmCheese!D100,OthCheese!D100)</f>
        <v>374.458051695178</v>
      </c>
      <c r="E100" s="59">
        <f>SUM(AmCheese!E100,OthCheese!E100)</f>
        <v>707.811</v>
      </c>
      <c r="F100" s="59">
        <f>SUM(AmCheese!F100,OthCheese!F100)</f>
        <v>9342.897051695178</v>
      </c>
      <c r="G100" s="59">
        <f>SUM(AmCheese!G100,OthCheese!G100)</f>
        <v>116.16188471901907</v>
      </c>
      <c r="H100" s="59">
        <f>SUM(AmCheese!H100,OthCheese!H100)</f>
        <v>63</v>
      </c>
      <c r="I100" s="59">
        <f>SUM(AmCheese!I100,OthCheese!I100)</f>
        <v>660.041</v>
      </c>
      <c r="J100" s="59" t="str">
        <f>AmCheese!J100</f>
        <v>NA</v>
      </c>
      <c r="K100" s="59">
        <f t="shared" si="2"/>
        <v>8503.694166976158</v>
      </c>
      <c r="L100" s="59">
        <f>SUM(AmCheese!L100,OthCheese!J100)</f>
        <v>8503.694166976158</v>
      </c>
      <c r="M100" s="59">
        <f>SUM(AmCheese!M100,OthCheese!K100)</f>
        <v>29.805206287489142</v>
      </c>
      <c r="N100" s="13"/>
      <c r="O100" s="13"/>
      <c r="P100" s="13"/>
      <c r="Q100" s="13"/>
      <c r="R100" s="13"/>
      <c r="S100" s="13"/>
      <c r="T100" s="13"/>
      <c r="U100" s="13"/>
      <c r="V100" s="13"/>
      <c r="W100" s="13"/>
      <c r="X100" s="13"/>
      <c r="Y100" s="13"/>
      <c r="Z100" s="13"/>
      <c r="AA100" s="13"/>
    </row>
    <row r="101" spans="1:27" ht="12" customHeight="1">
      <c r="A101" s="52">
        <v>2002</v>
      </c>
      <c r="B101" s="79">
        <f>IF(+'[1]Pop'!D223=0,'[1]Pop'!H223,'[1]Pop'!D223)</f>
        <v>288.104818</v>
      </c>
      <c r="C101" s="59">
        <f>SUM(AmCheese!C101,OthCheese!C101)</f>
        <v>8547.267</v>
      </c>
      <c r="D101" s="59">
        <f>SUM(AmCheese!D101,OthCheese!D101)</f>
        <v>403.782189756647</v>
      </c>
      <c r="E101" s="59">
        <f>SUM(AmCheese!E101,OthCheese!E101)</f>
        <v>660.041</v>
      </c>
      <c r="F101" s="59">
        <f>SUM(AmCheese!F101,OthCheese!F101)</f>
        <v>9611.090189756647</v>
      </c>
      <c r="G101" s="59">
        <f>SUM(AmCheese!G101,OthCheese!G101)</f>
        <v>119.8161262284803</v>
      </c>
      <c r="H101" s="59">
        <f>SUM(AmCheese!H101,OthCheese!H101)</f>
        <v>51</v>
      </c>
      <c r="I101" s="59">
        <f>SUM(AmCheese!I101,OthCheese!I101)</f>
        <v>730.061</v>
      </c>
      <c r="J101" s="59" t="str">
        <f>AmCheese!J101</f>
        <v>NA</v>
      </c>
      <c r="K101" s="59">
        <f t="shared" si="2"/>
        <v>8710.213063528166</v>
      </c>
      <c r="L101" s="59">
        <f>SUM(AmCheese!L101,OthCheese!J101)</f>
        <v>8710.213063528166</v>
      </c>
      <c r="M101" s="59">
        <f>SUM(AmCheese!M101,OthCheese!K101)</f>
        <v>30.232792092800636</v>
      </c>
      <c r="N101" s="13"/>
      <c r="O101" s="13"/>
      <c r="P101" s="13"/>
      <c r="Q101" s="13"/>
      <c r="R101" s="13"/>
      <c r="S101" s="13"/>
      <c r="T101" s="13"/>
      <c r="U101" s="13"/>
      <c r="V101" s="13"/>
      <c r="W101" s="13"/>
      <c r="X101" s="13"/>
      <c r="Y101" s="13"/>
      <c r="Z101" s="13"/>
      <c r="AA101" s="13"/>
    </row>
    <row r="102" spans="1:27" ht="12" customHeight="1">
      <c r="A102" s="52">
        <v>2003</v>
      </c>
      <c r="B102" s="79">
        <f>IF(+'[1]Pop'!D224=0,'[1]Pop'!H224,'[1]Pop'!D224)</f>
        <v>290.819634</v>
      </c>
      <c r="C102" s="59">
        <f>SUM(AmCheese!C102,OthCheese!C102)</f>
        <v>8557.243</v>
      </c>
      <c r="D102" s="59">
        <f>SUM(AmCheese!D102,OthCheese!D102)</f>
        <v>397.41912087375005</v>
      </c>
      <c r="E102" s="59">
        <f>SUM(AmCheese!E102,OthCheese!E102)</f>
        <v>730.061</v>
      </c>
      <c r="F102" s="59">
        <f>SUM(AmCheese!F102,OthCheese!F102)</f>
        <v>9684.72312087375</v>
      </c>
      <c r="G102" s="59">
        <f>SUM(AmCheese!G102,OthCheese!G102)</f>
        <v>114.79262338164281</v>
      </c>
      <c r="H102" s="59">
        <f>SUM(AmCheese!H102,OthCheese!H102)</f>
        <v>46</v>
      </c>
      <c r="I102" s="59">
        <f>SUM(AmCheese!I102,OthCheese!I102)</f>
        <v>724.386</v>
      </c>
      <c r="J102" s="59">
        <f>AmCheese!J102</f>
        <v>11</v>
      </c>
      <c r="K102" s="59">
        <f>L102-J102</f>
        <v>8788.544497492108</v>
      </c>
      <c r="L102" s="59">
        <f>SUM(AmCheese!L102,OthCheese!J102)</f>
        <v>8799.544497492108</v>
      </c>
      <c r="M102" s="59">
        <f>SUM(AmCheese!M102,OthCheese!K102)</f>
        <v>30.257738710626764</v>
      </c>
      <c r="N102" s="13"/>
      <c r="O102" s="13"/>
      <c r="P102" s="13"/>
      <c r="Q102" s="13"/>
      <c r="R102" s="13"/>
      <c r="S102" s="13"/>
      <c r="T102" s="13"/>
      <c r="U102" s="13"/>
      <c r="V102" s="13"/>
      <c r="W102" s="13"/>
      <c r="X102" s="13"/>
      <c r="Y102" s="13"/>
      <c r="Z102" s="13"/>
      <c r="AA102" s="13"/>
    </row>
    <row r="103" spans="1:27" ht="12" customHeight="1">
      <c r="A103" s="52">
        <v>2004</v>
      </c>
      <c r="B103" s="79">
        <f>IF(+'[1]Pop'!D225=0,'[1]Pop'!H225,'[1]Pop'!D225)</f>
        <v>293.463185</v>
      </c>
      <c r="C103" s="59">
        <f>SUM(AmCheese!C103,OthCheese!C103)</f>
        <v>8873.15</v>
      </c>
      <c r="D103" s="59">
        <f>SUM(AmCheese!D103,OthCheese!D103)</f>
        <v>391.345695360593</v>
      </c>
      <c r="E103" s="59">
        <f>SUM(AmCheese!E103,OthCheese!E103)</f>
        <v>724.386</v>
      </c>
      <c r="F103" s="59">
        <f>SUM(AmCheese!F103,OthCheese!F103)</f>
        <v>9988.881695360593</v>
      </c>
      <c r="G103" s="59">
        <f>SUM(AmCheese!G103,OthCheese!G103)</f>
        <v>135.235250898428</v>
      </c>
      <c r="H103" s="59">
        <f>SUM(AmCheese!H103,OthCheese!H103)</f>
        <v>63</v>
      </c>
      <c r="I103" s="59">
        <f>SUM(AmCheese!I103,OthCheese!I103)</f>
        <v>705.79</v>
      </c>
      <c r="J103" s="59" t="str">
        <f>AmCheese!J103</f>
        <v>NA</v>
      </c>
      <c r="K103" s="59">
        <f>L103</f>
        <v>9084.856444462164</v>
      </c>
      <c r="L103" s="59">
        <f>SUM(AmCheese!L103,OthCheese!J103)</f>
        <v>9084.856444462164</v>
      </c>
      <c r="M103" s="59">
        <f>SUM(AmCheese!M103,OthCheese!K103)</f>
        <v>30.957397414132757</v>
      </c>
      <c r="N103" s="13"/>
      <c r="O103" s="13"/>
      <c r="P103" s="13"/>
      <c r="Q103" s="13"/>
      <c r="R103" s="13"/>
      <c r="S103" s="13"/>
      <c r="T103" s="13"/>
      <c r="U103" s="13"/>
      <c r="V103" s="13"/>
      <c r="W103" s="13"/>
      <c r="X103" s="13"/>
      <c r="Y103" s="13"/>
      <c r="Z103" s="13"/>
      <c r="AA103" s="13"/>
    </row>
    <row r="104" spans="1:27" ht="12" customHeight="1">
      <c r="A104" s="52">
        <v>2005</v>
      </c>
      <c r="B104" s="79">
        <f>IF(+'[1]Pop'!D226=0,'[1]Pop'!H226,'[1]Pop'!D226)</f>
        <v>296.186216</v>
      </c>
      <c r="C104" s="59">
        <f>SUM(AmCheese!C104,OthCheese!C104)</f>
        <v>9149.322</v>
      </c>
      <c r="D104" s="59">
        <f>SUM(AmCheese!D104,OthCheese!D104)</f>
        <v>379.9194606357971</v>
      </c>
      <c r="E104" s="59">
        <f>SUM(AmCheese!E104,OthCheese!E104)</f>
        <v>705.79</v>
      </c>
      <c r="F104" s="59">
        <f>SUM(AmCheese!F104,OthCheese!F104)</f>
        <v>10235.031460635797</v>
      </c>
      <c r="G104" s="59">
        <f>SUM(AmCheese!G104,OthCheese!G104)</f>
        <v>127.33913030190402</v>
      </c>
      <c r="H104" s="59">
        <f>SUM(AmCheese!H104,OthCheese!H104)</f>
        <v>75.36</v>
      </c>
      <c r="I104" s="59">
        <f>SUM(AmCheese!I104,OthCheese!I104)</f>
        <v>758.16</v>
      </c>
      <c r="J104" s="59">
        <f>AmCheese!J104</f>
        <v>126</v>
      </c>
      <c r="K104" s="59">
        <f>L104-J104</f>
        <v>9148.172330333893</v>
      </c>
      <c r="L104" s="59">
        <f>SUM(AmCheese!L104,OthCheese!J104)</f>
        <v>9274.172330333893</v>
      </c>
      <c r="M104" s="59">
        <f>SUM(AmCheese!M104,OthCheese!K104)</f>
        <v>31.31196466730205</v>
      </c>
      <c r="N104" s="13"/>
      <c r="O104" s="13"/>
      <c r="P104" s="13"/>
      <c r="Q104" s="13"/>
      <c r="R104" s="13"/>
      <c r="S104" s="13"/>
      <c r="T104" s="13"/>
      <c r="U104" s="13"/>
      <c r="V104" s="13"/>
      <c r="W104" s="13"/>
      <c r="X104" s="13"/>
      <c r="Y104" s="13"/>
      <c r="Z104" s="13"/>
      <c r="AA104" s="13"/>
    </row>
    <row r="105" spans="1:13" ht="12" customHeight="1">
      <c r="A105" s="50">
        <v>2006</v>
      </c>
      <c r="B105" s="78">
        <f>IF(+'[1]Pop'!D227=0,'[1]Pop'!H227,'[1]Pop'!D227)</f>
        <v>298.995825</v>
      </c>
      <c r="C105" s="55">
        <f>SUM(AmCheese!C105,OthCheese!C105)</f>
        <v>9524.567</v>
      </c>
      <c r="D105" s="55">
        <f>SUM(AmCheese!D105,OthCheese!D105)</f>
        <v>375.2465593619811</v>
      </c>
      <c r="E105" s="55">
        <f>SUM(AmCheese!E105,OthCheese!E105)</f>
        <v>758.16</v>
      </c>
      <c r="F105" s="55">
        <f>SUM(AmCheese!F105,OthCheese!F105)</f>
        <v>10657.97355936198</v>
      </c>
      <c r="G105" s="55">
        <f>SUM(AmCheese!G105,OthCheese!G105)</f>
        <v>156.55175412278703</v>
      </c>
      <c r="H105" s="55">
        <f>SUM(AmCheese!H105,OthCheese!H105)</f>
        <v>67.28161</v>
      </c>
      <c r="I105" s="55">
        <f>SUM(AmCheese!I105,OthCheese!I105)</f>
        <v>817.4369999999999</v>
      </c>
      <c r="J105" s="55">
        <f>AmCheese!J105</f>
        <v>144.733</v>
      </c>
      <c r="K105" s="55">
        <f>L105-J105</f>
        <v>9471.970195239195</v>
      </c>
      <c r="L105" s="55">
        <f>SUM(AmCheese!L105,OthCheese!J105)</f>
        <v>9616.703195239195</v>
      </c>
      <c r="M105" s="55">
        <f>SUM(AmCheese!M105,OthCheese!K105)</f>
        <v>32.163336044037386</v>
      </c>
    </row>
    <row r="106" spans="1:13" ht="12" customHeight="1">
      <c r="A106" s="50">
        <v>2007</v>
      </c>
      <c r="B106" s="78">
        <f>IF(+'[1]Pop'!D228=0,'[1]Pop'!H228,'[1]Pop'!D228)</f>
        <v>302.003917</v>
      </c>
      <c r="C106" s="55">
        <f>SUM(AmCheese!C106,OthCheese!C106)</f>
        <v>9776.785</v>
      </c>
      <c r="D106" s="55">
        <f>SUM(AmCheese!D106,OthCheese!D106)</f>
        <v>354.317962991831</v>
      </c>
      <c r="E106" s="55">
        <f>SUM(AmCheese!E106,OthCheese!E106)</f>
        <v>817.4369999999999</v>
      </c>
      <c r="F106" s="55">
        <f>SUM(AmCheese!F106,OthCheese!F106)</f>
        <v>10948.539962991832</v>
      </c>
      <c r="G106" s="55">
        <f>SUM(AmCheese!G106,OthCheese!G106)</f>
        <v>219.448257195674</v>
      </c>
      <c r="H106" s="55">
        <f>SUM(AmCheese!H106,OthCheese!H106)</f>
        <v>63.136599000000004</v>
      </c>
      <c r="I106" s="55">
        <f>SUM(AmCheese!I106,OthCheese!I106)</f>
        <v>798.307</v>
      </c>
      <c r="J106" s="55">
        <f>AmCheese!J106</f>
        <v>156.064</v>
      </c>
      <c r="K106" s="55">
        <f>L106-J106</f>
        <v>9711.584106796157</v>
      </c>
      <c r="L106" s="55">
        <f>SUM(AmCheese!L106,OthCheese!J106)</f>
        <v>9867.648106796158</v>
      </c>
      <c r="M106" s="55">
        <f>SUM(AmCheese!M106,OthCheese!K106)</f>
        <v>32.673907692383196</v>
      </c>
    </row>
    <row r="107" spans="1:13" ht="12" customHeight="1">
      <c r="A107" s="50">
        <v>2008</v>
      </c>
      <c r="B107" s="78">
        <f>IF(+'[1]Pop'!D229=0,'[1]Pop'!H229,'[1]Pop'!D229)</f>
        <v>304.797761</v>
      </c>
      <c r="C107" s="55">
        <f>SUM(AmCheese!C107,OthCheese!C107)</f>
        <v>9912.828</v>
      </c>
      <c r="D107" s="55">
        <f>SUM(AmCheese!D107,OthCheese!D107)</f>
        <v>302.5243999085281</v>
      </c>
      <c r="E107" s="55">
        <f>SUM(AmCheese!E107,OthCheese!E107)</f>
        <v>798.307</v>
      </c>
      <c r="F107" s="55">
        <f>SUM(AmCheese!F107,OthCheese!F107)</f>
        <v>11013.659399908527</v>
      </c>
      <c r="G107" s="55">
        <f>SUM(AmCheese!G107,OthCheese!G107)</f>
        <v>289.25026341287</v>
      </c>
      <c r="H107" s="55">
        <f>SUM(AmCheese!H107,OthCheese!H107)</f>
        <v>73.564317</v>
      </c>
      <c r="I107" s="55">
        <f>SUM(AmCheese!I107,OthCheese!I107)</f>
        <v>851.96</v>
      </c>
      <c r="J107" s="55">
        <f>AmCheese!J107</f>
        <v>142</v>
      </c>
      <c r="K107" s="55">
        <f>L107-J107</f>
        <v>9656.884819495659</v>
      </c>
      <c r="L107" s="55">
        <f>SUM(AmCheese!L107,OthCheese!J107)</f>
        <v>9798.884819495659</v>
      </c>
      <c r="M107" s="55">
        <f>SUM(AmCheese!M107,OthCheese!K107)</f>
        <v>32.148808401173454</v>
      </c>
    </row>
    <row r="108" spans="1:13" ht="12" customHeight="1">
      <c r="A108" s="50">
        <v>2009</v>
      </c>
      <c r="B108" s="78">
        <f>IF(+'[1]Pop'!D230=0,'[1]Pop'!H230,'[1]Pop'!D230)</f>
        <v>307.439406</v>
      </c>
      <c r="C108" s="55">
        <f>SUM(AmCheese!C108,OthCheese!C108)</f>
        <v>10074.199</v>
      </c>
      <c r="D108" s="55">
        <f>SUM(AmCheese!D108,OthCheese!D108)</f>
        <v>288.16655893099005</v>
      </c>
      <c r="E108" s="55">
        <f>SUM(AmCheese!E108,OthCheese!E108)</f>
        <v>851.96</v>
      </c>
      <c r="F108" s="55">
        <f>SUM(AmCheese!F108,OthCheese!F108)</f>
        <v>11214.32555893099</v>
      </c>
      <c r="G108" s="55">
        <f>SUM(AmCheese!G108,OthCheese!G108)</f>
        <v>239.04457246178404</v>
      </c>
      <c r="H108" s="55">
        <f>SUM(AmCheese!H108,OthCheese!H108)</f>
        <v>91.45905</v>
      </c>
      <c r="I108" s="55">
        <f>SUM(AmCheese!I108,OthCheese!I108)</f>
        <v>966.758</v>
      </c>
      <c r="J108" s="55">
        <f>AmCheese!J108</f>
        <v>173.636</v>
      </c>
      <c r="K108" s="55">
        <f>L108-J108</f>
        <v>9743.427936469207</v>
      </c>
      <c r="L108" s="55">
        <f>SUM(AmCheese!L108,OthCheese!J108)</f>
        <v>9917.063936469207</v>
      </c>
      <c r="M108" s="55">
        <f>SUM(AmCheese!M108,OthCheese!K108)</f>
        <v>32.256970781647965</v>
      </c>
    </row>
    <row r="109" spans="1:13" ht="12" customHeight="1">
      <c r="A109" s="50">
        <v>2010</v>
      </c>
      <c r="B109" s="78">
        <f>IF(+'[1]Pop'!D231=0,'[1]Pop'!H231,'[1]Pop'!D231)</f>
        <v>309.741279</v>
      </c>
      <c r="C109" s="55">
        <f>SUM(AmCheese!C109,OthCheese!C109)</f>
        <v>10443.396999999999</v>
      </c>
      <c r="D109" s="55">
        <f>SUM(AmCheese!D109,OthCheese!D109)</f>
        <v>243.14238997722202</v>
      </c>
      <c r="E109" s="55">
        <f>SUM(AmCheese!E109,OthCheese!E109)</f>
        <v>966.758</v>
      </c>
      <c r="F109" s="55">
        <f>SUM(AmCheese!F109,OthCheese!F109)</f>
        <v>11653.29738997722</v>
      </c>
      <c r="G109" s="55">
        <f>SUM(AmCheese!G109,OthCheese!G109)</f>
        <v>382.16882627633106</v>
      </c>
      <c r="H109" s="55">
        <f>SUM(AmCheese!H109,OthCheese!H109)</f>
        <v>87.20287288927301</v>
      </c>
      <c r="I109" s="55">
        <f>SUM(AmCheese!I109,OthCheese!I109)</f>
        <v>1047.926</v>
      </c>
      <c r="J109" s="55" t="str">
        <f>AmCheese!J109</f>
        <v>NA</v>
      </c>
      <c r="K109" s="55">
        <f>L109</f>
        <v>10135.999690811615</v>
      </c>
      <c r="L109" s="55">
        <f>SUM(AmCheese!L109,OthCheese!J109)</f>
        <v>10135.999690811615</v>
      </c>
      <c r="M109" s="55">
        <f>SUM(AmCheese!M109,OthCheese!K109)</f>
        <v>32.724084189022854</v>
      </c>
    </row>
    <row r="110" spans="1:13" ht="12" customHeight="1">
      <c r="A110" s="132">
        <v>2011</v>
      </c>
      <c r="B110" s="122">
        <f>IF(+'[1]Pop'!D232=0,'[1]Pop'!H232,'[1]Pop'!D232)</f>
        <v>311.973914</v>
      </c>
      <c r="C110" s="126">
        <f>SUM(AmCheese!C110,OthCheese!C110)</f>
        <v>10595.006</v>
      </c>
      <c r="D110" s="126">
        <f>SUM(AmCheese!D110,OthCheese!D110)</f>
        <v>241.639251560346</v>
      </c>
      <c r="E110" s="126">
        <f>SUM(AmCheese!E110,OthCheese!E110)</f>
        <v>1047.926</v>
      </c>
      <c r="F110" s="126">
        <f>SUM(AmCheese!F110,OthCheese!F110)</f>
        <v>11884.571251560345</v>
      </c>
      <c r="G110" s="126">
        <f>SUM(AmCheese!G110,OthCheese!G110)</f>
        <v>496.18097765714106</v>
      </c>
      <c r="H110" s="126">
        <f>SUM(AmCheese!H110,OthCheese!H110)</f>
        <v>96.675161272284</v>
      </c>
      <c r="I110" s="126">
        <f>SUM(AmCheese!I110,OthCheese!I110)</f>
        <v>991.616</v>
      </c>
      <c r="J110" s="126" t="str">
        <f>AmCheese!J110</f>
        <v>NA</v>
      </c>
      <c r="K110" s="126">
        <f aca="true" t="shared" si="3" ref="K110:K117">L110</f>
        <v>10300.09911263092</v>
      </c>
      <c r="L110" s="126">
        <f>SUM(AmCheese!L110,OthCheese!J110)</f>
        <v>10300.09911263092</v>
      </c>
      <c r="M110" s="126">
        <f>SUM(AmCheese!M110,OthCheese!K110)</f>
        <v>33.015898606929426</v>
      </c>
    </row>
    <row r="111" spans="1:13" ht="12" customHeight="1">
      <c r="A111" s="52">
        <v>2012</v>
      </c>
      <c r="B111" s="79">
        <f>IF(+'[1]Pop'!D233=0,'[1]Pop'!H233,'[1]Pop'!D233)</f>
        <v>314.167558</v>
      </c>
      <c r="C111" s="59">
        <f>SUM(AmCheese!C111,OthCheese!C111)</f>
        <v>10886.241</v>
      </c>
      <c r="D111" s="59">
        <f>SUM(AmCheese!D111,OthCheese!D111)</f>
        <v>268.28070073813404</v>
      </c>
      <c r="E111" s="59">
        <f>SUM(AmCheese!E111,OthCheese!E111)</f>
        <v>991.616</v>
      </c>
      <c r="F111" s="59">
        <f>SUM(AmCheese!F111,OthCheese!F111)</f>
        <v>12146.137700738134</v>
      </c>
      <c r="G111" s="59">
        <f>SUM(AmCheese!G111,OthCheese!G111)</f>
        <v>573.117757598972</v>
      </c>
      <c r="H111" s="59">
        <f>SUM(AmCheese!H111,OthCheese!H111)</f>
        <v>88.979902644554</v>
      </c>
      <c r="I111" s="59">
        <f>SUM(AmCheese!I111,OthCheese!I111)</f>
        <v>1023.1020000000001</v>
      </c>
      <c r="J111" s="59" t="str">
        <f>AmCheese!J111</f>
        <v>NA</v>
      </c>
      <c r="K111" s="126">
        <f t="shared" si="3"/>
        <v>10460.93804049461</v>
      </c>
      <c r="L111" s="59">
        <f>SUM(AmCheese!L111,OthCheese!J111)</f>
        <v>10460.93804049461</v>
      </c>
      <c r="M111" s="126">
        <f>SUM(AmCheese!M111,OthCheese!K111)</f>
        <v>33.297321044506475</v>
      </c>
    </row>
    <row r="112" spans="1:13" ht="12" customHeight="1">
      <c r="A112" s="52">
        <v>2013</v>
      </c>
      <c r="B112" s="79">
        <f>IF(+'[1]Pop'!D234=0,'[1]Pop'!H234,'[1]Pop'!D234)</f>
        <v>316.294766</v>
      </c>
      <c r="C112" s="59">
        <f>SUM(AmCheese!C112,OthCheese!C112)</f>
        <v>11101.668999999998</v>
      </c>
      <c r="D112" s="59">
        <f>SUM(AmCheese!D112,OthCheese!D112)</f>
        <v>249.09595801451803</v>
      </c>
      <c r="E112" s="59">
        <f>SUM(AmCheese!E112,OthCheese!E112)</f>
        <v>1023.1020000000001</v>
      </c>
      <c r="F112" s="59">
        <f>SUM(AmCheese!F112,OthCheese!F112)</f>
        <v>12373.866958014518</v>
      </c>
      <c r="G112" s="59">
        <f>SUM(AmCheese!G112,OthCheese!G112)</f>
        <v>697.023</v>
      </c>
      <c r="H112" s="59">
        <f>SUM(AmCheese!H112,OthCheese!H112)</f>
        <v>87.69772477247601</v>
      </c>
      <c r="I112" s="59">
        <f>SUM(AmCheese!I112,OthCheese!I112)</f>
        <v>1009.381</v>
      </c>
      <c r="J112" s="59" t="str">
        <f>AmCheese!J112</f>
        <v>NA</v>
      </c>
      <c r="K112" s="126">
        <f t="shared" si="3"/>
        <v>10579.76523324204</v>
      </c>
      <c r="L112" s="59">
        <f>SUM(AmCheese!L112,OthCheese!J112)</f>
        <v>10579.76523324204</v>
      </c>
      <c r="M112" s="59">
        <f>SUM(AmCheese!M112,OthCheese!K112)</f>
        <v>33.44906830751047</v>
      </c>
    </row>
    <row r="113" spans="1:13" ht="12" customHeight="1">
      <c r="A113" s="52">
        <v>2014</v>
      </c>
      <c r="B113" s="79">
        <f>IF(+'[1]Pop'!D235=0,'[1]Pop'!H235,'[1]Pop'!D235)</f>
        <v>318.576955</v>
      </c>
      <c r="C113" s="59">
        <f>SUM(AmCheese!C113,OthCheese!C113)</f>
        <v>11512.105</v>
      </c>
      <c r="D113" s="59">
        <f>SUM(AmCheese!D113,OthCheese!D113)</f>
        <v>280.86068302214306</v>
      </c>
      <c r="E113" s="59">
        <f>SUM(AmCheese!E113,OthCheese!E113)</f>
        <v>1009.381</v>
      </c>
      <c r="F113" s="59">
        <f>SUM(AmCheese!F113,OthCheese!F113)</f>
        <v>12802.346683022144</v>
      </c>
      <c r="G113" s="59">
        <f>SUM(AmCheese!G113,OthCheese!G113)</f>
        <v>811.7409999999999</v>
      </c>
      <c r="H113" s="59">
        <f>SUM(AmCheese!H113,OthCheese!H113)</f>
        <v>85.46691085123601</v>
      </c>
      <c r="I113" s="59">
        <f>SUM(AmCheese!I113,OthCheese!I113)</f>
        <v>1017.9359999999999</v>
      </c>
      <c r="J113" s="59" t="str">
        <f>AmCheese!J113</f>
        <v>NA</v>
      </c>
      <c r="K113" s="126">
        <f t="shared" si="3"/>
        <v>10887.20277217091</v>
      </c>
      <c r="L113" s="59">
        <f>SUM(AmCheese!L113,OthCheese!J113)</f>
        <v>10887.20277217091</v>
      </c>
      <c r="M113" s="59">
        <f>SUM(AmCheese!M113,OthCheese!K113)</f>
        <v>34.17448312346041</v>
      </c>
    </row>
    <row r="114" spans="1:13" ht="12" customHeight="1">
      <c r="A114" s="52">
        <v>2015</v>
      </c>
      <c r="B114" s="79">
        <f>IF(+'[1]Pop'!D236=0,'[1]Pop'!H236,'[1]Pop'!D236)</f>
        <v>320.870703</v>
      </c>
      <c r="C114" s="59">
        <f>SUM(AmCheese!C114,OthCheese!C114)</f>
        <v>11831.395</v>
      </c>
      <c r="D114" s="59">
        <f>SUM(AmCheese!D114,OthCheese!D114)</f>
        <v>345.48058619121304</v>
      </c>
      <c r="E114" s="59">
        <f>SUM(AmCheese!E114,OthCheese!E114)</f>
        <v>1017.9359999999999</v>
      </c>
      <c r="F114" s="59">
        <f>SUM(AmCheese!F114,OthCheese!F114)</f>
        <v>13194.811586191216</v>
      </c>
      <c r="G114" s="59">
        <f>SUM(AmCheese!G114,OthCheese!G114)</f>
        <v>698.6120673815271</v>
      </c>
      <c r="H114" s="59">
        <f>SUM(AmCheese!H114,OthCheese!H114)</f>
        <v>82.32578163782001</v>
      </c>
      <c r="I114" s="59">
        <f>SUM(AmCheese!I114,OthCheese!I114)</f>
        <v>1146.086</v>
      </c>
      <c r="J114" s="59" t="str">
        <f>AmCheese!J114</f>
        <v>NA</v>
      </c>
      <c r="K114" s="126">
        <f t="shared" si="3"/>
        <v>11267.787737171868</v>
      </c>
      <c r="L114" s="59">
        <f>SUM(AmCheese!L114,OthCheese!J114)</f>
        <v>11267.787737171868</v>
      </c>
      <c r="M114" s="59">
        <f>SUM(AmCheese!M114,OthCheese!K114)</f>
        <v>35.11628712694243</v>
      </c>
    </row>
    <row r="115" spans="1:13" ht="12" customHeight="1">
      <c r="A115" s="177">
        <v>2016</v>
      </c>
      <c r="B115" s="178">
        <f>IF(+'[1]Pop'!D237=0,'[1]Pop'!H237,'[1]Pop'!D237)</f>
        <v>323.161011</v>
      </c>
      <c r="C115" s="179">
        <f>SUM(AmCheese!C115,OthCheese!C115)</f>
        <v>12181.543000000001</v>
      </c>
      <c r="D115" s="179">
        <f>SUM(AmCheese!D115,OthCheese!D115)</f>
        <v>363.09080386337007</v>
      </c>
      <c r="E115" s="179">
        <f>SUM(AmCheese!E115,OthCheese!E115)</f>
        <v>1146.086</v>
      </c>
      <c r="F115" s="179">
        <f>SUM(AmCheese!F115,OthCheese!F115)</f>
        <v>13690.71980386337</v>
      </c>
      <c r="G115" s="179">
        <f>SUM(AmCheese!G115,OthCheese!G115)</f>
        <v>631.9186920301042</v>
      </c>
      <c r="H115" s="179">
        <f>SUM(AmCheese!H115,OthCheese!H115)</f>
        <v>84.630311538311</v>
      </c>
      <c r="I115" s="179">
        <f>SUM(AmCheese!I115,OthCheese!I115)</f>
        <v>1198.334</v>
      </c>
      <c r="J115" s="179" t="str">
        <f>AmCheese!J115</f>
        <v>NA</v>
      </c>
      <c r="K115" s="55">
        <f t="shared" si="3"/>
        <v>11775.836800294956</v>
      </c>
      <c r="L115" s="179">
        <f>SUM(AmCheese!L115,OthCheese!J115)</f>
        <v>11775.836800294956</v>
      </c>
      <c r="M115" s="179">
        <f>SUM(AmCheese!M115,OthCheese!K115)</f>
        <v>36.439534471857925</v>
      </c>
    </row>
    <row r="116" spans="1:13" ht="12" customHeight="1">
      <c r="A116" s="177">
        <v>2017</v>
      </c>
      <c r="B116" s="178">
        <f>IF(+'[1]Pop'!D238=0,'[1]Pop'!H238,'[1]Pop'!D238)</f>
        <v>325.20603</v>
      </c>
      <c r="C116" s="179">
        <f>SUM(AmCheese!C116,OthCheese!C116)</f>
        <v>12639.962</v>
      </c>
      <c r="D116" s="179">
        <f>SUM(AmCheese!D116,OthCheese!D116)</f>
        <v>303.0852008841531</v>
      </c>
      <c r="E116" s="179">
        <f>SUM(AmCheese!E116,OthCheese!E116)</f>
        <v>1198.334</v>
      </c>
      <c r="F116" s="179">
        <f>SUM(AmCheese!F116,OthCheese!F116)</f>
        <v>14141.381200884152</v>
      </c>
      <c r="G116" s="179">
        <f>SUM(AmCheese!G116,OthCheese!G116)</f>
        <v>752.0244939522221</v>
      </c>
      <c r="H116" s="179">
        <f>SUM(AmCheese!H116,OthCheese!H116)</f>
        <v>91.03433129343301</v>
      </c>
      <c r="I116" s="179">
        <f>SUM(AmCheese!I116,OthCheese!I116)</f>
        <v>1280.484</v>
      </c>
      <c r="J116" s="179" t="str">
        <f>AmCheese!J116</f>
        <v>NA</v>
      </c>
      <c r="K116" s="55">
        <f t="shared" si="3"/>
        <v>12017.838375638497</v>
      </c>
      <c r="L116" s="179">
        <f>SUM(AmCheese!L116,OthCheese!J116)</f>
        <v>12017.838375638497</v>
      </c>
      <c r="M116" s="179">
        <f>SUM(AmCheese!M116,OthCheese!K116)</f>
        <v>36.95453733019187</v>
      </c>
    </row>
    <row r="117" spans="1:27" ht="12" customHeight="1">
      <c r="A117" s="177">
        <v>2018</v>
      </c>
      <c r="B117" s="178">
        <f>IF(+'[1]Pop'!D239=0,'[1]Pop'!H239,'[1]Pop'!D239)</f>
        <v>326.923976</v>
      </c>
      <c r="C117" s="179">
        <f>SUM(AmCheese!C117,OthCheese!C117)</f>
        <v>13037.376</v>
      </c>
      <c r="D117" s="179">
        <f>SUM(AmCheese!D117,OthCheese!D117)</f>
        <v>304.679368054394</v>
      </c>
      <c r="E117" s="179">
        <f>SUM(AmCheese!E117,OthCheese!E117)</f>
        <v>1280.484</v>
      </c>
      <c r="F117" s="179">
        <f>SUM(AmCheese!F117,OthCheese!F117)</f>
        <v>14622.539368054395</v>
      </c>
      <c r="G117" s="179">
        <f>SUM(AmCheese!G117,OthCheese!G117)</f>
        <v>768.4443137820191</v>
      </c>
      <c r="H117" s="179">
        <f>SUM(AmCheese!H117,OthCheese!H117)</f>
        <v>89.31998999315701</v>
      </c>
      <c r="I117" s="179">
        <f>SUM(AmCheese!I117,OthCheese!I117)</f>
        <v>1344.794</v>
      </c>
      <c r="J117" s="179" t="str">
        <f>AmCheese!J117</f>
        <v>NA</v>
      </c>
      <c r="K117" s="55">
        <f t="shared" si="3"/>
        <v>12419.981064279218</v>
      </c>
      <c r="L117" s="179">
        <f>SUM(AmCheese!L117,OthCheese!J117)</f>
        <v>12419.981064279218</v>
      </c>
      <c r="M117" s="179">
        <f>SUM(AmCheese!M117,OthCheese!K117)</f>
        <v>37.99042583612533</v>
      </c>
      <c r="N117" s="10"/>
      <c r="O117" s="10"/>
      <c r="P117" s="10"/>
      <c r="Q117" s="10"/>
      <c r="R117" s="10"/>
      <c r="S117" s="10"/>
      <c r="T117" s="10"/>
      <c r="U117" s="10"/>
      <c r="V117" s="10"/>
      <c r="W117" s="10"/>
      <c r="X117" s="10"/>
      <c r="Y117" s="10"/>
      <c r="Z117" s="10"/>
      <c r="AA117" s="10"/>
    </row>
    <row r="118" spans="1:27" ht="12" customHeight="1" thickBot="1">
      <c r="A118" s="177">
        <v>2019</v>
      </c>
      <c r="B118" s="178">
        <f>IF(+'[1]Pop'!D240=0,'[1]Pop'!H240,'[1]Pop'!D240)</f>
        <v>328.475998</v>
      </c>
      <c r="C118" s="179">
        <f>SUM(AmCheese!C118,OthCheese!C118)</f>
        <v>13137.243</v>
      </c>
      <c r="D118" s="179">
        <f>SUM(AmCheese!D118,OthCheese!D118)</f>
        <v>307.62399999999997</v>
      </c>
      <c r="E118" s="179">
        <f>SUM(AmCheese!E118,OthCheese!E118)</f>
        <v>1344.794</v>
      </c>
      <c r="F118" s="179">
        <f>SUM(AmCheese!F118,OthCheese!F118)</f>
        <v>14789.661</v>
      </c>
      <c r="G118" s="179">
        <f>SUM(AmCheese!G118,OthCheese!G118)</f>
        <v>789.0590000000001</v>
      </c>
      <c r="H118" s="179">
        <f>SUM(AmCheese!H118,OthCheese!H118)</f>
        <v>89.859937439825</v>
      </c>
      <c r="I118" s="179">
        <f>SUM(AmCheese!I118,OthCheese!I118)</f>
        <v>1322.014</v>
      </c>
      <c r="J118" s="179">
        <f>AmCheese!J118</f>
        <v>12.001000000000001</v>
      </c>
      <c r="K118" s="55">
        <f>L118-J118</f>
        <v>12576.727062560176</v>
      </c>
      <c r="L118" s="179">
        <f>SUM(AmCheese!L118,OthCheese!J118)</f>
        <v>12588.728062560176</v>
      </c>
      <c r="M118" s="179">
        <f>SUM(AmCheese!M118,OthCheese!K118)</f>
        <v>38.32465123543113</v>
      </c>
      <c r="N118" s="10"/>
      <c r="O118" s="10"/>
      <c r="P118" s="10"/>
      <c r="Q118" s="10"/>
      <c r="R118" s="10"/>
      <c r="S118" s="10"/>
      <c r="T118" s="10"/>
      <c r="U118" s="10"/>
      <c r="V118" s="10"/>
      <c r="W118" s="10"/>
      <c r="X118" s="10"/>
      <c r="Y118" s="10"/>
      <c r="Z118" s="10"/>
      <c r="AA118" s="10"/>
    </row>
    <row r="119" spans="1:27" ht="12" customHeight="1" thickTop="1">
      <c r="A119" s="444" t="s">
        <v>81</v>
      </c>
      <c r="B119" s="445"/>
      <c r="C119" s="445"/>
      <c r="D119" s="445"/>
      <c r="E119" s="445"/>
      <c r="F119" s="445"/>
      <c r="G119" s="445"/>
      <c r="H119" s="445"/>
      <c r="I119" s="445"/>
      <c r="J119" s="445"/>
      <c r="K119" s="445"/>
      <c r="L119" s="445"/>
      <c r="M119" s="446"/>
      <c r="N119" s="10"/>
      <c r="O119" s="10"/>
      <c r="P119" s="10"/>
      <c r="Q119" s="10"/>
      <c r="R119" s="10"/>
      <c r="S119" s="10"/>
      <c r="T119" s="10"/>
      <c r="U119" s="10"/>
      <c r="V119" s="10"/>
      <c r="W119" s="10"/>
      <c r="X119" s="10"/>
      <c r="Y119" s="10"/>
      <c r="Z119" s="10"/>
      <c r="AA119" s="10"/>
    </row>
    <row r="120" spans="1:27" ht="12" customHeight="1">
      <c r="A120" s="462" t="s">
        <v>162</v>
      </c>
      <c r="B120" s="463"/>
      <c r="C120" s="463"/>
      <c r="D120" s="463"/>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2" customHeight="1">
      <c r="A121" s="9"/>
      <c r="B121" s="9"/>
      <c r="C121" s="9"/>
      <c r="D121" s="9"/>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49.5" customHeight="1">
      <c r="A122" s="439" t="s">
        <v>164</v>
      </c>
      <c r="B122" s="440"/>
      <c r="C122" s="440"/>
      <c r="D122" s="440"/>
      <c r="E122" s="440"/>
      <c r="F122" s="440"/>
      <c r="G122" s="440"/>
      <c r="H122" s="440"/>
      <c r="I122" s="440"/>
      <c r="J122" s="440"/>
      <c r="K122" s="440"/>
      <c r="L122" s="440"/>
      <c r="M122" s="441"/>
      <c r="N122" s="10"/>
      <c r="O122" s="10"/>
      <c r="P122" s="10"/>
      <c r="Q122" s="10"/>
      <c r="R122" s="10"/>
      <c r="S122" s="10"/>
      <c r="T122" s="10"/>
      <c r="U122" s="10"/>
      <c r="V122" s="10"/>
      <c r="W122" s="10"/>
      <c r="X122" s="10"/>
      <c r="Y122" s="10"/>
      <c r="Z122" s="10"/>
      <c r="AA122" s="10"/>
    </row>
    <row r="123" spans="1:27" ht="12"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2" customHeight="1">
      <c r="A124" s="430" t="s">
        <v>200</v>
      </c>
      <c r="B124" s="431"/>
      <c r="C124" s="431"/>
      <c r="D124" s="431"/>
      <c r="E124" s="431"/>
      <c r="F124" s="431"/>
      <c r="G124" s="431"/>
      <c r="H124" s="431"/>
      <c r="I124" s="431"/>
      <c r="J124" s="431"/>
      <c r="K124" s="431"/>
      <c r="L124" s="431"/>
      <c r="M124" s="432"/>
      <c r="N124" s="10"/>
      <c r="O124" s="10"/>
      <c r="P124" s="10"/>
      <c r="Q124" s="10"/>
      <c r="R124" s="10"/>
      <c r="S124" s="10"/>
      <c r="T124" s="10"/>
      <c r="U124" s="10"/>
      <c r="V124" s="10"/>
      <c r="W124" s="10"/>
      <c r="X124" s="10"/>
      <c r="Y124" s="10"/>
      <c r="Z124" s="10"/>
      <c r="AA124" s="10"/>
    </row>
    <row r="125" spans="1:27" ht="12" customHeight="1">
      <c r="A125" s="430"/>
      <c r="B125" s="431"/>
      <c r="C125" s="431"/>
      <c r="D125" s="431"/>
      <c r="E125" s="431"/>
      <c r="F125" s="431"/>
      <c r="G125" s="431"/>
      <c r="H125" s="431"/>
      <c r="I125" s="431"/>
      <c r="J125" s="431"/>
      <c r="K125" s="431"/>
      <c r="L125" s="431"/>
      <c r="M125" s="432"/>
      <c r="N125" s="10"/>
      <c r="O125" s="10"/>
      <c r="P125" s="10"/>
      <c r="Q125" s="10"/>
      <c r="R125" s="10"/>
      <c r="S125" s="10"/>
      <c r="T125" s="10"/>
      <c r="U125" s="10"/>
      <c r="V125" s="10"/>
      <c r="W125" s="10"/>
      <c r="X125" s="10"/>
      <c r="Y125" s="10"/>
      <c r="Z125" s="10"/>
      <c r="AA125" s="10"/>
    </row>
  </sheetData>
  <sheetProtection/>
  <mergeCells count="22">
    <mergeCell ref="F3:F6"/>
    <mergeCell ref="H3:H6"/>
    <mergeCell ref="A1:J1"/>
    <mergeCell ref="A119:M119"/>
    <mergeCell ref="E3:E6"/>
    <mergeCell ref="L1:M1"/>
    <mergeCell ref="M4:M6"/>
    <mergeCell ref="A2:A6"/>
    <mergeCell ref="L4:L6"/>
    <mergeCell ref="C3:C6"/>
    <mergeCell ref="I3:I6"/>
    <mergeCell ref="J4:J6"/>
    <mergeCell ref="A124:M125"/>
    <mergeCell ref="J2:M3"/>
    <mergeCell ref="C7:L7"/>
    <mergeCell ref="A122:M122"/>
    <mergeCell ref="G2:I2"/>
    <mergeCell ref="D3:D6"/>
    <mergeCell ref="K4:K6"/>
    <mergeCell ref="G3:G6"/>
    <mergeCell ref="B2:B6"/>
    <mergeCell ref="A120:D120"/>
  </mergeCells>
  <printOptions horizontalCentered="1"/>
  <pageMargins left="0.4" right="0.4" top="0.5" bottom="0.5" header="0" footer="0"/>
  <pageSetup fitToHeight="3" fitToWidth="1" horizontalDpi="300" verticalDpi="300" orientation="landscape" r:id="rId1"/>
  <rowBreaks count="2" manualBreakCount="2">
    <brk id="39" max="17" man="1"/>
    <brk id="68" max="17" man="1"/>
  </rowBreaks>
  <ignoredErrors>
    <ignoredError sqref="K102:K103" formula="1"/>
  </ignoredErrors>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A124"/>
  <sheetViews>
    <sheetView showZeros="0" showOutlineSymbols="0" zoomScalePageLayoutView="0" workbookViewId="0" topLeftCell="A1">
      <pane ySplit="7" topLeftCell="A8" activePane="bottomLeft" state="frozen"/>
      <selection pane="topLeft" activeCell="A1" sqref="A1"/>
      <selection pane="bottomLeft" activeCell="A1" sqref="A1:J1"/>
    </sheetView>
  </sheetViews>
  <sheetFormatPr defaultColWidth="12.83203125" defaultRowHeight="12" customHeight="1"/>
  <cols>
    <col min="1" max="1" width="12.83203125" style="5" customWidth="1"/>
    <col min="2" max="2" width="12.83203125" style="6" customWidth="1"/>
    <col min="3" max="13" width="12.83203125" style="8" customWidth="1"/>
    <col min="14" max="27" width="12.83203125" style="18" customWidth="1"/>
    <col min="28" max="16384" width="12.83203125" style="19" customWidth="1"/>
  </cols>
  <sheetData>
    <row r="1" spans="1:27" s="87" customFormat="1" ht="12" customHeight="1" thickBot="1">
      <c r="A1" s="361" t="s">
        <v>101</v>
      </c>
      <c r="B1" s="361"/>
      <c r="C1" s="361"/>
      <c r="D1" s="361"/>
      <c r="E1" s="361"/>
      <c r="F1" s="361"/>
      <c r="G1" s="361"/>
      <c r="H1" s="361"/>
      <c r="I1" s="361"/>
      <c r="J1" s="361"/>
      <c r="K1" s="266"/>
      <c r="L1" s="266"/>
      <c r="M1" s="155" t="s">
        <v>66</v>
      </c>
      <c r="N1" s="86"/>
      <c r="O1" s="86"/>
      <c r="P1" s="86"/>
      <c r="Q1" s="86"/>
      <c r="R1" s="86"/>
      <c r="S1" s="86"/>
      <c r="T1" s="86"/>
      <c r="U1" s="86"/>
      <c r="V1" s="86"/>
      <c r="W1" s="86"/>
      <c r="X1" s="86"/>
      <c r="Y1" s="86"/>
      <c r="Z1" s="86"/>
      <c r="AA1" s="86"/>
    </row>
    <row r="2" spans="1:13" ht="12" customHeight="1" thickTop="1">
      <c r="A2" s="447" t="s">
        <v>0</v>
      </c>
      <c r="B2" s="459" t="s">
        <v>54</v>
      </c>
      <c r="C2" s="34" t="s">
        <v>1</v>
      </c>
      <c r="D2" s="33"/>
      <c r="E2" s="33"/>
      <c r="F2" s="33"/>
      <c r="G2" s="427" t="s">
        <v>108</v>
      </c>
      <c r="H2" s="428"/>
      <c r="I2" s="428"/>
      <c r="J2" s="433" t="s">
        <v>102</v>
      </c>
      <c r="K2" s="434"/>
      <c r="L2" s="434"/>
      <c r="M2" s="434"/>
    </row>
    <row r="3" spans="1:13" ht="12" customHeight="1">
      <c r="A3" s="448"/>
      <c r="B3" s="460"/>
      <c r="C3" s="401" t="s">
        <v>3</v>
      </c>
      <c r="D3" s="401" t="s">
        <v>4</v>
      </c>
      <c r="E3" s="401" t="s">
        <v>59</v>
      </c>
      <c r="F3" s="454" t="s">
        <v>34</v>
      </c>
      <c r="G3" s="454" t="s">
        <v>60</v>
      </c>
      <c r="H3" s="454" t="s">
        <v>29</v>
      </c>
      <c r="I3" s="453" t="s">
        <v>62</v>
      </c>
      <c r="J3" s="435"/>
      <c r="K3" s="436"/>
      <c r="L3" s="436"/>
      <c r="M3" s="436"/>
    </row>
    <row r="4" spans="1:13" ht="12" customHeight="1">
      <c r="A4" s="448"/>
      <c r="B4" s="460"/>
      <c r="C4" s="442"/>
      <c r="D4" s="442"/>
      <c r="E4" s="442"/>
      <c r="F4" s="455"/>
      <c r="G4" s="442"/>
      <c r="H4" s="442"/>
      <c r="I4" s="442"/>
      <c r="J4" s="454" t="s">
        <v>58</v>
      </c>
      <c r="K4" s="450" t="s">
        <v>194</v>
      </c>
      <c r="L4" s="450" t="s">
        <v>193</v>
      </c>
      <c r="M4" s="386" t="s">
        <v>5</v>
      </c>
    </row>
    <row r="5" spans="1:13" ht="12" customHeight="1">
      <c r="A5" s="448"/>
      <c r="B5" s="460"/>
      <c r="C5" s="442"/>
      <c r="D5" s="442"/>
      <c r="E5" s="442"/>
      <c r="F5" s="455"/>
      <c r="G5" s="442"/>
      <c r="H5" s="442"/>
      <c r="I5" s="442"/>
      <c r="J5" s="442"/>
      <c r="K5" s="475"/>
      <c r="L5" s="475"/>
      <c r="M5" s="387"/>
    </row>
    <row r="6" spans="1:13" ht="14.25" customHeight="1">
      <c r="A6" s="449"/>
      <c r="B6" s="461"/>
      <c r="C6" s="443"/>
      <c r="D6" s="443"/>
      <c r="E6" s="443"/>
      <c r="F6" s="456"/>
      <c r="G6" s="443"/>
      <c r="H6" s="443"/>
      <c r="I6" s="443"/>
      <c r="J6" s="443"/>
      <c r="K6" s="476"/>
      <c r="L6" s="476"/>
      <c r="M6" s="388"/>
    </row>
    <row r="7" spans="1:27" ht="12" customHeight="1">
      <c r="A7"/>
      <c r="B7" s="138" t="s">
        <v>77</v>
      </c>
      <c r="C7" s="369" t="s">
        <v>89</v>
      </c>
      <c r="D7" s="468"/>
      <c r="E7" s="468"/>
      <c r="F7" s="468"/>
      <c r="G7" s="468"/>
      <c r="H7" s="468"/>
      <c r="I7" s="468"/>
      <c r="J7" s="468"/>
      <c r="K7" s="468"/>
      <c r="L7" s="468"/>
      <c r="M7" s="139" t="s">
        <v>78</v>
      </c>
      <c r="N7"/>
      <c r="O7"/>
      <c r="P7"/>
      <c r="Q7"/>
      <c r="R7"/>
      <c r="S7"/>
      <c r="T7"/>
      <c r="U7"/>
      <c r="V7"/>
      <c r="W7"/>
      <c r="X7"/>
      <c r="Y7"/>
      <c r="Z7"/>
      <c r="AA7"/>
    </row>
    <row r="8" spans="1:27" ht="12" customHeight="1">
      <c r="A8" s="41">
        <v>1909</v>
      </c>
      <c r="B8" s="78">
        <f>IF(+'[1]Pop'!D130=0,'[1]Pop'!H130,'[1]Pop'!D130)</f>
        <v>90.49</v>
      </c>
      <c r="C8" s="62">
        <v>228</v>
      </c>
      <c r="D8" s="62" t="s">
        <v>7</v>
      </c>
      <c r="E8" s="62" t="s">
        <v>7</v>
      </c>
      <c r="F8" s="56">
        <f>SUM(C8,D8,E8)</f>
        <v>228</v>
      </c>
      <c r="G8" s="62">
        <v>5</v>
      </c>
      <c r="H8" s="68" t="s">
        <v>22</v>
      </c>
      <c r="I8" s="62" t="s">
        <v>7</v>
      </c>
      <c r="J8" s="62" t="s">
        <v>7</v>
      </c>
      <c r="K8" s="62">
        <f>L8</f>
        <v>223</v>
      </c>
      <c r="L8" s="66">
        <f aca="true" t="shared" si="0" ref="L8:L39">F8-SUM(G8:I8)</f>
        <v>223</v>
      </c>
      <c r="M8" s="62">
        <f aca="true" t="shared" si="1" ref="M8:M39">L8/B8</f>
        <v>2.464360702840093</v>
      </c>
      <c r="N8" s="20"/>
      <c r="O8" s="20"/>
      <c r="P8" s="20"/>
      <c r="Q8" s="20"/>
      <c r="R8" s="20"/>
      <c r="S8" s="20"/>
      <c r="T8" s="20"/>
      <c r="U8" s="20"/>
      <c r="V8" s="20"/>
      <c r="W8" s="20"/>
      <c r="X8" s="20"/>
      <c r="Y8" s="20"/>
      <c r="Z8" s="20"/>
      <c r="AA8" s="20"/>
    </row>
    <row r="9" spans="1:27" ht="12" customHeight="1">
      <c r="A9" s="41">
        <v>1910</v>
      </c>
      <c r="B9" s="78">
        <f>IF(+'[1]Pop'!D131=0,'[1]Pop'!H131,'[1]Pop'!D131)</f>
        <v>92.407</v>
      </c>
      <c r="C9" s="62">
        <v>259</v>
      </c>
      <c r="D9" s="62" t="s">
        <v>7</v>
      </c>
      <c r="E9" s="62" t="s">
        <v>7</v>
      </c>
      <c r="F9" s="56">
        <f aca="true" t="shared" si="2" ref="F9:F72">SUM(C9,D9,E9)</f>
        <v>259</v>
      </c>
      <c r="G9" s="62">
        <v>4</v>
      </c>
      <c r="H9" s="68" t="s">
        <v>22</v>
      </c>
      <c r="I9" s="62" t="s">
        <v>7</v>
      </c>
      <c r="J9" s="62" t="s">
        <v>7</v>
      </c>
      <c r="K9" s="62">
        <f aca="true" t="shared" si="3" ref="K9:K47">L9</f>
        <v>255</v>
      </c>
      <c r="L9" s="66">
        <f t="shared" si="0"/>
        <v>255</v>
      </c>
      <c r="M9" s="62">
        <f t="shared" si="1"/>
        <v>2.759531204345991</v>
      </c>
      <c r="N9" s="20"/>
      <c r="O9" s="20"/>
      <c r="P9" s="20"/>
      <c r="Q9" s="20"/>
      <c r="R9" s="20"/>
      <c r="S9" s="20"/>
      <c r="T9" s="20"/>
      <c r="U9" s="20"/>
      <c r="V9" s="20"/>
      <c r="W9" s="20"/>
      <c r="X9" s="20"/>
      <c r="Y9" s="20"/>
      <c r="Z9" s="20"/>
      <c r="AA9" s="20"/>
    </row>
    <row r="10" spans="1:27" ht="12" customHeight="1">
      <c r="A10" s="43">
        <v>1911</v>
      </c>
      <c r="B10" s="79">
        <f>IF(+'[1]Pop'!D132=0,'[1]Pop'!H132,'[1]Pop'!D132)</f>
        <v>93.863</v>
      </c>
      <c r="C10" s="63">
        <v>252</v>
      </c>
      <c r="D10" s="63" t="s">
        <v>7</v>
      </c>
      <c r="E10" s="63" t="s">
        <v>7</v>
      </c>
      <c r="F10" s="60">
        <f t="shared" si="2"/>
        <v>252</v>
      </c>
      <c r="G10" s="63">
        <v>15</v>
      </c>
      <c r="H10" s="70" t="s">
        <v>22</v>
      </c>
      <c r="I10" s="63" t="s">
        <v>7</v>
      </c>
      <c r="J10" s="63" t="s">
        <v>7</v>
      </c>
      <c r="K10" s="67">
        <f t="shared" si="3"/>
        <v>237</v>
      </c>
      <c r="L10" s="67">
        <f t="shared" si="0"/>
        <v>237</v>
      </c>
      <c r="M10" s="63">
        <f t="shared" si="1"/>
        <v>2.524956585662082</v>
      </c>
      <c r="N10" s="20"/>
      <c r="O10" s="20"/>
      <c r="P10" s="20"/>
      <c r="Q10" s="20"/>
      <c r="R10" s="20"/>
      <c r="S10" s="20"/>
      <c r="T10" s="20"/>
      <c r="U10" s="20"/>
      <c r="V10" s="20"/>
      <c r="W10" s="20"/>
      <c r="X10" s="20"/>
      <c r="Y10" s="20"/>
      <c r="Z10" s="20"/>
      <c r="AA10" s="20"/>
    </row>
    <row r="11" spans="1:27" ht="12" customHeight="1">
      <c r="A11" s="43">
        <v>1912</v>
      </c>
      <c r="B11" s="79">
        <f>IF(+'[1]Pop'!D133=0,'[1]Pop'!H133,'[1]Pop'!D133)</f>
        <v>95.335</v>
      </c>
      <c r="C11" s="63">
        <v>236</v>
      </c>
      <c r="D11" s="63" t="s">
        <v>7</v>
      </c>
      <c r="E11" s="63" t="s">
        <v>7</v>
      </c>
      <c r="F11" s="60">
        <f t="shared" si="2"/>
        <v>236</v>
      </c>
      <c r="G11" s="63">
        <v>4</v>
      </c>
      <c r="H11" s="70" t="s">
        <v>22</v>
      </c>
      <c r="I11" s="63" t="s">
        <v>7</v>
      </c>
      <c r="J11" s="63" t="s">
        <v>7</v>
      </c>
      <c r="K11" s="67">
        <f t="shared" si="3"/>
        <v>232</v>
      </c>
      <c r="L11" s="67">
        <f t="shared" si="0"/>
        <v>232</v>
      </c>
      <c r="M11" s="63">
        <f t="shared" si="1"/>
        <v>2.433523889442492</v>
      </c>
      <c r="N11" s="20"/>
      <c r="O11" s="20"/>
      <c r="P11" s="20"/>
      <c r="Q11" s="20"/>
      <c r="R11" s="20"/>
      <c r="S11" s="20"/>
      <c r="T11" s="20"/>
      <c r="U11" s="20"/>
      <c r="V11" s="20"/>
      <c r="W11" s="20"/>
      <c r="X11" s="20"/>
      <c r="Y11" s="20"/>
      <c r="Z11" s="20"/>
      <c r="AA11" s="20"/>
    </row>
    <row r="12" spans="1:27" ht="12" customHeight="1">
      <c r="A12" s="43">
        <v>1913</v>
      </c>
      <c r="B12" s="79">
        <f>IF(+'[1]Pop'!D134=0,'[1]Pop'!H134,'[1]Pop'!D134)</f>
        <v>97.225</v>
      </c>
      <c r="C12" s="63">
        <v>262</v>
      </c>
      <c r="D12" s="63" t="s">
        <v>7</v>
      </c>
      <c r="E12" s="63" t="s">
        <v>7</v>
      </c>
      <c r="F12" s="60">
        <f t="shared" si="2"/>
        <v>262</v>
      </c>
      <c r="G12" s="63">
        <v>4</v>
      </c>
      <c r="H12" s="70" t="s">
        <v>22</v>
      </c>
      <c r="I12" s="63" t="s">
        <v>7</v>
      </c>
      <c r="J12" s="63" t="s">
        <v>7</v>
      </c>
      <c r="K12" s="67">
        <f t="shared" si="3"/>
        <v>258</v>
      </c>
      <c r="L12" s="67">
        <f t="shared" si="0"/>
        <v>258</v>
      </c>
      <c r="M12" s="63">
        <f t="shared" si="1"/>
        <v>2.653638467472358</v>
      </c>
      <c r="N12" s="20"/>
      <c r="O12" s="20"/>
      <c r="P12" s="20"/>
      <c r="Q12" s="20"/>
      <c r="R12" s="20"/>
      <c r="S12" s="20"/>
      <c r="T12" s="20"/>
      <c r="U12" s="20"/>
      <c r="V12" s="20"/>
      <c r="W12" s="20"/>
      <c r="X12" s="20"/>
      <c r="Y12" s="20"/>
      <c r="Z12" s="20"/>
      <c r="AA12" s="20"/>
    </row>
    <row r="13" spans="1:27" ht="12" customHeight="1">
      <c r="A13" s="43">
        <v>1914</v>
      </c>
      <c r="B13" s="79">
        <f>IF(+'[1]Pop'!D135=0,'[1]Pop'!H135,'[1]Pop'!D135)</f>
        <v>99.111</v>
      </c>
      <c r="C13" s="63">
        <v>268</v>
      </c>
      <c r="D13" s="63" t="s">
        <v>7</v>
      </c>
      <c r="E13" s="63" t="s">
        <v>7</v>
      </c>
      <c r="F13" s="60">
        <f t="shared" si="2"/>
        <v>268</v>
      </c>
      <c r="G13" s="63">
        <v>5</v>
      </c>
      <c r="H13" s="70" t="s">
        <v>22</v>
      </c>
      <c r="I13" s="63" t="s">
        <v>7</v>
      </c>
      <c r="J13" s="63" t="s">
        <v>7</v>
      </c>
      <c r="K13" s="67">
        <f t="shared" si="3"/>
        <v>263</v>
      </c>
      <c r="L13" s="67">
        <f t="shared" si="0"/>
        <v>263</v>
      </c>
      <c r="M13" s="63">
        <f t="shared" si="1"/>
        <v>2.6535904188233395</v>
      </c>
      <c r="N13" s="20"/>
      <c r="O13" s="20"/>
      <c r="P13" s="20"/>
      <c r="Q13" s="20"/>
      <c r="R13" s="20"/>
      <c r="S13" s="20"/>
      <c r="T13" s="20"/>
      <c r="U13" s="20"/>
      <c r="V13" s="20"/>
      <c r="W13" s="20"/>
      <c r="X13" s="20"/>
      <c r="Y13" s="20"/>
      <c r="Z13" s="20"/>
      <c r="AA13" s="20"/>
    </row>
    <row r="14" spans="1:27" ht="12" customHeight="1">
      <c r="A14" s="43">
        <v>1915</v>
      </c>
      <c r="B14" s="79">
        <f>IF(+'[1]Pop'!D136=0,'[1]Pop'!H136,'[1]Pop'!D136)</f>
        <v>100.546</v>
      </c>
      <c r="C14" s="63">
        <v>321</v>
      </c>
      <c r="D14" s="63" t="s">
        <v>7</v>
      </c>
      <c r="E14" s="63" t="s">
        <v>7</v>
      </c>
      <c r="F14" s="60">
        <f t="shared" si="2"/>
        <v>321</v>
      </c>
      <c r="G14" s="63">
        <v>64</v>
      </c>
      <c r="H14" s="70" t="s">
        <v>22</v>
      </c>
      <c r="I14" s="63" t="s">
        <v>7</v>
      </c>
      <c r="J14" s="63" t="s">
        <v>7</v>
      </c>
      <c r="K14" s="67">
        <f t="shared" si="3"/>
        <v>257</v>
      </c>
      <c r="L14" s="67">
        <f t="shared" si="0"/>
        <v>257</v>
      </c>
      <c r="M14" s="63">
        <f t="shared" si="1"/>
        <v>2.556043999761303</v>
      </c>
      <c r="N14" s="20"/>
      <c r="O14" s="20"/>
      <c r="P14" s="20"/>
      <c r="Q14" s="20"/>
      <c r="R14" s="20"/>
      <c r="S14" s="20"/>
      <c r="T14" s="20"/>
      <c r="U14" s="20"/>
      <c r="V14" s="20"/>
      <c r="W14" s="20"/>
      <c r="X14" s="20"/>
      <c r="Y14" s="20"/>
      <c r="Z14" s="20"/>
      <c r="AA14" s="20"/>
    </row>
    <row r="15" spans="1:27" ht="12" customHeight="1">
      <c r="A15" s="41">
        <v>1916</v>
      </c>
      <c r="B15" s="78">
        <f>IF(+'[1]Pop'!D137=0,'[1]Pop'!H137,'[1]Pop'!D137)</f>
        <v>101.961</v>
      </c>
      <c r="C15" s="62">
        <v>308</v>
      </c>
      <c r="D15" s="62" t="s">
        <v>7</v>
      </c>
      <c r="E15" s="62">
        <v>29</v>
      </c>
      <c r="F15" s="56">
        <f t="shared" si="2"/>
        <v>337</v>
      </c>
      <c r="G15" s="62">
        <v>56</v>
      </c>
      <c r="H15" s="68" t="s">
        <v>22</v>
      </c>
      <c r="I15" s="62">
        <v>32</v>
      </c>
      <c r="J15" s="62" t="s">
        <v>7</v>
      </c>
      <c r="K15" s="62">
        <f t="shared" si="3"/>
        <v>249</v>
      </c>
      <c r="L15" s="66">
        <f t="shared" si="0"/>
        <v>249</v>
      </c>
      <c r="M15" s="62">
        <f t="shared" si="1"/>
        <v>2.4421102186129993</v>
      </c>
      <c r="N15" s="20"/>
      <c r="O15" s="20"/>
      <c r="P15" s="20"/>
      <c r="Q15" s="20"/>
      <c r="R15" s="20"/>
      <c r="S15" s="20"/>
      <c r="T15" s="20"/>
      <c r="U15" s="20"/>
      <c r="V15" s="20"/>
      <c r="W15" s="20"/>
      <c r="X15" s="20"/>
      <c r="Y15" s="20"/>
      <c r="Z15" s="20"/>
      <c r="AA15" s="20"/>
    </row>
    <row r="16" spans="1:27" ht="12" customHeight="1">
      <c r="A16" s="41">
        <v>1917</v>
      </c>
      <c r="B16" s="78">
        <f>IF(+'[1]Pop'!D138=0,'[1]Pop'!H138,'[1]Pop'!D138)</f>
        <v>103.414</v>
      </c>
      <c r="C16" s="62">
        <v>345</v>
      </c>
      <c r="D16" s="62" t="s">
        <v>7</v>
      </c>
      <c r="E16" s="62">
        <v>32</v>
      </c>
      <c r="F16" s="56">
        <f t="shared" si="2"/>
        <v>377</v>
      </c>
      <c r="G16" s="62">
        <v>55</v>
      </c>
      <c r="H16" s="68" t="s">
        <v>22</v>
      </c>
      <c r="I16" s="62">
        <v>67</v>
      </c>
      <c r="J16" s="62" t="s">
        <v>7</v>
      </c>
      <c r="K16" s="62">
        <f t="shared" si="3"/>
        <v>255</v>
      </c>
      <c r="L16" s="66">
        <f t="shared" si="0"/>
        <v>255</v>
      </c>
      <c r="M16" s="62">
        <f t="shared" si="1"/>
        <v>2.4658170073684413</v>
      </c>
      <c r="N16" s="20"/>
      <c r="O16" s="20"/>
      <c r="P16" s="20"/>
      <c r="Q16" s="20"/>
      <c r="R16" s="20"/>
      <c r="S16" s="20"/>
      <c r="T16" s="20"/>
      <c r="U16" s="20"/>
      <c r="V16" s="20"/>
      <c r="W16" s="20"/>
      <c r="X16" s="20"/>
      <c r="Y16" s="20"/>
      <c r="Z16" s="20"/>
      <c r="AA16" s="20"/>
    </row>
    <row r="17" spans="1:27" ht="12" customHeight="1">
      <c r="A17" s="41">
        <v>1918</v>
      </c>
      <c r="B17" s="78">
        <f>IF(+'[1]Pop'!D139=0,'[1]Pop'!H139,'[1]Pop'!D139)</f>
        <v>104.55</v>
      </c>
      <c r="C17" s="62">
        <v>297</v>
      </c>
      <c r="D17" s="62" t="s">
        <v>7</v>
      </c>
      <c r="E17" s="62">
        <v>67</v>
      </c>
      <c r="F17" s="56">
        <f t="shared" si="2"/>
        <v>364</v>
      </c>
      <c r="G17" s="62">
        <v>50</v>
      </c>
      <c r="H17" s="68" t="s">
        <v>22</v>
      </c>
      <c r="I17" s="62">
        <v>20</v>
      </c>
      <c r="J17" s="62" t="s">
        <v>7</v>
      </c>
      <c r="K17" s="62">
        <f t="shared" si="3"/>
        <v>294</v>
      </c>
      <c r="L17" s="66">
        <f t="shared" si="0"/>
        <v>294</v>
      </c>
      <c r="M17" s="62">
        <f t="shared" si="1"/>
        <v>2.812051649928264</v>
      </c>
      <c r="N17" s="20"/>
      <c r="O17" s="20"/>
      <c r="P17" s="20"/>
      <c r="Q17" s="20"/>
      <c r="R17" s="20"/>
      <c r="S17" s="20"/>
      <c r="T17" s="20"/>
      <c r="U17" s="20"/>
      <c r="V17" s="20"/>
      <c r="W17" s="20"/>
      <c r="X17" s="20"/>
      <c r="Y17" s="20"/>
      <c r="Z17" s="20"/>
      <c r="AA17" s="20"/>
    </row>
    <row r="18" spans="1:27" ht="12" customHeight="1">
      <c r="A18" s="41">
        <v>1919</v>
      </c>
      <c r="B18" s="78">
        <f>IF(+'[1]Pop'!D140=0,'[1]Pop'!H140,'[1]Pop'!D140)</f>
        <v>105.063</v>
      </c>
      <c r="C18" s="62">
        <v>350</v>
      </c>
      <c r="D18" s="62" t="s">
        <v>7</v>
      </c>
      <c r="E18" s="62">
        <v>20</v>
      </c>
      <c r="F18" s="56">
        <f t="shared" si="2"/>
        <v>370</v>
      </c>
      <c r="G18" s="62">
        <v>16</v>
      </c>
      <c r="H18" s="68" t="s">
        <v>22</v>
      </c>
      <c r="I18" s="62">
        <v>53</v>
      </c>
      <c r="J18" s="62" t="s">
        <v>7</v>
      </c>
      <c r="K18" s="62">
        <f t="shared" si="3"/>
        <v>301</v>
      </c>
      <c r="L18" s="66">
        <f t="shared" si="0"/>
        <v>301</v>
      </c>
      <c r="M18" s="62">
        <f t="shared" si="1"/>
        <v>2.864947698047838</v>
      </c>
      <c r="N18" s="20"/>
      <c r="O18" s="20"/>
      <c r="P18" s="20"/>
      <c r="Q18" s="20"/>
      <c r="R18" s="20"/>
      <c r="S18" s="20"/>
      <c r="T18" s="20"/>
      <c r="U18" s="20"/>
      <c r="V18" s="20"/>
      <c r="W18" s="20"/>
      <c r="X18" s="20"/>
      <c r="Y18" s="20"/>
      <c r="Z18" s="20"/>
      <c r="AA18" s="20"/>
    </row>
    <row r="19" spans="1:27" ht="12" customHeight="1">
      <c r="A19" s="41">
        <v>1920</v>
      </c>
      <c r="B19" s="78">
        <f>IF(+'[1]Pop'!D141=0,'[1]Pop'!H141,'[1]Pop'!D141)</f>
        <v>106.461</v>
      </c>
      <c r="C19" s="62">
        <v>300</v>
      </c>
      <c r="D19" s="62" t="s">
        <v>7</v>
      </c>
      <c r="E19" s="62">
        <v>53</v>
      </c>
      <c r="F19" s="56">
        <f t="shared" si="2"/>
        <v>353</v>
      </c>
      <c r="G19" s="62">
        <v>19</v>
      </c>
      <c r="H19" s="68" t="s">
        <v>22</v>
      </c>
      <c r="I19" s="62">
        <v>34</v>
      </c>
      <c r="J19" s="62" t="s">
        <v>7</v>
      </c>
      <c r="K19" s="62">
        <f t="shared" si="3"/>
        <v>300</v>
      </c>
      <c r="L19" s="66">
        <f t="shared" si="0"/>
        <v>300</v>
      </c>
      <c r="M19" s="62">
        <f t="shared" si="1"/>
        <v>2.8179333276974665</v>
      </c>
      <c r="N19" s="20"/>
      <c r="O19" s="20"/>
      <c r="P19" s="20"/>
      <c r="Q19" s="20"/>
      <c r="R19" s="20"/>
      <c r="S19" s="20"/>
      <c r="T19" s="20"/>
      <c r="U19" s="20"/>
      <c r="V19" s="20"/>
      <c r="W19" s="20"/>
      <c r="X19" s="20"/>
      <c r="Y19" s="20"/>
      <c r="Z19" s="20"/>
      <c r="AA19" s="20"/>
    </row>
    <row r="20" spans="1:27" ht="12" customHeight="1">
      <c r="A20" s="43">
        <v>1921</v>
      </c>
      <c r="B20" s="79">
        <f>IF(+'[1]Pop'!D142=0,'[1]Pop'!H142,'[1]Pop'!D142)</f>
        <v>108.538</v>
      </c>
      <c r="C20" s="63">
        <v>319</v>
      </c>
      <c r="D20" s="63" t="s">
        <v>7</v>
      </c>
      <c r="E20" s="63">
        <v>34</v>
      </c>
      <c r="F20" s="60">
        <f t="shared" si="2"/>
        <v>353</v>
      </c>
      <c r="G20" s="63">
        <v>15</v>
      </c>
      <c r="H20" s="70" t="s">
        <v>22</v>
      </c>
      <c r="I20" s="63">
        <v>28</v>
      </c>
      <c r="J20" s="63" t="s">
        <v>7</v>
      </c>
      <c r="K20" s="67">
        <f t="shared" si="3"/>
        <v>310</v>
      </c>
      <c r="L20" s="67">
        <f t="shared" si="0"/>
        <v>310</v>
      </c>
      <c r="M20" s="63">
        <f t="shared" si="1"/>
        <v>2.856142549153292</v>
      </c>
      <c r="N20" s="20"/>
      <c r="O20" s="20"/>
      <c r="P20" s="20"/>
      <c r="Q20" s="20"/>
      <c r="R20" s="20"/>
      <c r="S20" s="20"/>
      <c r="T20" s="20"/>
      <c r="U20" s="20"/>
      <c r="V20" s="20"/>
      <c r="W20" s="20"/>
      <c r="X20" s="20"/>
      <c r="Y20" s="20"/>
      <c r="Z20" s="20"/>
      <c r="AA20" s="20"/>
    </row>
    <row r="21" spans="1:27" ht="12" customHeight="1">
      <c r="A21" s="43">
        <v>1922</v>
      </c>
      <c r="B21" s="79">
        <f>IF(+'[1]Pop'!D143=0,'[1]Pop'!H143,'[1]Pop'!D143)</f>
        <v>110.049</v>
      </c>
      <c r="C21" s="63">
        <v>329</v>
      </c>
      <c r="D21" s="63" t="s">
        <v>7</v>
      </c>
      <c r="E21" s="63">
        <v>28</v>
      </c>
      <c r="F21" s="60">
        <f t="shared" si="2"/>
        <v>357</v>
      </c>
      <c r="G21" s="63">
        <v>8</v>
      </c>
      <c r="H21" s="70" t="s">
        <v>22</v>
      </c>
      <c r="I21" s="63">
        <v>33</v>
      </c>
      <c r="J21" s="63" t="s">
        <v>7</v>
      </c>
      <c r="K21" s="67">
        <f t="shared" si="3"/>
        <v>316</v>
      </c>
      <c r="L21" s="67">
        <f t="shared" si="0"/>
        <v>316</v>
      </c>
      <c r="M21" s="63">
        <f t="shared" si="1"/>
        <v>2.871448173086534</v>
      </c>
      <c r="N21" s="20"/>
      <c r="O21" s="20"/>
      <c r="P21" s="20"/>
      <c r="Q21" s="20"/>
      <c r="R21" s="20"/>
      <c r="S21" s="20"/>
      <c r="T21" s="20"/>
      <c r="U21" s="20"/>
      <c r="V21" s="20"/>
      <c r="W21" s="20"/>
      <c r="X21" s="20"/>
      <c r="Y21" s="20"/>
      <c r="Z21" s="20"/>
      <c r="AA21" s="20"/>
    </row>
    <row r="22" spans="1:27" ht="12" customHeight="1">
      <c r="A22" s="43">
        <v>1923</v>
      </c>
      <c r="B22" s="79">
        <f>IF(+'[1]Pop'!D144=0,'[1]Pop'!H144,'[1]Pop'!D144)</f>
        <v>111.947</v>
      </c>
      <c r="C22" s="63">
        <v>372</v>
      </c>
      <c r="D22" s="63" t="s">
        <v>7</v>
      </c>
      <c r="E22" s="63">
        <v>33</v>
      </c>
      <c r="F22" s="60">
        <f t="shared" si="2"/>
        <v>405</v>
      </c>
      <c r="G22" s="63">
        <v>11</v>
      </c>
      <c r="H22" s="70" t="s">
        <v>22</v>
      </c>
      <c r="I22" s="63">
        <v>49</v>
      </c>
      <c r="J22" s="63" t="s">
        <v>7</v>
      </c>
      <c r="K22" s="67">
        <f t="shared" si="3"/>
        <v>345</v>
      </c>
      <c r="L22" s="67">
        <f t="shared" si="0"/>
        <v>345</v>
      </c>
      <c r="M22" s="63">
        <f t="shared" si="1"/>
        <v>3.081815501978615</v>
      </c>
      <c r="N22" s="20"/>
      <c r="O22" s="20"/>
      <c r="P22" s="20"/>
      <c r="Q22" s="20"/>
      <c r="R22" s="20"/>
      <c r="S22" s="20"/>
      <c r="T22" s="20"/>
      <c r="U22" s="20"/>
      <c r="V22" s="20"/>
      <c r="W22" s="20"/>
      <c r="X22" s="20"/>
      <c r="Y22" s="20"/>
      <c r="Z22" s="20"/>
      <c r="AA22" s="20"/>
    </row>
    <row r="23" spans="1:27" ht="12" customHeight="1">
      <c r="A23" s="43">
        <v>1924</v>
      </c>
      <c r="B23" s="79">
        <f>IF(+'[1]Pop'!D145=0,'[1]Pop'!H145,'[1]Pop'!D145)</f>
        <v>114.109</v>
      </c>
      <c r="C23" s="63">
        <v>378</v>
      </c>
      <c r="D23" s="63">
        <v>1</v>
      </c>
      <c r="E23" s="63">
        <v>49</v>
      </c>
      <c r="F23" s="60">
        <f t="shared" si="2"/>
        <v>428</v>
      </c>
      <c r="G23" s="63">
        <v>4</v>
      </c>
      <c r="H23" s="63">
        <v>4</v>
      </c>
      <c r="I23" s="63">
        <v>49</v>
      </c>
      <c r="J23" s="63" t="s">
        <v>7</v>
      </c>
      <c r="K23" s="67">
        <f t="shared" si="3"/>
        <v>371</v>
      </c>
      <c r="L23" s="67">
        <f t="shared" si="0"/>
        <v>371</v>
      </c>
      <c r="M23" s="63">
        <f t="shared" si="1"/>
        <v>3.251277287505806</v>
      </c>
      <c r="N23" s="20"/>
      <c r="O23" s="20"/>
      <c r="P23" s="20"/>
      <c r="Q23" s="20"/>
      <c r="R23" s="20"/>
      <c r="S23" s="20"/>
      <c r="T23" s="20"/>
      <c r="U23" s="20"/>
      <c r="V23" s="20"/>
      <c r="W23" s="20"/>
      <c r="X23" s="20"/>
      <c r="Y23" s="20"/>
      <c r="Z23" s="20"/>
      <c r="AA23" s="20"/>
    </row>
    <row r="24" spans="1:27" ht="12" customHeight="1">
      <c r="A24" s="43">
        <v>1925</v>
      </c>
      <c r="B24" s="79">
        <f>IF(+'[1]Pop'!D146=0,'[1]Pop'!H146,'[1]Pop'!D146)</f>
        <v>115.829</v>
      </c>
      <c r="C24" s="63">
        <v>403</v>
      </c>
      <c r="D24" s="63" t="s">
        <v>7</v>
      </c>
      <c r="E24" s="63">
        <v>49</v>
      </c>
      <c r="F24" s="60">
        <f t="shared" si="2"/>
        <v>452</v>
      </c>
      <c r="G24" s="63">
        <v>9</v>
      </c>
      <c r="H24" s="63">
        <v>4</v>
      </c>
      <c r="I24" s="63">
        <v>59</v>
      </c>
      <c r="J24" s="63" t="s">
        <v>7</v>
      </c>
      <c r="K24" s="67">
        <f t="shared" si="3"/>
        <v>380</v>
      </c>
      <c r="L24" s="67">
        <f t="shared" si="0"/>
        <v>380</v>
      </c>
      <c r="M24" s="63">
        <f t="shared" si="1"/>
        <v>3.280698270726675</v>
      </c>
      <c r="N24" s="20"/>
      <c r="O24" s="20"/>
      <c r="P24" s="20"/>
      <c r="Q24" s="20"/>
      <c r="R24" s="20"/>
      <c r="S24" s="20"/>
      <c r="T24" s="20"/>
      <c r="U24" s="20"/>
      <c r="V24" s="20"/>
      <c r="W24" s="20"/>
      <c r="X24" s="20"/>
      <c r="Y24" s="20"/>
      <c r="Z24" s="20"/>
      <c r="AA24" s="20"/>
    </row>
    <row r="25" spans="1:27" ht="12" customHeight="1">
      <c r="A25" s="41">
        <v>1926</v>
      </c>
      <c r="B25" s="78">
        <f>IF(+'[1]Pop'!D147=0,'[1]Pop'!H147,'[1]Pop'!D147)</f>
        <v>117.397</v>
      </c>
      <c r="C25" s="62">
        <v>374</v>
      </c>
      <c r="D25" s="62">
        <v>12</v>
      </c>
      <c r="E25" s="62">
        <v>59</v>
      </c>
      <c r="F25" s="56">
        <f t="shared" si="2"/>
        <v>445</v>
      </c>
      <c r="G25" s="62">
        <v>4</v>
      </c>
      <c r="H25" s="62">
        <v>3</v>
      </c>
      <c r="I25" s="62">
        <v>57</v>
      </c>
      <c r="J25" s="62" t="s">
        <v>7</v>
      </c>
      <c r="K25" s="62">
        <f t="shared" si="3"/>
        <v>381</v>
      </c>
      <c r="L25" s="66">
        <f t="shared" si="0"/>
        <v>381</v>
      </c>
      <c r="M25" s="62">
        <f t="shared" si="1"/>
        <v>3.2453980936480487</v>
      </c>
      <c r="N25" s="20"/>
      <c r="O25" s="20"/>
      <c r="P25" s="20"/>
      <c r="Q25" s="20"/>
      <c r="R25" s="20"/>
      <c r="S25" s="20"/>
      <c r="T25" s="20"/>
      <c r="U25" s="20"/>
      <c r="V25" s="20"/>
      <c r="W25" s="20"/>
      <c r="X25" s="20"/>
      <c r="Y25" s="20"/>
      <c r="Z25" s="20"/>
      <c r="AA25" s="20"/>
    </row>
    <row r="26" spans="1:27" ht="12" customHeight="1">
      <c r="A26" s="41">
        <v>1927</v>
      </c>
      <c r="B26" s="78">
        <f>IF(+'[1]Pop'!D148=0,'[1]Pop'!H148,'[1]Pop'!D148)</f>
        <v>119.035</v>
      </c>
      <c r="C26" s="62">
        <v>362</v>
      </c>
      <c r="D26" s="62">
        <v>13</v>
      </c>
      <c r="E26" s="62">
        <v>57</v>
      </c>
      <c r="F26" s="56">
        <f t="shared" si="2"/>
        <v>432</v>
      </c>
      <c r="G26" s="62">
        <v>3</v>
      </c>
      <c r="H26" s="62">
        <v>3</v>
      </c>
      <c r="I26" s="62">
        <v>50</v>
      </c>
      <c r="J26" s="62" t="s">
        <v>7</v>
      </c>
      <c r="K26" s="62">
        <f t="shared" si="3"/>
        <v>376</v>
      </c>
      <c r="L26" s="66">
        <f t="shared" si="0"/>
        <v>376</v>
      </c>
      <c r="M26" s="62">
        <f t="shared" si="1"/>
        <v>3.1587348258915444</v>
      </c>
      <c r="N26" s="20"/>
      <c r="O26" s="20"/>
      <c r="P26" s="20"/>
      <c r="Q26" s="20"/>
      <c r="R26" s="20"/>
      <c r="S26" s="20"/>
      <c r="T26" s="20"/>
      <c r="U26" s="20"/>
      <c r="V26" s="20"/>
      <c r="W26" s="20"/>
      <c r="X26" s="20"/>
      <c r="Y26" s="20"/>
      <c r="Z26" s="20"/>
      <c r="AA26" s="20"/>
    </row>
    <row r="27" spans="1:27" ht="12" customHeight="1">
      <c r="A27" s="41">
        <v>1928</v>
      </c>
      <c r="B27" s="78">
        <f>IF(+'[1]Pop'!D149=0,'[1]Pop'!H149,'[1]Pop'!D149)</f>
        <v>120.509</v>
      </c>
      <c r="C27" s="62">
        <v>379</v>
      </c>
      <c r="D27" s="62">
        <v>7</v>
      </c>
      <c r="E27" s="62">
        <v>50</v>
      </c>
      <c r="F27" s="56">
        <f t="shared" si="2"/>
        <v>436</v>
      </c>
      <c r="G27" s="62">
        <v>3</v>
      </c>
      <c r="H27" s="62">
        <v>2</v>
      </c>
      <c r="I27" s="62">
        <v>71</v>
      </c>
      <c r="J27" s="62" t="s">
        <v>7</v>
      </c>
      <c r="K27" s="62">
        <f t="shared" si="3"/>
        <v>360</v>
      </c>
      <c r="L27" s="66">
        <f t="shared" si="0"/>
        <v>360</v>
      </c>
      <c r="M27" s="62">
        <f t="shared" si="1"/>
        <v>2.9873287472304972</v>
      </c>
      <c r="N27" s="20"/>
      <c r="O27" s="20"/>
      <c r="P27" s="20"/>
      <c r="Q27" s="20"/>
      <c r="R27" s="20"/>
      <c r="S27" s="20"/>
      <c r="T27" s="20"/>
      <c r="U27" s="20"/>
      <c r="V27" s="20"/>
      <c r="W27" s="20"/>
      <c r="X27" s="20"/>
      <c r="Y27" s="20"/>
      <c r="Z27" s="20"/>
      <c r="AA27" s="20"/>
    </row>
    <row r="28" spans="1:27" ht="12" customHeight="1">
      <c r="A28" s="41">
        <v>1929</v>
      </c>
      <c r="B28" s="78">
        <f>IF(+'[1]Pop'!D150=0,'[1]Pop'!H150,'[1]Pop'!D150)</f>
        <v>121.767</v>
      </c>
      <c r="C28" s="62">
        <v>388</v>
      </c>
      <c r="D28" s="62">
        <v>8</v>
      </c>
      <c r="E28" s="62">
        <v>71</v>
      </c>
      <c r="F28" s="56">
        <f t="shared" si="2"/>
        <v>467</v>
      </c>
      <c r="G28" s="62">
        <v>3</v>
      </c>
      <c r="H28" s="62">
        <v>2</v>
      </c>
      <c r="I28" s="62">
        <v>69</v>
      </c>
      <c r="J28" s="62" t="s">
        <v>7</v>
      </c>
      <c r="K28" s="62">
        <f t="shared" si="3"/>
        <v>393</v>
      </c>
      <c r="L28" s="66">
        <f t="shared" si="0"/>
        <v>393</v>
      </c>
      <c r="M28" s="62">
        <f t="shared" si="1"/>
        <v>3.2274754243760624</v>
      </c>
      <c r="N28" s="20"/>
      <c r="O28" s="20"/>
      <c r="P28" s="20"/>
      <c r="Q28" s="20"/>
      <c r="R28" s="20"/>
      <c r="S28" s="20"/>
      <c r="T28" s="20"/>
      <c r="U28" s="20"/>
      <c r="V28" s="20"/>
      <c r="W28" s="20"/>
      <c r="X28" s="20"/>
      <c r="Y28" s="20"/>
      <c r="Z28" s="20"/>
      <c r="AA28" s="20"/>
    </row>
    <row r="29" spans="1:27" ht="12" customHeight="1">
      <c r="A29" s="41">
        <v>1930</v>
      </c>
      <c r="B29" s="78">
        <f>IF(+'[1]Pop'!D151=0,'[1]Pop'!H151,'[1]Pop'!D151)</f>
        <v>123.188</v>
      </c>
      <c r="C29" s="62">
        <v>389</v>
      </c>
      <c r="D29" s="62">
        <v>3</v>
      </c>
      <c r="E29" s="62">
        <v>69</v>
      </c>
      <c r="F29" s="56">
        <f t="shared" si="2"/>
        <v>461</v>
      </c>
      <c r="G29" s="62">
        <v>2</v>
      </c>
      <c r="H29" s="62">
        <v>2</v>
      </c>
      <c r="I29" s="62">
        <v>67</v>
      </c>
      <c r="J29" s="62" t="s">
        <v>7</v>
      </c>
      <c r="K29" s="62">
        <f t="shared" si="3"/>
        <v>390</v>
      </c>
      <c r="L29" s="66">
        <f t="shared" si="0"/>
        <v>390</v>
      </c>
      <c r="M29" s="62">
        <f t="shared" si="1"/>
        <v>3.1658927817644575</v>
      </c>
      <c r="N29" s="20"/>
      <c r="O29" s="20"/>
      <c r="P29" s="20"/>
      <c r="Q29" s="20"/>
      <c r="R29" s="20"/>
      <c r="S29" s="20"/>
      <c r="T29" s="20"/>
      <c r="U29" s="20"/>
      <c r="V29" s="20"/>
      <c r="W29" s="20"/>
      <c r="X29" s="20"/>
      <c r="Y29" s="20"/>
      <c r="Z29" s="20"/>
      <c r="AA29" s="20"/>
    </row>
    <row r="30" spans="1:27" ht="12" customHeight="1">
      <c r="A30" s="43">
        <v>1931</v>
      </c>
      <c r="B30" s="79">
        <f>IF(+'[1]Pop'!D152=0,'[1]Pop'!H152,'[1]Pop'!D152)</f>
        <v>124.149</v>
      </c>
      <c r="C30" s="63">
        <v>383</v>
      </c>
      <c r="D30" s="63">
        <v>2</v>
      </c>
      <c r="E30" s="63">
        <v>67</v>
      </c>
      <c r="F30" s="60">
        <f t="shared" si="2"/>
        <v>452</v>
      </c>
      <c r="G30" s="63">
        <v>2</v>
      </c>
      <c r="H30" s="63">
        <v>2</v>
      </c>
      <c r="I30" s="63">
        <v>60</v>
      </c>
      <c r="J30" s="63" t="s">
        <v>7</v>
      </c>
      <c r="K30" s="67">
        <f t="shared" si="3"/>
        <v>388</v>
      </c>
      <c r="L30" s="67">
        <f t="shared" si="0"/>
        <v>388</v>
      </c>
      <c r="M30" s="63">
        <f t="shared" si="1"/>
        <v>3.1252768850333066</v>
      </c>
      <c r="N30" s="20"/>
      <c r="O30" s="20"/>
      <c r="P30" s="20"/>
      <c r="Q30" s="20"/>
      <c r="R30" s="20"/>
      <c r="S30" s="20"/>
      <c r="T30" s="20"/>
      <c r="U30" s="20"/>
      <c r="V30" s="20"/>
      <c r="W30" s="20"/>
      <c r="X30" s="20"/>
      <c r="Y30" s="20"/>
      <c r="Z30" s="20"/>
      <c r="AA30" s="20"/>
    </row>
    <row r="31" spans="1:27" ht="12" customHeight="1">
      <c r="A31" s="43">
        <v>1932</v>
      </c>
      <c r="B31" s="79">
        <f>IF(+'[1]Pop'!D153=0,'[1]Pop'!H153,'[1]Pop'!D153)</f>
        <v>124.949</v>
      </c>
      <c r="C31" s="63">
        <v>378</v>
      </c>
      <c r="D31" s="63">
        <v>1</v>
      </c>
      <c r="E31" s="63">
        <v>60</v>
      </c>
      <c r="F31" s="60">
        <f t="shared" si="2"/>
        <v>439</v>
      </c>
      <c r="G31" s="63">
        <v>1</v>
      </c>
      <c r="H31" s="63">
        <v>2</v>
      </c>
      <c r="I31" s="63">
        <v>58</v>
      </c>
      <c r="J31" s="63" t="s">
        <v>7</v>
      </c>
      <c r="K31" s="67">
        <f t="shared" si="3"/>
        <v>378</v>
      </c>
      <c r="L31" s="67">
        <f t="shared" si="0"/>
        <v>378</v>
      </c>
      <c r="M31" s="63">
        <f t="shared" si="1"/>
        <v>3.0252342955926017</v>
      </c>
      <c r="N31" s="20"/>
      <c r="O31" s="20"/>
      <c r="P31" s="20"/>
      <c r="Q31" s="20"/>
      <c r="R31" s="20"/>
      <c r="S31" s="20"/>
      <c r="T31" s="20"/>
      <c r="U31" s="20"/>
      <c r="V31" s="20"/>
      <c r="W31" s="20"/>
      <c r="X31" s="20"/>
      <c r="Y31" s="20"/>
      <c r="Z31" s="20"/>
      <c r="AA31" s="20"/>
    </row>
    <row r="32" spans="1:27" ht="12" customHeight="1">
      <c r="A32" s="43">
        <v>1933</v>
      </c>
      <c r="B32" s="79">
        <f>IF(+'[1]Pop'!D154=0,'[1]Pop'!H154,'[1]Pop'!D154)</f>
        <v>125.69</v>
      </c>
      <c r="C32" s="63">
        <v>419</v>
      </c>
      <c r="D32" s="63">
        <v>1</v>
      </c>
      <c r="E32" s="63">
        <v>58</v>
      </c>
      <c r="F32" s="60">
        <f t="shared" si="2"/>
        <v>478</v>
      </c>
      <c r="G32" s="63">
        <v>1</v>
      </c>
      <c r="H32" s="63">
        <v>2</v>
      </c>
      <c r="I32" s="63">
        <v>78</v>
      </c>
      <c r="J32" s="63" t="s">
        <v>7</v>
      </c>
      <c r="K32" s="67">
        <f t="shared" si="3"/>
        <v>397</v>
      </c>
      <c r="L32" s="67">
        <f t="shared" si="0"/>
        <v>397</v>
      </c>
      <c r="M32" s="63">
        <f t="shared" si="1"/>
        <v>3.1585647227305276</v>
      </c>
      <c r="N32" s="20"/>
      <c r="O32" s="20"/>
      <c r="P32" s="20"/>
      <c r="Q32" s="20"/>
      <c r="R32" s="20"/>
      <c r="S32" s="20"/>
      <c r="T32" s="20"/>
      <c r="U32" s="20"/>
      <c r="V32" s="20"/>
      <c r="W32" s="20"/>
      <c r="X32" s="20"/>
      <c r="Y32" s="20"/>
      <c r="Z32" s="20"/>
      <c r="AA32" s="20"/>
    </row>
    <row r="33" spans="1:27" ht="12" customHeight="1">
      <c r="A33" s="43">
        <v>1934</v>
      </c>
      <c r="B33" s="79">
        <f>IF(+'[1]Pop'!D155=0,'[1]Pop'!H155,'[1]Pop'!D155)</f>
        <v>126.485</v>
      </c>
      <c r="C33" s="63">
        <v>447</v>
      </c>
      <c r="D33" s="63">
        <v>1</v>
      </c>
      <c r="E33" s="63">
        <v>78</v>
      </c>
      <c r="F33" s="60">
        <f t="shared" si="2"/>
        <v>526</v>
      </c>
      <c r="G33" s="63">
        <v>1</v>
      </c>
      <c r="H33" s="63">
        <v>3</v>
      </c>
      <c r="I33" s="63">
        <v>90</v>
      </c>
      <c r="J33" s="63" t="s">
        <v>7</v>
      </c>
      <c r="K33" s="67">
        <f t="shared" si="3"/>
        <v>432</v>
      </c>
      <c r="L33" s="67">
        <f t="shared" si="0"/>
        <v>432</v>
      </c>
      <c r="M33" s="63">
        <f t="shared" si="1"/>
        <v>3.41542475392339</v>
      </c>
      <c r="N33" s="20"/>
      <c r="O33" s="20"/>
      <c r="P33" s="20"/>
      <c r="Q33" s="20"/>
      <c r="R33" s="20"/>
      <c r="S33" s="20"/>
      <c r="T33" s="20"/>
      <c r="U33" s="20"/>
      <c r="V33" s="20"/>
      <c r="W33" s="20"/>
      <c r="X33" s="20"/>
      <c r="Y33" s="20"/>
      <c r="Z33" s="20"/>
      <c r="AA33" s="20"/>
    </row>
    <row r="34" spans="1:27" ht="12" customHeight="1">
      <c r="A34" s="43">
        <v>1935</v>
      </c>
      <c r="B34" s="79">
        <f>IF(+'[1]Pop'!D156=0,'[1]Pop'!H156,'[1]Pop'!D156)</f>
        <v>127.362</v>
      </c>
      <c r="C34" s="63">
        <v>482</v>
      </c>
      <c r="D34" s="63">
        <v>1</v>
      </c>
      <c r="E34" s="63">
        <v>90</v>
      </c>
      <c r="F34" s="60">
        <f t="shared" si="2"/>
        <v>573</v>
      </c>
      <c r="G34" s="63">
        <v>1</v>
      </c>
      <c r="H34" s="63">
        <v>3</v>
      </c>
      <c r="I34" s="63">
        <v>87</v>
      </c>
      <c r="J34" s="63" t="s">
        <v>7</v>
      </c>
      <c r="K34" s="67">
        <f t="shared" si="3"/>
        <v>482</v>
      </c>
      <c r="L34" s="67">
        <f t="shared" si="0"/>
        <v>482</v>
      </c>
      <c r="M34" s="63">
        <f t="shared" si="1"/>
        <v>3.784488308914747</v>
      </c>
      <c r="N34" s="20"/>
      <c r="O34" s="20"/>
      <c r="P34" s="20"/>
      <c r="Q34" s="20"/>
      <c r="R34" s="20"/>
      <c r="S34" s="20"/>
      <c r="T34" s="20"/>
      <c r="U34" s="20"/>
      <c r="V34" s="20"/>
      <c r="W34" s="20"/>
      <c r="X34" s="20"/>
      <c r="Y34" s="20"/>
      <c r="Z34" s="20"/>
      <c r="AA34" s="20"/>
    </row>
    <row r="35" spans="1:27" ht="12" customHeight="1">
      <c r="A35" s="41">
        <v>1936</v>
      </c>
      <c r="B35" s="78">
        <f>IF(+'[1]Pop'!D157=0,'[1]Pop'!H157,'[1]Pop'!D157)</f>
        <v>128.181</v>
      </c>
      <c r="C35" s="62">
        <v>499</v>
      </c>
      <c r="D35" s="62">
        <v>11</v>
      </c>
      <c r="E35" s="62">
        <v>87</v>
      </c>
      <c r="F35" s="56">
        <f t="shared" si="2"/>
        <v>597</v>
      </c>
      <c r="G35" s="62">
        <v>1</v>
      </c>
      <c r="H35" s="62">
        <v>3</v>
      </c>
      <c r="I35" s="62">
        <v>95</v>
      </c>
      <c r="J35" s="62" t="s">
        <v>7</v>
      </c>
      <c r="K35" s="62">
        <f t="shared" si="3"/>
        <v>498</v>
      </c>
      <c r="L35" s="66">
        <f t="shared" si="0"/>
        <v>498</v>
      </c>
      <c r="M35" s="62">
        <f t="shared" si="1"/>
        <v>3.8851311816883936</v>
      </c>
      <c r="N35" s="20"/>
      <c r="O35" s="20"/>
      <c r="P35" s="20"/>
      <c r="Q35" s="20"/>
      <c r="R35" s="20"/>
      <c r="S35" s="20"/>
      <c r="T35" s="20"/>
      <c r="U35" s="20"/>
      <c r="V35" s="20"/>
      <c r="W35" s="20"/>
      <c r="X35" s="20"/>
      <c r="Y35" s="20"/>
      <c r="Z35" s="20"/>
      <c r="AA35" s="20"/>
    </row>
    <row r="36" spans="1:27" ht="12" customHeight="1">
      <c r="A36" s="41">
        <v>1937</v>
      </c>
      <c r="B36" s="78">
        <f>IF(+'[1]Pop'!D158=0,'[1]Pop'!H158,'[1]Pop'!D158)</f>
        <v>128.961</v>
      </c>
      <c r="C36" s="62">
        <v>500</v>
      </c>
      <c r="D36" s="62">
        <v>5</v>
      </c>
      <c r="E36" s="62">
        <v>95</v>
      </c>
      <c r="F36" s="56">
        <f t="shared" si="2"/>
        <v>600</v>
      </c>
      <c r="G36" s="62">
        <v>1</v>
      </c>
      <c r="H36" s="62">
        <v>3</v>
      </c>
      <c r="I36" s="62">
        <v>89</v>
      </c>
      <c r="J36" s="62" t="s">
        <v>7</v>
      </c>
      <c r="K36" s="62">
        <f t="shared" si="3"/>
        <v>507</v>
      </c>
      <c r="L36" s="66">
        <f t="shared" si="0"/>
        <v>507</v>
      </c>
      <c r="M36" s="62">
        <f t="shared" si="1"/>
        <v>3.9314211273175608</v>
      </c>
      <c r="N36" s="20"/>
      <c r="O36" s="20"/>
      <c r="P36" s="20"/>
      <c r="Q36" s="20"/>
      <c r="R36" s="20"/>
      <c r="S36" s="20"/>
      <c r="T36" s="20"/>
      <c r="U36" s="20"/>
      <c r="V36" s="20"/>
      <c r="W36" s="20"/>
      <c r="X36" s="20"/>
      <c r="Y36" s="20"/>
      <c r="Z36" s="20"/>
      <c r="AA36" s="20"/>
    </row>
    <row r="37" spans="1:27" ht="12" customHeight="1">
      <c r="A37" s="41">
        <v>1938</v>
      </c>
      <c r="B37" s="78">
        <f>IF(+'[1]Pop'!D159=0,'[1]Pop'!H159,'[1]Pop'!D159)</f>
        <v>129.969</v>
      </c>
      <c r="C37" s="62">
        <v>567</v>
      </c>
      <c r="D37" s="62">
        <v>2</v>
      </c>
      <c r="E37" s="62">
        <v>89</v>
      </c>
      <c r="F37" s="56">
        <f t="shared" si="2"/>
        <v>658</v>
      </c>
      <c r="G37" s="62">
        <v>1</v>
      </c>
      <c r="H37" s="62">
        <v>3</v>
      </c>
      <c r="I37" s="62">
        <v>102</v>
      </c>
      <c r="J37" s="62" t="s">
        <v>7</v>
      </c>
      <c r="K37" s="62">
        <f t="shared" si="3"/>
        <v>552</v>
      </c>
      <c r="L37" s="66">
        <f t="shared" si="0"/>
        <v>552</v>
      </c>
      <c r="M37" s="62">
        <f t="shared" si="1"/>
        <v>4.247166632043026</v>
      </c>
      <c r="N37" s="20"/>
      <c r="O37" s="20"/>
      <c r="P37" s="20"/>
      <c r="Q37" s="20"/>
      <c r="R37" s="20"/>
      <c r="S37" s="20"/>
      <c r="T37" s="20"/>
      <c r="U37" s="20"/>
      <c r="V37" s="20"/>
      <c r="W37" s="20"/>
      <c r="X37" s="20"/>
      <c r="Y37" s="20"/>
      <c r="Z37" s="20"/>
      <c r="AA37" s="20"/>
    </row>
    <row r="38" spans="1:27" ht="12" customHeight="1">
      <c r="A38" s="41">
        <v>1939</v>
      </c>
      <c r="B38" s="78">
        <f>IF(+'[1]Pop'!D160=0,'[1]Pop'!H160,'[1]Pop'!D160)</f>
        <v>131.028</v>
      </c>
      <c r="C38" s="62">
        <v>543</v>
      </c>
      <c r="D38" s="62">
        <v>6</v>
      </c>
      <c r="E38" s="62">
        <v>102</v>
      </c>
      <c r="F38" s="56">
        <f t="shared" si="2"/>
        <v>651</v>
      </c>
      <c r="G38" s="62">
        <v>1</v>
      </c>
      <c r="H38" s="62">
        <v>3</v>
      </c>
      <c r="I38" s="62">
        <v>88</v>
      </c>
      <c r="J38" s="62" t="s">
        <v>7</v>
      </c>
      <c r="K38" s="62">
        <f t="shared" si="3"/>
        <v>559</v>
      </c>
      <c r="L38" s="66">
        <f t="shared" si="0"/>
        <v>559</v>
      </c>
      <c r="M38" s="62">
        <f t="shared" si="1"/>
        <v>4.266263699361969</v>
      </c>
      <c r="N38" s="20"/>
      <c r="O38" s="20"/>
      <c r="P38" s="20"/>
      <c r="Q38" s="20"/>
      <c r="R38" s="20"/>
      <c r="S38" s="20"/>
      <c r="T38" s="20"/>
      <c r="U38" s="20"/>
      <c r="V38" s="20"/>
      <c r="W38" s="20"/>
      <c r="X38" s="20"/>
      <c r="Y38" s="20"/>
      <c r="Z38" s="20"/>
      <c r="AA38" s="20"/>
    </row>
    <row r="39" spans="1:27" ht="12" customHeight="1">
      <c r="A39" s="41">
        <v>1940</v>
      </c>
      <c r="B39" s="78">
        <f>IF(+'[1]Pop'!D161=0,'[1]Pop'!H161,'[1]Pop'!D161)</f>
        <v>132.122</v>
      </c>
      <c r="C39" s="62">
        <v>607</v>
      </c>
      <c r="D39" s="62">
        <v>1</v>
      </c>
      <c r="E39" s="62">
        <v>88</v>
      </c>
      <c r="F39" s="56">
        <f t="shared" si="2"/>
        <v>696</v>
      </c>
      <c r="G39" s="62">
        <v>2</v>
      </c>
      <c r="H39" s="62">
        <v>4</v>
      </c>
      <c r="I39" s="62">
        <v>113</v>
      </c>
      <c r="J39" s="62" t="s">
        <v>7</v>
      </c>
      <c r="K39" s="62">
        <f t="shared" si="3"/>
        <v>577</v>
      </c>
      <c r="L39" s="66">
        <f t="shared" si="0"/>
        <v>577</v>
      </c>
      <c r="M39" s="62">
        <f t="shared" si="1"/>
        <v>4.367175792070964</v>
      </c>
      <c r="N39" s="20"/>
      <c r="O39" s="20"/>
      <c r="P39" s="20"/>
      <c r="Q39" s="20"/>
      <c r="R39" s="20"/>
      <c r="S39" s="20"/>
      <c r="T39" s="20"/>
      <c r="U39" s="20"/>
      <c r="V39" s="20"/>
      <c r="W39" s="20"/>
      <c r="X39" s="20"/>
      <c r="Y39" s="20"/>
      <c r="Z39" s="20"/>
      <c r="AA39" s="20"/>
    </row>
    <row r="40" spans="1:27" ht="12" customHeight="1">
      <c r="A40" s="43">
        <v>1941</v>
      </c>
      <c r="B40" s="79">
        <f>IF(+'[1]Pop'!D162=0,'[1]Pop'!H162,'[1]Pop'!D162)</f>
        <v>133.402</v>
      </c>
      <c r="C40" s="63">
        <v>757</v>
      </c>
      <c r="D40" s="67" t="s">
        <v>7</v>
      </c>
      <c r="E40" s="63">
        <v>113</v>
      </c>
      <c r="F40" s="60">
        <f t="shared" si="2"/>
        <v>870</v>
      </c>
      <c r="G40" s="63">
        <v>95</v>
      </c>
      <c r="H40" s="63">
        <v>5</v>
      </c>
      <c r="I40" s="63">
        <v>185</v>
      </c>
      <c r="J40" s="63" t="s">
        <v>7</v>
      </c>
      <c r="K40" s="67">
        <f t="shared" si="3"/>
        <v>585</v>
      </c>
      <c r="L40" s="67">
        <f aca="true" t="shared" si="4" ref="L40:L71">F40-SUM(G40:I40)</f>
        <v>585</v>
      </c>
      <c r="M40" s="63">
        <f aca="true" t="shared" si="5" ref="M40:M71">L40/B40</f>
        <v>4.385241600575704</v>
      </c>
      <c r="N40" s="20"/>
      <c r="O40" s="20"/>
      <c r="P40" s="20"/>
      <c r="Q40" s="20"/>
      <c r="R40" s="20"/>
      <c r="S40" s="20"/>
      <c r="T40" s="20"/>
      <c r="U40" s="20"/>
      <c r="V40" s="20"/>
      <c r="W40" s="20"/>
      <c r="X40" s="20"/>
      <c r="Y40" s="20"/>
      <c r="Z40" s="20"/>
      <c r="AA40" s="20"/>
    </row>
    <row r="41" spans="1:27" ht="12" customHeight="1">
      <c r="A41" s="43">
        <v>1942</v>
      </c>
      <c r="B41" s="79">
        <f>IF(+'[1]Pop'!D163=0,'[1]Pop'!H163,'[1]Pop'!D163)</f>
        <v>134.86</v>
      </c>
      <c r="C41" s="63">
        <v>921</v>
      </c>
      <c r="D41" s="63">
        <v>7</v>
      </c>
      <c r="E41" s="63">
        <v>185</v>
      </c>
      <c r="F41" s="60">
        <f t="shared" si="2"/>
        <v>1113</v>
      </c>
      <c r="G41" s="63">
        <v>308</v>
      </c>
      <c r="H41" s="63">
        <v>5</v>
      </c>
      <c r="I41" s="63">
        <v>120</v>
      </c>
      <c r="J41" s="63" t="s">
        <v>7</v>
      </c>
      <c r="K41" s="67">
        <f t="shared" si="3"/>
        <v>680</v>
      </c>
      <c r="L41" s="67">
        <f t="shared" si="4"/>
        <v>680</v>
      </c>
      <c r="M41" s="63">
        <f t="shared" si="5"/>
        <v>5.042266053685303</v>
      </c>
      <c r="N41" s="20"/>
      <c r="O41" s="20"/>
      <c r="P41" s="20"/>
      <c r="Q41" s="20"/>
      <c r="R41" s="20"/>
      <c r="S41" s="20"/>
      <c r="T41" s="20"/>
      <c r="U41" s="20"/>
      <c r="V41" s="20"/>
      <c r="W41" s="20"/>
      <c r="X41" s="20"/>
      <c r="Y41" s="20"/>
      <c r="Z41" s="20"/>
      <c r="AA41" s="20"/>
    </row>
    <row r="42" spans="1:27" ht="12" customHeight="1">
      <c r="A42" s="43">
        <v>1943</v>
      </c>
      <c r="B42" s="79">
        <f>IF(+'[1]Pop'!D164=0,'[1]Pop'!H164,'[1]Pop'!D164)</f>
        <v>136.739</v>
      </c>
      <c r="C42" s="63">
        <v>770</v>
      </c>
      <c r="D42" s="67" t="s">
        <v>7</v>
      </c>
      <c r="E42" s="63">
        <v>120</v>
      </c>
      <c r="F42" s="60">
        <f t="shared" si="2"/>
        <v>890</v>
      </c>
      <c r="G42" s="63">
        <v>165</v>
      </c>
      <c r="H42" s="63">
        <v>6</v>
      </c>
      <c r="I42" s="63">
        <v>196</v>
      </c>
      <c r="J42" s="63" t="s">
        <v>7</v>
      </c>
      <c r="K42" s="67">
        <f t="shared" si="3"/>
        <v>523</v>
      </c>
      <c r="L42" s="67">
        <f t="shared" si="4"/>
        <v>523</v>
      </c>
      <c r="M42" s="63">
        <f t="shared" si="5"/>
        <v>3.8248049203226584</v>
      </c>
      <c r="N42" s="20"/>
      <c r="O42" s="20"/>
      <c r="P42" s="20"/>
      <c r="Q42" s="20"/>
      <c r="R42" s="20"/>
      <c r="S42" s="20"/>
      <c r="T42" s="20"/>
      <c r="U42" s="20"/>
      <c r="V42" s="20"/>
      <c r="W42" s="20"/>
      <c r="X42" s="20"/>
      <c r="Y42" s="20"/>
      <c r="Z42" s="20"/>
      <c r="AA42" s="20"/>
    </row>
    <row r="43" spans="1:27" ht="12" customHeight="1">
      <c r="A43" s="43">
        <v>1944</v>
      </c>
      <c r="B43" s="79">
        <f>IF(+'[1]Pop'!D165=0,'[1]Pop'!H165,'[1]Pop'!D165)</f>
        <v>138.397</v>
      </c>
      <c r="C43" s="63">
        <v>807</v>
      </c>
      <c r="D43" s="67" t="s">
        <v>7</v>
      </c>
      <c r="E43" s="63">
        <v>196</v>
      </c>
      <c r="F43" s="60">
        <f t="shared" si="2"/>
        <v>1003</v>
      </c>
      <c r="G43" s="63">
        <v>294</v>
      </c>
      <c r="H43" s="63">
        <v>7</v>
      </c>
      <c r="I43" s="63">
        <v>97</v>
      </c>
      <c r="J43" s="63" t="s">
        <v>7</v>
      </c>
      <c r="K43" s="67">
        <f t="shared" si="3"/>
        <v>605</v>
      </c>
      <c r="L43" s="67">
        <f t="shared" si="4"/>
        <v>605</v>
      </c>
      <c r="M43" s="63">
        <f t="shared" si="5"/>
        <v>4.371482040795683</v>
      </c>
      <c r="N43" s="20"/>
      <c r="O43" s="20"/>
      <c r="P43" s="20"/>
      <c r="Q43" s="20"/>
      <c r="R43" s="20"/>
      <c r="S43" s="20"/>
      <c r="T43" s="20"/>
      <c r="U43" s="20"/>
      <c r="V43" s="20"/>
      <c r="W43" s="20"/>
      <c r="X43" s="20"/>
      <c r="Y43" s="20"/>
      <c r="Z43" s="20"/>
      <c r="AA43" s="20"/>
    </row>
    <row r="44" spans="1:27" ht="12" customHeight="1">
      <c r="A44" s="43">
        <v>1945</v>
      </c>
      <c r="B44" s="79">
        <f>IF(+'[1]Pop'!D166=0,'[1]Pop'!H166,'[1]Pop'!D166)</f>
        <v>139.928</v>
      </c>
      <c r="C44" s="63">
        <v>876</v>
      </c>
      <c r="D44" s="67" t="s">
        <v>7</v>
      </c>
      <c r="E44" s="63">
        <v>97</v>
      </c>
      <c r="F44" s="60">
        <f t="shared" si="2"/>
        <v>973</v>
      </c>
      <c r="G44" s="63">
        <v>182</v>
      </c>
      <c r="H44" s="63">
        <v>8</v>
      </c>
      <c r="I44" s="63">
        <v>139</v>
      </c>
      <c r="J44" s="63" t="s">
        <v>7</v>
      </c>
      <c r="K44" s="67">
        <f t="shared" si="3"/>
        <v>644</v>
      </c>
      <c r="L44" s="67">
        <f t="shared" si="4"/>
        <v>644</v>
      </c>
      <c r="M44" s="63">
        <f t="shared" si="5"/>
        <v>4.602366931564805</v>
      </c>
      <c r="N44" s="20"/>
      <c r="O44" s="20"/>
      <c r="P44" s="20"/>
      <c r="Q44" s="20"/>
      <c r="R44" s="20"/>
      <c r="S44" s="20"/>
      <c r="T44" s="20"/>
      <c r="U44" s="20"/>
      <c r="V44" s="20"/>
      <c r="W44" s="20"/>
      <c r="X44" s="20"/>
      <c r="Y44" s="20"/>
      <c r="Z44" s="20"/>
      <c r="AA44" s="20"/>
    </row>
    <row r="45" spans="1:27" ht="12" customHeight="1">
      <c r="A45" s="41">
        <v>1946</v>
      </c>
      <c r="B45" s="78">
        <f>IF(+'[1]Pop'!D167=0,'[1]Pop'!H167,'[1]Pop'!D167)</f>
        <v>141.389</v>
      </c>
      <c r="C45" s="62">
        <v>804</v>
      </c>
      <c r="D45" s="66" t="s">
        <v>7</v>
      </c>
      <c r="E45" s="62">
        <v>139</v>
      </c>
      <c r="F45" s="56">
        <f t="shared" si="2"/>
        <v>943</v>
      </c>
      <c r="G45" s="62">
        <v>207</v>
      </c>
      <c r="H45" s="62">
        <v>5</v>
      </c>
      <c r="I45" s="62">
        <v>100</v>
      </c>
      <c r="J45" s="62" t="s">
        <v>7</v>
      </c>
      <c r="K45" s="62">
        <f t="shared" si="3"/>
        <v>631</v>
      </c>
      <c r="L45" s="66">
        <f t="shared" si="4"/>
        <v>631</v>
      </c>
      <c r="M45" s="62">
        <f t="shared" si="5"/>
        <v>4.462864862188713</v>
      </c>
      <c r="N45" s="20"/>
      <c r="O45" s="20"/>
      <c r="P45" s="20"/>
      <c r="Q45" s="20"/>
      <c r="R45" s="20"/>
      <c r="S45" s="20"/>
      <c r="T45" s="20"/>
      <c r="U45" s="20"/>
      <c r="V45" s="20"/>
      <c r="W45" s="20"/>
      <c r="X45" s="20"/>
      <c r="Y45" s="20"/>
      <c r="Z45" s="20"/>
      <c r="AA45" s="20"/>
    </row>
    <row r="46" spans="1:27" ht="12" customHeight="1">
      <c r="A46" s="41">
        <v>1947</v>
      </c>
      <c r="B46" s="78">
        <f>IF(+'[1]Pop'!D168=0,'[1]Pop'!H168,'[1]Pop'!D168)</f>
        <v>144.126</v>
      </c>
      <c r="C46" s="62">
        <v>938</v>
      </c>
      <c r="D46" s="66" t="s">
        <v>7</v>
      </c>
      <c r="E46" s="62">
        <v>100</v>
      </c>
      <c r="F46" s="56">
        <f t="shared" si="2"/>
        <v>1038</v>
      </c>
      <c r="G46" s="62">
        <v>158</v>
      </c>
      <c r="H46" s="62">
        <v>5</v>
      </c>
      <c r="I46" s="62">
        <v>128</v>
      </c>
      <c r="J46" s="62" t="s">
        <v>7</v>
      </c>
      <c r="K46" s="62">
        <f t="shared" si="3"/>
        <v>747</v>
      </c>
      <c r="L46" s="66">
        <f t="shared" si="4"/>
        <v>747</v>
      </c>
      <c r="M46" s="62">
        <f t="shared" si="5"/>
        <v>5.182964905707506</v>
      </c>
      <c r="N46" s="20"/>
      <c r="O46" s="20"/>
      <c r="P46" s="20"/>
      <c r="Q46" s="20"/>
      <c r="R46" s="20"/>
      <c r="S46" s="20"/>
      <c r="T46" s="20"/>
      <c r="U46" s="20"/>
      <c r="V46" s="20"/>
      <c r="W46" s="20"/>
      <c r="X46" s="20"/>
      <c r="Y46" s="20"/>
      <c r="Z46" s="20"/>
      <c r="AA46" s="20"/>
    </row>
    <row r="47" spans="1:27" ht="12" customHeight="1">
      <c r="A47" s="41">
        <v>1948</v>
      </c>
      <c r="B47" s="78">
        <f>IF(+'[1]Pop'!D169=0,'[1]Pop'!H169,'[1]Pop'!D169)</f>
        <v>146.631</v>
      </c>
      <c r="C47" s="62">
        <v>858</v>
      </c>
      <c r="D47" s="66" t="s">
        <v>7</v>
      </c>
      <c r="E47" s="62">
        <v>128</v>
      </c>
      <c r="F47" s="56">
        <f t="shared" si="2"/>
        <v>986</v>
      </c>
      <c r="G47" s="62">
        <v>86</v>
      </c>
      <c r="H47" s="62">
        <v>3</v>
      </c>
      <c r="I47" s="62">
        <v>126</v>
      </c>
      <c r="J47" s="62" t="s">
        <v>7</v>
      </c>
      <c r="K47" s="62">
        <f t="shared" si="3"/>
        <v>771</v>
      </c>
      <c r="L47" s="66">
        <f t="shared" si="4"/>
        <v>771</v>
      </c>
      <c r="M47" s="62">
        <f t="shared" si="5"/>
        <v>5.258096855371647</v>
      </c>
      <c r="N47" s="20"/>
      <c r="O47" s="20"/>
      <c r="P47" s="20"/>
      <c r="Q47" s="20"/>
      <c r="R47" s="20"/>
      <c r="S47" s="20"/>
      <c r="T47" s="20"/>
      <c r="U47" s="20"/>
      <c r="V47" s="20"/>
      <c r="W47" s="20"/>
      <c r="X47" s="20"/>
      <c r="Y47" s="20"/>
      <c r="Z47" s="20"/>
      <c r="AA47" s="20"/>
    </row>
    <row r="48" spans="1:27" ht="12" customHeight="1">
      <c r="A48" s="41">
        <v>1949</v>
      </c>
      <c r="B48" s="78">
        <f>IF(+'[1]Pop'!D170=0,'[1]Pop'!H170,'[1]Pop'!D170)</f>
        <v>149.188</v>
      </c>
      <c r="C48" s="62">
        <v>936</v>
      </c>
      <c r="D48" s="62">
        <v>3</v>
      </c>
      <c r="E48" s="62">
        <v>126</v>
      </c>
      <c r="F48" s="56">
        <f t="shared" si="2"/>
        <v>1065</v>
      </c>
      <c r="G48" s="62">
        <v>95</v>
      </c>
      <c r="H48" s="62">
        <v>4</v>
      </c>
      <c r="I48" s="62">
        <v>171</v>
      </c>
      <c r="J48" s="62">
        <v>16</v>
      </c>
      <c r="K48" s="62">
        <f aca="true" t="shared" si="6" ref="K48:K72">L48-J48</f>
        <v>779</v>
      </c>
      <c r="L48" s="66">
        <f t="shared" si="4"/>
        <v>795</v>
      </c>
      <c r="M48" s="62">
        <f t="shared" si="5"/>
        <v>5.328846824141352</v>
      </c>
      <c r="N48" s="20"/>
      <c r="O48" s="20"/>
      <c r="P48" s="20"/>
      <c r="Q48" s="20"/>
      <c r="R48" s="20"/>
      <c r="S48" s="20"/>
      <c r="T48" s="20"/>
      <c r="U48" s="20"/>
      <c r="V48" s="20"/>
      <c r="W48" s="20"/>
      <c r="X48" s="20"/>
      <c r="Y48" s="20"/>
      <c r="Z48" s="20"/>
      <c r="AA48" s="20"/>
    </row>
    <row r="49" spans="1:27" ht="12" customHeight="1">
      <c r="A49" s="41">
        <v>1950</v>
      </c>
      <c r="B49" s="78">
        <f>IF(+'[1]Pop'!D171=0,'[1]Pop'!H171,'[1]Pop'!D171)</f>
        <v>151.684</v>
      </c>
      <c r="C49" s="62">
        <v>895</v>
      </c>
      <c r="D49" s="62">
        <v>13</v>
      </c>
      <c r="E49" s="62">
        <v>171</v>
      </c>
      <c r="F49" s="56">
        <f t="shared" si="2"/>
        <v>1079</v>
      </c>
      <c r="G49" s="62">
        <v>54</v>
      </c>
      <c r="H49" s="62">
        <v>4</v>
      </c>
      <c r="I49" s="62">
        <v>187</v>
      </c>
      <c r="J49" s="62">
        <v>25</v>
      </c>
      <c r="K49" s="62">
        <f t="shared" si="6"/>
        <v>809</v>
      </c>
      <c r="L49" s="66">
        <f t="shared" si="4"/>
        <v>834</v>
      </c>
      <c r="M49" s="62">
        <f t="shared" si="5"/>
        <v>5.498272724875399</v>
      </c>
      <c r="N49" s="20"/>
      <c r="O49" s="20"/>
      <c r="P49" s="20"/>
      <c r="Q49" s="20"/>
      <c r="R49" s="20"/>
      <c r="S49" s="20"/>
      <c r="T49" s="20"/>
      <c r="U49" s="20"/>
      <c r="V49" s="20"/>
      <c r="W49" s="20"/>
      <c r="X49" s="20"/>
      <c r="Y49" s="20"/>
      <c r="Z49" s="20"/>
      <c r="AA49" s="20"/>
    </row>
    <row r="50" spans="1:27" ht="12" customHeight="1">
      <c r="A50" s="43">
        <v>1951</v>
      </c>
      <c r="B50" s="79">
        <f>IF(+'[1]Pop'!D172=0,'[1]Pop'!H172,'[1]Pop'!D172)</f>
        <v>154.287</v>
      </c>
      <c r="C50" s="63">
        <v>874</v>
      </c>
      <c r="D50" s="63">
        <v>12</v>
      </c>
      <c r="E50" s="63">
        <v>187</v>
      </c>
      <c r="F50" s="60">
        <f t="shared" si="2"/>
        <v>1073</v>
      </c>
      <c r="G50" s="63">
        <v>80</v>
      </c>
      <c r="H50" s="63">
        <v>4</v>
      </c>
      <c r="I50" s="63">
        <v>195</v>
      </c>
      <c r="J50" s="63">
        <v>16</v>
      </c>
      <c r="K50" s="67">
        <f t="shared" si="6"/>
        <v>778</v>
      </c>
      <c r="L50" s="67">
        <f t="shared" si="4"/>
        <v>794</v>
      </c>
      <c r="M50" s="63">
        <f t="shared" si="5"/>
        <v>5.146253410851205</v>
      </c>
      <c r="N50" s="20"/>
      <c r="O50" s="20"/>
      <c r="P50" s="20"/>
      <c r="Q50" s="20"/>
      <c r="R50" s="20"/>
      <c r="S50" s="20"/>
      <c r="T50" s="20"/>
      <c r="U50" s="20"/>
      <c r="V50" s="20"/>
      <c r="W50" s="20"/>
      <c r="X50" s="20"/>
      <c r="Y50" s="20"/>
      <c r="Z50" s="20"/>
      <c r="AA50" s="20"/>
    </row>
    <row r="51" spans="1:27" ht="12" customHeight="1">
      <c r="A51" s="43">
        <v>1952</v>
      </c>
      <c r="B51" s="79">
        <f>IF(+'[1]Pop'!D173=0,'[1]Pop'!H173,'[1]Pop'!D173)</f>
        <v>156.954</v>
      </c>
      <c r="C51" s="63">
        <v>851</v>
      </c>
      <c r="D51" s="63">
        <v>6</v>
      </c>
      <c r="E51" s="63">
        <v>195</v>
      </c>
      <c r="F51" s="60">
        <f t="shared" si="2"/>
        <v>1052</v>
      </c>
      <c r="G51" s="63">
        <v>3</v>
      </c>
      <c r="H51" s="63">
        <v>4</v>
      </c>
      <c r="I51" s="63">
        <v>205</v>
      </c>
      <c r="J51" s="63">
        <v>14</v>
      </c>
      <c r="K51" s="67">
        <f t="shared" si="6"/>
        <v>826</v>
      </c>
      <c r="L51" s="67">
        <f t="shared" si="4"/>
        <v>840</v>
      </c>
      <c r="M51" s="63">
        <f t="shared" si="5"/>
        <v>5.351886540005352</v>
      </c>
      <c r="N51" s="20"/>
      <c r="O51" s="20"/>
      <c r="P51" s="20"/>
      <c r="Q51" s="20"/>
      <c r="R51" s="20"/>
      <c r="S51" s="20"/>
      <c r="T51" s="20"/>
      <c r="U51" s="20"/>
      <c r="V51" s="20"/>
      <c r="W51" s="20"/>
      <c r="X51" s="20"/>
      <c r="Y51" s="20"/>
      <c r="Z51" s="20"/>
      <c r="AA51" s="20"/>
    </row>
    <row r="52" spans="1:27" ht="12" customHeight="1">
      <c r="A52" s="43">
        <v>1953</v>
      </c>
      <c r="B52" s="79">
        <f>IF(+'[1]Pop'!D174=0,'[1]Pop'!H174,'[1]Pop'!D174)</f>
        <v>159.565</v>
      </c>
      <c r="C52" s="63">
        <v>1022</v>
      </c>
      <c r="D52" s="63">
        <v>8</v>
      </c>
      <c r="E52" s="63">
        <v>205</v>
      </c>
      <c r="F52" s="60">
        <f t="shared" si="2"/>
        <v>1235</v>
      </c>
      <c r="G52" s="63">
        <v>18</v>
      </c>
      <c r="H52" s="63">
        <v>4</v>
      </c>
      <c r="I52" s="63">
        <v>401</v>
      </c>
      <c r="J52" s="63">
        <v>22</v>
      </c>
      <c r="K52" s="67">
        <f t="shared" si="6"/>
        <v>790</v>
      </c>
      <c r="L52" s="67">
        <f t="shared" si="4"/>
        <v>812</v>
      </c>
      <c r="M52" s="63">
        <f t="shared" si="5"/>
        <v>5.08883527089274</v>
      </c>
      <c r="N52" s="20"/>
      <c r="O52" s="20"/>
      <c r="P52" s="20"/>
      <c r="Q52" s="20"/>
      <c r="R52" s="20"/>
      <c r="S52" s="20"/>
      <c r="T52" s="20"/>
      <c r="U52" s="20"/>
      <c r="V52" s="20"/>
      <c r="W52" s="20"/>
      <c r="X52" s="20"/>
      <c r="Y52" s="20"/>
      <c r="Z52" s="20"/>
      <c r="AA52" s="20"/>
    </row>
    <row r="53" spans="1:27" ht="12" customHeight="1">
      <c r="A53" s="43">
        <v>1954</v>
      </c>
      <c r="B53" s="79">
        <f>IF(+'[1]Pop'!D175=0,'[1]Pop'!H175,'[1]Pop'!D175)</f>
        <v>162.391</v>
      </c>
      <c r="C53" s="63">
        <v>1045</v>
      </c>
      <c r="D53" s="63">
        <v>3</v>
      </c>
      <c r="E53" s="63">
        <v>401</v>
      </c>
      <c r="F53" s="60">
        <f t="shared" si="2"/>
        <v>1449</v>
      </c>
      <c r="G53" s="63">
        <v>33</v>
      </c>
      <c r="H53" s="63">
        <v>4</v>
      </c>
      <c r="I53" s="63">
        <v>519</v>
      </c>
      <c r="J53" s="63">
        <v>61</v>
      </c>
      <c r="K53" s="67">
        <f t="shared" si="6"/>
        <v>832</v>
      </c>
      <c r="L53" s="67">
        <f t="shared" si="4"/>
        <v>893</v>
      </c>
      <c r="M53" s="63">
        <f t="shared" si="5"/>
        <v>5.499073224501358</v>
      </c>
      <c r="N53" s="20"/>
      <c r="O53" s="20"/>
      <c r="P53" s="20"/>
      <c r="Q53" s="20"/>
      <c r="R53" s="20"/>
      <c r="S53" s="20"/>
      <c r="T53" s="20"/>
      <c r="U53" s="20"/>
      <c r="V53" s="20"/>
      <c r="W53" s="20"/>
      <c r="X53" s="20"/>
      <c r="Y53" s="20"/>
      <c r="Z53" s="20"/>
      <c r="AA53" s="20"/>
    </row>
    <row r="54" spans="1:27" ht="12" customHeight="1">
      <c r="A54" s="43">
        <v>1955</v>
      </c>
      <c r="B54" s="79">
        <f>IF(+'[1]Pop'!D176=0,'[1]Pop'!H176,'[1]Pop'!D176)</f>
        <v>165.275</v>
      </c>
      <c r="C54" s="63">
        <v>1005</v>
      </c>
      <c r="D54" s="63">
        <v>3</v>
      </c>
      <c r="E54" s="63">
        <v>519</v>
      </c>
      <c r="F54" s="60">
        <f t="shared" si="2"/>
        <v>1527</v>
      </c>
      <c r="G54" s="63">
        <v>146</v>
      </c>
      <c r="H54" s="63">
        <v>4</v>
      </c>
      <c r="I54" s="63">
        <v>492</v>
      </c>
      <c r="J54" s="63">
        <v>90</v>
      </c>
      <c r="K54" s="67">
        <f t="shared" si="6"/>
        <v>795</v>
      </c>
      <c r="L54" s="67">
        <f t="shared" si="4"/>
        <v>885</v>
      </c>
      <c r="M54" s="63">
        <f t="shared" si="5"/>
        <v>5.354711843896536</v>
      </c>
      <c r="N54" s="20"/>
      <c r="O54" s="20"/>
      <c r="P54" s="20"/>
      <c r="Q54" s="20"/>
      <c r="R54" s="20"/>
      <c r="S54" s="20"/>
      <c r="T54" s="20"/>
      <c r="U54" s="20"/>
      <c r="V54" s="20"/>
      <c r="W54" s="20"/>
      <c r="X54" s="20"/>
      <c r="Y54" s="20"/>
      <c r="Z54" s="20"/>
      <c r="AA54" s="20"/>
    </row>
    <row r="55" spans="1:27" ht="12" customHeight="1">
      <c r="A55" s="41">
        <v>1956</v>
      </c>
      <c r="B55" s="78">
        <f>IF(+'[1]Pop'!D177=0,'[1]Pop'!H177,'[1]Pop'!D177)</f>
        <v>168.221</v>
      </c>
      <c r="C55" s="62">
        <v>994</v>
      </c>
      <c r="D55" s="62">
        <v>3</v>
      </c>
      <c r="E55" s="62">
        <v>492</v>
      </c>
      <c r="F55" s="56">
        <f t="shared" si="2"/>
        <v>1489</v>
      </c>
      <c r="G55" s="62">
        <v>172</v>
      </c>
      <c r="H55" s="62">
        <v>5</v>
      </c>
      <c r="I55" s="62">
        <v>401</v>
      </c>
      <c r="J55" s="62">
        <v>106</v>
      </c>
      <c r="K55" s="62">
        <f t="shared" si="6"/>
        <v>805</v>
      </c>
      <c r="L55" s="66">
        <f t="shared" si="4"/>
        <v>911</v>
      </c>
      <c r="M55" s="62">
        <f t="shared" si="5"/>
        <v>5.415495092764875</v>
      </c>
      <c r="N55" s="20"/>
      <c r="O55" s="20"/>
      <c r="P55" s="20"/>
      <c r="Q55" s="20"/>
      <c r="R55" s="20"/>
      <c r="S55" s="20"/>
      <c r="T55" s="20"/>
      <c r="U55" s="20"/>
      <c r="V55" s="20"/>
      <c r="W55" s="20"/>
      <c r="X55" s="20"/>
      <c r="Y55" s="20"/>
      <c r="Z55" s="20"/>
      <c r="AA55" s="20"/>
    </row>
    <row r="56" spans="1:27" ht="12" customHeight="1">
      <c r="A56" s="41">
        <v>1957</v>
      </c>
      <c r="B56" s="78">
        <f>IF(+'[1]Pop'!D178=0,'[1]Pop'!H178,'[1]Pop'!D178)</f>
        <v>171.274</v>
      </c>
      <c r="C56" s="62">
        <v>1026</v>
      </c>
      <c r="D56" s="62">
        <v>2</v>
      </c>
      <c r="E56" s="62">
        <v>401</v>
      </c>
      <c r="F56" s="56">
        <f t="shared" si="2"/>
        <v>1429</v>
      </c>
      <c r="G56" s="62">
        <v>170</v>
      </c>
      <c r="H56" s="62">
        <v>9</v>
      </c>
      <c r="I56" s="62">
        <v>376</v>
      </c>
      <c r="J56" s="62">
        <v>97</v>
      </c>
      <c r="K56" s="62">
        <f t="shared" si="6"/>
        <v>777</v>
      </c>
      <c r="L56" s="66">
        <f t="shared" si="4"/>
        <v>874</v>
      </c>
      <c r="M56" s="62">
        <f t="shared" si="5"/>
        <v>5.102934479255462</v>
      </c>
      <c r="N56" s="20"/>
      <c r="O56" s="20"/>
      <c r="P56" s="20"/>
      <c r="Q56" s="20"/>
      <c r="R56" s="20"/>
      <c r="S56" s="20"/>
      <c r="T56" s="20"/>
      <c r="U56" s="20"/>
      <c r="V56" s="20"/>
      <c r="W56" s="20"/>
      <c r="X56" s="20"/>
      <c r="Y56" s="20"/>
      <c r="Z56" s="20"/>
      <c r="AA56" s="20"/>
    </row>
    <row r="57" spans="1:27" ht="12" customHeight="1">
      <c r="A57" s="41">
        <v>1958</v>
      </c>
      <c r="B57" s="78">
        <f>IF(+'[1]Pop'!D179=0,'[1]Pop'!H179,'[1]Pop'!D179)</f>
        <v>174.141</v>
      </c>
      <c r="C57" s="62">
        <v>983</v>
      </c>
      <c r="D57" s="62">
        <v>4</v>
      </c>
      <c r="E57" s="62">
        <v>376</v>
      </c>
      <c r="F57" s="56">
        <f t="shared" si="2"/>
        <v>1363</v>
      </c>
      <c r="G57" s="62">
        <v>152</v>
      </c>
      <c r="H57" s="62">
        <v>11</v>
      </c>
      <c r="I57" s="62">
        <v>249</v>
      </c>
      <c r="J57" s="62">
        <v>136</v>
      </c>
      <c r="K57" s="62">
        <f t="shared" si="6"/>
        <v>815</v>
      </c>
      <c r="L57" s="66">
        <f t="shared" si="4"/>
        <v>951</v>
      </c>
      <c r="M57" s="62">
        <f t="shared" si="5"/>
        <v>5.4610918738263825</v>
      </c>
      <c r="N57" s="20"/>
      <c r="O57" s="20"/>
      <c r="P57" s="20"/>
      <c r="Q57" s="20"/>
      <c r="R57" s="20"/>
      <c r="S57" s="20"/>
      <c r="T57" s="20"/>
      <c r="U57" s="20"/>
      <c r="V57" s="20"/>
      <c r="W57" s="20"/>
      <c r="X57" s="20"/>
      <c r="Y57" s="20"/>
      <c r="Z57" s="20"/>
      <c r="AA57" s="20"/>
    </row>
    <row r="58" spans="1:27" ht="12" customHeight="1">
      <c r="A58" s="41">
        <v>1959</v>
      </c>
      <c r="B58" s="78">
        <f>IF(+'[1]Pop'!D180=0,'[1]Pop'!H180,'[1]Pop'!D180)</f>
        <v>177.073</v>
      </c>
      <c r="C58" s="62">
        <v>948</v>
      </c>
      <c r="D58" s="62">
        <v>5</v>
      </c>
      <c r="E58" s="62">
        <v>249</v>
      </c>
      <c r="F58" s="56">
        <f t="shared" si="2"/>
        <v>1202</v>
      </c>
      <c r="G58" s="62">
        <v>12</v>
      </c>
      <c r="H58" s="62">
        <v>6</v>
      </c>
      <c r="I58" s="62">
        <v>266</v>
      </c>
      <c r="J58" s="62">
        <v>41</v>
      </c>
      <c r="K58" s="62">
        <f t="shared" si="6"/>
        <v>877</v>
      </c>
      <c r="L58" s="66">
        <f t="shared" si="4"/>
        <v>918</v>
      </c>
      <c r="M58" s="62">
        <f t="shared" si="5"/>
        <v>5.1843025192999495</v>
      </c>
      <c r="N58" s="20"/>
      <c r="O58" s="20"/>
      <c r="P58" s="20"/>
      <c r="Q58" s="20"/>
      <c r="R58" s="20"/>
      <c r="S58" s="20"/>
      <c r="T58" s="20"/>
      <c r="U58" s="20"/>
      <c r="V58" s="20"/>
      <c r="W58" s="20"/>
      <c r="X58" s="20"/>
      <c r="Y58" s="20"/>
      <c r="Z58" s="20"/>
      <c r="AA58" s="20"/>
    </row>
    <row r="59" spans="1:27" ht="12" customHeight="1">
      <c r="A59" s="41">
        <v>1960</v>
      </c>
      <c r="B59" s="78">
        <f>IF(+'[1]Pop'!D181=0,'[1]Pop'!H181,'[1]Pop'!D181)</f>
        <v>180.671</v>
      </c>
      <c r="C59" s="62">
        <v>1003</v>
      </c>
      <c r="D59" s="62">
        <v>7</v>
      </c>
      <c r="E59" s="62">
        <v>266</v>
      </c>
      <c r="F59" s="56">
        <f t="shared" si="2"/>
        <v>1276</v>
      </c>
      <c r="G59" s="62">
        <v>6</v>
      </c>
      <c r="H59" s="62">
        <v>5</v>
      </c>
      <c r="I59" s="62">
        <v>292</v>
      </c>
      <c r="J59" s="62">
        <v>28</v>
      </c>
      <c r="K59" s="62">
        <f t="shared" si="6"/>
        <v>945</v>
      </c>
      <c r="L59" s="66">
        <f t="shared" si="4"/>
        <v>973</v>
      </c>
      <c r="M59" s="62">
        <f t="shared" si="5"/>
        <v>5.385479684066619</v>
      </c>
      <c r="N59" s="20"/>
      <c r="O59" s="20"/>
      <c r="P59" s="20"/>
      <c r="Q59" s="20"/>
      <c r="R59" s="20"/>
      <c r="S59" s="20"/>
      <c r="T59" s="20"/>
      <c r="U59" s="20"/>
      <c r="V59" s="20"/>
      <c r="W59" s="20"/>
      <c r="X59" s="20"/>
      <c r="Y59" s="20"/>
      <c r="Z59" s="20"/>
      <c r="AA59" s="20"/>
    </row>
    <row r="60" spans="1:27" ht="12" customHeight="1">
      <c r="A60" s="43">
        <v>1961</v>
      </c>
      <c r="B60" s="79">
        <f>IF(+'[1]Pop'!D182=0,'[1]Pop'!H182,'[1]Pop'!D182)</f>
        <v>183.691</v>
      </c>
      <c r="C60" s="63">
        <v>1156</v>
      </c>
      <c r="D60" s="63">
        <v>17</v>
      </c>
      <c r="E60" s="63">
        <v>292</v>
      </c>
      <c r="F60" s="60">
        <f t="shared" si="2"/>
        <v>1465</v>
      </c>
      <c r="G60" s="63">
        <v>6</v>
      </c>
      <c r="H60" s="63">
        <v>6</v>
      </c>
      <c r="I60" s="63">
        <v>420</v>
      </c>
      <c r="J60" s="63">
        <v>25</v>
      </c>
      <c r="K60" s="67">
        <f t="shared" si="6"/>
        <v>1008</v>
      </c>
      <c r="L60" s="67">
        <f t="shared" si="4"/>
        <v>1033</v>
      </c>
      <c r="M60" s="63">
        <f t="shared" si="5"/>
        <v>5.623574372179366</v>
      </c>
      <c r="N60" s="20"/>
      <c r="O60" s="20"/>
      <c r="P60" s="20"/>
      <c r="Q60" s="20"/>
      <c r="R60" s="20"/>
      <c r="S60" s="20"/>
      <c r="T60" s="20"/>
      <c r="U60" s="20"/>
      <c r="V60" s="20"/>
      <c r="W60" s="20"/>
      <c r="X60" s="20"/>
      <c r="Y60" s="20"/>
      <c r="Z60" s="20"/>
      <c r="AA60" s="20"/>
    </row>
    <row r="61" spans="1:27" ht="12" customHeight="1">
      <c r="A61" s="43">
        <v>1962</v>
      </c>
      <c r="B61" s="79">
        <f>IF(+'[1]Pop'!D183=0,'[1]Pop'!H183,'[1]Pop'!D183)</f>
        <v>186.538</v>
      </c>
      <c r="C61" s="63">
        <v>1102</v>
      </c>
      <c r="D61" s="63">
        <v>14</v>
      </c>
      <c r="E61" s="63">
        <v>420</v>
      </c>
      <c r="F61" s="60">
        <f t="shared" si="2"/>
        <v>1536</v>
      </c>
      <c r="G61" s="63">
        <v>18</v>
      </c>
      <c r="H61" s="63">
        <v>10</v>
      </c>
      <c r="I61" s="63">
        <v>386</v>
      </c>
      <c r="J61" s="63">
        <v>146</v>
      </c>
      <c r="K61" s="67">
        <f t="shared" si="6"/>
        <v>976</v>
      </c>
      <c r="L61" s="67">
        <f t="shared" si="4"/>
        <v>1122</v>
      </c>
      <c r="M61" s="63">
        <f t="shared" si="5"/>
        <v>6.014860242953178</v>
      </c>
      <c r="N61" s="20"/>
      <c r="O61" s="20"/>
      <c r="P61" s="20"/>
      <c r="Q61" s="20"/>
      <c r="R61" s="20"/>
      <c r="S61" s="20"/>
      <c r="T61" s="20"/>
      <c r="U61" s="20"/>
      <c r="V61" s="20"/>
      <c r="W61" s="20"/>
      <c r="X61" s="20"/>
      <c r="Y61" s="20"/>
      <c r="Z61" s="20"/>
      <c r="AA61" s="20"/>
    </row>
    <row r="62" spans="1:27" ht="12" customHeight="1">
      <c r="A62" s="43">
        <v>1963</v>
      </c>
      <c r="B62" s="79">
        <f>IF(+'[1]Pop'!D184=0,'[1]Pop'!H184,'[1]Pop'!D184)</f>
        <v>189.242</v>
      </c>
      <c r="C62" s="63">
        <v>1115</v>
      </c>
      <c r="D62" s="63">
        <v>18</v>
      </c>
      <c r="E62" s="63">
        <v>386</v>
      </c>
      <c r="F62" s="60">
        <f t="shared" si="2"/>
        <v>1519</v>
      </c>
      <c r="G62" s="63">
        <v>32</v>
      </c>
      <c r="H62" s="63">
        <v>13</v>
      </c>
      <c r="I62" s="63">
        <v>322</v>
      </c>
      <c r="J62" s="63">
        <v>133</v>
      </c>
      <c r="K62" s="67">
        <f t="shared" si="6"/>
        <v>1019</v>
      </c>
      <c r="L62" s="67">
        <f t="shared" si="4"/>
        <v>1152</v>
      </c>
      <c r="M62" s="63">
        <f t="shared" si="5"/>
        <v>6.087443590746241</v>
      </c>
      <c r="N62" s="20"/>
      <c r="O62" s="20"/>
      <c r="P62" s="20"/>
      <c r="Q62" s="20"/>
      <c r="R62" s="20"/>
      <c r="S62" s="20"/>
      <c r="T62" s="20"/>
      <c r="U62" s="20"/>
      <c r="V62" s="20"/>
      <c r="W62" s="20"/>
      <c r="X62" s="20"/>
      <c r="Y62" s="20"/>
      <c r="Z62" s="20"/>
      <c r="AA62" s="20"/>
    </row>
    <row r="63" spans="1:27" ht="12" customHeight="1">
      <c r="A63" s="43">
        <v>1964</v>
      </c>
      <c r="B63" s="79">
        <f>IF(+'[1]Pop'!D185=0,'[1]Pop'!H185,'[1]Pop'!D185)</f>
        <v>191.889</v>
      </c>
      <c r="C63" s="63">
        <v>1164</v>
      </c>
      <c r="D63" s="63">
        <v>13</v>
      </c>
      <c r="E63" s="63">
        <v>322</v>
      </c>
      <c r="F63" s="60">
        <f t="shared" si="2"/>
        <v>1499</v>
      </c>
      <c r="G63" s="63">
        <v>9</v>
      </c>
      <c r="H63" s="63">
        <v>15</v>
      </c>
      <c r="I63" s="63">
        <v>296</v>
      </c>
      <c r="J63" s="63">
        <v>147</v>
      </c>
      <c r="K63" s="67">
        <f t="shared" si="6"/>
        <v>1032</v>
      </c>
      <c r="L63" s="67">
        <f t="shared" si="4"/>
        <v>1179</v>
      </c>
      <c r="M63" s="63">
        <f t="shared" si="5"/>
        <v>6.144177102387317</v>
      </c>
      <c r="N63" s="20"/>
      <c r="O63" s="20"/>
      <c r="P63" s="20"/>
      <c r="Q63" s="20"/>
      <c r="R63" s="20"/>
      <c r="S63" s="20"/>
      <c r="T63" s="20"/>
      <c r="U63" s="20"/>
      <c r="V63" s="20"/>
      <c r="W63" s="20"/>
      <c r="X63" s="20"/>
      <c r="Y63" s="20"/>
      <c r="Z63" s="20"/>
      <c r="AA63" s="20"/>
    </row>
    <row r="64" spans="1:27" ht="12" customHeight="1">
      <c r="A64" s="43">
        <v>1965</v>
      </c>
      <c r="B64" s="79">
        <f>IF(+'[1]Pop'!D186=0,'[1]Pop'!H186,'[1]Pop'!D186)</f>
        <v>194.303</v>
      </c>
      <c r="C64" s="63">
        <v>1166</v>
      </c>
      <c r="D64" s="63">
        <v>16</v>
      </c>
      <c r="E64" s="63">
        <v>296</v>
      </c>
      <c r="F64" s="60">
        <f t="shared" si="2"/>
        <v>1478</v>
      </c>
      <c r="G64" s="63">
        <v>4</v>
      </c>
      <c r="H64" s="63">
        <v>15</v>
      </c>
      <c r="I64" s="63">
        <v>270</v>
      </c>
      <c r="J64" s="63">
        <v>83</v>
      </c>
      <c r="K64" s="67">
        <f t="shared" si="6"/>
        <v>1106</v>
      </c>
      <c r="L64" s="67">
        <f t="shared" si="4"/>
        <v>1189</v>
      </c>
      <c r="M64" s="63">
        <f t="shared" si="5"/>
        <v>6.1193085026993925</v>
      </c>
      <c r="N64" s="20"/>
      <c r="O64" s="20"/>
      <c r="P64" s="20"/>
      <c r="Q64" s="20"/>
      <c r="R64" s="20"/>
      <c r="S64" s="20"/>
      <c r="T64" s="20"/>
      <c r="U64" s="20"/>
      <c r="V64" s="20"/>
      <c r="W64" s="20"/>
      <c r="X64" s="20"/>
      <c r="Y64" s="20"/>
      <c r="Z64" s="20"/>
      <c r="AA64" s="20"/>
    </row>
    <row r="65" spans="1:27" ht="12" customHeight="1">
      <c r="A65" s="41">
        <v>1966</v>
      </c>
      <c r="B65" s="78">
        <f>IF(+'[1]Pop'!D187=0,'[1]Pop'!H187,'[1]Pop'!D187)</f>
        <v>196.56</v>
      </c>
      <c r="C65" s="62">
        <v>1228</v>
      </c>
      <c r="D65" s="62">
        <v>50</v>
      </c>
      <c r="E65" s="62">
        <v>270</v>
      </c>
      <c r="F65" s="56">
        <f t="shared" si="2"/>
        <v>1548</v>
      </c>
      <c r="G65" s="62">
        <v>3</v>
      </c>
      <c r="H65" s="62">
        <v>12</v>
      </c>
      <c r="I65" s="62">
        <v>322</v>
      </c>
      <c r="J65" s="62">
        <v>5</v>
      </c>
      <c r="K65" s="62">
        <f t="shared" si="6"/>
        <v>1206</v>
      </c>
      <c r="L65" s="66">
        <f t="shared" si="4"/>
        <v>1211</v>
      </c>
      <c r="M65" s="62">
        <f t="shared" si="5"/>
        <v>6.160968660968661</v>
      </c>
      <c r="N65" s="20"/>
      <c r="O65" s="20"/>
      <c r="P65" s="20"/>
      <c r="Q65" s="20"/>
      <c r="R65" s="20"/>
      <c r="S65" s="20"/>
      <c r="T65" s="20"/>
      <c r="U65" s="20"/>
      <c r="V65" s="20"/>
      <c r="W65" s="20"/>
      <c r="X65" s="20"/>
      <c r="Y65" s="20"/>
      <c r="Z65" s="20"/>
      <c r="AA65" s="20"/>
    </row>
    <row r="66" spans="1:27" ht="12" customHeight="1">
      <c r="A66" s="41">
        <v>1967</v>
      </c>
      <c r="B66" s="78">
        <f>IF(+'[1]Pop'!D188=0,'[1]Pop'!H188,'[1]Pop'!D188)</f>
        <v>198.712</v>
      </c>
      <c r="C66" s="62">
        <v>1284</v>
      </c>
      <c r="D66" s="62">
        <v>60</v>
      </c>
      <c r="E66" s="62">
        <v>322</v>
      </c>
      <c r="F66" s="56">
        <f t="shared" si="2"/>
        <v>1666</v>
      </c>
      <c r="G66" s="62">
        <v>4</v>
      </c>
      <c r="H66" s="62">
        <v>16</v>
      </c>
      <c r="I66" s="62">
        <v>383</v>
      </c>
      <c r="J66" s="62">
        <v>81</v>
      </c>
      <c r="K66" s="62">
        <f t="shared" si="6"/>
        <v>1182</v>
      </c>
      <c r="L66" s="66">
        <f t="shared" si="4"/>
        <v>1263</v>
      </c>
      <c r="M66" s="62">
        <f t="shared" si="5"/>
        <v>6.3559322033898304</v>
      </c>
      <c r="N66" s="20"/>
      <c r="O66" s="20"/>
      <c r="P66" s="20"/>
      <c r="Q66" s="20"/>
      <c r="R66" s="20"/>
      <c r="S66" s="20"/>
      <c r="T66" s="20"/>
      <c r="U66" s="20"/>
      <c r="V66" s="20"/>
      <c r="W66" s="20"/>
      <c r="X66" s="20"/>
      <c r="Y66" s="20"/>
      <c r="Z66" s="20"/>
      <c r="AA66" s="20"/>
    </row>
    <row r="67" spans="1:27" ht="12" customHeight="1">
      <c r="A67" s="41">
        <v>1968</v>
      </c>
      <c r="B67" s="78">
        <f>IF(+'[1]Pop'!D189=0,'[1]Pop'!H189,'[1]Pop'!D189)</f>
        <v>200.706</v>
      </c>
      <c r="C67" s="62">
        <v>1280</v>
      </c>
      <c r="D67" s="62">
        <v>16</v>
      </c>
      <c r="E67" s="62">
        <v>383</v>
      </c>
      <c r="F67" s="56">
        <f t="shared" si="2"/>
        <v>1679</v>
      </c>
      <c r="G67" s="62">
        <v>4</v>
      </c>
      <c r="H67" s="62">
        <v>19</v>
      </c>
      <c r="I67" s="62">
        <v>343</v>
      </c>
      <c r="J67" s="62">
        <v>109</v>
      </c>
      <c r="K67" s="62">
        <f t="shared" si="6"/>
        <v>1204</v>
      </c>
      <c r="L67" s="66">
        <f t="shared" si="4"/>
        <v>1313</v>
      </c>
      <c r="M67" s="62">
        <f t="shared" si="5"/>
        <v>6.541907068049785</v>
      </c>
      <c r="N67" s="20"/>
      <c r="O67" s="20"/>
      <c r="P67" s="20"/>
      <c r="Q67" s="20"/>
      <c r="R67" s="20"/>
      <c r="S67" s="20"/>
      <c r="T67" s="20"/>
      <c r="U67" s="20"/>
      <c r="V67" s="20"/>
      <c r="W67" s="20"/>
      <c r="X67" s="20"/>
      <c r="Y67" s="20"/>
      <c r="Z67" s="20"/>
      <c r="AA67" s="20"/>
    </row>
    <row r="68" spans="1:27" ht="12" customHeight="1">
      <c r="A68" s="41">
        <v>1969</v>
      </c>
      <c r="B68" s="78">
        <f>IF(+'[1]Pop'!D190=0,'[1]Pop'!H190,'[1]Pop'!D190)</f>
        <v>202.677</v>
      </c>
      <c r="C68" s="62">
        <v>1272</v>
      </c>
      <c r="D68" s="62">
        <v>16</v>
      </c>
      <c r="E68" s="62">
        <v>343</v>
      </c>
      <c r="F68" s="56">
        <f t="shared" si="2"/>
        <v>1631</v>
      </c>
      <c r="G68" s="62">
        <v>3</v>
      </c>
      <c r="H68" s="62">
        <v>13</v>
      </c>
      <c r="I68" s="62">
        <v>265</v>
      </c>
      <c r="J68" s="62">
        <v>90</v>
      </c>
      <c r="K68" s="62">
        <f t="shared" si="6"/>
        <v>1260</v>
      </c>
      <c r="L68" s="66">
        <f t="shared" si="4"/>
        <v>1350</v>
      </c>
      <c r="M68" s="62">
        <f t="shared" si="5"/>
        <v>6.660844595094658</v>
      </c>
      <c r="N68" s="20"/>
      <c r="O68" s="20"/>
      <c r="P68" s="20"/>
      <c r="Q68" s="20"/>
      <c r="R68" s="20"/>
      <c r="S68" s="20"/>
      <c r="T68" s="20"/>
      <c r="U68" s="20"/>
      <c r="V68" s="20"/>
      <c r="W68" s="20"/>
      <c r="X68" s="20"/>
      <c r="Y68" s="20"/>
      <c r="Z68" s="20"/>
      <c r="AA68" s="20"/>
    </row>
    <row r="69" spans="1:27" ht="12" customHeight="1">
      <c r="A69" s="41">
        <v>1970</v>
      </c>
      <c r="B69" s="78">
        <f>IF(+'[1]Pop'!D191=0,'[1]Pop'!H191,'[1]Pop'!D191)</f>
        <v>205.052</v>
      </c>
      <c r="C69" s="62">
        <v>1423.399</v>
      </c>
      <c r="D69" s="62">
        <v>16</v>
      </c>
      <c r="E69" s="62">
        <v>265</v>
      </c>
      <c r="F69" s="56">
        <f t="shared" si="2"/>
        <v>1704.399</v>
      </c>
      <c r="G69" s="62">
        <v>4</v>
      </c>
      <c r="H69" s="62">
        <v>12</v>
      </c>
      <c r="I69" s="62">
        <v>254</v>
      </c>
      <c r="J69" s="62">
        <v>46</v>
      </c>
      <c r="K69" s="62">
        <f t="shared" si="6"/>
        <v>1388.399</v>
      </c>
      <c r="L69" s="66">
        <f t="shared" si="4"/>
        <v>1434.399</v>
      </c>
      <c r="M69" s="62">
        <f t="shared" si="5"/>
        <v>6.995293876675184</v>
      </c>
      <c r="N69" s="20"/>
      <c r="O69" s="20"/>
      <c r="P69" s="20"/>
      <c r="Q69" s="20"/>
      <c r="R69" s="20"/>
      <c r="S69" s="20"/>
      <c r="T69" s="20"/>
      <c r="U69" s="20"/>
      <c r="V69" s="20"/>
      <c r="W69" s="20"/>
      <c r="X69" s="20"/>
      <c r="Y69" s="20"/>
      <c r="Z69" s="20"/>
      <c r="AA69" s="20"/>
    </row>
    <row r="70" spans="1:27" ht="12" customHeight="1">
      <c r="A70" s="43">
        <v>1971</v>
      </c>
      <c r="B70" s="79">
        <f>IF(+'[1]Pop'!D192=0,'[1]Pop'!H192,'[1]Pop'!D192)</f>
        <v>207.661</v>
      </c>
      <c r="C70" s="63">
        <v>1511.508</v>
      </c>
      <c r="D70" s="63">
        <v>17</v>
      </c>
      <c r="E70" s="63">
        <v>254</v>
      </c>
      <c r="F70" s="60">
        <f t="shared" si="2"/>
        <v>1782.508</v>
      </c>
      <c r="G70" s="63">
        <v>4</v>
      </c>
      <c r="H70" s="63">
        <v>16</v>
      </c>
      <c r="I70" s="63">
        <v>242</v>
      </c>
      <c r="J70" s="63">
        <v>75</v>
      </c>
      <c r="K70" s="67">
        <f t="shared" si="6"/>
        <v>1445.508</v>
      </c>
      <c r="L70" s="67">
        <f t="shared" si="4"/>
        <v>1520.508</v>
      </c>
      <c r="M70" s="63">
        <f t="shared" si="5"/>
        <v>7.322068178425415</v>
      </c>
      <c r="N70" s="20"/>
      <c r="O70" s="20"/>
      <c r="P70" s="20"/>
      <c r="Q70" s="20"/>
      <c r="R70" s="20"/>
      <c r="S70" s="20"/>
      <c r="T70" s="20"/>
      <c r="U70" s="20"/>
      <c r="V70" s="20"/>
      <c r="W70" s="20"/>
      <c r="X70" s="20"/>
      <c r="Y70" s="20"/>
      <c r="Z70" s="20"/>
      <c r="AA70" s="20"/>
    </row>
    <row r="71" spans="1:27" ht="12" customHeight="1">
      <c r="A71" s="43">
        <v>1972</v>
      </c>
      <c r="B71" s="79">
        <f>IF(+'[1]Pop'!D193=0,'[1]Pop'!H193,'[1]Pop'!D193)</f>
        <v>209.896</v>
      </c>
      <c r="C71" s="63">
        <v>1644.287</v>
      </c>
      <c r="D71" s="63">
        <v>15</v>
      </c>
      <c r="E71" s="63">
        <v>242</v>
      </c>
      <c r="F71" s="60">
        <f t="shared" si="2"/>
        <v>1901.287</v>
      </c>
      <c r="G71" s="63">
        <v>4</v>
      </c>
      <c r="H71" s="63">
        <v>17</v>
      </c>
      <c r="I71" s="63">
        <v>269</v>
      </c>
      <c r="J71" s="63">
        <v>46</v>
      </c>
      <c r="K71" s="67">
        <f t="shared" si="6"/>
        <v>1565.287</v>
      </c>
      <c r="L71" s="67">
        <f t="shared" si="4"/>
        <v>1611.287</v>
      </c>
      <c r="M71" s="63">
        <f t="shared" si="5"/>
        <v>7.6765969813621995</v>
      </c>
      <c r="N71" s="20"/>
      <c r="O71" s="20"/>
      <c r="P71" s="20"/>
      <c r="Q71" s="20"/>
      <c r="R71" s="20"/>
      <c r="S71" s="20"/>
      <c r="T71" s="20"/>
      <c r="U71" s="20"/>
      <c r="V71" s="20"/>
      <c r="W71" s="20"/>
      <c r="X71" s="20"/>
      <c r="Y71" s="20"/>
      <c r="Z71" s="20"/>
      <c r="AA71" s="20"/>
    </row>
    <row r="72" spans="1:27" ht="12" customHeight="1">
      <c r="A72" s="43">
        <v>1973</v>
      </c>
      <c r="B72" s="79">
        <f>IF(+'[1]Pop'!D194=0,'[1]Pop'!H194,'[1]Pop'!D194)</f>
        <v>211.909</v>
      </c>
      <c r="C72" s="63">
        <v>1672.515</v>
      </c>
      <c r="D72" s="63">
        <v>28</v>
      </c>
      <c r="E72" s="63">
        <v>269</v>
      </c>
      <c r="F72" s="60">
        <f t="shared" si="2"/>
        <v>1969.515</v>
      </c>
      <c r="G72" s="63">
        <v>4</v>
      </c>
      <c r="H72" s="63">
        <v>16</v>
      </c>
      <c r="I72" s="63">
        <v>290</v>
      </c>
      <c r="J72" s="63">
        <v>4</v>
      </c>
      <c r="K72" s="67">
        <f t="shared" si="6"/>
        <v>1655.515</v>
      </c>
      <c r="L72" s="67">
        <f aca="true" t="shared" si="7" ref="L72:L90">F72-SUM(G72:I72)</f>
        <v>1659.515</v>
      </c>
      <c r="M72" s="63">
        <f aca="true" t="shared" si="8" ref="M72:M103">L72/B72</f>
        <v>7.8312624758740785</v>
      </c>
      <c r="N72" s="20"/>
      <c r="O72" s="20"/>
      <c r="P72" s="20"/>
      <c r="Q72" s="20"/>
      <c r="R72" s="20"/>
      <c r="S72" s="20"/>
      <c r="T72" s="20"/>
      <c r="U72" s="20"/>
      <c r="V72" s="20"/>
      <c r="W72" s="20"/>
      <c r="X72" s="20"/>
      <c r="Y72" s="20"/>
      <c r="Z72" s="20"/>
      <c r="AA72" s="20"/>
    </row>
    <row r="73" spans="1:27" ht="12" customHeight="1">
      <c r="A73" s="43">
        <v>1974</v>
      </c>
      <c r="B73" s="79">
        <f>IF(+'[1]Pop'!D195=0,'[1]Pop'!H195,'[1]Pop'!D195)</f>
        <v>213.854</v>
      </c>
      <c r="C73" s="63">
        <v>1858.602</v>
      </c>
      <c r="D73" s="63">
        <v>112</v>
      </c>
      <c r="E73" s="63">
        <v>290</v>
      </c>
      <c r="F73" s="60">
        <f aca="true" t="shared" si="9" ref="F73:F99">SUM(C73,D73,E73)</f>
        <v>2260.602</v>
      </c>
      <c r="G73" s="63">
        <v>5</v>
      </c>
      <c r="H73" s="63">
        <v>24</v>
      </c>
      <c r="I73" s="63">
        <v>421</v>
      </c>
      <c r="J73" s="63">
        <v>43</v>
      </c>
      <c r="K73" s="67">
        <f aca="true" t="shared" si="10" ref="K73:K118">L73-J73</f>
        <v>1767.6019999999999</v>
      </c>
      <c r="L73" s="67">
        <f t="shared" si="7"/>
        <v>1810.6019999999999</v>
      </c>
      <c r="M73" s="63">
        <f t="shared" si="8"/>
        <v>8.466533242305497</v>
      </c>
      <c r="N73" s="20"/>
      <c r="O73" s="20"/>
      <c r="P73" s="20"/>
      <c r="Q73" s="20"/>
      <c r="R73" s="20"/>
      <c r="S73" s="20"/>
      <c r="T73" s="20"/>
      <c r="U73" s="20"/>
      <c r="V73" s="20"/>
      <c r="W73" s="20"/>
      <c r="X73" s="20"/>
      <c r="Y73" s="20"/>
      <c r="Z73" s="20"/>
      <c r="AA73" s="20"/>
    </row>
    <row r="74" spans="1:27" ht="12" customHeight="1">
      <c r="A74" s="43">
        <v>1975</v>
      </c>
      <c r="B74" s="79">
        <f>IF(+'[1]Pop'!D196=0,'[1]Pop'!H196,'[1]Pop'!D196)</f>
        <v>215.973</v>
      </c>
      <c r="C74" s="63">
        <v>1654.58</v>
      </c>
      <c r="D74" s="63">
        <v>16</v>
      </c>
      <c r="E74" s="63">
        <v>421</v>
      </c>
      <c r="F74" s="60">
        <f t="shared" si="9"/>
        <v>2091.58</v>
      </c>
      <c r="G74" s="63">
        <v>5</v>
      </c>
      <c r="H74" s="63">
        <v>19</v>
      </c>
      <c r="I74" s="63">
        <v>308</v>
      </c>
      <c r="J74" s="63">
        <v>73</v>
      </c>
      <c r="K74" s="67">
        <f t="shared" si="10"/>
        <v>1686.58</v>
      </c>
      <c r="L74" s="67">
        <f t="shared" si="7"/>
        <v>1759.58</v>
      </c>
      <c r="M74" s="63">
        <f t="shared" si="8"/>
        <v>8.14722210646701</v>
      </c>
      <c r="N74" s="20"/>
      <c r="O74" s="20"/>
      <c r="P74" s="20"/>
      <c r="Q74" s="20"/>
      <c r="R74" s="20"/>
      <c r="S74" s="20"/>
      <c r="T74" s="20"/>
      <c r="U74" s="20"/>
      <c r="V74" s="20"/>
      <c r="W74" s="20"/>
      <c r="X74" s="20"/>
      <c r="Y74" s="20"/>
      <c r="Z74" s="20"/>
      <c r="AA74" s="20"/>
    </row>
    <row r="75" spans="1:27" ht="12" customHeight="1">
      <c r="A75" s="41">
        <v>1976</v>
      </c>
      <c r="B75" s="78">
        <f>IF(+'[1]Pop'!D197=0,'[1]Pop'!H197,'[1]Pop'!D197)</f>
        <v>218.035</v>
      </c>
      <c r="C75" s="62">
        <v>2048.828</v>
      </c>
      <c r="D75" s="62">
        <v>14</v>
      </c>
      <c r="E75" s="62">
        <v>308</v>
      </c>
      <c r="F75" s="56">
        <f t="shared" si="9"/>
        <v>2370.828</v>
      </c>
      <c r="G75" s="62">
        <v>6</v>
      </c>
      <c r="H75" s="62">
        <v>16</v>
      </c>
      <c r="I75" s="62">
        <v>412</v>
      </c>
      <c r="J75" s="62">
        <v>25</v>
      </c>
      <c r="K75" s="62">
        <f t="shared" si="10"/>
        <v>1911.828</v>
      </c>
      <c r="L75" s="66">
        <f t="shared" si="7"/>
        <v>1936.828</v>
      </c>
      <c r="M75" s="62">
        <f t="shared" si="8"/>
        <v>8.883105923360928</v>
      </c>
      <c r="N75" s="20"/>
      <c r="O75" s="20"/>
      <c r="P75" s="20"/>
      <c r="Q75" s="20"/>
      <c r="R75" s="20"/>
      <c r="S75" s="20"/>
      <c r="T75" s="20"/>
      <c r="U75" s="20"/>
      <c r="V75" s="20"/>
      <c r="W75" s="20"/>
      <c r="X75" s="20"/>
      <c r="Y75" s="20"/>
      <c r="Z75" s="20"/>
      <c r="AA75" s="20"/>
    </row>
    <row r="76" spans="1:27" ht="12" customHeight="1">
      <c r="A76" s="41">
        <v>1977</v>
      </c>
      <c r="B76" s="78">
        <f>IF(+'[1]Pop'!D198=0,'[1]Pop'!H198,'[1]Pop'!D198)</f>
        <v>220.23899999999998</v>
      </c>
      <c r="C76" s="62">
        <v>2043.063</v>
      </c>
      <c r="D76" s="62">
        <v>16</v>
      </c>
      <c r="E76" s="62">
        <v>412</v>
      </c>
      <c r="F76" s="56">
        <f t="shared" si="9"/>
        <v>2471.063</v>
      </c>
      <c r="G76" s="62">
        <v>7</v>
      </c>
      <c r="H76" s="62">
        <v>12</v>
      </c>
      <c r="I76" s="62">
        <v>423</v>
      </c>
      <c r="J76" s="62">
        <v>117</v>
      </c>
      <c r="K76" s="62">
        <f t="shared" si="10"/>
        <v>1912.063</v>
      </c>
      <c r="L76" s="66">
        <f t="shared" si="7"/>
        <v>2029.063</v>
      </c>
      <c r="M76" s="62">
        <f t="shared" si="8"/>
        <v>9.213004962790425</v>
      </c>
      <c r="N76" s="20"/>
      <c r="O76" s="20"/>
      <c r="P76" s="20"/>
      <c r="Q76" s="20"/>
      <c r="R76" s="20"/>
      <c r="S76" s="20"/>
      <c r="T76" s="20"/>
      <c r="U76" s="20"/>
      <c r="V76" s="20"/>
      <c r="W76" s="20"/>
      <c r="X76" s="20"/>
      <c r="Y76" s="20"/>
      <c r="Z76" s="20"/>
      <c r="AA76" s="20"/>
    </row>
    <row r="77" spans="1:27" ht="12" customHeight="1">
      <c r="A77" s="41">
        <v>1978</v>
      </c>
      <c r="B77" s="78">
        <f>IF(+'[1]Pop'!D199=0,'[1]Pop'!H199,'[1]Pop'!D199)</f>
        <v>222.585</v>
      </c>
      <c r="C77" s="62">
        <v>2074.202</v>
      </c>
      <c r="D77" s="62">
        <v>18</v>
      </c>
      <c r="E77" s="62">
        <v>423</v>
      </c>
      <c r="F77" s="56">
        <f t="shared" si="9"/>
        <v>2515.202</v>
      </c>
      <c r="G77" s="62">
        <v>4</v>
      </c>
      <c r="H77" s="62">
        <v>12</v>
      </c>
      <c r="I77" s="62">
        <v>379</v>
      </c>
      <c r="J77" s="62">
        <v>70</v>
      </c>
      <c r="K77" s="62">
        <f t="shared" si="10"/>
        <v>2050.202</v>
      </c>
      <c r="L77" s="66">
        <f t="shared" si="7"/>
        <v>2120.202</v>
      </c>
      <c r="M77" s="62">
        <f t="shared" si="8"/>
        <v>9.525358851674643</v>
      </c>
      <c r="N77" s="20"/>
      <c r="O77" s="20"/>
      <c r="P77" s="20"/>
      <c r="Q77" s="20"/>
      <c r="R77" s="20"/>
      <c r="S77" s="20"/>
      <c r="T77" s="20"/>
      <c r="U77" s="20"/>
      <c r="V77" s="20"/>
      <c r="W77" s="20"/>
      <c r="X77" s="20"/>
      <c r="Y77" s="20"/>
      <c r="Z77" s="20"/>
      <c r="AA77" s="20"/>
    </row>
    <row r="78" spans="1:27" ht="12" customHeight="1">
      <c r="A78" s="41">
        <v>1979</v>
      </c>
      <c r="B78" s="78">
        <f>IF(+'[1]Pop'!D200=0,'[1]Pop'!H200,'[1]Pop'!D200)</f>
        <v>225.055</v>
      </c>
      <c r="C78" s="62">
        <v>2189.899</v>
      </c>
      <c r="D78" s="62">
        <v>18</v>
      </c>
      <c r="E78" s="62">
        <v>379</v>
      </c>
      <c r="F78" s="56">
        <f t="shared" si="9"/>
        <v>2586.899</v>
      </c>
      <c r="G78" s="62">
        <v>5</v>
      </c>
      <c r="H78" s="62">
        <v>15</v>
      </c>
      <c r="I78" s="62">
        <v>407</v>
      </c>
      <c r="J78" s="62">
        <v>42</v>
      </c>
      <c r="K78" s="62">
        <f t="shared" si="10"/>
        <v>2117.899</v>
      </c>
      <c r="L78" s="66">
        <f t="shared" si="7"/>
        <v>2159.899</v>
      </c>
      <c r="M78" s="62">
        <f t="shared" si="8"/>
        <v>9.597205127635466</v>
      </c>
      <c r="N78" s="20"/>
      <c r="O78" s="20"/>
      <c r="P78" s="20"/>
      <c r="Q78" s="20"/>
      <c r="R78" s="20"/>
      <c r="S78" s="20"/>
      <c r="T78" s="20"/>
      <c r="U78" s="20"/>
      <c r="V78" s="20"/>
      <c r="W78" s="20"/>
      <c r="X78" s="20"/>
      <c r="Y78" s="20"/>
      <c r="Z78" s="20"/>
      <c r="AA78" s="20"/>
    </row>
    <row r="79" spans="1:27" ht="12" customHeight="1">
      <c r="A79" s="41">
        <v>1980</v>
      </c>
      <c r="B79" s="78">
        <f>IF(+'[1]Pop'!D201=0,'[1]Pop'!H201,'[1]Pop'!D201)</f>
        <v>227.726</v>
      </c>
      <c r="C79" s="62">
        <v>2375.756</v>
      </c>
      <c r="D79" s="62">
        <v>18</v>
      </c>
      <c r="E79" s="62">
        <v>407</v>
      </c>
      <c r="F79" s="56">
        <f t="shared" si="9"/>
        <v>2800.756</v>
      </c>
      <c r="G79" s="62">
        <v>5</v>
      </c>
      <c r="H79" s="62">
        <v>13</v>
      </c>
      <c r="I79" s="62">
        <v>592</v>
      </c>
      <c r="J79" s="62">
        <v>181</v>
      </c>
      <c r="K79" s="62">
        <f t="shared" si="10"/>
        <v>2009.7559999999999</v>
      </c>
      <c r="L79" s="66">
        <f t="shared" si="7"/>
        <v>2190.756</v>
      </c>
      <c r="M79" s="62">
        <f t="shared" si="8"/>
        <v>9.620139992798363</v>
      </c>
      <c r="N79" s="20"/>
      <c r="O79" s="20"/>
      <c r="P79" s="20"/>
      <c r="Q79" s="20"/>
      <c r="R79" s="20"/>
      <c r="S79" s="20"/>
      <c r="T79" s="20"/>
      <c r="U79" s="20"/>
      <c r="V79" s="20"/>
      <c r="W79" s="20"/>
      <c r="X79" s="20"/>
      <c r="Y79" s="20"/>
      <c r="Z79" s="20"/>
      <c r="AA79" s="20"/>
    </row>
    <row r="80" spans="1:27" ht="12" customHeight="1">
      <c r="A80" s="43">
        <v>1981</v>
      </c>
      <c r="B80" s="79">
        <f>IF(+'[1]Pop'!D202=0,'[1]Pop'!H202,'[1]Pop'!D202)</f>
        <v>229.966</v>
      </c>
      <c r="C80" s="63">
        <v>2642.263</v>
      </c>
      <c r="D80" s="63">
        <v>20</v>
      </c>
      <c r="E80" s="63">
        <v>592</v>
      </c>
      <c r="F80" s="60">
        <f t="shared" si="9"/>
        <v>3254.263</v>
      </c>
      <c r="G80" s="63">
        <v>19</v>
      </c>
      <c r="H80" s="63">
        <v>12</v>
      </c>
      <c r="I80" s="63">
        <v>889</v>
      </c>
      <c r="J80" s="63">
        <v>198</v>
      </c>
      <c r="K80" s="67">
        <f t="shared" si="10"/>
        <v>2136.263</v>
      </c>
      <c r="L80" s="67">
        <f t="shared" si="7"/>
        <v>2334.263</v>
      </c>
      <c r="M80" s="63">
        <f t="shared" si="8"/>
        <v>10.150470069488533</v>
      </c>
      <c r="N80" s="20"/>
      <c r="O80" s="20"/>
      <c r="P80" s="20"/>
      <c r="Q80" s="20"/>
      <c r="R80" s="20"/>
      <c r="S80" s="20"/>
      <c r="T80" s="20"/>
      <c r="U80" s="20"/>
      <c r="V80" s="20"/>
      <c r="W80" s="20"/>
      <c r="X80" s="20"/>
      <c r="Y80" s="20"/>
      <c r="Z80" s="20"/>
      <c r="AA80" s="20"/>
    </row>
    <row r="81" spans="1:27" ht="12" customHeight="1">
      <c r="A81" s="43">
        <v>1982</v>
      </c>
      <c r="B81" s="79">
        <f>IF(+'[1]Pop'!D203=0,'[1]Pop'!H203,'[1]Pop'!D203)</f>
        <v>232.188</v>
      </c>
      <c r="C81" s="63">
        <v>2752.298</v>
      </c>
      <c r="D81" s="63">
        <v>18</v>
      </c>
      <c r="E81" s="63">
        <v>889</v>
      </c>
      <c r="F81" s="60">
        <f t="shared" si="9"/>
        <v>3659.298</v>
      </c>
      <c r="G81" s="63">
        <v>37</v>
      </c>
      <c r="H81" s="63">
        <v>15</v>
      </c>
      <c r="I81" s="63">
        <v>982</v>
      </c>
      <c r="J81" s="63">
        <v>474</v>
      </c>
      <c r="K81" s="67">
        <f t="shared" si="10"/>
        <v>2151.298</v>
      </c>
      <c r="L81" s="67">
        <f t="shared" si="7"/>
        <v>2625.298</v>
      </c>
      <c r="M81" s="63">
        <f t="shared" si="8"/>
        <v>11.306777266697676</v>
      </c>
      <c r="N81" s="20"/>
      <c r="O81" s="20"/>
      <c r="P81" s="20"/>
      <c r="Q81" s="20"/>
      <c r="R81" s="20"/>
      <c r="S81" s="20"/>
      <c r="T81" s="20"/>
      <c r="U81" s="20"/>
      <c r="V81" s="20"/>
      <c r="W81" s="20"/>
      <c r="X81" s="20"/>
      <c r="Y81" s="20"/>
      <c r="Z81" s="20"/>
      <c r="AA81" s="20"/>
    </row>
    <row r="82" spans="1:27" ht="12" customHeight="1">
      <c r="A82" s="43">
        <v>1983</v>
      </c>
      <c r="B82" s="79">
        <f>IF(+'[1]Pop'!D204=0,'[1]Pop'!H204,'[1]Pop'!D204)</f>
        <v>234.307</v>
      </c>
      <c r="C82" s="63">
        <v>2927.716</v>
      </c>
      <c r="D82" s="63">
        <v>22</v>
      </c>
      <c r="E82" s="63">
        <v>982</v>
      </c>
      <c r="F82" s="60">
        <f t="shared" si="9"/>
        <v>3931.716</v>
      </c>
      <c r="G82" s="63">
        <v>42</v>
      </c>
      <c r="H82" s="63">
        <v>9</v>
      </c>
      <c r="I82" s="63">
        <v>1161</v>
      </c>
      <c r="J82" s="63">
        <v>645</v>
      </c>
      <c r="K82" s="67">
        <f t="shared" si="10"/>
        <v>2074.716</v>
      </c>
      <c r="L82" s="67">
        <f t="shared" si="7"/>
        <v>2719.716</v>
      </c>
      <c r="M82" s="63">
        <f t="shared" si="8"/>
        <v>11.607489319567918</v>
      </c>
      <c r="N82" s="20"/>
      <c r="O82" s="20"/>
      <c r="P82" s="20"/>
      <c r="Q82" s="20"/>
      <c r="R82" s="20"/>
      <c r="S82" s="20"/>
      <c r="T82" s="20"/>
      <c r="U82" s="20"/>
      <c r="V82" s="20"/>
      <c r="W82" s="20"/>
      <c r="X82" s="20"/>
      <c r="Y82" s="20"/>
      <c r="Z82" s="20"/>
      <c r="AA82" s="20"/>
    </row>
    <row r="83" spans="1:27" ht="12" customHeight="1">
      <c r="A83" s="43">
        <v>1984</v>
      </c>
      <c r="B83" s="79">
        <f>IF(+'[1]Pop'!D205=0,'[1]Pop'!H205,'[1]Pop'!D205)</f>
        <v>236.348</v>
      </c>
      <c r="C83" s="63">
        <v>2648.459</v>
      </c>
      <c r="D83" s="63">
        <v>24</v>
      </c>
      <c r="E83" s="63">
        <v>1161</v>
      </c>
      <c r="F83" s="60">
        <f t="shared" si="9"/>
        <v>3833.459</v>
      </c>
      <c r="G83" s="63">
        <v>59</v>
      </c>
      <c r="H83" s="63">
        <v>12</v>
      </c>
      <c r="I83" s="63">
        <v>961</v>
      </c>
      <c r="J83" s="63">
        <v>560</v>
      </c>
      <c r="K83" s="67">
        <f t="shared" si="10"/>
        <v>2241.459</v>
      </c>
      <c r="L83" s="67">
        <f t="shared" si="7"/>
        <v>2801.459</v>
      </c>
      <c r="M83" s="63">
        <f t="shared" si="8"/>
        <v>11.853110667321067</v>
      </c>
      <c r="N83" s="20"/>
      <c r="O83" s="20"/>
      <c r="P83" s="20"/>
      <c r="Q83" s="20"/>
      <c r="R83" s="20"/>
      <c r="S83" s="20"/>
      <c r="T83" s="20"/>
      <c r="U83" s="20"/>
      <c r="V83" s="20"/>
      <c r="W83" s="20"/>
      <c r="X83" s="20"/>
      <c r="Y83" s="20"/>
      <c r="Z83" s="20"/>
      <c r="AA83" s="20"/>
    </row>
    <row r="84" spans="1:27" ht="12" customHeight="1">
      <c r="A84" s="43">
        <v>1985</v>
      </c>
      <c r="B84" s="79">
        <f>IF(+'[1]Pop'!D206=0,'[1]Pop'!H206,'[1]Pop'!D206)</f>
        <v>238.466</v>
      </c>
      <c r="C84" s="63">
        <v>2855.23</v>
      </c>
      <c r="D84" s="63">
        <v>20</v>
      </c>
      <c r="E84" s="63">
        <v>961</v>
      </c>
      <c r="F84" s="60">
        <f t="shared" si="9"/>
        <v>3836.23</v>
      </c>
      <c r="G84" s="63">
        <v>70</v>
      </c>
      <c r="H84" s="63">
        <v>9</v>
      </c>
      <c r="I84" s="63">
        <v>851</v>
      </c>
      <c r="J84" s="63">
        <v>636</v>
      </c>
      <c r="K84" s="67">
        <f t="shared" si="10"/>
        <v>2270.23</v>
      </c>
      <c r="L84" s="67">
        <f t="shared" si="7"/>
        <v>2906.23</v>
      </c>
      <c r="M84" s="63">
        <f t="shared" si="8"/>
        <v>12.187188110674057</v>
      </c>
      <c r="N84" s="20"/>
      <c r="O84" s="20"/>
      <c r="P84" s="20"/>
      <c r="Q84" s="20"/>
      <c r="R84" s="20"/>
      <c r="S84" s="20"/>
      <c r="T84" s="20"/>
      <c r="U84" s="20"/>
      <c r="V84" s="20"/>
      <c r="W84" s="20"/>
      <c r="X84" s="20"/>
      <c r="Y84" s="20"/>
      <c r="Z84" s="20"/>
      <c r="AA84" s="20"/>
    </row>
    <row r="85" spans="1:27" ht="12" customHeight="1">
      <c r="A85" s="41">
        <v>1986</v>
      </c>
      <c r="B85" s="78">
        <f>IF(+'[1]Pop'!D207=0,'[1]Pop'!H207,'[1]Pop'!D207)</f>
        <v>240.651</v>
      </c>
      <c r="C85" s="62">
        <v>2798.16</v>
      </c>
      <c r="D85" s="62">
        <v>23</v>
      </c>
      <c r="E85" s="62">
        <v>851</v>
      </c>
      <c r="F85" s="56">
        <f t="shared" si="9"/>
        <v>3672.16</v>
      </c>
      <c r="G85" s="62">
        <v>49</v>
      </c>
      <c r="H85" s="62">
        <v>9</v>
      </c>
      <c r="I85" s="62">
        <v>697</v>
      </c>
      <c r="J85" s="62">
        <v>543</v>
      </c>
      <c r="K85" s="62">
        <f t="shared" si="10"/>
        <v>2374.16</v>
      </c>
      <c r="L85" s="66">
        <f t="shared" si="7"/>
        <v>2917.16</v>
      </c>
      <c r="M85" s="62">
        <f t="shared" si="8"/>
        <v>12.121952537076512</v>
      </c>
      <c r="N85" s="20"/>
      <c r="O85" s="20"/>
      <c r="P85" s="20"/>
      <c r="Q85" s="20"/>
      <c r="R85" s="20"/>
      <c r="S85" s="20"/>
      <c r="T85" s="20"/>
      <c r="U85" s="20"/>
      <c r="V85" s="20"/>
      <c r="W85" s="20"/>
      <c r="X85" s="20"/>
      <c r="Y85" s="20"/>
      <c r="Z85" s="20"/>
      <c r="AA85" s="20"/>
    </row>
    <row r="86" spans="1:27" ht="12" customHeight="1">
      <c r="A86" s="41">
        <v>1987</v>
      </c>
      <c r="B86" s="78">
        <f>IF(+'[1]Pop'!D208=0,'[1]Pop'!H208,'[1]Pop'!D208)</f>
        <v>242.804</v>
      </c>
      <c r="C86" s="62">
        <v>2716.659</v>
      </c>
      <c r="D86" s="62">
        <v>15</v>
      </c>
      <c r="E86" s="62">
        <v>697</v>
      </c>
      <c r="F86" s="56">
        <f t="shared" si="9"/>
        <v>3428.659</v>
      </c>
      <c r="G86" s="62">
        <v>35</v>
      </c>
      <c r="H86" s="62">
        <v>12</v>
      </c>
      <c r="I86" s="62">
        <v>370</v>
      </c>
      <c r="J86" s="62">
        <v>586</v>
      </c>
      <c r="K86" s="62">
        <f t="shared" si="10"/>
        <v>2425.659</v>
      </c>
      <c r="L86" s="66">
        <f t="shared" si="7"/>
        <v>3011.659</v>
      </c>
      <c r="M86" s="62">
        <f t="shared" si="8"/>
        <v>12.40366303685277</v>
      </c>
      <c r="N86" s="20"/>
      <c r="O86" s="20"/>
      <c r="P86" s="20"/>
      <c r="Q86" s="20"/>
      <c r="R86" s="20"/>
      <c r="S86" s="20"/>
      <c r="T86" s="20"/>
      <c r="U86" s="20"/>
      <c r="V86" s="20"/>
      <c r="W86" s="20"/>
      <c r="X86" s="20"/>
      <c r="Y86" s="20"/>
      <c r="Z86" s="20"/>
      <c r="AA86" s="20"/>
    </row>
    <row r="87" spans="1:27" ht="12" customHeight="1">
      <c r="A87" s="41">
        <v>1988</v>
      </c>
      <c r="B87" s="78">
        <f>IF(+'[1]Pop'!D209=0,'[1]Pop'!H209,'[1]Pop'!D209)</f>
        <v>245.021</v>
      </c>
      <c r="C87" s="62">
        <v>2756.577</v>
      </c>
      <c r="D87" s="62">
        <v>18</v>
      </c>
      <c r="E87" s="62">
        <v>370</v>
      </c>
      <c r="F87" s="56">
        <f t="shared" si="9"/>
        <v>3144.577</v>
      </c>
      <c r="G87" s="62">
        <v>24</v>
      </c>
      <c r="H87" s="62">
        <v>10</v>
      </c>
      <c r="I87" s="62">
        <v>293</v>
      </c>
      <c r="J87" s="62">
        <v>257</v>
      </c>
      <c r="K87" s="62">
        <f t="shared" si="10"/>
        <v>2560.577</v>
      </c>
      <c r="L87" s="66">
        <f t="shared" si="7"/>
        <v>2817.577</v>
      </c>
      <c r="M87" s="62">
        <f t="shared" si="8"/>
        <v>11.499328628974661</v>
      </c>
      <c r="N87" s="20"/>
      <c r="O87" s="20"/>
      <c r="P87" s="20"/>
      <c r="Q87" s="20"/>
      <c r="R87" s="20"/>
      <c r="S87" s="20"/>
      <c r="T87" s="20"/>
      <c r="U87" s="20"/>
      <c r="V87" s="20"/>
      <c r="W87" s="20"/>
      <c r="X87" s="20"/>
      <c r="Y87" s="20"/>
      <c r="Z87" s="20"/>
      <c r="AA87" s="20"/>
    </row>
    <row r="88" spans="1:27" ht="12" customHeight="1">
      <c r="A88" s="41">
        <v>1989</v>
      </c>
      <c r="B88" s="78">
        <f>IF(+'[1]Pop'!D210=0,'[1]Pop'!H210,'[1]Pop'!D210)</f>
        <v>247.342</v>
      </c>
      <c r="C88" s="62">
        <v>2674.075</v>
      </c>
      <c r="D88" s="62">
        <v>20</v>
      </c>
      <c r="E88" s="62">
        <v>293</v>
      </c>
      <c r="F88" s="56">
        <f t="shared" si="9"/>
        <v>2987.075</v>
      </c>
      <c r="G88" s="62">
        <v>6</v>
      </c>
      <c r="H88" s="62">
        <v>16</v>
      </c>
      <c r="I88" s="62">
        <v>237</v>
      </c>
      <c r="J88" s="62">
        <v>67</v>
      </c>
      <c r="K88" s="62">
        <f t="shared" si="10"/>
        <v>2661.075</v>
      </c>
      <c r="L88" s="66">
        <f t="shared" si="7"/>
        <v>2728.075</v>
      </c>
      <c r="M88" s="62">
        <f t="shared" si="8"/>
        <v>11.029566349427109</v>
      </c>
      <c r="N88" s="20"/>
      <c r="O88" s="20"/>
      <c r="P88" s="20"/>
      <c r="Q88" s="20"/>
      <c r="R88" s="20"/>
      <c r="S88" s="20"/>
      <c r="T88" s="20"/>
      <c r="U88" s="20"/>
      <c r="V88" s="20"/>
      <c r="W88" s="20"/>
      <c r="X88" s="20"/>
      <c r="Y88" s="20"/>
      <c r="Z88" s="20"/>
      <c r="AA88" s="20"/>
    </row>
    <row r="89" spans="1:27" ht="12" customHeight="1">
      <c r="A89" s="41">
        <v>1990</v>
      </c>
      <c r="B89" s="78">
        <f>IF(+'[1]Pop'!D211=0,'[1]Pop'!H211,'[1]Pop'!D211)</f>
        <v>250.132</v>
      </c>
      <c r="C89" s="62">
        <v>2894.221</v>
      </c>
      <c r="D89" s="62">
        <v>21</v>
      </c>
      <c r="E89" s="62">
        <v>237</v>
      </c>
      <c r="F89" s="56">
        <f t="shared" si="9"/>
        <v>3152.221</v>
      </c>
      <c r="G89" s="62">
        <v>9</v>
      </c>
      <c r="H89" s="62">
        <v>13</v>
      </c>
      <c r="I89" s="62">
        <v>347</v>
      </c>
      <c r="J89" s="62">
        <v>20.5</v>
      </c>
      <c r="K89" s="62">
        <f t="shared" si="10"/>
        <v>2762.721</v>
      </c>
      <c r="L89" s="66">
        <f t="shared" si="7"/>
        <v>2783.221</v>
      </c>
      <c r="M89" s="62">
        <f t="shared" si="8"/>
        <v>11.12700893928006</v>
      </c>
      <c r="N89" s="20"/>
      <c r="O89" s="20"/>
      <c r="P89" s="20"/>
      <c r="Q89" s="20"/>
      <c r="R89" s="20"/>
      <c r="S89" s="20"/>
      <c r="T89" s="20"/>
      <c r="U89" s="20"/>
      <c r="V89" s="20"/>
      <c r="W89" s="20"/>
      <c r="X89" s="20"/>
      <c r="Y89" s="20"/>
      <c r="Z89" s="20"/>
      <c r="AA89" s="20"/>
    </row>
    <row r="90" spans="1:27" ht="12" customHeight="1">
      <c r="A90" s="43">
        <v>1991</v>
      </c>
      <c r="B90" s="79">
        <f>IF(+'[1]Pop'!D212=0,'[1]Pop'!H212,'[1]Pop'!D212)</f>
        <v>253.493</v>
      </c>
      <c r="C90" s="63">
        <v>2768.925</v>
      </c>
      <c r="D90" s="63">
        <v>21</v>
      </c>
      <c r="E90" s="63">
        <v>347</v>
      </c>
      <c r="F90" s="60">
        <f t="shared" si="9"/>
        <v>3136.925</v>
      </c>
      <c r="G90" s="63">
        <v>6</v>
      </c>
      <c r="H90" s="63">
        <v>15</v>
      </c>
      <c r="I90" s="63">
        <v>319</v>
      </c>
      <c r="J90" s="63">
        <v>61</v>
      </c>
      <c r="K90" s="67">
        <f t="shared" si="10"/>
        <v>2735.925</v>
      </c>
      <c r="L90" s="67">
        <f t="shared" si="7"/>
        <v>2796.925</v>
      </c>
      <c r="M90" s="63">
        <f t="shared" si="8"/>
        <v>11.0335393876754</v>
      </c>
      <c r="N90" s="20"/>
      <c r="O90" s="20"/>
      <c r="P90" s="20"/>
      <c r="Q90" s="20"/>
      <c r="R90" s="20"/>
      <c r="S90" s="20"/>
      <c r="T90" s="20"/>
      <c r="U90" s="20"/>
      <c r="V90" s="20"/>
      <c r="W90" s="20"/>
      <c r="X90" s="20"/>
      <c r="Y90" s="20"/>
      <c r="Z90" s="20"/>
      <c r="AA90" s="20"/>
    </row>
    <row r="91" spans="1:27" ht="12" customHeight="1">
      <c r="A91" s="45">
        <v>1992</v>
      </c>
      <c r="B91" s="79">
        <f>IF(+'[1]Pop'!D213=0,'[1]Pop'!H213,'[1]Pop'!D213)</f>
        <v>256.894</v>
      </c>
      <c r="C91" s="63">
        <v>2936.561</v>
      </c>
      <c r="D91" s="63">
        <v>18</v>
      </c>
      <c r="E91" s="63">
        <v>319</v>
      </c>
      <c r="F91" s="60">
        <f t="shared" si="9"/>
        <v>3273.561</v>
      </c>
      <c r="G91" s="63">
        <v>14</v>
      </c>
      <c r="H91" s="63">
        <v>17</v>
      </c>
      <c r="I91" s="63">
        <v>350</v>
      </c>
      <c r="J91" s="63">
        <v>6</v>
      </c>
      <c r="K91" s="67">
        <f t="shared" si="10"/>
        <v>2885.561</v>
      </c>
      <c r="L91" s="67">
        <f>F91-SUM(G91:I91)-1</f>
        <v>2891.561</v>
      </c>
      <c r="M91" s="63">
        <f t="shared" si="8"/>
        <v>11.255852608468864</v>
      </c>
      <c r="N91" s="20"/>
      <c r="O91" s="20"/>
      <c r="P91" s="20"/>
      <c r="Q91" s="20"/>
      <c r="R91" s="20"/>
      <c r="S91" s="20"/>
      <c r="T91" s="20"/>
      <c r="U91" s="20"/>
      <c r="V91" s="20"/>
      <c r="W91" s="20"/>
      <c r="X91" s="20"/>
      <c r="Y91" s="20"/>
      <c r="Z91" s="20"/>
      <c r="AA91" s="20"/>
    </row>
    <row r="92" spans="1:27" ht="12" customHeight="1">
      <c r="A92" s="43">
        <v>1993</v>
      </c>
      <c r="B92" s="79">
        <f>IF(+'[1]Pop'!D214=0,'[1]Pop'!H214,'[1]Pop'!D214)</f>
        <v>260.255</v>
      </c>
      <c r="C92" s="63">
        <v>2957.26</v>
      </c>
      <c r="D92" s="63">
        <v>20</v>
      </c>
      <c r="E92" s="63">
        <v>350</v>
      </c>
      <c r="F92" s="60">
        <f t="shared" si="9"/>
        <v>3327.26</v>
      </c>
      <c r="G92" s="63">
        <v>8</v>
      </c>
      <c r="H92" s="63">
        <v>16</v>
      </c>
      <c r="I92" s="63">
        <v>359</v>
      </c>
      <c r="J92" s="63">
        <v>19</v>
      </c>
      <c r="K92" s="67">
        <f t="shared" si="10"/>
        <v>2925.26</v>
      </c>
      <c r="L92" s="67">
        <f aca="true" t="shared" si="11" ref="L92:L118">F92-SUM(G92:I92)</f>
        <v>2944.26</v>
      </c>
      <c r="M92" s="63">
        <f t="shared" si="8"/>
        <v>11.312981498914526</v>
      </c>
      <c r="N92" s="14"/>
      <c r="O92" s="20"/>
      <c r="P92" s="20"/>
      <c r="Q92" s="20"/>
      <c r="R92" s="20"/>
      <c r="S92" s="20"/>
      <c r="T92" s="20"/>
      <c r="U92" s="20"/>
      <c r="V92" s="20"/>
      <c r="W92" s="20"/>
      <c r="X92" s="20"/>
      <c r="Y92" s="20"/>
      <c r="Z92" s="20"/>
      <c r="AA92" s="20"/>
    </row>
    <row r="93" spans="1:27" ht="12" customHeight="1">
      <c r="A93" s="43">
        <v>1994</v>
      </c>
      <c r="B93" s="79">
        <f>IF(+'[1]Pop'!D215=0,'[1]Pop'!H215,'[1]Pop'!D215)</f>
        <v>263.436</v>
      </c>
      <c r="C93" s="63">
        <v>2974.42</v>
      </c>
      <c r="D93" s="63">
        <v>17</v>
      </c>
      <c r="E93" s="63">
        <v>359</v>
      </c>
      <c r="F93" s="60">
        <f t="shared" si="9"/>
        <v>3350.42</v>
      </c>
      <c r="G93" s="63">
        <v>11</v>
      </c>
      <c r="H93" s="63">
        <v>20</v>
      </c>
      <c r="I93" s="63">
        <v>310</v>
      </c>
      <c r="J93" s="63">
        <v>4</v>
      </c>
      <c r="K93" s="67">
        <f t="shared" si="10"/>
        <v>3005.42</v>
      </c>
      <c r="L93" s="67">
        <f t="shared" si="11"/>
        <v>3009.42</v>
      </c>
      <c r="M93" s="63">
        <f t="shared" si="8"/>
        <v>11.423723409101264</v>
      </c>
      <c r="N93" s="14"/>
      <c r="O93" s="20"/>
      <c r="P93" s="20"/>
      <c r="Q93" s="20"/>
      <c r="R93" s="20"/>
      <c r="S93" s="20"/>
      <c r="T93" s="20"/>
      <c r="U93" s="20"/>
      <c r="V93" s="20"/>
      <c r="W93" s="20"/>
      <c r="X93" s="20"/>
      <c r="Y93" s="20"/>
      <c r="Z93" s="20"/>
      <c r="AA93" s="20"/>
    </row>
    <row r="94" spans="1:27" ht="12" customHeight="1">
      <c r="A94" s="43">
        <v>1995</v>
      </c>
      <c r="B94" s="79">
        <f>IF(+'[1]Pop'!D216=0,'[1]Pop'!H216,'[1]Pop'!D216)</f>
        <v>266.557</v>
      </c>
      <c r="C94" s="63">
        <v>3131.39</v>
      </c>
      <c r="D94" s="63">
        <v>20.867898689714004</v>
      </c>
      <c r="E94" s="63">
        <v>310</v>
      </c>
      <c r="F94" s="60">
        <f t="shared" si="9"/>
        <v>3462.257898689714</v>
      </c>
      <c r="G94" s="63">
        <v>16.149519357356247</v>
      </c>
      <c r="H94" s="63">
        <v>24</v>
      </c>
      <c r="I94" s="63">
        <v>306.796</v>
      </c>
      <c r="J94" s="67" t="s">
        <v>7</v>
      </c>
      <c r="K94" s="67">
        <f>L94</f>
        <v>3115.3123793323575</v>
      </c>
      <c r="L94" s="67">
        <f t="shared" si="11"/>
        <v>3115.3123793323575</v>
      </c>
      <c r="M94" s="63">
        <f t="shared" si="8"/>
        <v>11.687227794927004</v>
      </c>
      <c r="N94" s="14"/>
      <c r="O94" s="20"/>
      <c r="P94" s="20"/>
      <c r="Q94" s="20"/>
      <c r="R94" s="20"/>
      <c r="S94" s="20"/>
      <c r="T94" s="20"/>
      <c r="U94" s="20"/>
      <c r="V94" s="20"/>
      <c r="W94" s="20"/>
      <c r="X94" s="20"/>
      <c r="Y94" s="20"/>
      <c r="Z94" s="20"/>
      <c r="AA94" s="20"/>
    </row>
    <row r="95" spans="1:27" ht="12" customHeight="1">
      <c r="A95" s="41">
        <v>1996</v>
      </c>
      <c r="B95" s="78">
        <f>IF(+'[1]Pop'!D217=0,'[1]Pop'!H217,'[1]Pop'!D217)</f>
        <v>269.667</v>
      </c>
      <c r="C95" s="62">
        <v>3280.773</v>
      </c>
      <c r="D95" s="62">
        <v>27.189242877713003</v>
      </c>
      <c r="E95" s="62">
        <v>306.796</v>
      </c>
      <c r="F95" s="56">
        <f t="shared" si="9"/>
        <v>3614.7582428777127</v>
      </c>
      <c r="G95" s="69">
        <v>25.66923431108539</v>
      </c>
      <c r="H95" s="69">
        <v>25</v>
      </c>
      <c r="I95" s="69">
        <v>379.673</v>
      </c>
      <c r="J95" s="90" t="s">
        <v>7</v>
      </c>
      <c r="K95" s="62">
        <f aca="true" t="shared" si="12" ref="K95:K101">L95</f>
        <v>3184.416008566627</v>
      </c>
      <c r="L95" s="66">
        <f t="shared" si="11"/>
        <v>3184.416008566627</v>
      </c>
      <c r="M95" s="62">
        <f t="shared" si="8"/>
        <v>11.808697425219354</v>
      </c>
      <c r="N95" s="14"/>
      <c r="O95" s="20"/>
      <c r="P95" s="20"/>
      <c r="Q95" s="20"/>
      <c r="R95" s="20"/>
      <c r="S95" s="20"/>
      <c r="T95" s="20"/>
      <c r="U95" s="20"/>
      <c r="V95" s="20"/>
      <c r="W95" s="20"/>
      <c r="X95" s="20"/>
      <c r="Y95" s="20"/>
      <c r="Z95" s="20"/>
      <c r="AA95" s="20"/>
    </row>
    <row r="96" spans="1:27" ht="12" customHeight="1">
      <c r="A96" s="41">
        <v>1997</v>
      </c>
      <c r="B96" s="78">
        <f>IF(+'[1]Pop'!D218=0,'[1]Pop'!H218,'[1]Pop'!D218)</f>
        <v>272.912</v>
      </c>
      <c r="C96" s="62">
        <v>3285.558</v>
      </c>
      <c r="D96" s="62">
        <v>25.499802794222</v>
      </c>
      <c r="E96" s="62">
        <v>379.673</v>
      </c>
      <c r="F96" s="56">
        <f t="shared" si="9"/>
        <v>3690.7308027942217</v>
      </c>
      <c r="G96" s="69">
        <v>31.897252082040183</v>
      </c>
      <c r="H96" s="69">
        <v>24</v>
      </c>
      <c r="I96" s="69">
        <v>410.418</v>
      </c>
      <c r="J96" s="90" t="s">
        <v>7</v>
      </c>
      <c r="K96" s="62">
        <f t="shared" si="12"/>
        <v>3224.4155507121814</v>
      </c>
      <c r="L96" s="66">
        <f t="shared" si="11"/>
        <v>3224.4155507121814</v>
      </c>
      <c r="M96" s="62">
        <f t="shared" si="8"/>
        <v>11.814854424547772</v>
      </c>
      <c r="N96" s="20"/>
      <c r="O96" s="20"/>
      <c r="P96" s="20"/>
      <c r="Q96" s="20"/>
      <c r="R96" s="20"/>
      <c r="S96" s="20"/>
      <c r="T96" s="20"/>
      <c r="U96" s="20"/>
      <c r="V96" s="20"/>
      <c r="W96" s="20"/>
      <c r="X96" s="20"/>
      <c r="Y96" s="20"/>
      <c r="Z96" s="20"/>
      <c r="AA96" s="20"/>
    </row>
    <row r="97" spans="1:27" ht="12" customHeight="1">
      <c r="A97" s="41">
        <v>1998</v>
      </c>
      <c r="B97" s="78">
        <f>IF(+'[1]Pop'!D219=0,'[1]Pop'!H219,'[1]Pop'!D219)</f>
        <v>276.115</v>
      </c>
      <c r="C97" s="56">
        <v>3314.652</v>
      </c>
      <c r="D97" s="56">
        <v>49.382501390206</v>
      </c>
      <c r="E97" s="66">
        <v>410.418</v>
      </c>
      <c r="F97" s="56">
        <f t="shared" si="9"/>
        <v>3774.452501390206</v>
      </c>
      <c r="G97" s="56">
        <v>34.342952923929204</v>
      </c>
      <c r="H97" s="56">
        <v>25</v>
      </c>
      <c r="I97" s="56">
        <v>407.692</v>
      </c>
      <c r="J97" s="90" t="s">
        <v>7</v>
      </c>
      <c r="K97" s="62">
        <f t="shared" si="12"/>
        <v>3307.417548466277</v>
      </c>
      <c r="L97" s="66">
        <f t="shared" si="11"/>
        <v>3307.417548466277</v>
      </c>
      <c r="M97" s="62">
        <f t="shared" si="8"/>
        <v>11.97840591226944</v>
      </c>
      <c r="N97" s="20"/>
      <c r="O97" s="20"/>
      <c r="P97" s="20"/>
      <c r="Q97" s="20"/>
      <c r="R97" s="20"/>
      <c r="S97" s="20"/>
      <c r="T97" s="20"/>
      <c r="U97" s="20"/>
      <c r="V97" s="20"/>
      <c r="W97" s="20"/>
      <c r="X97" s="20"/>
      <c r="Y97" s="20"/>
      <c r="Z97" s="20"/>
      <c r="AA97" s="20"/>
    </row>
    <row r="98" spans="1:27" ht="12" customHeight="1">
      <c r="A98" s="41">
        <v>1999</v>
      </c>
      <c r="B98" s="78">
        <f>IF(+'[1]Pop'!D220=0,'[1]Pop'!H220,'[1]Pop'!D220)</f>
        <v>279.295</v>
      </c>
      <c r="C98" s="56">
        <v>3567.924</v>
      </c>
      <c r="D98" s="56">
        <v>68.76538366410401</v>
      </c>
      <c r="E98" s="56">
        <v>407.692</v>
      </c>
      <c r="F98" s="56">
        <f t="shared" si="9"/>
        <v>4044.381383664104</v>
      </c>
      <c r="G98" s="56">
        <v>25.72106791494546</v>
      </c>
      <c r="H98" s="56">
        <v>14</v>
      </c>
      <c r="I98" s="56">
        <v>457.99</v>
      </c>
      <c r="J98" s="90" t="s">
        <v>7</v>
      </c>
      <c r="K98" s="62">
        <f t="shared" si="12"/>
        <v>3546.6703157491584</v>
      </c>
      <c r="L98" s="66">
        <f t="shared" si="11"/>
        <v>3546.6703157491584</v>
      </c>
      <c r="M98" s="62">
        <f t="shared" si="8"/>
        <v>12.69865309350027</v>
      </c>
      <c r="N98" s="20"/>
      <c r="O98" s="20"/>
      <c r="P98" s="20"/>
      <c r="Q98" s="20"/>
      <c r="R98" s="20"/>
      <c r="S98" s="20"/>
      <c r="T98" s="20"/>
      <c r="U98" s="20"/>
      <c r="V98" s="20"/>
      <c r="W98" s="20"/>
      <c r="X98" s="20"/>
      <c r="Y98" s="20"/>
      <c r="Z98" s="20"/>
      <c r="AA98" s="20"/>
    </row>
    <row r="99" spans="1:27" ht="12" customHeight="1">
      <c r="A99" s="41">
        <v>2000</v>
      </c>
      <c r="B99" s="78">
        <f>IF(+'[1]Pop'!D221=0,'[1]Pop'!H221,'[1]Pop'!D221)</f>
        <v>282.385</v>
      </c>
      <c r="C99" s="56">
        <v>3641.624</v>
      </c>
      <c r="D99" s="56">
        <v>48.196967576579006</v>
      </c>
      <c r="E99" s="66">
        <v>457.99</v>
      </c>
      <c r="F99" s="56">
        <f t="shared" si="9"/>
        <v>4147.810967576579</v>
      </c>
      <c r="G99" s="56">
        <v>29.449969059420972</v>
      </c>
      <c r="H99" s="56">
        <v>14</v>
      </c>
      <c r="I99" s="56">
        <v>522.625</v>
      </c>
      <c r="J99" s="90" t="s">
        <v>7</v>
      </c>
      <c r="K99" s="62">
        <f t="shared" si="12"/>
        <v>3581.735998517158</v>
      </c>
      <c r="L99" s="66">
        <f t="shared" si="11"/>
        <v>3581.735998517158</v>
      </c>
      <c r="M99" s="62">
        <f t="shared" si="8"/>
        <v>12.68387484645841</v>
      </c>
      <c r="N99" s="20"/>
      <c r="O99" s="20"/>
      <c r="P99" s="20"/>
      <c r="Q99" s="20"/>
      <c r="R99" s="20"/>
      <c r="S99" s="20"/>
      <c r="T99" s="20"/>
      <c r="U99" s="20"/>
      <c r="V99" s="20"/>
      <c r="W99" s="20"/>
      <c r="X99" s="20"/>
      <c r="Y99" s="20"/>
      <c r="Z99" s="20"/>
      <c r="AA99" s="20"/>
    </row>
    <row r="100" spans="1:27" ht="12" customHeight="1">
      <c r="A100" s="43">
        <v>2001</v>
      </c>
      <c r="B100" s="79">
        <f>IF(+'[1]Pop'!D222=0,'[1]Pop'!H222,'[1]Pop'!D222)</f>
        <v>285.309019</v>
      </c>
      <c r="C100" s="60">
        <v>3544.185</v>
      </c>
      <c r="D100" s="60">
        <v>71.14220535738801</v>
      </c>
      <c r="E100" s="67">
        <v>522.625</v>
      </c>
      <c r="F100" s="60">
        <f aca="true" t="shared" si="13" ref="F100:F105">SUM(C100,D100,E100)</f>
        <v>4137.952205357387</v>
      </c>
      <c r="G100" s="60">
        <v>24.109055078177047</v>
      </c>
      <c r="H100" s="60">
        <v>9</v>
      </c>
      <c r="I100" s="60">
        <v>449.105</v>
      </c>
      <c r="J100" s="91" t="s">
        <v>7</v>
      </c>
      <c r="K100" s="67">
        <f t="shared" si="12"/>
        <v>3655.7381502792105</v>
      </c>
      <c r="L100" s="67">
        <f t="shared" si="11"/>
        <v>3655.7381502792105</v>
      </c>
      <c r="M100" s="63">
        <f t="shared" si="8"/>
        <v>12.81325828076683</v>
      </c>
      <c r="N100" s="20"/>
      <c r="O100" s="20"/>
      <c r="P100" s="20"/>
      <c r="Q100" s="20"/>
      <c r="R100" s="20"/>
      <c r="S100" s="20"/>
      <c r="T100" s="20"/>
      <c r="U100" s="20"/>
      <c r="V100" s="20"/>
      <c r="W100" s="20"/>
      <c r="X100" s="20"/>
      <c r="Y100" s="20"/>
      <c r="Z100" s="20"/>
      <c r="AA100" s="20"/>
    </row>
    <row r="101" spans="1:27" ht="12" customHeight="1">
      <c r="A101" s="43">
        <v>2002</v>
      </c>
      <c r="B101" s="79">
        <f>IF(+'[1]Pop'!D223=0,'[1]Pop'!H223,'[1]Pop'!D223)</f>
        <v>288.104818</v>
      </c>
      <c r="C101" s="60">
        <v>3690.978</v>
      </c>
      <c r="D101" s="60">
        <v>85.35345213316401</v>
      </c>
      <c r="E101" s="67">
        <v>449.105</v>
      </c>
      <c r="F101" s="60">
        <f t="shared" si="13"/>
        <v>4225.4364521331645</v>
      </c>
      <c r="G101" s="60">
        <v>27.383365087556314</v>
      </c>
      <c r="H101" s="60">
        <v>8</v>
      </c>
      <c r="I101" s="60">
        <v>493.262</v>
      </c>
      <c r="J101" s="91" t="s">
        <v>7</v>
      </c>
      <c r="K101" s="67">
        <f t="shared" si="12"/>
        <v>3696.791087045608</v>
      </c>
      <c r="L101" s="67">
        <f t="shared" si="11"/>
        <v>3696.791087045608</v>
      </c>
      <c r="M101" s="63">
        <f t="shared" si="8"/>
        <v>12.831410153805924</v>
      </c>
      <c r="N101" s="20"/>
      <c r="O101" s="20"/>
      <c r="P101" s="20"/>
      <c r="Q101" s="20"/>
      <c r="R101" s="20"/>
      <c r="S101" s="20"/>
      <c r="T101" s="20"/>
      <c r="U101" s="20"/>
      <c r="V101" s="20"/>
      <c r="W101" s="20"/>
      <c r="X101" s="20"/>
      <c r="Y101" s="20"/>
      <c r="Z101" s="20"/>
      <c r="AA101" s="20"/>
    </row>
    <row r="102" spans="1:27" ht="12" customHeight="1">
      <c r="A102" s="43">
        <v>2003</v>
      </c>
      <c r="B102" s="79">
        <f>IF(+'[1]Pop'!D224=0,'[1]Pop'!H224,'[1]Pop'!D224)</f>
        <v>290.819634</v>
      </c>
      <c r="C102" s="60">
        <v>3621.656</v>
      </c>
      <c r="D102" s="60">
        <v>70.00876458062801</v>
      </c>
      <c r="E102" s="67">
        <v>493.262</v>
      </c>
      <c r="F102" s="60">
        <f t="shared" si="13"/>
        <v>4184.926764580628</v>
      </c>
      <c r="G102" s="60">
        <v>29.268218167189794</v>
      </c>
      <c r="H102" s="60">
        <v>11</v>
      </c>
      <c r="I102" s="60">
        <v>491.419</v>
      </c>
      <c r="J102" s="60">
        <v>11</v>
      </c>
      <c r="K102" s="67">
        <f t="shared" si="10"/>
        <v>3642.239546413438</v>
      </c>
      <c r="L102" s="67">
        <f t="shared" si="11"/>
        <v>3653.239546413438</v>
      </c>
      <c r="M102" s="63">
        <f t="shared" si="8"/>
        <v>12.561873819060779</v>
      </c>
      <c r="N102" s="20"/>
      <c r="O102" s="20"/>
      <c r="P102" s="20"/>
      <c r="Q102" s="20"/>
      <c r="R102" s="20"/>
      <c r="S102" s="20"/>
      <c r="T102" s="20"/>
      <c r="U102" s="20"/>
      <c r="V102" s="20"/>
      <c r="W102" s="20"/>
      <c r="X102" s="20"/>
      <c r="Y102" s="20"/>
      <c r="Z102" s="20"/>
      <c r="AA102" s="20"/>
    </row>
    <row r="103" spans="1:27" ht="12" customHeight="1">
      <c r="A103" s="43">
        <v>2004</v>
      </c>
      <c r="B103" s="79">
        <f>IF(+'[1]Pop'!D225=0,'[1]Pop'!H225,'[1]Pop'!D225)</f>
        <v>293.463185</v>
      </c>
      <c r="C103" s="60">
        <v>3738.826</v>
      </c>
      <c r="D103" s="60">
        <v>70.91687965905001</v>
      </c>
      <c r="E103" s="67">
        <v>491.419</v>
      </c>
      <c r="F103" s="60">
        <f t="shared" si="13"/>
        <v>4301.16187965905</v>
      </c>
      <c r="G103" s="60">
        <v>30.801347907242</v>
      </c>
      <c r="H103" s="60">
        <v>15</v>
      </c>
      <c r="I103" s="60">
        <v>481.077</v>
      </c>
      <c r="J103" s="65" t="s">
        <v>7</v>
      </c>
      <c r="K103" s="67">
        <f>L103</f>
        <v>3774.2835317518084</v>
      </c>
      <c r="L103" s="67">
        <f t="shared" si="11"/>
        <v>3774.2835317518084</v>
      </c>
      <c r="M103" s="63">
        <f t="shared" si="8"/>
        <v>12.8611823379202</v>
      </c>
      <c r="N103" s="20"/>
      <c r="O103" s="20"/>
      <c r="P103" s="20"/>
      <c r="Q103" s="20"/>
      <c r="R103" s="20"/>
      <c r="S103" s="20"/>
      <c r="T103" s="20"/>
      <c r="U103" s="20"/>
      <c r="V103" s="20"/>
      <c r="W103" s="20"/>
      <c r="X103" s="20"/>
      <c r="Y103" s="20"/>
      <c r="Z103" s="20"/>
      <c r="AA103" s="20"/>
    </row>
    <row r="104" spans="1:27" ht="12" customHeight="1">
      <c r="A104" s="43">
        <v>2005</v>
      </c>
      <c r="B104" s="79">
        <f>IF(+'[1]Pop'!D226=0,'[1]Pop'!H226,'[1]Pop'!D226)</f>
        <v>296.186216</v>
      </c>
      <c r="C104" s="60">
        <v>3808.102</v>
      </c>
      <c r="D104" s="60">
        <v>46.255486173236</v>
      </c>
      <c r="E104" s="67">
        <v>481.077</v>
      </c>
      <c r="F104" s="60">
        <f t="shared" si="13"/>
        <v>4335.434486173236</v>
      </c>
      <c r="G104" s="60">
        <v>32.96182553629001</v>
      </c>
      <c r="H104" s="60">
        <v>19.109</v>
      </c>
      <c r="I104" s="60">
        <v>536.905</v>
      </c>
      <c r="J104" s="60">
        <v>126</v>
      </c>
      <c r="K104" s="67">
        <f t="shared" si="10"/>
        <v>3620.458660636946</v>
      </c>
      <c r="L104" s="67">
        <f t="shared" si="11"/>
        <v>3746.458660636946</v>
      </c>
      <c r="M104" s="63">
        <f aca="true" t="shared" si="14" ref="M104:M118">L104/B104</f>
        <v>12.648997347793342</v>
      </c>
      <c r="N104" s="20"/>
      <c r="O104" s="20"/>
      <c r="P104" s="20"/>
      <c r="Q104" s="20"/>
      <c r="R104" s="20"/>
      <c r="S104" s="20"/>
      <c r="T104" s="20"/>
      <c r="U104" s="20"/>
      <c r="V104" s="20"/>
      <c r="W104" s="20"/>
      <c r="X104" s="20"/>
      <c r="Y104" s="20"/>
      <c r="Z104" s="20"/>
      <c r="AA104" s="20"/>
    </row>
    <row r="105" spans="1:14" ht="12" customHeight="1">
      <c r="A105" s="41">
        <v>2006</v>
      </c>
      <c r="B105" s="78">
        <f>IF(+'[1]Pop'!D227=0,'[1]Pop'!H227,'[1]Pop'!D227)</f>
        <v>298.995825</v>
      </c>
      <c r="C105" s="56">
        <v>3912.669</v>
      </c>
      <c r="D105" s="56">
        <v>51.271876528944006</v>
      </c>
      <c r="E105" s="66">
        <v>536.905</v>
      </c>
      <c r="F105" s="56">
        <f t="shared" si="13"/>
        <v>4500.845876528944</v>
      </c>
      <c r="G105" s="56">
        <v>32.18482820617</v>
      </c>
      <c r="H105" s="56">
        <v>27.88955</v>
      </c>
      <c r="I105" s="56">
        <v>534.208</v>
      </c>
      <c r="J105" s="56">
        <v>144.733</v>
      </c>
      <c r="K105" s="62">
        <f t="shared" si="10"/>
        <v>3761.830498322774</v>
      </c>
      <c r="L105" s="66">
        <f t="shared" si="11"/>
        <v>3906.563498322774</v>
      </c>
      <c r="M105" s="62">
        <f t="shared" si="14"/>
        <v>13.065612198172914</v>
      </c>
      <c r="N105" s="20"/>
    </row>
    <row r="106" spans="1:14" ht="12" customHeight="1">
      <c r="A106" s="41">
        <v>2007</v>
      </c>
      <c r="B106" s="78">
        <f>IF(+'[1]Pop'!D228=0,'[1]Pop'!H228,'[1]Pop'!D228)</f>
        <v>302.003917</v>
      </c>
      <c r="C106" s="56">
        <v>3877.214</v>
      </c>
      <c r="D106" s="56">
        <v>49.58534654781301</v>
      </c>
      <c r="E106" s="66">
        <v>534.208</v>
      </c>
      <c r="F106" s="56">
        <f aca="true" t="shared" si="15" ref="F106:F118">SUM(C106,D106,E106)</f>
        <v>4461.007346547813</v>
      </c>
      <c r="G106" s="56">
        <v>61.877109648540014</v>
      </c>
      <c r="H106" s="56">
        <v>26.97953</v>
      </c>
      <c r="I106" s="56">
        <v>508.659</v>
      </c>
      <c r="J106" s="56">
        <v>156.064</v>
      </c>
      <c r="K106" s="62">
        <f t="shared" si="10"/>
        <v>3707.427706899273</v>
      </c>
      <c r="L106" s="66">
        <f t="shared" si="11"/>
        <v>3863.4917068992727</v>
      </c>
      <c r="M106" s="62">
        <f t="shared" si="14"/>
        <v>12.792852971172797</v>
      </c>
      <c r="N106" s="20"/>
    </row>
    <row r="107" spans="1:14" ht="12" customHeight="1">
      <c r="A107" s="41">
        <v>2008</v>
      </c>
      <c r="B107" s="78">
        <f>IF(+'[1]Pop'!D229=0,'[1]Pop'!H229,'[1]Pop'!D229)</f>
        <v>304.797761</v>
      </c>
      <c r="C107" s="56">
        <v>4108.565</v>
      </c>
      <c r="D107" s="56">
        <v>39.161595788954</v>
      </c>
      <c r="E107" s="66">
        <v>508.659</v>
      </c>
      <c r="F107" s="56">
        <f t="shared" si="15"/>
        <v>4656.385595788954</v>
      </c>
      <c r="G107" s="56">
        <v>89.00779773937302</v>
      </c>
      <c r="H107" s="56">
        <v>27.110029</v>
      </c>
      <c r="I107" s="56">
        <v>538.105</v>
      </c>
      <c r="J107" s="56">
        <v>142</v>
      </c>
      <c r="K107" s="62">
        <f t="shared" si="10"/>
        <v>3860.1627690495807</v>
      </c>
      <c r="L107" s="66">
        <f t="shared" si="11"/>
        <v>4002.1627690495807</v>
      </c>
      <c r="M107" s="62">
        <f t="shared" si="14"/>
        <v>13.130551733447874</v>
      </c>
      <c r="N107" s="20"/>
    </row>
    <row r="108" spans="1:14" ht="12" customHeight="1">
      <c r="A108" s="41">
        <v>2009</v>
      </c>
      <c r="B108" s="78">
        <f>IF(+'[1]Pop'!D230=0,'[1]Pop'!H230,'[1]Pop'!D230)</f>
        <v>307.439406</v>
      </c>
      <c r="C108" s="56">
        <v>4202.536</v>
      </c>
      <c r="D108" s="56">
        <v>41.03753154588399</v>
      </c>
      <c r="E108" s="66">
        <v>538.105</v>
      </c>
      <c r="F108" s="56">
        <f t="shared" si="15"/>
        <v>4781.678531545884</v>
      </c>
      <c r="G108" s="56">
        <v>55.97247269340901</v>
      </c>
      <c r="H108" s="56">
        <v>34.778922</v>
      </c>
      <c r="I108" s="56">
        <v>584.981</v>
      </c>
      <c r="J108" s="56">
        <v>173.636</v>
      </c>
      <c r="K108" s="62">
        <f t="shared" si="10"/>
        <v>3932.3101368524744</v>
      </c>
      <c r="L108" s="66">
        <f t="shared" si="11"/>
        <v>4105.946136852474</v>
      </c>
      <c r="M108" s="62">
        <f t="shared" si="14"/>
        <v>13.3553020748826</v>
      </c>
      <c r="N108" s="20"/>
    </row>
    <row r="109" spans="1:14" ht="12" customHeight="1">
      <c r="A109" s="41">
        <v>2010</v>
      </c>
      <c r="B109" s="78">
        <f>IF(+'[1]Pop'!D231=0,'[1]Pop'!H231,'[1]Pop'!D231)</f>
        <v>309.741279</v>
      </c>
      <c r="C109" s="56">
        <v>4289.340999999999</v>
      </c>
      <c r="D109" s="56">
        <v>23.914769246765005</v>
      </c>
      <c r="E109" s="66">
        <v>584.981</v>
      </c>
      <c r="F109" s="56">
        <f t="shared" si="15"/>
        <v>4898.236769246764</v>
      </c>
      <c r="G109" s="56">
        <v>115.58765838578202</v>
      </c>
      <c r="H109" s="56">
        <v>30.823945292992004</v>
      </c>
      <c r="I109" s="56">
        <v>630.789</v>
      </c>
      <c r="J109" s="64" t="s">
        <v>7</v>
      </c>
      <c r="K109" s="62">
        <f>L109</f>
        <v>4121.03616556799</v>
      </c>
      <c r="L109" s="66">
        <f t="shared" si="11"/>
        <v>4121.03616556799</v>
      </c>
      <c r="M109" s="62">
        <f t="shared" si="14"/>
        <v>13.304768995830193</v>
      </c>
      <c r="N109" s="20"/>
    </row>
    <row r="110" spans="1:13" ht="12" customHeight="1">
      <c r="A110" s="127">
        <v>2011</v>
      </c>
      <c r="B110" s="122">
        <f>IF(+'[1]Pop'!D232=0,'[1]Pop'!H232,'[1]Pop'!D232)</f>
        <v>311.973914</v>
      </c>
      <c r="C110" s="128">
        <v>4226.67</v>
      </c>
      <c r="D110" s="128">
        <v>13.866739158058001</v>
      </c>
      <c r="E110" s="129">
        <v>630.789</v>
      </c>
      <c r="F110" s="128">
        <f t="shared" si="15"/>
        <v>4871.325739158058</v>
      </c>
      <c r="G110" s="128">
        <v>160.861278410628</v>
      </c>
      <c r="H110" s="128">
        <v>31.565113090116</v>
      </c>
      <c r="I110" s="128">
        <v>610.998</v>
      </c>
      <c r="J110" s="130" t="s">
        <v>7</v>
      </c>
      <c r="K110" s="129">
        <f aca="true" t="shared" si="16" ref="K110:K117">L110</f>
        <v>4067.901347657314</v>
      </c>
      <c r="L110" s="129">
        <f t="shared" si="11"/>
        <v>4067.901347657314</v>
      </c>
      <c r="M110" s="131">
        <f t="shared" si="14"/>
        <v>13.039235542165601</v>
      </c>
    </row>
    <row r="111" spans="1:13" ht="12" customHeight="1">
      <c r="A111" s="127">
        <v>2012</v>
      </c>
      <c r="B111" s="122">
        <f>IF(+'[1]Pop'!D233=0,'[1]Pop'!H233,'[1]Pop'!D233)</f>
        <v>314.167558</v>
      </c>
      <c r="C111" s="128">
        <v>4355.2519999999995</v>
      </c>
      <c r="D111" s="128">
        <v>24.979692545308</v>
      </c>
      <c r="E111" s="129">
        <v>610.998</v>
      </c>
      <c r="F111" s="128">
        <f t="shared" si="15"/>
        <v>4991.229692545308</v>
      </c>
      <c r="G111" s="128">
        <v>163.16465308866702</v>
      </c>
      <c r="H111" s="128">
        <v>27.577424077061</v>
      </c>
      <c r="I111" s="128">
        <v>635.59</v>
      </c>
      <c r="J111" s="130" t="s">
        <v>7</v>
      </c>
      <c r="K111" s="129">
        <f t="shared" si="16"/>
        <v>4164.89761537958</v>
      </c>
      <c r="L111" s="129">
        <f t="shared" si="11"/>
        <v>4164.89761537958</v>
      </c>
      <c r="M111" s="131">
        <f t="shared" si="14"/>
        <v>13.256930925310819</v>
      </c>
    </row>
    <row r="112" spans="1:13" ht="12" customHeight="1">
      <c r="A112" s="127">
        <v>2013</v>
      </c>
      <c r="B112" s="122">
        <f>IF(+'[1]Pop'!D234=0,'[1]Pop'!H234,'[1]Pop'!D234)</f>
        <v>316.294766</v>
      </c>
      <c r="C112" s="128">
        <v>4419.848</v>
      </c>
      <c r="D112" s="128">
        <v>15.987229971253</v>
      </c>
      <c r="E112" s="129">
        <v>635.59</v>
      </c>
      <c r="F112" s="128">
        <f t="shared" si="15"/>
        <v>5071.425229971253</v>
      </c>
      <c r="G112" s="128">
        <v>199.93699999999998</v>
      </c>
      <c r="H112" s="128">
        <v>28.384066972662</v>
      </c>
      <c r="I112" s="128">
        <v>618.265</v>
      </c>
      <c r="J112" s="130" t="s">
        <v>7</v>
      </c>
      <c r="K112" s="129">
        <f t="shared" si="16"/>
        <v>4224.839162998592</v>
      </c>
      <c r="L112" s="129">
        <f t="shared" si="11"/>
        <v>4224.839162998592</v>
      </c>
      <c r="M112" s="131">
        <f t="shared" si="14"/>
        <v>13.357284461035286</v>
      </c>
    </row>
    <row r="113" spans="1:13" ht="12" customHeight="1">
      <c r="A113" s="127">
        <v>2014</v>
      </c>
      <c r="B113" s="122">
        <f>IF(+'[1]Pop'!D235=0,'[1]Pop'!H235,'[1]Pop'!D235)</f>
        <v>318.576955</v>
      </c>
      <c r="C113" s="128">
        <v>4588.023</v>
      </c>
      <c r="D113" s="128">
        <v>25.193448382142</v>
      </c>
      <c r="E113" s="129">
        <v>618.265</v>
      </c>
      <c r="F113" s="128">
        <f t="shared" si="15"/>
        <v>5231.481448382143</v>
      </c>
      <c r="G113" s="128">
        <v>221.92099999999996</v>
      </c>
      <c r="H113" s="128">
        <v>28.262098409810005</v>
      </c>
      <c r="I113" s="128">
        <v>627.769</v>
      </c>
      <c r="J113" s="130" t="s">
        <v>7</v>
      </c>
      <c r="K113" s="129">
        <f t="shared" si="16"/>
        <v>4353.529349972333</v>
      </c>
      <c r="L113" s="129">
        <f t="shared" si="11"/>
        <v>4353.529349972333</v>
      </c>
      <c r="M113" s="131">
        <f t="shared" si="14"/>
        <v>13.665550133632022</v>
      </c>
    </row>
    <row r="114" spans="1:13" ht="12" customHeight="1">
      <c r="A114" s="127">
        <v>2015</v>
      </c>
      <c r="B114" s="122">
        <f>IF(+'[1]Pop'!D236=0,'[1]Pop'!H236,'[1]Pop'!D236)</f>
        <v>320.870703</v>
      </c>
      <c r="C114" s="128">
        <v>4694.4710000000005</v>
      </c>
      <c r="D114" s="128">
        <v>38.148265077857005</v>
      </c>
      <c r="E114" s="129">
        <v>627.769</v>
      </c>
      <c r="F114" s="128">
        <f t="shared" si="15"/>
        <v>5360.388265077858</v>
      </c>
      <c r="G114" s="128">
        <v>127.202758936993</v>
      </c>
      <c r="H114" s="128">
        <v>25.685050651043003</v>
      </c>
      <c r="I114" s="128">
        <v>701.073</v>
      </c>
      <c r="J114" s="130" t="s">
        <v>7</v>
      </c>
      <c r="K114" s="129">
        <f t="shared" si="16"/>
        <v>4506.427455489822</v>
      </c>
      <c r="L114" s="129">
        <f t="shared" si="11"/>
        <v>4506.427455489822</v>
      </c>
      <c r="M114" s="131">
        <f t="shared" si="14"/>
        <v>14.044371808821143</v>
      </c>
    </row>
    <row r="115" spans="1:13" ht="12" customHeight="1">
      <c r="A115" s="182">
        <v>2016</v>
      </c>
      <c r="B115" s="183">
        <f>IF(+'[1]Pop'!D237=0,'[1]Pop'!H237,'[1]Pop'!D237)</f>
        <v>323.161011</v>
      </c>
      <c r="C115" s="166">
        <v>4768.888</v>
      </c>
      <c r="D115" s="166">
        <v>40.696630691394</v>
      </c>
      <c r="E115" s="168">
        <v>701.073</v>
      </c>
      <c r="F115" s="166">
        <f t="shared" si="15"/>
        <v>5510.657630691394</v>
      </c>
      <c r="G115" s="166">
        <v>113.62572267349601</v>
      </c>
      <c r="H115" s="166">
        <v>29.356499722486003</v>
      </c>
      <c r="I115" s="166">
        <v>726.403</v>
      </c>
      <c r="J115" s="167" t="s">
        <v>7</v>
      </c>
      <c r="K115" s="62">
        <f t="shared" si="16"/>
        <v>4641.272408295412</v>
      </c>
      <c r="L115" s="168">
        <f t="shared" si="11"/>
        <v>4641.272408295412</v>
      </c>
      <c r="M115" s="169">
        <f t="shared" si="14"/>
        <v>14.362105112659808</v>
      </c>
    </row>
    <row r="116" spans="1:13" ht="12" customHeight="1">
      <c r="A116" s="209">
        <v>2017</v>
      </c>
      <c r="B116" s="178">
        <f>IF(+'[1]Pop'!D238=0,'[1]Pop'!H238,'[1]Pop'!D238)</f>
        <v>325.20603</v>
      </c>
      <c r="C116" s="180">
        <v>5072.129</v>
      </c>
      <c r="D116" s="180">
        <v>31.063698044242003</v>
      </c>
      <c r="E116" s="214">
        <v>726.403</v>
      </c>
      <c r="F116" s="180">
        <f t="shared" si="15"/>
        <v>5829.595698044242</v>
      </c>
      <c r="G116" s="180">
        <v>144.38539438754603</v>
      </c>
      <c r="H116" s="180">
        <v>30.971979113573003</v>
      </c>
      <c r="I116" s="180">
        <v>746.846</v>
      </c>
      <c r="J116" s="151" t="s">
        <v>7</v>
      </c>
      <c r="K116" s="62">
        <f t="shared" si="16"/>
        <v>4907.392324543123</v>
      </c>
      <c r="L116" s="214">
        <f t="shared" si="11"/>
        <v>4907.392324543123</v>
      </c>
      <c r="M116" s="169">
        <f t="shared" si="14"/>
        <v>15.09010249454207</v>
      </c>
    </row>
    <row r="117" spans="1:13" ht="12" customHeight="1">
      <c r="A117" s="252">
        <v>2018</v>
      </c>
      <c r="B117" s="239">
        <f>IF(+'[1]Pop'!D239=0,'[1]Pop'!H239,'[1]Pop'!D239)</f>
        <v>326.923976</v>
      </c>
      <c r="C117" s="166">
        <v>5253.762</v>
      </c>
      <c r="D117" s="166">
        <v>28.951470663867003</v>
      </c>
      <c r="E117" s="168">
        <v>746.846</v>
      </c>
      <c r="F117" s="166">
        <f t="shared" si="15"/>
        <v>6029.559470663868</v>
      </c>
      <c r="G117" s="166">
        <v>165.263287303238</v>
      </c>
      <c r="H117" s="166">
        <v>28.449464909334004</v>
      </c>
      <c r="I117" s="166">
        <v>800.336</v>
      </c>
      <c r="J117" s="167" t="s">
        <v>7</v>
      </c>
      <c r="K117" s="62">
        <f t="shared" si="16"/>
        <v>5035.510718451295</v>
      </c>
      <c r="L117" s="168">
        <f t="shared" si="11"/>
        <v>5035.510718451295</v>
      </c>
      <c r="M117" s="169">
        <f t="shared" si="14"/>
        <v>15.402696308977031</v>
      </c>
    </row>
    <row r="118" spans="1:13" ht="12" customHeight="1" thickBot="1">
      <c r="A118" s="163">
        <v>2019</v>
      </c>
      <c r="B118" s="158">
        <f>IF(+'[1]Pop'!D240=0,'[1]Pop'!H240,'[1]Pop'!D240)</f>
        <v>328.475998</v>
      </c>
      <c r="C118" s="238">
        <v>5232.242</v>
      </c>
      <c r="D118" s="166">
        <v>29.894999999999996</v>
      </c>
      <c r="E118" s="251">
        <v>800.336</v>
      </c>
      <c r="F118" s="164">
        <f t="shared" si="15"/>
        <v>6062.473000000001</v>
      </c>
      <c r="G118" s="238">
        <v>173.64000000000001</v>
      </c>
      <c r="H118" s="166">
        <v>34.797015450934</v>
      </c>
      <c r="I118" s="166">
        <v>749.886</v>
      </c>
      <c r="J118" s="248">
        <v>12.001000000000001</v>
      </c>
      <c r="K118" s="62">
        <f t="shared" si="10"/>
        <v>5092.148984549067</v>
      </c>
      <c r="L118" s="165">
        <f t="shared" si="11"/>
        <v>5104.149984549067</v>
      </c>
      <c r="M118" s="169">
        <f t="shared" si="14"/>
        <v>15.538882644780234</v>
      </c>
    </row>
    <row r="119" spans="1:13" ht="12" customHeight="1" thickTop="1">
      <c r="A119" s="471" t="s">
        <v>81</v>
      </c>
      <c r="B119" s="472"/>
      <c r="C119" s="472"/>
      <c r="D119" s="472"/>
      <c r="E119" s="472"/>
      <c r="F119" s="472"/>
      <c r="G119" s="472"/>
      <c r="H119" s="472"/>
      <c r="I119" s="472"/>
      <c r="J119" s="472"/>
      <c r="K119" s="472"/>
      <c r="L119" s="472"/>
      <c r="M119" s="472"/>
    </row>
    <row r="120" spans="1:13" ht="12" customHeight="1">
      <c r="A120" s="466" t="s">
        <v>162</v>
      </c>
      <c r="B120" s="467"/>
      <c r="C120" s="467"/>
      <c r="D120" s="467"/>
      <c r="E120" s="343"/>
      <c r="F120" s="343"/>
      <c r="G120" s="343"/>
      <c r="H120" s="343"/>
      <c r="I120" s="343"/>
      <c r="J120" s="343"/>
      <c r="K120" s="343"/>
      <c r="L120" s="343"/>
      <c r="M120" s="343"/>
    </row>
    <row r="121" spans="1:13" ht="12" customHeight="1">
      <c r="A121" s="464"/>
      <c r="B121" s="465"/>
      <c r="C121" s="465"/>
      <c r="D121" s="465"/>
      <c r="E121" s="465"/>
      <c r="F121" s="465"/>
      <c r="G121" s="465"/>
      <c r="H121" s="465"/>
      <c r="I121" s="465"/>
      <c r="J121" s="465"/>
      <c r="K121" s="465"/>
      <c r="L121" s="465"/>
      <c r="M121" s="465"/>
    </row>
    <row r="122" spans="1:27" ht="60" customHeight="1">
      <c r="A122" s="473" t="s">
        <v>165</v>
      </c>
      <c r="B122" s="474"/>
      <c r="C122" s="474"/>
      <c r="D122" s="474"/>
      <c r="E122" s="474"/>
      <c r="F122" s="474"/>
      <c r="G122" s="474"/>
      <c r="H122" s="474"/>
      <c r="I122" s="474"/>
      <c r="J122" s="474"/>
      <c r="K122" s="474"/>
      <c r="L122" s="474"/>
      <c r="M122" s="474"/>
      <c r="N122" s="19"/>
      <c r="O122" s="19"/>
      <c r="P122" s="19"/>
      <c r="Q122" s="19"/>
      <c r="R122" s="19"/>
      <c r="S122" s="19"/>
      <c r="T122" s="19"/>
      <c r="U122" s="19"/>
      <c r="V122" s="19"/>
      <c r="W122" s="19"/>
      <c r="X122" s="19"/>
      <c r="Y122" s="19"/>
      <c r="Z122" s="19"/>
      <c r="AA122" s="19"/>
    </row>
    <row r="123" spans="1:27" ht="12" customHeight="1">
      <c r="A123" s="464"/>
      <c r="B123" s="465"/>
      <c r="C123" s="465"/>
      <c r="D123" s="465"/>
      <c r="E123" s="465"/>
      <c r="F123" s="465"/>
      <c r="G123" s="465"/>
      <c r="H123" s="465"/>
      <c r="I123" s="465"/>
      <c r="J123" s="465"/>
      <c r="K123" s="465"/>
      <c r="L123" s="465"/>
      <c r="M123" s="465"/>
      <c r="N123" s="19"/>
      <c r="O123" s="19"/>
      <c r="P123" s="19"/>
      <c r="Q123" s="19"/>
      <c r="R123" s="19"/>
      <c r="S123" s="19"/>
      <c r="T123" s="19"/>
      <c r="U123" s="19"/>
      <c r="V123" s="19"/>
      <c r="W123" s="19"/>
      <c r="X123" s="19"/>
      <c r="Y123" s="19"/>
      <c r="Z123" s="19"/>
      <c r="AA123" s="19"/>
    </row>
    <row r="124" spans="1:27" ht="24" customHeight="1">
      <c r="A124" s="469" t="s">
        <v>200</v>
      </c>
      <c r="B124" s="470"/>
      <c r="C124" s="470"/>
      <c r="D124" s="470"/>
      <c r="E124" s="470"/>
      <c r="F124" s="470"/>
      <c r="G124" s="470"/>
      <c r="H124" s="470"/>
      <c r="I124" s="470"/>
      <c r="J124" s="470"/>
      <c r="K124" s="470"/>
      <c r="L124" s="470"/>
      <c r="M124" s="470"/>
      <c r="N124" s="19"/>
      <c r="O124" s="19"/>
      <c r="P124" s="19"/>
      <c r="Q124" s="19"/>
      <c r="R124" s="19"/>
      <c r="S124" s="19"/>
      <c r="T124" s="19"/>
      <c r="U124" s="19"/>
      <c r="V124" s="19"/>
      <c r="W124" s="19"/>
      <c r="X124" s="19"/>
      <c r="Y124" s="19"/>
      <c r="Z124" s="19"/>
      <c r="AA124" s="19"/>
    </row>
  </sheetData>
  <sheetProtection/>
  <mergeCells count="23">
    <mergeCell ref="A1:J1"/>
    <mergeCell ref="D3:D6"/>
    <mergeCell ref="C3:C6"/>
    <mergeCell ref="E3:E6"/>
    <mergeCell ref="F3:F6"/>
    <mergeCell ref="L4:L6"/>
    <mergeCell ref="J4:J6"/>
    <mergeCell ref="K4:K6"/>
    <mergeCell ref="G2:I2"/>
    <mergeCell ref="I3:I6"/>
    <mergeCell ref="A124:M124"/>
    <mergeCell ref="B2:B6"/>
    <mergeCell ref="A119:M119"/>
    <mergeCell ref="G3:G6"/>
    <mergeCell ref="H3:H6"/>
    <mergeCell ref="A122:M122"/>
    <mergeCell ref="J2:M3"/>
    <mergeCell ref="M4:M6"/>
    <mergeCell ref="A2:A6"/>
    <mergeCell ref="A123:M123"/>
    <mergeCell ref="A120:D120"/>
    <mergeCell ref="A121:M121"/>
    <mergeCell ref="C7:L7"/>
  </mergeCells>
  <printOptions horizontalCentered="1"/>
  <pageMargins left="0.4" right="0.4" top="0.5" bottom="0.5" header="0" footer="0"/>
  <pageSetup fitToHeight="3" fitToWidth="1" horizontalDpi="300" verticalDpi="300" orientation="landscape" r:id="rId1"/>
  <rowBreaks count="2" manualBreakCount="2">
    <brk id="39" max="17" man="1"/>
    <brk id="68" max="17" man="1"/>
  </rowBreaks>
  <ignoredErrors>
    <ignoredError sqref="H8:H22" numberStoredAsText="1"/>
    <ignoredError sqref="L48:L90 L102:L108 L118 L92:L96" formulaRange="1"/>
    <ignoredError sqref="L91" formula="1" formulaRange="1"/>
    <ignoredError sqref="K102:K103" formula="1"/>
  </ignoredErrors>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Z124"/>
  <sheetViews>
    <sheetView showZeros="0" showOutlineSymbols="0" zoomScalePageLayoutView="0" workbookViewId="0" topLeftCell="A1">
      <pane ySplit="7" topLeftCell="A8" activePane="bottomLeft" state="frozen"/>
      <selection pane="topLeft" activeCell="A1" sqref="A1"/>
      <selection pane="bottomLeft" activeCell="A1" sqref="A1:I1"/>
    </sheetView>
  </sheetViews>
  <sheetFormatPr defaultColWidth="12.83203125" defaultRowHeight="12" customHeight="1"/>
  <cols>
    <col min="1" max="1" width="12.83203125" style="5" customWidth="1"/>
    <col min="2" max="2" width="12.83203125" style="6" customWidth="1"/>
    <col min="3" max="11" width="12.83203125" style="8" customWidth="1"/>
    <col min="12" max="26" width="12.83203125" style="9" customWidth="1"/>
    <col min="27" max="16384" width="12.83203125" style="10" customWidth="1"/>
  </cols>
  <sheetData>
    <row r="1" spans="1:26" s="83" customFormat="1" ht="12" customHeight="1" thickBot="1">
      <c r="A1" s="361" t="s">
        <v>107</v>
      </c>
      <c r="B1" s="361"/>
      <c r="C1" s="361"/>
      <c r="D1" s="361"/>
      <c r="E1" s="361"/>
      <c r="F1" s="361"/>
      <c r="G1" s="361"/>
      <c r="H1" s="361"/>
      <c r="I1" s="361"/>
      <c r="J1" s="266"/>
      <c r="K1" s="155" t="s">
        <v>66</v>
      </c>
      <c r="L1" s="84"/>
      <c r="M1" s="84"/>
      <c r="N1" s="84"/>
      <c r="O1" s="84"/>
      <c r="P1" s="84"/>
      <c r="Q1" s="84"/>
      <c r="R1" s="84"/>
      <c r="S1" s="84"/>
      <c r="T1" s="84"/>
      <c r="U1" s="84"/>
      <c r="V1" s="84"/>
      <c r="W1" s="84"/>
      <c r="X1" s="84"/>
      <c r="Y1" s="84"/>
      <c r="Z1" s="84"/>
    </row>
    <row r="2" spans="1:11" ht="12" customHeight="1" thickTop="1">
      <c r="A2" s="447" t="s">
        <v>0</v>
      </c>
      <c r="B2" s="459" t="s">
        <v>54</v>
      </c>
      <c r="C2" s="34" t="s">
        <v>1</v>
      </c>
      <c r="D2" s="33"/>
      <c r="E2" s="33"/>
      <c r="F2" s="33"/>
      <c r="G2" s="427" t="s">
        <v>103</v>
      </c>
      <c r="H2" s="428"/>
      <c r="I2" s="428"/>
      <c r="J2" s="433" t="s">
        <v>102</v>
      </c>
      <c r="K2" s="434"/>
    </row>
    <row r="3" spans="1:11" ht="12" customHeight="1">
      <c r="A3" s="448"/>
      <c r="B3" s="460"/>
      <c r="C3" s="401" t="s">
        <v>3</v>
      </c>
      <c r="D3" s="401" t="s">
        <v>105</v>
      </c>
      <c r="E3" s="401" t="s">
        <v>27</v>
      </c>
      <c r="F3" s="454" t="s">
        <v>34</v>
      </c>
      <c r="G3" s="454" t="s">
        <v>60</v>
      </c>
      <c r="H3" s="454" t="s">
        <v>29</v>
      </c>
      <c r="I3" s="453" t="s">
        <v>28</v>
      </c>
      <c r="J3" s="435"/>
      <c r="K3" s="436"/>
    </row>
    <row r="4" spans="1:11" ht="12" customHeight="1">
      <c r="A4" s="448"/>
      <c r="B4" s="460"/>
      <c r="C4" s="442"/>
      <c r="D4" s="442"/>
      <c r="E4" s="442"/>
      <c r="F4" s="455"/>
      <c r="G4" s="442"/>
      <c r="H4" s="442"/>
      <c r="I4" s="442"/>
      <c r="J4" s="386" t="s">
        <v>2</v>
      </c>
      <c r="K4" s="386" t="s">
        <v>5</v>
      </c>
    </row>
    <row r="5" spans="1:11" ht="12" customHeight="1">
      <c r="A5" s="448"/>
      <c r="B5" s="460"/>
      <c r="C5" s="442"/>
      <c r="D5" s="442"/>
      <c r="E5" s="442"/>
      <c r="F5" s="455"/>
      <c r="G5" s="442"/>
      <c r="H5" s="442"/>
      <c r="I5" s="442"/>
      <c r="J5" s="387"/>
      <c r="K5" s="387"/>
    </row>
    <row r="6" spans="1:11" ht="12" customHeight="1">
      <c r="A6" s="449"/>
      <c r="B6" s="461"/>
      <c r="C6" s="443"/>
      <c r="D6" s="443"/>
      <c r="E6" s="443"/>
      <c r="F6" s="456"/>
      <c r="G6" s="443"/>
      <c r="H6" s="443"/>
      <c r="I6" s="443"/>
      <c r="J6" s="388"/>
      <c r="K6" s="388"/>
    </row>
    <row r="7" spans="1:26" ht="12" customHeight="1">
      <c r="A7"/>
      <c r="B7" s="106" t="s">
        <v>77</v>
      </c>
      <c r="C7" s="437" t="s">
        <v>88</v>
      </c>
      <c r="D7" s="437"/>
      <c r="E7" s="437"/>
      <c r="F7" s="437"/>
      <c r="G7" s="437"/>
      <c r="H7" s="437"/>
      <c r="I7" s="437"/>
      <c r="J7" s="437"/>
      <c r="K7" s="107" t="s">
        <v>78</v>
      </c>
      <c r="L7"/>
      <c r="M7"/>
      <c r="N7"/>
      <c r="O7"/>
      <c r="P7"/>
      <c r="Q7"/>
      <c r="R7"/>
      <c r="S7"/>
      <c r="T7"/>
      <c r="U7"/>
      <c r="V7"/>
      <c r="W7"/>
      <c r="X7"/>
      <c r="Y7"/>
      <c r="Z7"/>
    </row>
    <row r="8" spans="1:26" ht="12" customHeight="1">
      <c r="A8" s="41">
        <v>1909</v>
      </c>
      <c r="B8" s="78">
        <f>IF(+'[1]Pop'!D130=0,'[1]Pop'!H130,'[1]Pop'!D130)</f>
        <v>90.49</v>
      </c>
      <c r="C8" s="54">
        <v>85</v>
      </c>
      <c r="D8" s="54">
        <v>38</v>
      </c>
      <c r="E8" s="55" t="s">
        <v>7</v>
      </c>
      <c r="F8" s="56">
        <f>SUM(C8:E8)</f>
        <v>123</v>
      </c>
      <c r="G8" s="57" t="s">
        <v>7</v>
      </c>
      <c r="H8" s="57" t="s">
        <v>7</v>
      </c>
      <c r="I8" s="57" t="s">
        <v>7</v>
      </c>
      <c r="J8" s="57">
        <f>F8-SUM(G8:I8)</f>
        <v>123</v>
      </c>
      <c r="K8" s="55">
        <f>J8/B8</f>
        <v>1.359266217261576</v>
      </c>
      <c r="L8" s="13"/>
      <c r="M8" s="13"/>
      <c r="N8" s="13"/>
      <c r="O8" s="13"/>
      <c r="P8" s="13"/>
      <c r="Q8" s="13"/>
      <c r="R8" s="13"/>
      <c r="S8" s="13"/>
      <c r="T8" s="13"/>
      <c r="U8" s="13"/>
      <c r="V8" s="13"/>
      <c r="W8" s="13"/>
      <c r="X8" s="13"/>
      <c r="Y8" s="13"/>
      <c r="Z8" s="13"/>
    </row>
    <row r="9" spans="1:26" ht="12" customHeight="1">
      <c r="A9" s="41">
        <v>1910</v>
      </c>
      <c r="B9" s="78">
        <f>IF(+'[1]Pop'!D131=0,'[1]Pop'!H131,'[1]Pop'!D131)</f>
        <v>92.407</v>
      </c>
      <c r="C9" s="54">
        <v>96</v>
      </c>
      <c r="D9" s="54">
        <v>44</v>
      </c>
      <c r="E9" s="55" t="s">
        <v>7</v>
      </c>
      <c r="F9" s="56">
        <f aca="true" t="shared" si="0" ref="F9:F72">SUM(C9:E9)</f>
        <v>140</v>
      </c>
      <c r="G9" s="55" t="s">
        <v>7</v>
      </c>
      <c r="H9" s="55" t="s">
        <v>7</v>
      </c>
      <c r="I9" s="55" t="s">
        <v>7</v>
      </c>
      <c r="J9" s="57">
        <f aca="true" t="shared" si="1" ref="J9:J72">F9-SUM(G9:I9)</f>
        <v>140</v>
      </c>
      <c r="K9" s="55">
        <f aca="true" t="shared" si="2" ref="K9:K72">J9/B9</f>
        <v>1.5150367396409363</v>
      </c>
      <c r="L9" s="13"/>
      <c r="M9" s="13"/>
      <c r="N9" s="13"/>
      <c r="O9" s="13"/>
      <c r="P9" s="13"/>
      <c r="Q9" s="13"/>
      <c r="R9" s="13"/>
      <c r="S9" s="13"/>
      <c r="T9" s="13"/>
      <c r="U9" s="13"/>
      <c r="V9" s="13"/>
      <c r="W9" s="13"/>
      <c r="X9" s="13"/>
      <c r="Y9" s="13"/>
      <c r="Z9" s="13"/>
    </row>
    <row r="10" spans="1:26" ht="12" customHeight="1">
      <c r="A10" s="43">
        <v>1911</v>
      </c>
      <c r="B10" s="79">
        <f>IF(+'[1]Pop'!D132=0,'[1]Pop'!H132,'[1]Pop'!D132)</f>
        <v>93.863</v>
      </c>
      <c r="C10" s="58">
        <v>93</v>
      </c>
      <c r="D10" s="58">
        <v>45</v>
      </c>
      <c r="E10" s="59" t="s">
        <v>7</v>
      </c>
      <c r="F10" s="60">
        <f t="shared" si="0"/>
        <v>138</v>
      </c>
      <c r="G10" s="59" t="s">
        <v>7</v>
      </c>
      <c r="H10" s="59" t="s">
        <v>7</v>
      </c>
      <c r="I10" s="59" t="s">
        <v>7</v>
      </c>
      <c r="J10" s="61">
        <f t="shared" si="1"/>
        <v>138</v>
      </c>
      <c r="K10" s="59">
        <f t="shared" si="2"/>
        <v>1.470227885322225</v>
      </c>
      <c r="L10" s="13"/>
      <c r="M10" s="13"/>
      <c r="N10" s="13"/>
      <c r="O10" s="13"/>
      <c r="P10" s="13"/>
      <c r="Q10" s="13"/>
      <c r="R10" s="13"/>
      <c r="S10" s="13"/>
      <c r="T10" s="13"/>
      <c r="U10" s="13"/>
      <c r="V10" s="13"/>
      <c r="W10" s="13"/>
      <c r="X10" s="13"/>
      <c r="Y10" s="13"/>
      <c r="Z10" s="13"/>
    </row>
    <row r="11" spans="1:26" ht="12" customHeight="1">
      <c r="A11" s="43">
        <v>1912</v>
      </c>
      <c r="B11" s="79">
        <f>IF(+'[1]Pop'!D133=0,'[1]Pop'!H133,'[1]Pop'!D133)</f>
        <v>95.335</v>
      </c>
      <c r="C11" s="58">
        <v>87</v>
      </c>
      <c r="D11" s="58">
        <v>49</v>
      </c>
      <c r="E11" s="59" t="s">
        <v>7</v>
      </c>
      <c r="F11" s="60">
        <f t="shared" si="0"/>
        <v>136</v>
      </c>
      <c r="G11" s="59" t="s">
        <v>7</v>
      </c>
      <c r="H11" s="59" t="s">
        <v>7</v>
      </c>
      <c r="I11" s="59" t="s">
        <v>7</v>
      </c>
      <c r="J11" s="61">
        <f t="shared" si="1"/>
        <v>136</v>
      </c>
      <c r="K11" s="59">
        <f t="shared" si="2"/>
        <v>1.4265484869145646</v>
      </c>
      <c r="L11" s="13"/>
      <c r="M11" s="13"/>
      <c r="N11" s="13"/>
      <c r="O11" s="13"/>
      <c r="P11" s="13"/>
      <c r="Q11" s="13"/>
      <c r="R11" s="13"/>
      <c r="S11" s="13"/>
      <c r="T11" s="13"/>
      <c r="U11" s="13"/>
      <c r="V11" s="13"/>
      <c r="W11" s="13"/>
      <c r="X11" s="13"/>
      <c r="Y11" s="13"/>
      <c r="Z11" s="13"/>
    </row>
    <row r="12" spans="1:26" ht="12" customHeight="1">
      <c r="A12" s="43">
        <v>1913</v>
      </c>
      <c r="B12" s="79">
        <f>IF(+'[1]Pop'!D134=0,'[1]Pop'!H134,'[1]Pop'!D134)</f>
        <v>97.225</v>
      </c>
      <c r="C12" s="58">
        <v>97</v>
      </c>
      <c r="D12" s="58">
        <v>56</v>
      </c>
      <c r="E12" s="59" t="s">
        <v>7</v>
      </c>
      <c r="F12" s="60">
        <f t="shared" si="0"/>
        <v>153</v>
      </c>
      <c r="G12" s="59" t="s">
        <v>7</v>
      </c>
      <c r="H12" s="59" t="s">
        <v>7</v>
      </c>
      <c r="I12" s="59" t="s">
        <v>7</v>
      </c>
      <c r="J12" s="61">
        <f t="shared" si="1"/>
        <v>153</v>
      </c>
      <c r="K12" s="59">
        <f t="shared" si="2"/>
        <v>1.5736693237336077</v>
      </c>
      <c r="L12" s="13"/>
      <c r="M12" s="13"/>
      <c r="N12" s="13"/>
      <c r="O12" s="13"/>
      <c r="P12" s="13"/>
      <c r="Q12" s="13"/>
      <c r="R12" s="13"/>
      <c r="S12" s="13"/>
      <c r="T12" s="13"/>
      <c r="U12" s="13"/>
      <c r="V12" s="13"/>
      <c r="W12" s="13"/>
      <c r="X12" s="13"/>
      <c r="Y12" s="13"/>
      <c r="Z12" s="13"/>
    </row>
    <row r="13" spans="1:26" ht="12" customHeight="1">
      <c r="A13" s="43">
        <v>1914</v>
      </c>
      <c r="B13" s="79">
        <f>IF(+'[1]Pop'!D135=0,'[1]Pop'!H135,'[1]Pop'!D135)</f>
        <v>99.111</v>
      </c>
      <c r="C13" s="58">
        <v>99</v>
      </c>
      <c r="D13" s="58">
        <v>55</v>
      </c>
      <c r="E13" s="59" t="s">
        <v>7</v>
      </c>
      <c r="F13" s="60">
        <f t="shared" si="0"/>
        <v>154</v>
      </c>
      <c r="G13" s="59" t="s">
        <v>7</v>
      </c>
      <c r="H13" s="59" t="s">
        <v>7</v>
      </c>
      <c r="I13" s="59" t="s">
        <v>7</v>
      </c>
      <c r="J13" s="61">
        <f t="shared" si="1"/>
        <v>154</v>
      </c>
      <c r="K13" s="59">
        <f t="shared" si="2"/>
        <v>1.5538134011360998</v>
      </c>
      <c r="L13" s="13"/>
      <c r="M13" s="13"/>
      <c r="N13" s="13"/>
      <c r="O13" s="13"/>
      <c r="P13" s="13"/>
      <c r="Q13" s="13"/>
      <c r="R13" s="13"/>
      <c r="S13" s="13"/>
      <c r="T13" s="13"/>
      <c r="U13" s="13"/>
      <c r="V13" s="13"/>
      <c r="W13" s="13"/>
      <c r="X13" s="13"/>
      <c r="Y13" s="13"/>
      <c r="Z13" s="13"/>
    </row>
    <row r="14" spans="1:26" ht="12" customHeight="1">
      <c r="A14" s="43">
        <v>1915</v>
      </c>
      <c r="B14" s="79">
        <f>IF(+'[1]Pop'!D136=0,'[1]Pop'!H136,'[1]Pop'!D136)</f>
        <v>100.546</v>
      </c>
      <c r="C14" s="58">
        <v>119</v>
      </c>
      <c r="D14" s="58">
        <v>39</v>
      </c>
      <c r="E14" s="59" t="s">
        <v>7</v>
      </c>
      <c r="F14" s="60">
        <f t="shared" si="0"/>
        <v>158</v>
      </c>
      <c r="G14" s="59" t="s">
        <v>7</v>
      </c>
      <c r="H14" s="59" t="s">
        <v>7</v>
      </c>
      <c r="I14" s="59" t="s">
        <v>7</v>
      </c>
      <c r="J14" s="61">
        <f t="shared" si="1"/>
        <v>158</v>
      </c>
      <c r="K14" s="59">
        <f t="shared" si="2"/>
        <v>1.5714200465458594</v>
      </c>
      <c r="L14" s="13"/>
      <c r="M14" s="13"/>
      <c r="N14" s="13"/>
      <c r="O14" s="13"/>
      <c r="P14" s="13"/>
      <c r="Q14" s="13"/>
      <c r="R14" s="13"/>
      <c r="S14" s="13"/>
      <c r="T14" s="13"/>
      <c r="U14" s="13"/>
      <c r="V14" s="13"/>
      <c r="W14" s="13"/>
      <c r="X14" s="13"/>
      <c r="Y14" s="13"/>
      <c r="Z14" s="13"/>
    </row>
    <row r="15" spans="1:26" ht="12" customHeight="1">
      <c r="A15" s="41">
        <v>1916</v>
      </c>
      <c r="B15" s="78">
        <f>IF(+'[1]Pop'!D137=0,'[1]Pop'!H137,'[1]Pop'!D137)</f>
        <v>101.961</v>
      </c>
      <c r="C15" s="54">
        <v>114</v>
      </c>
      <c r="D15" s="54">
        <v>29</v>
      </c>
      <c r="E15" s="55" t="s">
        <v>7</v>
      </c>
      <c r="F15" s="56">
        <f t="shared" si="0"/>
        <v>143</v>
      </c>
      <c r="G15" s="55" t="s">
        <v>7</v>
      </c>
      <c r="H15" s="55" t="s">
        <v>7</v>
      </c>
      <c r="I15" s="55" t="s">
        <v>7</v>
      </c>
      <c r="J15" s="57">
        <f t="shared" si="1"/>
        <v>143</v>
      </c>
      <c r="K15" s="55">
        <f t="shared" si="2"/>
        <v>1.402497033179353</v>
      </c>
      <c r="L15" s="13"/>
      <c r="M15" s="13"/>
      <c r="N15" s="13"/>
      <c r="O15" s="13"/>
      <c r="P15" s="13"/>
      <c r="Q15" s="13"/>
      <c r="R15" s="13"/>
      <c r="S15" s="13"/>
      <c r="T15" s="13"/>
      <c r="U15" s="13"/>
      <c r="V15" s="13"/>
      <c r="W15" s="13"/>
      <c r="X15" s="13"/>
      <c r="Y15" s="13"/>
      <c r="Z15" s="13"/>
    </row>
    <row r="16" spans="1:26" ht="12" customHeight="1">
      <c r="A16" s="41">
        <v>1917</v>
      </c>
      <c r="B16" s="78">
        <f>IF(+'[1]Pop'!D138=0,'[1]Pop'!H138,'[1]Pop'!D138)</f>
        <v>103.414</v>
      </c>
      <c r="C16" s="54">
        <v>127</v>
      </c>
      <c r="D16" s="54">
        <v>6</v>
      </c>
      <c r="E16" s="55" t="s">
        <v>7</v>
      </c>
      <c r="F16" s="56">
        <f t="shared" si="0"/>
        <v>133</v>
      </c>
      <c r="G16" s="55" t="s">
        <v>7</v>
      </c>
      <c r="H16" s="55" t="s">
        <v>7</v>
      </c>
      <c r="I16" s="55">
        <v>3</v>
      </c>
      <c r="J16" s="57">
        <f t="shared" si="1"/>
        <v>130</v>
      </c>
      <c r="K16" s="55">
        <f t="shared" si="2"/>
        <v>1.2570831802270486</v>
      </c>
      <c r="L16" s="13"/>
      <c r="M16" s="13"/>
      <c r="N16" s="13"/>
      <c r="O16" s="13"/>
      <c r="P16" s="13"/>
      <c r="Q16" s="13"/>
      <c r="R16" s="13"/>
      <c r="S16" s="13"/>
      <c r="T16" s="13"/>
      <c r="U16" s="13"/>
      <c r="V16" s="13"/>
      <c r="W16" s="13"/>
      <c r="X16" s="13"/>
      <c r="Y16" s="13"/>
      <c r="Z16" s="13"/>
    </row>
    <row r="17" spans="1:26" ht="12" customHeight="1">
      <c r="A17" s="41">
        <v>1918</v>
      </c>
      <c r="B17" s="78">
        <f>IF(+'[1]Pop'!D139=0,'[1]Pop'!H139,'[1]Pop'!D139)</f>
        <v>104.55</v>
      </c>
      <c r="C17" s="54">
        <v>118</v>
      </c>
      <c r="D17" s="54">
        <v>8</v>
      </c>
      <c r="E17" s="55">
        <v>3</v>
      </c>
      <c r="F17" s="56">
        <f t="shared" si="0"/>
        <v>129</v>
      </c>
      <c r="G17" s="55" t="s">
        <v>7</v>
      </c>
      <c r="H17" s="55" t="s">
        <v>7</v>
      </c>
      <c r="I17" s="55">
        <v>10</v>
      </c>
      <c r="J17" s="57">
        <f t="shared" si="1"/>
        <v>119</v>
      </c>
      <c r="K17" s="55">
        <f t="shared" si="2"/>
        <v>1.1382113821138211</v>
      </c>
      <c r="L17" s="13"/>
      <c r="M17" s="13"/>
      <c r="N17" s="13"/>
      <c r="O17" s="13"/>
      <c r="P17" s="13"/>
      <c r="Q17" s="13"/>
      <c r="R17" s="13"/>
      <c r="S17" s="13"/>
      <c r="T17" s="13"/>
      <c r="U17" s="13"/>
      <c r="V17" s="13"/>
      <c r="W17" s="13"/>
      <c r="X17" s="13"/>
      <c r="Y17" s="13"/>
      <c r="Z17" s="13"/>
    </row>
    <row r="18" spans="1:26" ht="12" customHeight="1">
      <c r="A18" s="41">
        <v>1919</v>
      </c>
      <c r="B18" s="78">
        <f>IF(+'[1]Pop'!D140=0,'[1]Pop'!H140,'[1]Pop'!D140)</f>
        <v>105.063</v>
      </c>
      <c r="C18" s="54">
        <v>136</v>
      </c>
      <c r="D18" s="54">
        <v>11</v>
      </c>
      <c r="E18" s="55">
        <v>10</v>
      </c>
      <c r="F18" s="56">
        <f t="shared" si="0"/>
        <v>157</v>
      </c>
      <c r="G18" s="55" t="s">
        <v>7</v>
      </c>
      <c r="H18" s="55" t="s">
        <v>7</v>
      </c>
      <c r="I18" s="55">
        <v>12</v>
      </c>
      <c r="J18" s="57">
        <f t="shared" si="1"/>
        <v>145</v>
      </c>
      <c r="K18" s="55">
        <f t="shared" si="2"/>
        <v>1.3801243063685598</v>
      </c>
      <c r="L18" s="13"/>
      <c r="M18" s="13"/>
      <c r="N18" s="13"/>
      <c r="O18" s="13"/>
      <c r="P18" s="13"/>
      <c r="Q18" s="13"/>
      <c r="R18" s="13"/>
      <c r="S18" s="13"/>
      <c r="T18" s="13"/>
      <c r="U18" s="13"/>
      <c r="V18" s="13"/>
      <c r="W18" s="13"/>
      <c r="X18" s="13"/>
      <c r="Y18" s="13"/>
      <c r="Z18" s="13"/>
    </row>
    <row r="19" spans="1:26" ht="12" customHeight="1">
      <c r="A19" s="41">
        <v>1920</v>
      </c>
      <c r="B19" s="78">
        <f>IF(+'[1]Pop'!D141=0,'[1]Pop'!H141,'[1]Pop'!D141)</f>
        <v>106.461</v>
      </c>
      <c r="C19" s="54">
        <v>123</v>
      </c>
      <c r="D19" s="54">
        <v>13</v>
      </c>
      <c r="E19" s="55">
        <v>12</v>
      </c>
      <c r="F19" s="56">
        <f t="shared" si="0"/>
        <v>148</v>
      </c>
      <c r="G19" s="55" t="s">
        <v>7</v>
      </c>
      <c r="H19" s="55" t="s">
        <v>7</v>
      </c>
      <c r="I19" s="55">
        <v>17</v>
      </c>
      <c r="J19" s="57">
        <f t="shared" si="1"/>
        <v>131</v>
      </c>
      <c r="K19" s="55">
        <f t="shared" si="2"/>
        <v>1.2304975530945605</v>
      </c>
      <c r="L19" s="13"/>
      <c r="M19" s="13"/>
      <c r="N19" s="13"/>
      <c r="O19" s="13"/>
      <c r="P19" s="13"/>
      <c r="Q19" s="13"/>
      <c r="R19" s="13"/>
      <c r="S19" s="13"/>
      <c r="T19" s="13"/>
      <c r="U19" s="13"/>
      <c r="V19" s="13"/>
      <c r="W19" s="13"/>
      <c r="X19" s="13"/>
      <c r="Y19" s="13"/>
      <c r="Z19" s="13"/>
    </row>
    <row r="20" spans="1:26" ht="12" customHeight="1">
      <c r="A20" s="43">
        <v>1921</v>
      </c>
      <c r="B20" s="79">
        <f>IF(+'[1]Pop'!D142=0,'[1]Pop'!H142,'[1]Pop'!D142)</f>
        <v>108.538</v>
      </c>
      <c r="C20" s="58">
        <v>115</v>
      </c>
      <c r="D20" s="58">
        <v>27</v>
      </c>
      <c r="E20" s="59">
        <v>17</v>
      </c>
      <c r="F20" s="60">
        <f t="shared" si="0"/>
        <v>159</v>
      </c>
      <c r="G20" s="59" t="s">
        <v>7</v>
      </c>
      <c r="H20" s="59" t="s">
        <v>7</v>
      </c>
      <c r="I20" s="59">
        <v>14</v>
      </c>
      <c r="J20" s="61">
        <f t="shared" si="1"/>
        <v>145</v>
      </c>
      <c r="K20" s="59">
        <f t="shared" si="2"/>
        <v>1.3359376439587978</v>
      </c>
      <c r="L20" s="13"/>
      <c r="M20" s="13"/>
      <c r="N20" s="13"/>
      <c r="O20" s="13"/>
      <c r="P20" s="13"/>
      <c r="Q20" s="13"/>
      <c r="R20" s="13"/>
      <c r="S20" s="13"/>
      <c r="T20" s="13"/>
      <c r="U20" s="13"/>
      <c r="V20" s="13"/>
      <c r="W20" s="13"/>
      <c r="X20" s="13"/>
      <c r="Y20" s="13"/>
      <c r="Z20" s="13"/>
    </row>
    <row r="21" spans="1:26" ht="12" customHeight="1">
      <c r="A21" s="43">
        <v>1922</v>
      </c>
      <c r="B21" s="79">
        <f>IF(+'[1]Pop'!D143=0,'[1]Pop'!H143,'[1]Pop'!D143)</f>
        <v>110.049</v>
      </c>
      <c r="C21" s="58">
        <v>103</v>
      </c>
      <c r="D21" s="58">
        <v>47</v>
      </c>
      <c r="E21" s="59">
        <v>14</v>
      </c>
      <c r="F21" s="60">
        <f t="shared" si="0"/>
        <v>164</v>
      </c>
      <c r="G21" s="59" t="s">
        <v>7</v>
      </c>
      <c r="H21" s="59" t="s">
        <v>7</v>
      </c>
      <c r="I21" s="59">
        <v>12</v>
      </c>
      <c r="J21" s="61">
        <f t="shared" si="1"/>
        <v>152</v>
      </c>
      <c r="K21" s="59">
        <f t="shared" si="2"/>
        <v>1.3812029186998518</v>
      </c>
      <c r="L21" s="13"/>
      <c r="M21" s="13"/>
      <c r="N21" s="13"/>
      <c r="O21" s="13"/>
      <c r="P21" s="13"/>
      <c r="Q21" s="13"/>
      <c r="R21" s="13"/>
      <c r="S21" s="13"/>
      <c r="T21" s="13"/>
      <c r="U21" s="13"/>
      <c r="V21" s="13"/>
      <c r="W21" s="13"/>
      <c r="X21" s="13"/>
      <c r="Y21" s="13"/>
      <c r="Z21" s="13"/>
    </row>
    <row r="22" spans="1:26" ht="12" customHeight="1">
      <c r="A22" s="43">
        <v>1923</v>
      </c>
      <c r="B22" s="79">
        <f>IF(+'[1]Pop'!D144=0,'[1]Pop'!H144,'[1]Pop'!D144)</f>
        <v>111.947</v>
      </c>
      <c r="C22" s="58">
        <v>99</v>
      </c>
      <c r="D22" s="58">
        <v>64</v>
      </c>
      <c r="E22" s="59">
        <v>12</v>
      </c>
      <c r="F22" s="60">
        <f t="shared" si="0"/>
        <v>175</v>
      </c>
      <c r="G22" s="59" t="s">
        <v>7</v>
      </c>
      <c r="H22" s="59" t="s">
        <v>7</v>
      </c>
      <c r="I22" s="59">
        <v>18</v>
      </c>
      <c r="J22" s="61">
        <f t="shared" si="1"/>
        <v>157</v>
      </c>
      <c r="K22" s="59">
        <f t="shared" si="2"/>
        <v>1.4024493733641812</v>
      </c>
      <c r="L22" s="13"/>
      <c r="M22" s="13"/>
      <c r="N22" s="13"/>
      <c r="O22" s="13"/>
      <c r="P22" s="13"/>
      <c r="Q22" s="13"/>
      <c r="R22" s="13"/>
      <c r="S22" s="13"/>
      <c r="T22" s="13"/>
      <c r="U22" s="13"/>
      <c r="V22" s="13"/>
      <c r="W22" s="13"/>
      <c r="X22" s="13"/>
      <c r="Y22" s="13"/>
      <c r="Z22" s="13"/>
    </row>
    <row r="23" spans="1:26" ht="12" customHeight="1">
      <c r="A23" s="43">
        <v>1924</v>
      </c>
      <c r="B23" s="79">
        <f>IF(+'[1]Pop'!D145=0,'[1]Pop'!H145,'[1]Pop'!D145)</f>
        <v>114.109</v>
      </c>
      <c r="C23" s="58">
        <v>96</v>
      </c>
      <c r="D23" s="58">
        <v>58</v>
      </c>
      <c r="E23" s="59">
        <v>18</v>
      </c>
      <c r="F23" s="60">
        <f t="shared" si="0"/>
        <v>172</v>
      </c>
      <c r="G23" s="59" t="s">
        <v>7</v>
      </c>
      <c r="H23" s="59" t="s">
        <v>7</v>
      </c>
      <c r="I23" s="59">
        <v>19</v>
      </c>
      <c r="J23" s="61">
        <f t="shared" si="1"/>
        <v>153</v>
      </c>
      <c r="K23" s="59">
        <f t="shared" si="2"/>
        <v>1.3408232479471383</v>
      </c>
      <c r="L23" s="13"/>
      <c r="M23" s="13"/>
      <c r="N23" s="13"/>
      <c r="O23" s="13"/>
      <c r="P23" s="13"/>
      <c r="Q23" s="13"/>
      <c r="R23" s="13"/>
      <c r="S23" s="13"/>
      <c r="T23" s="13"/>
      <c r="U23" s="13"/>
      <c r="V23" s="13"/>
      <c r="W23" s="13"/>
      <c r="X23" s="13"/>
      <c r="Y23" s="13"/>
      <c r="Z23" s="13"/>
    </row>
    <row r="24" spans="1:26" ht="12" customHeight="1">
      <c r="A24" s="43">
        <v>1925</v>
      </c>
      <c r="B24" s="79">
        <f>IF(+'[1]Pop'!D146=0,'[1]Pop'!H146,'[1]Pop'!D146)</f>
        <v>115.829</v>
      </c>
      <c r="C24" s="58">
        <v>100</v>
      </c>
      <c r="D24" s="58">
        <v>62</v>
      </c>
      <c r="E24" s="59">
        <v>19</v>
      </c>
      <c r="F24" s="60">
        <f t="shared" si="0"/>
        <v>181</v>
      </c>
      <c r="G24" s="59" t="s">
        <v>7</v>
      </c>
      <c r="H24" s="59" t="s">
        <v>7</v>
      </c>
      <c r="I24" s="59">
        <v>18</v>
      </c>
      <c r="J24" s="61">
        <f t="shared" si="1"/>
        <v>163</v>
      </c>
      <c r="K24" s="59">
        <f t="shared" si="2"/>
        <v>1.4072468898117052</v>
      </c>
      <c r="L24" s="13"/>
      <c r="M24" s="13"/>
      <c r="N24" s="13"/>
      <c r="O24" s="13"/>
      <c r="P24" s="13"/>
      <c r="Q24" s="13"/>
      <c r="R24" s="13"/>
      <c r="S24" s="13"/>
      <c r="T24" s="13"/>
      <c r="U24" s="13"/>
      <c r="V24" s="13"/>
      <c r="W24" s="13"/>
      <c r="X24" s="13"/>
      <c r="Y24" s="13"/>
      <c r="Z24" s="13"/>
    </row>
    <row r="25" spans="1:26" ht="12" customHeight="1">
      <c r="A25" s="41">
        <v>1926</v>
      </c>
      <c r="B25" s="78">
        <f>IF(+'[1]Pop'!D147=0,'[1]Pop'!H147,'[1]Pop'!D147)</f>
        <v>117.397</v>
      </c>
      <c r="C25" s="54">
        <v>94</v>
      </c>
      <c r="D25" s="54">
        <v>66</v>
      </c>
      <c r="E25" s="55">
        <v>18</v>
      </c>
      <c r="F25" s="56">
        <f t="shared" si="0"/>
        <v>178</v>
      </c>
      <c r="G25" s="55" t="s">
        <v>7</v>
      </c>
      <c r="H25" s="55" t="s">
        <v>7</v>
      </c>
      <c r="I25" s="55">
        <v>17</v>
      </c>
      <c r="J25" s="57">
        <f t="shared" si="1"/>
        <v>161</v>
      </c>
      <c r="K25" s="55">
        <f t="shared" si="2"/>
        <v>1.3714149424601991</v>
      </c>
      <c r="L25" s="13"/>
      <c r="M25" s="13"/>
      <c r="N25" s="13"/>
      <c r="O25" s="13"/>
      <c r="P25" s="13"/>
      <c r="Q25" s="13"/>
      <c r="R25" s="13"/>
      <c r="S25" s="13"/>
      <c r="T25" s="13"/>
      <c r="U25" s="13"/>
      <c r="V25" s="13"/>
      <c r="W25" s="13"/>
      <c r="X25" s="13"/>
      <c r="Y25" s="13"/>
      <c r="Z25" s="13"/>
    </row>
    <row r="26" spans="1:26" ht="12" customHeight="1">
      <c r="A26" s="41">
        <v>1927</v>
      </c>
      <c r="B26" s="78">
        <f>IF(+'[1]Pop'!D148=0,'[1]Pop'!H148,'[1]Pop'!D148)</f>
        <v>119.035</v>
      </c>
      <c r="C26" s="54">
        <v>100</v>
      </c>
      <c r="D26" s="54">
        <v>66</v>
      </c>
      <c r="E26" s="55">
        <v>17</v>
      </c>
      <c r="F26" s="56">
        <f t="shared" si="0"/>
        <v>183</v>
      </c>
      <c r="G26" s="55" t="s">
        <v>7</v>
      </c>
      <c r="H26" s="55" t="s">
        <v>7</v>
      </c>
      <c r="I26" s="55">
        <v>16</v>
      </c>
      <c r="J26" s="57">
        <f t="shared" si="1"/>
        <v>167</v>
      </c>
      <c r="K26" s="55">
        <f t="shared" si="2"/>
        <v>1.4029487125635318</v>
      </c>
      <c r="L26" s="13"/>
      <c r="M26" s="13"/>
      <c r="N26" s="13"/>
      <c r="O26" s="13"/>
      <c r="P26" s="13"/>
      <c r="Q26" s="13"/>
      <c r="R26" s="13"/>
      <c r="S26" s="13"/>
      <c r="T26" s="13"/>
      <c r="U26" s="13"/>
      <c r="V26" s="13"/>
      <c r="W26" s="13"/>
      <c r="X26" s="13"/>
      <c r="Y26" s="13"/>
      <c r="Z26" s="13"/>
    </row>
    <row r="27" spans="1:26" ht="12" customHeight="1">
      <c r="A27" s="41">
        <v>1928</v>
      </c>
      <c r="B27" s="78">
        <f>IF(+'[1]Pop'!D149=0,'[1]Pop'!H149,'[1]Pop'!D149)</f>
        <v>120.509</v>
      </c>
      <c r="C27" s="54">
        <v>100</v>
      </c>
      <c r="D27" s="54">
        <v>74</v>
      </c>
      <c r="E27" s="55">
        <v>16</v>
      </c>
      <c r="F27" s="56">
        <f t="shared" si="0"/>
        <v>190</v>
      </c>
      <c r="G27" s="55" t="s">
        <v>7</v>
      </c>
      <c r="H27" s="55" t="s">
        <v>7</v>
      </c>
      <c r="I27" s="55">
        <v>18</v>
      </c>
      <c r="J27" s="57">
        <f t="shared" si="1"/>
        <v>172</v>
      </c>
      <c r="K27" s="55">
        <f t="shared" si="2"/>
        <v>1.42727929034346</v>
      </c>
      <c r="L27" s="13"/>
      <c r="M27" s="13"/>
      <c r="N27" s="13"/>
      <c r="O27" s="13"/>
      <c r="P27" s="13"/>
      <c r="Q27" s="13"/>
      <c r="R27" s="13"/>
      <c r="S27" s="13"/>
      <c r="T27" s="13"/>
      <c r="U27" s="13"/>
      <c r="V27" s="13"/>
      <c r="W27" s="13"/>
      <c r="X27" s="13"/>
      <c r="Y27" s="13"/>
      <c r="Z27" s="13"/>
    </row>
    <row r="28" spans="1:26" ht="12" customHeight="1">
      <c r="A28" s="41">
        <v>1929</v>
      </c>
      <c r="B28" s="78">
        <f>IF(+'[1]Pop'!D150=0,'[1]Pop'!H150,'[1]Pop'!D150)</f>
        <v>121.767</v>
      </c>
      <c r="C28" s="54">
        <v>111</v>
      </c>
      <c r="D28" s="54">
        <v>68</v>
      </c>
      <c r="E28" s="55">
        <v>18</v>
      </c>
      <c r="F28" s="56">
        <f t="shared" si="0"/>
        <v>197</v>
      </c>
      <c r="G28" s="55" t="s">
        <v>7</v>
      </c>
      <c r="H28" s="55" t="s">
        <v>7</v>
      </c>
      <c r="I28" s="55">
        <v>17</v>
      </c>
      <c r="J28" s="57">
        <f t="shared" si="1"/>
        <v>180</v>
      </c>
      <c r="K28" s="55">
        <f t="shared" si="2"/>
        <v>1.4782330187981967</v>
      </c>
      <c r="L28" s="13"/>
      <c r="M28" s="13"/>
      <c r="N28" s="13"/>
      <c r="O28" s="13"/>
      <c r="P28" s="13"/>
      <c r="Q28" s="13"/>
      <c r="R28" s="13"/>
      <c r="S28" s="13"/>
      <c r="T28" s="13"/>
      <c r="U28" s="13"/>
      <c r="V28" s="13"/>
      <c r="W28" s="13"/>
      <c r="X28" s="13"/>
      <c r="Y28" s="13"/>
      <c r="Z28" s="13"/>
    </row>
    <row r="29" spans="1:26" ht="12" customHeight="1">
      <c r="A29" s="41">
        <v>1930</v>
      </c>
      <c r="B29" s="78">
        <f>IF(+'[1]Pop'!D151=0,'[1]Pop'!H151,'[1]Pop'!D151)</f>
        <v>123.188</v>
      </c>
      <c r="C29" s="54">
        <v>121</v>
      </c>
      <c r="D29" s="54">
        <v>65</v>
      </c>
      <c r="E29" s="55">
        <v>17</v>
      </c>
      <c r="F29" s="56">
        <f t="shared" si="0"/>
        <v>203</v>
      </c>
      <c r="G29" s="55" t="s">
        <v>7</v>
      </c>
      <c r="H29" s="55" t="s">
        <v>7</v>
      </c>
      <c r="I29" s="55">
        <v>16</v>
      </c>
      <c r="J29" s="57">
        <f t="shared" si="1"/>
        <v>187</v>
      </c>
      <c r="K29" s="55">
        <f t="shared" si="2"/>
        <v>1.5180050004870604</v>
      </c>
      <c r="L29" s="13"/>
      <c r="M29" s="13"/>
      <c r="N29" s="13"/>
      <c r="O29" s="13"/>
      <c r="P29" s="13"/>
      <c r="Q29" s="13"/>
      <c r="R29" s="13"/>
      <c r="S29" s="13"/>
      <c r="T29" s="13"/>
      <c r="U29" s="13"/>
      <c r="V29" s="13"/>
      <c r="W29" s="13"/>
      <c r="X29" s="13"/>
      <c r="Y29" s="13"/>
      <c r="Z29" s="13"/>
    </row>
    <row r="30" spans="1:26" ht="12" customHeight="1">
      <c r="A30" s="43">
        <v>1931</v>
      </c>
      <c r="B30" s="79">
        <f>IF(+'[1]Pop'!D152=0,'[1]Pop'!H152,'[1]Pop'!D152)</f>
        <v>124.149</v>
      </c>
      <c r="C30" s="58">
        <v>116</v>
      </c>
      <c r="D30" s="58">
        <v>60</v>
      </c>
      <c r="E30" s="59">
        <v>16</v>
      </c>
      <c r="F30" s="60">
        <f t="shared" si="0"/>
        <v>192</v>
      </c>
      <c r="G30" s="59" t="s">
        <v>7</v>
      </c>
      <c r="H30" s="59" t="s">
        <v>7</v>
      </c>
      <c r="I30" s="59">
        <v>18</v>
      </c>
      <c r="J30" s="61">
        <f t="shared" si="1"/>
        <v>174</v>
      </c>
      <c r="K30" s="59">
        <f t="shared" si="2"/>
        <v>1.401541695865452</v>
      </c>
      <c r="L30" s="13"/>
      <c r="M30" s="13"/>
      <c r="N30" s="13"/>
      <c r="O30" s="13"/>
      <c r="P30" s="13"/>
      <c r="Q30" s="13"/>
      <c r="R30" s="13"/>
      <c r="S30" s="13"/>
      <c r="T30" s="13"/>
      <c r="U30" s="13"/>
      <c r="V30" s="13"/>
      <c r="W30" s="13"/>
      <c r="X30" s="13"/>
      <c r="Y30" s="13"/>
      <c r="Z30" s="13"/>
    </row>
    <row r="31" spans="1:26" ht="12" customHeight="1">
      <c r="A31" s="43">
        <v>1932</v>
      </c>
      <c r="B31" s="79">
        <f>IF(+'[1]Pop'!D153=0,'[1]Pop'!H153,'[1]Pop'!D153)</f>
        <v>124.949</v>
      </c>
      <c r="C31" s="58">
        <v>113</v>
      </c>
      <c r="D31" s="58">
        <v>55</v>
      </c>
      <c r="E31" s="59">
        <v>18</v>
      </c>
      <c r="F31" s="60">
        <f t="shared" si="0"/>
        <v>186</v>
      </c>
      <c r="G31" s="59" t="s">
        <v>7</v>
      </c>
      <c r="H31" s="59" t="s">
        <v>7</v>
      </c>
      <c r="I31" s="59">
        <v>11</v>
      </c>
      <c r="J31" s="61">
        <f t="shared" si="1"/>
        <v>175</v>
      </c>
      <c r="K31" s="59">
        <f t="shared" si="2"/>
        <v>1.400571433144723</v>
      </c>
      <c r="L31" s="13"/>
      <c r="M31" s="13"/>
      <c r="N31" s="13"/>
      <c r="O31" s="13"/>
      <c r="P31" s="13"/>
      <c r="Q31" s="13"/>
      <c r="R31" s="13"/>
      <c r="S31" s="13"/>
      <c r="T31" s="13"/>
      <c r="U31" s="13"/>
      <c r="V31" s="13"/>
      <c r="W31" s="13"/>
      <c r="X31" s="13"/>
      <c r="Y31" s="13"/>
      <c r="Z31" s="13"/>
    </row>
    <row r="32" spans="1:26" ht="12" customHeight="1">
      <c r="A32" s="43">
        <v>1933</v>
      </c>
      <c r="B32" s="79">
        <f>IF(+'[1]Pop'!D154=0,'[1]Pop'!H154,'[1]Pop'!D154)</f>
        <v>125.69</v>
      </c>
      <c r="C32" s="58">
        <v>129</v>
      </c>
      <c r="D32" s="58">
        <v>47</v>
      </c>
      <c r="E32" s="59">
        <v>11</v>
      </c>
      <c r="F32" s="60">
        <f t="shared" si="0"/>
        <v>187</v>
      </c>
      <c r="G32" s="59" t="s">
        <v>7</v>
      </c>
      <c r="H32" s="59" t="s">
        <v>7</v>
      </c>
      <c r="I32" s="59">
        <v>14</v>
      </c>
      <c r="J32" s="61">
        <f t="shared" si="1"/>
        <v>173</v>
      </c>
      <c r="K32" s="59">
        <f t="shared" si="2"/>
        <v>1.3764022595274088</v>
      </c>
      <c r="L32" s="13"/>
      <c r="M32" s="13"/>
      <c r="N32" s="13"/>
      <c r="O32" s="13"/>
      <c r="P32" s="13"/>
      <c r="Q32" s="13"/>
      <c r="R32" s="13"/>
      <c r="S32" s="13"/>
      <c r="T32" s="13"/>
      <c r="U32" s="13"/>
      <c r="V32" s="13"/>
      <c r="W32" s="13"/>
      <c r="X32" s="13"/>
      <c r="Y32" s="13"/>
      <c r="Z32" s="13"/>
    </row>
    <row r="33" spans="1:26" ht="12" customHeight="1">
      <c r="A33" s="43">
        <v>1934</v>
      </c>
      <c r="B33" s="79">
        <f>IF(+'[1]Pop'!D155=0,'[1]Pop'!H155,'[1]Pop'!D155)</f>
        <v>126.485</v>
      </c>
      <c r="C33" s="58">
        <v>140</v>
      </c>
      <c r="D33" s="58">
        <v>47</v>
      </c>
      <c r="E33" s="59">
        <v>14</v>
      </c>
      <c r="F33" s="60">
        <f t="shared" si="0"/>
        <v>201</v>
      </c>
      <c r="G33" s="59" t="s">
        <v>7</v>
      </c>
      <c r="H33" s="59" t="s">
        <v>7</v>
      </c>
      <c r="I33" s="59">
        <v>12</v>
      </c>
      <c r="J33" s="61">
        <f t="shared" si="1"/>
        <v>189</v>
      </c>
      <c r="K33" s="59">
        <f t="shared" si="2"/>
        <v>1.4942483298414833</v>
      </c>
      <c r="L33" s="13"/>
      <c r="M33" s="13"/>
      <c r="N33" s="13"/>
      <c r="O33" s="13"/>
      <c r="P33" s="13"/>
      <c r="Q33" s="13"/>
      <c r="R33" s="13"/>
      <c r="S33" s="13"/>
      <c r="T33" s="13"/>
      <c r="U33" s="13"/>
      <c r="V33" s="13"/>
      <c r="W33" s="13"/>
      <c r="X33" s="13"/>
      <c r="Y33" s="13"/>
      <c r="Z33" s="13"/>
    </row>
    <row r="34" spans="1:26" ht="12" customHeight="1">
      <c r="A34" s="43">
        <v>1935</v>
      </c>
      <c r="B34" s="79">
        <f>IF(+'[1]Pop'!D156=0,'[1]Pop'!H156,'[1]Pop'!D156)</f>
        <v>127.362</v>
      </c>
      <c r="C34" s="58">
        <v>146</v>
      </c>
      <c r="D34" s="58">
        <v>48</v>
      </c>
      <c r="E34" s="59">
        <v>12</v>
      </c>
      <c r="F34" s="60">
        <f t="shared" si="0"/>
        <v>206</v>
      </c>
      <c r="G34" s="59" t="s">
        <v>7</v>
      </c>
      <c r="H34" s="59" t="s">
        <v>7</v>
      </c>
      <c r="I34" s="59">
        <v>13</v>
      </c>
      <c r="J34" s="61">
        <f t="shared" si="1"/>
        <v>193</v>
      </c>
      <c r="K34" s="59">
        <f t="shared" si="2"/>
        <v>1.5153656506650335</v>
      </c>
      <c r="L34" s="13"/>
      <c r="M34" s="13"/>
      <c r="N34" s="13"/>
      <c r="O34" s="13"/>
      <c r="P34" s="13"/>
      <c r="Q34" s="13"/>
      <c r="R34" s="13"/>
      <c r="S34" s="13"/>
      <c r="T34" s="13"/>
      <c r="U34" s="13"/>
      <c r="V34" s="13"/>
      <c r="W34" s="13"/>
      <c r="X34" s="13"/>
      <c r="Y34" s="13"/>
      <c r="Z34" s="13"/>
    </row>
    <row r="35" spans="1:26" ht="12" customHeight="1">
      <c r="A35" s="41">
        <v>1936</v>
      </c>
      <c r="B35" s="78">
        <f>IF(+'[1]Pop'!D157=0,'[1]Pop'!H157,'[1]Pop'!D157)</f>
        <v>128.181</v>
      </c>
      <c r="C35" s="54">
        <v>151</v>
      </c>
      <c r="D35" s="54">
        <v>49</v>
      </c>
      <c r="E35" s="55">
        <v>13</v>
      </c>
      <c r="F35" s="56">
        <f t="shared" si="0"/>
        <v>213</v>
      </c>
      <c r="G35" s="55" t="s">
        <v>7</v>
      </c>
      <c r="H35" s="55" t="s">
        <v>7</v>
      </c>
      <c r="I35" s="55">
        <v>15</v>
      </c>
      <c r="J35" s="57">
        <f t="shared" si="1"/>
        <v>198</v>
      </c>
      <c r="K35" s="55">
        <f t="shared" si="2"/>
        <v>1.544690710791771</v>
      </c>
      <c r="L35" s="13"/>
      <c r="M35" s="13"/>
      <c r="N35" s="13"/>
      <c r="O35" s="13"/>
      <c r="P35" s="13"/>
      <c r="Q35" s="13"/>
      <c r="R35" s="13"/>
      <c r="S35" s="13"/>
      <c r="T35" s="13"/>
      <c r="U35" s="13"/>
      <c r="V35" s="13"/>
      <c r="W35" s="13"/>
      <c r="X35" s="13"/>
      <c r="Y35" s="13"/>
      <c r="Z35" s="13"/>
    </row>
    <row r="36" spans="1:26" ht="12" customHeight="1">
      <c r="A36" s="41">
        <v>1937</v>
      </c>
      <c r="B36" s="78">
        <f>IF(+'[1]Pop'!D158=0,'[1]Pop'!H158,'[1]Pop'!D158)</f>
        <v>128.961</v>
      </c>
      <c r="C36" s="54">
        <v>153</v>
      </c>
      <c r="D36" s="54">
        <v>56</v>
      </c>
      <c r="E36" s="55">
        <v>15</v>
      </c>
      <c r="F36" s="56">
        <f t="shared" si="0"/>
        <v>224</v>
      </c>
      <c r="G36" s="55" t="s">
        <v>7</v>
      </c>
      <c r="H36" s="55" t="s">
        <v>7</v>
      </c>
      <c r="I36" s="55">
        <v>15</v>
      </c>
      <c r="J36" s="57">
        <f t="shared" si="1"/>
        <v>209</v>
      </c>
      <c r="K36" s="55">
        <f t="shared" si="2"/>
        <v>1.6206450012019136</v>
      </c>
      <c r="L36" s="13"/>
      <c r="M36" s="13"/>
      <c r="N36" s="13"/>
      <c r="O36" s="13"/>
      <c r="P36" s="13"/>
      <c r="Q36" s="13"/>
      <c r="R36" s="13"/>
      <c r="S36" s="13"/>
      <c r="T36" s="13"/>
      <c r="U36" s="13"/>
      <c r="V36" s="13"/>
      <c r="W36" s="13"/>
      <c r="X36" s="13"/>
      <c r="Y36" s="13"/>
      <c r="Z36" s="13"/>
    </row>
    <row r="37" spans="1:26" ht="12" customHeight="1">
      <c r="A37" s="41">
        <v>1938</v>
      </c>
      <c r="B37" s="78">
        <f>IF(+'[1]Pop'!D159=0,'[1]Pop'!H159,'[1]Pop'!D159)</f>
        <v>129.969</v>
      </c>
      <c r="C37" s="54">
        <v>159</v>
      </c>
      <c r="D37" s="54">
        <v>52</v>
      </c>
      <c r="E37" s="55">
        <v>15</v>
      </c>
      <c r="F37" s="56">
        <f t="shared" si="0"/>
        <v>226</v>
      </c>
      <c r="G37" s="55" t="s">
        <v>7</v>
      </c>
      <c r="H37" s="55" t="s">
        <v>7</v>
      </c>
      <c r="I37" s="55">
        <v>18</v>
      </c>
      <c r="J37" s="57">
        <f t="shared" si="1"/>
        <v>208</v>
      </c>
      <c r="K37" s="55">
        <f t="shared" si="2"/>
        <v>1.600381629465488</v>
      </c>
      <c r="L37" s="13"/>
      <c r="M37" s="13"/>
      <c r="N37" s="13"/>
      <c r="O37" s="13"/>
      <c r="P37" s="13"/>
      <c r="Q37" s="13"/>
      <c r="R37" s="13"/>
      <c r="S37" s="13"/>
      <c r="T37" s="13"/>
      <c r="U37" s="13"/>
      <c r="V37" s="13"/>
      <c r="W37" s="13"/>
      <c r="X37" s="13"/>
      <c r="Y37" s="13"/>
      <c r="Z37" s="13"/>
    </row>
    <row r="38" spans="1:26" ht="12" customHeight="1">
      <c r="A38" s="41">
        <v>1939</v>
      </c>
      <c r="B38" s="78">
        <f>IF(+'[1]Pop'!D160=0,'[1]Pop'!H160,'[1]Pop'!D160)</f>
        <v>131.028</v>
      </c>
      <c r="C38" s="54">
        <v>167</v>
      </c>
      <c r="D38" s="54">
        <v>53</v>
      </c>
      <c r="E38" s="55">
        <v>18</v>
      </c>
      <c r="F38" s="56">
        <f t="shared" si="0"/>
        <v>238</v>
      </c>
      <c r="G38" s="55" t="s">
        <v>7</v>
      </c>
      <c r="H38" s="55" t="s">
        <v>7</v>
      </c>
      <c r="I38" s="55">
        <v>21</v>
      </c>
      <c r="J38" s="57">
        <f t="shared" si="1"/>
        <v>217</v>
      </c>
      <c r="K38" s="55">
        <f t="shared" si="2"/>
        <v>1.6561345666575085</v>
      </c>
      <c r="L38" s="13"/>
      <c r="M38" s="13"/>
      <c r="N38" s="13"/>
      <c r="O38" s="13"/>
      <c r="P38" s="13"/>
      <c r="Q38" s="13"/>
      <c r="R38" s="13"/>
      <c r="S38" s="13"/>
      <c r="T38" s="13"/>
      <c r="U38" s="13"/>
      <c r="V38" s="13"/>
      <c r="W38" s="13"/>
      <c r="X38" s="13"/>
      <c r="Y38" s="13"/>
      <c r="Z38" s="13"/>
    </row>
    <row r="39" spans="1:26" ht="12" customHeight="1">
      <c r="A39" s="41">
        <v>1940</v>
      </c>
      <c r="B39" s="78">
        <f>IF(+'[1]Pop'!D161=0,'[1]Pop'!H161,'[1]Pop'!D161)</f>
        <v>132.122</v>
      </c>
      <c r="C39" s="54">
        <v>178</v>
      </c>
      <c r="D39" s="54">
        <v>32</v>
      </c>
      <c r="E39" s="55">
        <v>21</v>
      </c>
      <c r="F39" s="56">
        <f t="shared" si="0"/>
        <v>231</v>
      </c>
      <c r="G39" s="55" t="s">
        <v>7</v>
      </c>
      <c r="H39" s="55" t="s">
        <v>7</v>
      </c>
      <c r="I39" s="55">
        <v>17</v>
      </c>
      <c r="J39" s="57">
        <f t="shared" si="1"/>
        <v>214</v>
      </c>
      <c r="K39" s="55">
        <f t="shared" si="2"/>
        <v>1.6197151117906177</v>
      </c>
      <c r="L39" s="13"/>
      <c r="M39" s="13"/>
      <c r="N39" s="13"/>
      <c r="O39" s="13"/>
      <c r="P39" s="13"/>
      <c r="Q39" s="13"/>
      <c r="R39" s="13"/>
      <c r="S39" s="13"/>
      <c r="T39" s="13"/>
      <c r="U39" s="13"/>
      <c r="V39" s="13"/>
      <c r="W39" s="13"/>
      <c r="X39" s="13"/>
      <c r="Y39" s="13"/>
      <c r="Z39" s="13"/>
    </row>
    <row r="40" spans="1:26" ht="12" customHeight="1">
      <c r="A40" s="43">
        <v>1941</v>
      </c>
      <c r="B40" s="79">
        <f>IF(+'[1]Pop'!D162=0,'[1]Pop'!H162,'[1]Pop'!D162)</f>
        <v>133.402</v>
      </c>
      <c r="C40" s="58">
        <v>199</v>
      </c>
      <c r="D40" s="58">
        <v>20</v>
      </c>
      <c r="E40" s="59">
        <v>17</v>
      </c>
      <c r="F40" s="60">
        <f t="shared" si="0"/>
        <v>236</v>
      </c>
      <c r="G40" s="59" t="s">
        <v>7</v>
      </c>
      <c r="H40" s="59" t="s">
        <v>7</v>
      </c>
      <c r="I40" s="59">
        <v>30</v>
      </c>
      <c r="J40" s="61">
        <f t="shared" si="1"/>
        <v>206</v>
      </c>
      <c r="K40" s="59">
        <f t="shared" si="2"/>
        <v>1.544204734561701</v>
      </c>
      <c r="L40" s="13"/>
      <c r="M40" s="13"/>
      <c r="N40" s="13"/>
      <c r="O40" s="13"/>
      <c r="P40" s="13"/>
      <c r="Q40" s="13"/>
      <c r="R40" s="13"/>
      <c r="S40" s="13"/>
      <c r="T40" s="13"/>
      <c r="U40" s="13"/>
      <c r="V40" s="13"/>
      <c r="W40" s="13"/>
      <c r="X40" s="13"/>
      <c r="Y40" s="13"/>
      <c r="Z40" s="13"/>
    </row>
    <row r="41" spans="1:26" ht="12" customHeight="1">
      <c r="A41" s="43">
        <v>1942</v>
      </c>
      <c r="B41" s="79">
        <f>IF(+'[1]Pop'!D163=0,'[1]Pop'!H163,'[1]Pop'!D163)</f>
        <v>134.86</v>
      </c>
      <c r="C41" s="58">
        <v>191</v>
      </c>
      <c r="D41" s="58">
        <v>17</v>
      </c>
      <c r="E41" s="59">
        <v>30</v>
      </c>
      <c r="F41" s="60">
        <f t="shared" si="0"/>
        <v>238</v>
      </c>
      <c r="G41" s="59" t="s">
        <v>7</v>
      </c>
      <c r="H41" s="59" t="s">
        <v>7</v>
      </c>
      <c r="I41" s="59">
        <v>19</v>
      </c>
      <c r="J41" s="61">
        <f t="shared" si="1"/>
        <v>219</v>
      </c>
      <c r="K41" s="59">
        <f t="shared" si="2"/>
        <v>1.6239062731721783</v>
      </c>
      <c r="L41" s="13"/>
      <c r="M41" s="13"/>
      <c r="N41" s="13"/>
      <c r="O41" s="13"/>
      <c r="P41" s="13"/>
      <c r="Q41" s="13"/>
      <c r="R41" s="13"/>
      <c r="S41" s="13"/>
      <c r="T41" s="13"/>
      <c r="U41" s="13"/>
      <c r="V41" s="13"/>
      <c r="W41" s="13"/>
      <c r="X41" s="13"/>
      <c r="Y41" s="13"/>
      <c r="Z41" s="13"/>
    </row>
    <row r="42" spans="1:26" ht="12" customHeight="1">
      <c r="A42" s="43">
        <v>1943</v>
      </c>
      <c r="B42" s="79">
        <f>IF(+'[1]Pop'!D164=0,'[1]Pop'!H164,'[1]Pop'!D164)</f>
        <v>136.739</v>
      </c>
      <c r="C42" s="58">
        <v>223</v>
      </c>
      <c r="D42" s="58">
        <v>25</v>
      </c>
      <c r="E42" s="59">
        <v>19</v>
      </c>
      <c r="F42" s="60">
        <f t="shared" si="0"/>
        <v>267</v>
      </c>
      <c r="G42" s="59" t="s">
        <v>7</v>
      </c>
      <c r="H42" s="59" t="s">
        <v>7</v>
      </c>
      <c r="I42" s="59">
        <v>25</v>
      </c>
      <c r="J42" s="61">
        <f t="shared" si="1"/>
        <v>242</v>
      </c>
      <c r="K42" s="59">
        <f t="shared" si="2"/>
        <v>1.7697950109332377</v>
      </c>
      <c r="L42" s="13"/>
      <c r="M42" s="13"/>
      <c r="N42" s="13"/>
      <c r="O42" s="13"/>
      <c r="P42" s="13"/>
      <c r="Q42" s="13"/>
      <c r="R42" s="13"/>
      <c r="S42" s="13"/>
      <c r="T42" s="13"/>
      <c r="U42" s="13"/>
      <c r="V42" s="13"/>
      <c r="W42" s="13"/>
      <c r="X42" s="13"/>
      <c r="Y42" s="13"/>
      <c r="Z42" s="13"/>
    </row>
    <row r="43" spans="1:26" ht="12" customHeight="1">
      <c r="A43" s="43">
        <v>1944</v>
      </c>
      <c r="B43" s="79">
        <f>IF(+'[1]Pop'!D165=0,'[1]Pop'!H165,'[1]Pop'!D165)</f>
        <v>138.397</v>
      </c>
      <c r="C43" s="58">
        <v>210</v>
      </c>
      <c r="D43" s="58">
        <v>9</v>
      </c>
      <c r="E43" s="59">
        <v>25</v>
      </c>
      <c r="F43" s="60">
        <f t="shared" si="0"/>
        <v>244</v>
      </c>
      <c r="G43" s="59" t="s">
        <v>7</v>
      </c>
      <c r="H43" s="59" t="s">
        <v>7</v>
      </c>
      <c r="I43" s="59">
        <v>13</v>
      </c>
      <c r="J43" s="61">
        <f t="shared" si="1"/>
        <v>231</v>
      </c>
      <c r="K43" s="59">
        <f t="shared" si="2"/>
        <v>1.6691113246674423</v>
      </c>
      <c r="L43" s="13"/>
      <c r="M43" s="13"/>
      <c r="N43" s="13"/>
      <c r="O43" s="13"/>
      <c r="P43" s="13"/>
      <c r="Q43" s="13"/>
      <c r="R43" s="13"/>
      <c r="S43" s="13"/>
      <c r="T43" s="13"/>
      <c r="U43" s="13"/>
      <c r="V43" s="13"/>
      <c r="W43" s="13"/>
      <c r="X43" s="13"/>
      <c r="Y43" s="13"/>
      <c r="Z43" s="13"/>
    </row>
    <row r="44" spans="1:26" ht="12" customHeight="1">
      <c r="A44" s="43">
        <v>1945</v>
      </c>
      <c r="B44" s="79">
        <f>IF(+'[1]Pop'!D166=0,'[1]Pop'!H166,'[1]Pop'!D166)</f>
        <v>139.928</v>
      </c>
      <c r="C44" s="58">
        <v>241</v>
      </c>
      <c r="D44" s="58">
        <v>8</v>
      </c>
      <c r="E44" s="59">
        <v>13</v>
      </c>
      <c r="F44" s="60">
        <f t="shared" si="0"/>
        <v>262</v>
      </c>
      <c r="G44" s="59" t="s">
        <v>7</v>
      </c>
      <c r="H44" s="59" t="s">
        <v>7</v>
      </c>
      <c r="I44" s="59">
        <v>14</v>
      </c>
      <c r="J44" s="61">
        <f t="shared" si="1"/>
        <v>248</v>
      </c>
      <c r="K44" s="59">
        <f t="shared" si="2"/>
        <v>1.7723400606025956</v>
      </c>
      <c r="L44" s="13"/>
      <c r="M44" s="13"/>
      <c r="N44" s="13"/>
      <c r="O44" s="13"/>
      <c r="P44" s="13"/>
      <c r="Q44" s="13"/>
      <c r="R44" s="13"/>
      <c r="S44" s="13"/>
      <c r="T44" s="13"/>
      <c r="U44" s="13"/>
      <c r="V44" s="13"/>
      <c r="W44" s="13"/>
      <c r="X44" s="13"/>
      <c r="Y44" s="13"/>
      <c r="Z44" s="13"/>
    </row>
    <row r="45" spans="1:26" ht="12" customHeight="1">
      <c r="A45" s="41">
        <v>1946</v>
      </c>
      <c r="B45" s="78">
        <f>IF(+'[1]Pop'!D167=0,'[1]Pop'!H167,'[1]Pop'!D167)</f>
        <v>141.389</v>
      </c>
      <c r="C45" s="54">
        <v>302</v>
      </c>
      <c r="D45" s="54">
        <v>21</v>
      </c>
      <c r="E45" s="55">
        <v>14</v>
      </c>
      <c r="F45" s="56">
        <f t="shared" si="0"/>
        <v>337</v>
      </c>
      <c r="G45" s="55" t="s">
        <v>7</v>
      </c>
      <c r="H45" s="55" t="s">
        <v>7</v>
      </c>
      <c r="I45" s="55">
        <v>30</v>
      </c>
      <c r="J45" s="57">
        <f t="shared" si="1"/>
        <v>307</v>
      </c>
      <c r="K45" s="55">
        <f t="shared" si="2"/>
        <v>2.1713146001456973</v>
      </c>
      <c r="L45" s="13"/>
      <c r="M45" s="13"/>
      <c r="N45" s="13"/>
      <c r="O45" s="13"/>
      <c r="P45" s="13"/>
      <c r="Q45" s="13"/>
      <c r="R45" s="13"/>
      <c r="S45" s="13"/>
      <c r="T45" s="13"/>
      <c r="U45" s="13"/>
      <c r="V45" s="13"/>
      <c r="W45" s="13"/>
      <c r="X45" s="13"/>
      <c r="Y45" s="13"/>
      <c r="Z45" s="13"/>
    </row>
    <row r="46" spans="1:26" ht="12" customHeight="1">
      <c r="A46" s="41">
        <v>1947</v>
      </c>
      <c r="B46" s="78">
        <f>IF(+'[1]Pop'!D168=0,'[1]Pop'!H168,'[1]Pop'!D168)</f>
        <v>144.126</v>
      </c>
      <c r="C46" s="54">
        <v>245</v>
      </c>
      <c r="D46" s="54">
        <v>9</v>
      </c>
      <c r="E46" s="55">
        <v>30</v>
      </c>
      <c r="F46" s="56">
        <f t="shared" si="0"/>
        <v>284</v>
      </c>
      <c r="G46" s="55">
        <v>19</v>
      </c>
      <c r="H46" s="55" t="s">
        <v>7</v>
      </c>
      <c r="I46" s="55">
        <v>19</v>
      </c>
      <c r="J46" s="57">
        <f t="shared" si="1"/>
        <v>246</v>
      </c>
      <c r="K46" s="55">
        <f t="shared" si="2"/>
        <v>1.7068398484659255</v>
      </c>
      <c r="L46" s="13"/>
      <c r="M46" s="13"/>
      <c r="N46" s="13"/>
      <c r="O46" s="13"/>
      <c r="P46" s="13"/>
      <c r="Q46" s="13"/>
      <c r="R46" s="13"/>
      <c r="S46" s="13"/>
      <c r="T46" s="13"/>
      <c r="U46" s="13"/>
      <c r="V46" s="13"/>
      <c r="W46" s="13"/>
      <c r="X46" s="13"/>
      <c r="Y46" s="13"/>
      <c r="Z46" s="13"/>
    </row>
    <row r="47" spans="1:26" ht="12" customHeight="1">
      <c r="A47" s="41">
        <v>1948</v>
      </c>
      <c r="B47" s="78">
        <f>IF(+'[1]Pop'!D169=0,'[1]Pop'!H169,'[1]Pop'!D169)</f>
        <v>146.631</v>
      </c>
      <c r="C47" s="54">
        <v>240</v>
      </c>
      <c r="D47" s="54">
        <v>24</v>
      </c>
      <c r="E47" s="55">
        <v>19</v>
      </c>
      <c r="F47" s="56">
        <f t="shared" si="0"/>
        <v>283</v>
      </c>
      <c r="G47" s="55">
        <v>4</v>
      </c>
      <c r="H47" s="55">
        <v>1</v>
      </c>
      <c r="I47" s="55">
        <v>22</v>
      </c>
      <c r="J47" s="57">
        <f t="shared" si="1"/>
        <v>256</v>
      </c>
      <c r="K47" s="55">
        <f t="shared" si="2"/>
        <v>1.7458791115112084</v>
      </c>
      <c r="L47" s="13"/>
      <c r="M47" s="13"/>
      <c r="N47" s="13"/>
      <c r="O47" s="13"/>
      <c r="P47" s="13"/>
      <c r="Q47" s="13"/>
      <c r="R47" s="13"/>
      <c r="S47" s="13"/>
      <c r="T47" s="13"/>
      <c r="U47" s="13"/>
      <c r="V47" s="13"/>
      <c r="W47" s="13"/>
      <c r="X47" s="13"/>
      <c r="Y47" s="13"/>
      <c r="Z47" s="13"/>
    </row>
    <row r="48" spans="1:26" ht="12" customHeight="1">
      <c r="A48" s="41">
        <v>1949</v>
      </c>
      <c r="B48" s="78">
        <f>IF(+'[1]Pop'!D170=0,'[1]Pop'!H170,'[1]Pop'!D170)</f>
        <v>149.188</v>
      </c>
      <c r="C48" s="54">
        <v>263</v>
      </c>
      <c r="D48" s="54">
        <v>29</v>
      </c>
      <c r="E48" s="55">
        <v>22</v>
      </c>
      <c r="F48" s="56">
        <f t="shared" si="0"/>
        <v>314</v>
      </c>
      <c r="G48" s="55">
        <v>3</v>
      </c>
      <c r="H48" s="55">
        <v>1</v>
      </c>
      <c r="I48" s="55">
        <v>20</v>
      </c>
      <c r="J48" s="57">
        <f t="shared" si="1"/>
        <v>290</v>
      </c>
      <c r="K48" s="55">
        <f t="shared" si="2"/>
        <v>1.9438560742150846</v>
      </c>
      <c r="L48" s="13"/>
      <c r="M48" s="13"/>
      <c r="N48" s="13"/>
      <c r="O48" s="13"/>
      <c r="P48" s="13"/>
      <c r="Q48" s="13"/>
      <c r="R48" s="13"/>
      <c r="S48" s="13"/>
      <c r="T48" s="13"/>
      <c r="U48" s="13"/>
      <c r="V48" s="13"/>
      <c r="W48" s="13"/>
      <c r="X48" s="13"/>
      <c r="Y48" s="13"/>
      <c r="Z48" s="13"/>
    </row>
    <row r="49" spans="1:26" ht="12" customHeight="1">
      <c r="A49" s="41">
        <v>1950</v>
      </c>
      <c r="B49" s="78">
        <f>IF(+'[1]Pop'!D171=0,'[1]Pop'!H171,'[1]Pop'!D171)</f>
        <v>151.684</v>
      </c>
      <c r="C49" s="54">
        <v>296</v>
      </c>
      <c r="D49" s="54">
        <v>43</v>
      </c>
      <c r="E49" s="55">
        <v>20</v>
      </c>
      <c r="F49" s="56">
        <f t="shared" si="0"/>
        <v>359</v>
      </c>
      <c r="G49" s="55">
        <v>1</v>
      </c>
      <c r="H49" s="55" t="s">
        <v>7</v>
      </c>
      <c r="I49" s="55">
        <v>25</v>
      </c>
      <c r="J49" s="57">
        <f t="shared" si="1"/>
        <v>333</v>
      </c>
      <c r="K49" s="55">
        <f t="shared" si="2"/>
        <v>2.19535349806176</v>
      </c>
      <c r="L49" s="13"/>
      <c r="M49" s="13"/>
      <c r="N49" s="13"/>
      <c r="O49" s="13"/>
      <c r="P49" s="13"/>
      <c r="Q49" s="13"/>
      <c r="R49" s="13"/>
      <c r="S49" s="13"/>
      <c r="T49" s="13"/>
      <c r="U49" s="13"/>
      <c r="V49" s="13"/>
      <c r="W49" s="13"/>
      <c r="X49" s="13"/>
      <c r="Y49" s="13"/>
      <c r="Z49" s="13"/>
    </row>
    <row r="50" spans="1:26" ht="12" customHeight="1">
      <c r="A50" s="43">
        <v>1951</v>
      </c>
      <c r="B50" s="79">
        <f>IF(+'[1]Pop'!D172=0,'[1]Pop'!H172,'[1]Pop'!D172)</f>
        <v>154.287</v>
      </c>
      <c r="C50" s="58">
        <v>287</v>
      </c>
      <c r="D50" s="58">
        <v>40</v>
      </c>
      <c r="E50" s="59">
        <v>25</v>
      </c>
      <c r="F50" s="60">
        <f t="shared" si="0"/>
        <v>352</v>
      </c>
      <c r="G50" s="59">
        <v>1</v>
      </c>
      <c r="H50" s="59" t="s">
        <v>7</v>
      </c>
      <c r="I50" s="59">
        <v>27</v>
      </c>
      <c r="J50" s="61">
        <f t="shared" si="1"/>
        <v>324</v>
      </c>
      <c r="K50" s="59">
        <f t="shared" si="2"/>
        <v>2.099982500145832</v>
      </c>
      <c r="L50" s="13"/>
      <c r="M50" s="13"/>
      <c r="N50" s="13"/>
      <c r="O50" s="13"/>
      <c r="P50" s="13"/>
      <c r="Q50" s="13"/>
      <c r="R50" s="13"/>
      <c r="S50" s="13"/>
      <c r="T50" s="13"/>
      <c r="U50" s="13"/>
      <c r="V50" s="13"/>
      <c r="W50" s="13"/>
      <c r="X50" s="13"/>
      <c r="Y50" s="13"/>
      <c r="Z50" s="13"/>
    </row>
    <row r="51" spans="1:26" ht="12" customHeight="1">
      <c r="A51" s="43">
        <v>1952</v>
      </c>
      <c r="B51" s="79">
        <f>IF(+'[1]Pop'!D173=0,'[1]Pop'!H173,'[1]Pop'!D173)</f>
        <v>156.954</v>
      </c>
      <c r="C51" s="58">
        <v>319</v>
      </c>
      <c r="D51" s="58">
        <v>43</v>
      </c>
      <c r="E51" s="59">
        <v>27</v>
      </c>
      <c r="F51" s="60">
        <f t="shared" si="0"/>
        <v>389</v>
      </c>
      <c r="G51" s="59">
        <v>1</v>
      </c>
      <c r="H51" s="59">
        <v>1</v>
      </c>
      <c r="I51" s="59">
        <v>34</v>
      </c>
      <c r="J51" s="61">
        <f t="shared" si="1"/>
        <v>353</v>
      </c>
      <c r="K51" s="59">
        <f t="shared" si="2"/>
        <v>2.249066605502249</v>
      </c>
      <c r="L51" s="13"/>
      <c r="M51" s="13"/>
      <c r="N51" s="13"/>
      <c r="O51" s="13"/>
      <c r="P51" s="13"/>
      <c r="Q51" s="13"/>
      <c r="R51" s="13"/>
      <c r="S51" s="13"/>
      <c r="T51" s="13"/>
      <c r="U51" s="13"/>
      <c r="V51" s="13"/>
      <c r="W51" s="13"/>
      <c r="X51" s="13"/>
      <c r="Y51" s="13"/>
      <c r="Z51" s="13"/>
    </row>
    <row r="52" spans="1:26" ht="12" customHeight="1">
      <c r="A52" s="43">
        <v>1953</v>
      </c>
      <c r="B52" s="79">
        <f>IF(+'[1]Pop'!D174=0,'[1]Pop'!H174,'[1]Pop'!D174)</f>
        <v>159.565</v>
      </c>
      <c r="C52" s="58">
        <v>322</v>
      </c>
      <c r="D52" s="58">
        <v>48</v>
      </c>
      <c r="E52" s="59">
        <v>34</v>
      </c>
      <c r="F52" s="60">
        <f t="shared" si="0"/>
        <v>404</v>
      </c>
      <c r="G52" s="59">
        <v>1</v>
      </c>
      <c r="H52" s="59" t="s">
        <v>7</v>
      </c>
      <c r="I52" s="59">
        <v>31</v>
      </c>
      <c r="J52" s="61">
        <f t="shared" si="1"/>
        <v>372</v>
      </c>
      <c r="K52" s="59">
        <f t="shared" si="2"/>
        <v>2.3313383260740137</v>
      </c>
      <c r="L52" s="13"/>
      <c r="M52" s="13"/>
      <c r="N52" s="13"/>
      <c r="O52" s="13"/>
      <c r="P52" s="13"/>
      <c r="Q52" s="13"/>
      <c r="R52" s="13"/>
      <c r="S52" s="13"/>
      <c r="T52" s="13"/>
      <c r="U52" s="13"/>
      <c r="V52" s="13"/>
      <c r="W52" s="13"/>
      <c r="X52" s="13"/>
      <c r="Y52" s="13"/>
      <c r="Z52" s="13"/>
    </row>
    <row r="53" spans="1:26" ht="12" customHeight="1">
      <c r="A53" s="43">
        <v>1954</v>
      </c>
      <c r="B53" s="79">
        <f>IF(+'[1]Pop'!D175=0,'[1]Pop'!H175,'[1]Pop'!D175)</f>
        <v>162.391</v>
      </c>
      <c r="C53" s="58">
        <v>338</v>
      </c>
      <c r="D53" s="58">
        <v>47</v>
      </c>
      <c r="E53" s="59">
        <v>31</v>
      </c>
      <c r="F53" s="60">
        <f t="shared" si="0"/>
        <v>416</v>
      </c>
      <c r="G53" s="59">
        <v>1</v>
      </c>
      <c r="H53" s="59" t="s">
        <v>7</v>
      </c>
      <c r="I53" s="59">
        <v>30</v>
      </c>
      <c r="J53" s="61">
        <f t="shared" si="1"/>
        <v>385</v>
      </c>
      <c r="K53" s="59">
        <f t="shared" si="2"/>
        <v>2.3708210430380996</v>
      </c>
      <c r="L53" s="13"/>
      <c r="M53" s="13"/>
      <c r="N53" s="13"/>
      <c r="O53" s="13"/>
      <c r="P53" s="13"/>
      <c r="Q53" s="13"/>
      <c r="R53" s="13"/>
      <c r="S53" s="13"/>
      <c r="T53" s="13"/>
      <c r="U53" s="13"/>
      <c r="V53" s="13"/>
      <c r="W53" s="13"/>
      <c r="X53" s="13"/>
      <c r="Y53" s="13"/>
      <c r="Z53" s="13"/>
    </row>
    <row r="54" spans="1:26" ht="12" customHeight="1">
      <c r="A54" s="43">
        <v>1955</v>
      </c>
      <c r="B54" s="79">
        <f>IF(+'[1]Pop'!D176=0,'[1]Pop'!H176,'[1]Pop'!D176)</f>
        <v>165.275</v>
      </c>
      <c r="C54" s="58">
        <v>362</v>
      </c>
      <c r="D54" s="58">
        <v>49</v>
      </c>
      <c r="E54" s="59">
        <v>30</v>
      </c>
      <c r="F54" s="60">
        <f t="shared" si="0"/>
        <v>441</v>
      </c>
      <c r="G54" s="59">
        <v>2</v>
      </c>
      <c r="H54" s="59" t="s">
        <v>7</v>
      </c>
      <c r="I54" s="59">
        <v>27</v>
      </c>
      <c r="J54" s="61">
        <f t="shared" si="1"/>
        <v>412</v>
      </c>
      <c r="K54" s="59">
        <f t="shared" si="2"/>
        <v>2.4928150052942066</v>
      </c>
      <c r="L54" s="13"/>
      <c r="M54" s="13"/>
      <c r="N54" s="13"/>
      <c r="O54" s="13"/>
      <c r="P54" s="13"/>
      <c r="Q54" s="13"/>
      <c r="R54" s="13"/>
      <c r="S54" s="13"/>
      <c r="T54" s="13"/>
      <c r="U54" s="13"/>
      <c r="V54" s="13"/>
      <c r="W54" s="13"/>
      <c r="X54" s="13"/>
      <c r="Y54" s="13"/>
      <c r="Z54" s="13"/>
    </row>
    <row r="55" spans="1:26" ht="12" customHeight="1">
      <c r="A55" s="41">
        <v>1956</v>
      </c>
      <c r="B55" s="78">
        <f>IF(+'[1]Pop'!D177=0,'[1]Pop'!H177,'[1]Pop'!D177)</f>
        <v>168.221</v>
      </c>
      <c r="C55" s="54">
        <v>394</v>
      </c>
      <c r="D55" s="54">
        <v>51</v>
      </c>
      <c r="E55" s="55">
        <v>27</v>
      </c>
      <c r="F55" s="56">
        <f t="shared" si="0"/>
        <v>472</v>
      </c>
      <c r="G55" s="55">
        <v>4</v>
      </c>
      <c r="H55" s="55" t="s">
        <v>7</v>
      </c>
      <c r="I55" s="55">
        <v>40</v>
      </c>
      <c r="J55" s="57">
        <f t="shared" si="1"/>
        <v>428</v>
      </c>
      <c r="K55" s="55">
        <f t="shared" si="2"/>
        <v>2.5442721182254298</v>
      </c>
      <c r="L55" s="13"/>
      <c r="M55" s="13"/>
      <c r="N55" s="13"/>
      <c r="O55" s="13"/>
      <c r="P55" s="13"/>
      <c r="Q55" s="13"/>
      <c r="R55" s="13"/>
      <c r="S55" s="13"/>
      <c r="T55" s="13"/>
      <c r="U55" s="13"/>
      <c r="V55" s="13"/>
      <c r="W55" s="13"/>
      <c r="X55" s="13"/>
      <c r="Y55" s="13"/>
      <c r="Z55" s="13"/>
    </row>
    <row r="56" spans="1:26" ht="12" customHeight="1">
      <c r="A56" s="41">
        <v>1957</v>
      </c>
      <c r="B56" s="78">
        <f>IF(+'[1]Pop'!D178=0,'[1]Pop'!H178,'[1]Pop'!D178)</f>
        <v>171.274</v>
      </c>
      <c r="C56" s="54">
        <v>381</v>
      </c>
      <c r="D56" s="54">
        <v>49</v>
      </c>
      <c r="E56" s="55">
        <v>40</v>
      </c>
      <c r="F56" s="56">
        <f t="shared" si="0"/>
        <v>470</v>
      </c>
      <c r="G56" s="55">
        <v>2</v>
      </c>
      <c r="H56" s="55" t="s">
        <v>7</v>
      </c>
      <c r="I56" s="55">
        <v>34</v>
      </c>
      <c r="J56" s="57">
        <f t="shared" si="1"/>
        <v>434</v>
      </c>
      <c r="K56" s="55">
        <f t="shared" si="2"/>
        <v>2.5339514462206756</v>
      </c>
      <c r="L56" s="13"/>
      <c r="M56" s="13"/>
      <c r="N56" s="13"/>
      <c r="O56" s="13"/>
      <c r="P56" s="13"/>
      <c r="Q56" s="13"/>
      <c r="R56" s="13"/>
      <c r="S56" s="13"/>
      <c r="T56" s="13"/>
      <c r="U56" s="13"/>
      <c r="V56" s="13"/>
      <c r="W56" s="13"/>
      <c r="X56" s="13"/>
      <c r="Y56" s="13"/>
      <c r="Z56" s="13"/>
    </row>
    <row r="57" spans="1:26" ht="12" customHeight="1">
      <c r="A57" s="41">
        <v>1958</v>
      </c>
      <c r="B57" s="78">
        <f>IF(+'[1]Pop'!D179=0,'[1]Pop'!H179,'[1]Pop'!D179)</f>
        <v>174.141</v>
      </c>
      <c r="C57" s="54">
        <v>416</v>
      </c>
      <c r="D57" s="54">
        <v>52</v>
      </c>
      <c r="E57" s="55">
        <v>34</v>
      </c>
      <c r="F57" s="56">
        <f t="shared" si="0"/>
        <v>502</v>
      </c>
      <c r="G57" s="55">
        <v>3</v>
      </c>
      <c r="H57" s="55" t="s">
        <v>7</v>
      </c>
      <c r="I57" s="55">
        <v>44</v>
      </c>
      <c r="J57" s="57">
        <f t="shared" si="1"/>
        <v>455</v>
      </c>
      <c r="K57" s="55">
        <f t="shared" si="2"/>
        <v>2.612825239317565</v>
      </c>
      <c r="L57" s="13"/>
      <c r="M57" s="13"/>
      <c r="N57" s="13"/>
      <c r="O57" s="13"/>
      <c r="P57" s="13"/>
      <c r="Q57" s="13"/>
      <c r="R57" s="13"/>
      <c r="S57" s="13"/>
      <c r="T57" s="13"/>
      <c r="U57" s="13"/>
      <c r="V57" s="13"/>
      <c r="W57" s="13"/>
      <c r="X57" s="13"/>
      <c r="Y57" s="13"/>
      <c r="Z57" s="13"/>
    </row>
    <row r="58" spans="1:26" ht="12" customHeight="1">
      <c r="A58" s="41">
        <v>1959</v>
      </c>
      <c r="B58" s="78">
        <f>IF(+'[1]Pop'!D180=0,'[1]Pop'!H180,'[1]Pop'!D180)</f>
        <v>177.073</v>
      </c>
      <c r="C58" s="54">
        <v>435</v>
      </c>
      <c r="D58" s="54">
        <v>59</v>
      </c>
      <c r="E58" s="55">
        <v>44</v>
      </c>
      <c r="F58" s="56">
        <f t="shared" si="0"/>
        <v>538</v>
      </c>
      <c r="G58" s="55">
        <v>3</v>
      </c>
      <c r="H58" s="55" t="s">
        <v>7</v>
      </c>
      <c r="I58" s="55">
        <v>38</v>
      </c>
      <c r="J58" s="57">
        <f t="shared" si="1"/>
        <v>497</v>
      </c>
      <c r="K58" s="55">
        <f t="shared" si="2"/>
        <v>2.8067520175294933</v>
      </c>
      <c r="L58" s="13"/>
      <c r="M58" s="13"/>
      <c r="N58" s="13"/>
      <c r="O58" s="13"/>
      <c r="P58" s="13"/>
      <c r="Q58" s="13"/>
      <c r="R58" s="13"/>
      <c r="S58" s="13"/>
      <c r="T58" s="13"/>
      <c r="U58" s="13"/>
      <c r="V58" s="13"/>
      <c r="W58" s="13"/>
      <c r="X58" s="13"/>
      <c r="Y58" s="13"/>
      <c r="Z58" s="13"/>
    </row>
    <row r="59" spans="1:26" ht="12" customHeight="1">
      <c r="A59" s="41">
        <v>1960</v>
      </c>
      <c r="B59" s="78">
        <f>IF(+'[1]Pop'!D181=0,'[1]Pop'!H181,'[1]Pop'!D181)</f>
        <v>180.671</v>
      </c>
      <c r="C59" s="54">
        <v>475</v>
      </c>
      <c r="D59" s="54">
        <v>56</v>
      </c>
      <c r="E59" s="55">
        <v>38</v>
      </c>
      <c r="F59" s="56">
        <f t="shared" si="0"/>
        <v>569</v>
      </c>
      <c r="G59" s="55">
        <v>3</v>
      </c>
      <c r="H59" s="57" t="s">
        <v>7</v>
      </c>
      <c r="I59" s="55">
        <v>41</v>
      </c>
      <c r="J59" s="57">
        <f t="shared" si="1"/>
        <v>525</v>
      </c>
      <c r="K59" s="55">
        <f t="shared" si="2"/>
        <v>2.905834361906449</v>
      </c>
      <c r="L59" s="13"/>
      <c r="M59" s="13"/>
      <c r="N59" s="13"/>
      <c r="O59" s="13"/>
      <c r="P59" s="13"/>
      <c r="Q59" s="13"/>
      <c r="R59" s="13"/>
      <c r="S59" s="13"/>
      <c r="T59" s="13"/>
      <c r="U59" s="13"/>
      <c r="V59" s="13"/>
      <c r="W59" s="13"/>
      <c r="X59" s="13"/>
      <c r="Y59" s="13"/>
      <c r="Z59" s="13"/>
    </row>
    <row r="60" spans="1:26" ht="12" customHeight="1">
      <c r="A60" s="43">
        <v>1961</v>
      </c>
      <c r="B60" s="79">
        <f>IF(+'[1]Pop'!D182=0,'[1]Pop'!H182,'[1]Pop'!D182)</f>
        <v>183.691</v>
      </c>
      <c r="C60" s="58">
        <v>479</v>
      </c>
      <c r="D60" s="58">
        <v>59</v>
      </c>
      <c r="E60" s="59">
        <v>41</v>
      </c>
      <c r="F60" s="60">
        <f t="shared" si="0"/>
        <v>579</v>
      </c>
      <c r="G60" s="59">
        <v>3</v>
      </c>
      <c r="H60" s="59" t="s">
        <v>7</v>
      </c>
      <c r="I60" s="59">
        <v>53</v>
      </c>
      <c r="J60" s="61">
        <f t="shared" si="1"/>
        <v>523</v>
      </c>
      <c r="K60" s="59">
        <f t="shared" si="2"/>
        <v>2.847172697628082</v>
      </c>
      <c r="L60" s="13"/>
      <c r="M60" s="13"/>
      <c r="N60" s="13"/>
      <c r="O60" s="13"/>
      <c r="P60" s="13"/>
      <c r="Q60" s="13"/>
      <c r="R60" s="13"/>
      <c r="S60" s="13"/>
      <c r="T60" s="13"/>
      <c r="U60" s="13"/>
      <c r="V60" s="13"/>
      <c r="W60" s="13"/>
      <c r="X60" s="13"/>
      <c r="Y60" s="13"/>
      <c r="Z60" s="13"/>
    </row>
    <row r="61" spans="1:26" ht="12" customHeight="1">
      <c r="A61" s="43">
        <v>1962</v>
      </c>
      <c r="B61" s="79">
        <f>IF(+'[1]Pop'!D183=0,'[1]Pop'!H183,'[1]Pop'!D183)</f>
        <v>186.538</v>
      </c>
      <c r="C61" s="58">
        <v>490</v>
      </c>
      <c r="D61" s="58">
        <v>64</v>
      </c>
      <c r="E61" s="59">
        <v>53</v>
      </c>
      <c r="F61" s="60">
        <f t="shared" si="0"/>
        <v>607</v>
      </c>
      <c r="G61" s="59">
        <v>1</v>
      </c>
      <c r="H61" s="59" t="s">
        <v>7</v>
      </c>
      <c r="I61" s="59">
        <v>38</v>
      </c>
      <c r="J61" s="61">
        <f t="shared" si="1"/>
        <v>568</v>
      </c>
      <c r="K61" s="59">
        <f t="shared" si="2"/>
        <v>3.0449559875199688</v>
      </c>
      <c r="L61" s="13"/>
      <c r="M61" s="13"/>
      <c r="N61" s="13"/>
      <c r="O61" s="13"/>
      <c r="P61" s="13"/>
      <c r="Q61" s="13"/>
      <c r="R61" s="13"/>
      <c r="S61" s="13"/>
      <c r="T61" s="13"/>
      <c r="U61" s="13"/>
      <c r="V61" s="13"/>
      <c r="W61" s="13"/>
      <c r="X61" s="13"/>
      <c r="Y61" s="13"/>
      <c r="Z61" s="13"/>
    </row>
    <row r="62" spans="1:26" ht="12" customHeight="1">
      <c r="A62" s="43">
        <v>1963</v>
      </c>
      <c r="B62" s="79">
        <f>IF(+'[1]Pop'!D184=0,'[1]Pop'!H184,'[1]Pop'!D184)</f>
        <v>189.242</v>
      </c>
      <c r="C62" s="58">
        <v>517</v>
      </c>
      <c r="D62" s="58">
        <v>65</v>
      </c>
      <c r="E62" s="59">
        <v>38</v>
      </c>
      <c r="F62" s="60">
        <f t="shared" si="0"/>
        <v>620</v>
      </c>
      <c r="G62" s="59">
        <v>1</v>
      </c>
      <c r="H62" s="59" t="s">
        <v>7</v>
      </c>
      <c r="I62" s="59">
        <v>39</v>
      </c>
      <c r="J62" s="61">
        <f t="shared" si="1"/>
        <v>580</v>
      </c>
      <c r="K62" s="59">
        <f t="shared" si="2"/>
        <v>3.0648587522854336</v>
      </c>
      <c r="L62" s="13"/>
      <c r="M62" s="13"/>
      <c r="N62" s="13"/>
      <c r="O62" s="13"/>
      <c r="P62" s="13"/>
      <c r="Q62" s="13"/>
      <c r="R62" s="13"/>
      <c r="S62" s="13"/>
      <c r="T62" s="13"/>
      <c r="U62" s="13"/>
      <c r="V62" s="13"/>
      <c r="W62" s="13"/>
      <c r="X62" s="13"/>
      <c r="Y62" s="13"/>
      <c r="Z62" s="13"/>
    </row>
    <row r="63" spans="1:26" ht="12" customHeight="1">
      <c r="A63" s="43">
        <v>1964</v>
      </c>
      <c r="B63" s="79">
        <f>IF(+'[1]Pop'!D185=0,'[1]Pop'!H185,'[1]Pop'!D185)</f>
        <v>191.889</v>
      </c>
      <c r="C63" s="58">
        <v>559</v>
      </c>
      <c r="D63" s="58">
        <v>65</v>
      </c>
      <c r="E63" s="59">
        <v>39</v>
      </c>
      <c r="F63" s="60">
        <f t="shared" si="0"/>
        <v>663</v>
      </c>
      <c r="G63" s="59">
        <v>1</v>
      </c>
      <c r="H63" s="59" t="s">
        <v>7</v>
      </c>
      <c r="I63" s="59">
        <v>42</v>
      </c>
      <c r="J63" s="61">
        <f t="shared" si="1"/>
        <v>620</v>
      </c>
      <c r="K63" s="59">
        <f t="shared" si="2"/>
        <v>3.2310346085497343</v>
      </c>
      <c r="L63" s="13"/>
      <c r="M63" s="13"/>
      <c r="N63" s="13"/>
      <c r="O63" s="13"/>
      <c r="P63" s="13"/>
      <c r="Q63" s="13"/>
      <c r="R63" s="13"/>
      <c r="S63" s="13"/>
      <c r="T63" s="13"/>
      <c r="U63" s="13"/>
      <c r="V63" s="13"/>
      <c r="W63" s="13"/>
      <c r="X63" s="13"/>
      <c r="Y63" s="13"/>
      <c r="Z63" s="13"/>
    </row>
    <row r="64" spans="1:26" ht="12" customHeight="1">
      <c r="A64" s="43">
        <v>1965</v>
      </c>
      <c r="B64" s="79">
        <f>IF(+'[1]Pop'!D186=0,'[1]Pop'!H186,'[1]Pop'!D186)</f>
        <v>194.303</v>
      </c>
      <c r="C64" s="58">
        <v>589</v>
      </c>
      <c r="D64" s="58">
        <v>63</v>
      </c>
      <c r="E64" s="59">
        <v>42</v>
      </c>
      <c r="F64" s="60">
        <f t="shared" si="0"/>
        <v>694</v>
      </c>
      <c r="G64" s="59">
        <v>3</v>
      </c>
      <c r="H64" s="61" t="s">
        <v>7</v>
      </c>
      <c r="I64" s="59">
        <v>38</v>
      </c>
      <c r="J64" s="61">
        <f t="shared" si="1"/>
        <v>653</v>
      </c>
      <c r="K64" s="59">
        <f t="shared" si="2"/>
        <v>3.3607304056036194</v>
      </c>
      <c r="L64" s="13"/>
      <c r="M64" s="13"/>
      <c r="N64" s="13"/>
      <c r="O64" s="13"/>
      <c r="P64" s="13"/>
      <c r="Q64" s="13"/>
      <c r="R64" s="13"/>
      <c r="S64" s="13"/>
      <c r="T64" s="13"/>
      <c r="U64" s="13"/>
      <c r="V64" s="13"/>
      <c r="W64" s="13"/>
      <c r="X64" s="13"/>
      <c r="Y64" s="13"/>
      <c r="Z64" s="13"/>
    </row>
    <row r="65" spans="1:26" ht="12" customHeight="1">
      <c r="A65" s="41">
        <v>1966</v>
      </c>
      <c r="B65" s="78">
        <f>IF(+'[1]Pop'!D187=0,'[1]Pop'!H187,'[1]Pop'!D187)</f>
        <v>196.56</v>
      </c>
      <c r="C65" s="54">
        <v>626</v>
      </c>
      <c r="D65" s="54">
        <v>85</v>
      </c>
      <c r="E65" s="55">
        <v>38</v>
      </c>
      <c r="F65" s="56">
        <f t="shared" si="0"/>
        <v>749</v>
      </c>
      <c r="G65" s="55">
        <v>3</v>
      </c>
      <c r="H65" s="55" t="s">
        <v>7</v>
      </c>
      <c r="I65" s="55">
        <v>50</v>
      </c>
      <c r="J65" s="57">
        <f t="shared" si="1"/>
        <v>696</v>
      </c>
      <c r="K65" s="55">
        <f t="shared" si="2"/>
        <v>3.5409035409035408</v>
      </c>
      <c r="L65" s="13"/>
      <c r="M65" s="13"/>
      <c r="N65" s="13"/>
      <c r="O65" s="13"/>
      <c r="P65" s="13"/>
      <c r="Q65" s="13"/>
      <c r="R65" s="13"/>
      <c r="S65" s="13"/>
      <c r="T65" s="13"/>
      <c r="U65" s="13"/>
      <c r="V65" s="13"/>
      <c r="W65" s="13"/>
      <c r="X65" s="13"/>
      <c r="Y65" s="13"/>
      <c r="Z65" s="13"/>
    </row>
    <row r="66" spans="1:26" ht="12" customHeight="1">
      <c r="A66" s="41">
        <v>1967</v>
      </c>
      <c r="B66" s="78">
        <f>IF(+'[1]Pop'!D188=0,'[1]Pop'!H188,'[1]Pop'!D188)</f>
        <v>198.712</v>
      </c>
      <c r="C66" s="54">
        <v>635</v>
      </c>
      <c r="D66" s="54">
        <v>92</v>
      </c>
      <c r="E66" s="55">
        <v>50</v>
      </c>
      <c r="F66" s="56">
        <f t="shared" si="0"/>
        <v>777</v>
      </c>
      <c r="G66" s="55">
        <v>3</v>
      </c>
      <c r="H66" s="55" t="s">
        <v>7</v>
      </c>
      <c r="I66" s="55">
        <v>46</v>
      </c>
      <c r="J66" s="57">
        <f t="shared" si="1"/>
        <v>728</v>
      </c>
      <c r="K66" s="55">
        <f t="shared" si="2"/>
        <v>3.6635935424131407</v>
      </c>
      <c r="L66" s="13"/>
      <c r="M66" s="13"/>
      <c r="N66" s="13"/>
      <c r="O66" s="13"/>
      <c r="P66" s="13"/>
      <c r="Q66" s="13"/>
      <c r="R66" s="13"/>
      <c r="S66" s="13"/>
      <c r="T66" s="13"/>
      <c r="U66" s="13"/>
      <c r="V66" s="13"/>
      <c r="W66" s="13"/>
      <c r="X66" s="13"/>
      <c r="Y66" s="13"/>
      <c r="Z66" s="13"/>
    </row>
    <row r="67" spans="1:26" ht="12" customHeight="1">
      <c r="A67" s="41">
        <v>1968</v>
      </c>
      <c r="B67" s="78">
        <f>IF(+'[1]Pop'!D189=0,'[1]Pop'!H189,'[1]Pop'!D189)</f>
        <v>200.706</v>
      </c>
      <c r="C67" s="54">
        <v>658</v>
      </c>
      <c r="D67" s="54">
        <v>155</v>
      </c>
      <c r="E67" s="55">
        <v>46</v>
      </c>
      <c r="F67" s="56">
        <f t="shared" si="0"/>
        <v>859</v>
      </c>
      <c r="G67" s="55">
        <v>3</v>
      </c>
      <c r="H67" s="55" t="s">
        <v>7</v>
      </c>
      <c r="I67" s="55">
        <v>62</v>
      </c>
      <c r="J67" s="57">
        <f t="shared" si="1"/>
        <v>794</v>
      </c>
      <c r="K67" s="55">
        <f t="shared" si="2"/>
        <v>3.9560351957589712</v>
      </c>
      <c r="L67" s="13"/>
      <c r="M67" s="13"/>
      <c r="N67" s="13"/>
      <c r="O67" s="13"/>
      <c r="P67" s="13"/>
      <c r="Q67" s="13"/>
      <c r="R67" s="13"/>
      <c r="S67" s="13"/>
      <c r="T67" s="13"/>
      <c r="U67" s="13"/>
      <c r="V67" s="13"/>
      <c r="W67" s="13"/>
      <c r="X67" s="13"/>
      <c r="Y67" s="13"/>
      <c r="Z67" s="13"/>
    </row>
    <row r="68" spans="1:26" ht="12" customHeight="1">
      <c r="A68" s="41">
        <v>1969</v>
      </c>
      <c r="B68" s="78">
        <f>IF(+'[1]Pop'!D190=0,'[1]Pop'!H190,'[1]Pop'!D190)</f>
        <v>202.677</v>
      </c>
      <c r="C68" s="54">
        <v>718</v>
      </c>
      <c r="D68" s="54">
        <v>128</v>
      </c>
      <c r="E68" s="55">
        <v>62</v>
      </c>
      <c r="F68" s="56">
        <f t="shared" si="0"/>
        <v>908</v>
      </c>
      <c r="G68" s="55">
        <v>3</v>
      </c>
      <c r="H68" s="55">
        <v>4</v>
      </c>
      <c r="I68" s="55">
        <v>52</v>
      </c>
      <c r="J68" s="57">
        <f t="shared" si="1"/>
        <v>849</v>
      </c>
      <c r="K68" s="55">
        <f t="shared" si="2"/>
        <v>4.188931156470641</v>
      </c>
      <c r="L68" s="13"/>
      <c r="M68" s="13"/>
      <c r="N68" s="13"/>
      <c r="O68" s="13"/>
      <c r="P68" s="13"/>
      <c r="Q68" s="13"/>
      <c r="R68" s="13"/>
      <c r="S68" s="13"/>
      <c r="T68" s="13"/>
      <c r="U68" s="13"/>
      <c r="V68" s="13"/>
      <c r="W68" s="13"/>
      <c r="X68" s="13"/>
      <c r="Y68" s="13"/>
      <c r="Z68" s="13"/>
    </row>
    <row r="69" spans="1:26" ht="12" customHeight="1">
      <c r="A69" s="41">
        <v>1970</v>
      </c>
      <c r="B69" s="78">
        <f>IF(+'[1]Pop'!D191=0,'[1]Pop'!H191,'[1]Pop'!D191)</f>
        <v>205.052</v>
      </c>
      <c r="C69" s="54">
        <v>778.029</v>
      </c>
      <c r="D69" s="54">
        <v>145</v>
      </c>
      <c r="E69" s="55">
        <v>52</v>
      </c>
      <c r="F69" s="56">
        <f t="shared" si="0"/>
        <v>975.029</v>
      </c>
      <c r="G69" s="55">
        <v>3</v>
      </c>
      <c r="H69" s="55">
        <v>5</v>
      </c>
      <c r="I69" s="55">
        <v>70.499</v>
      </c>
      <c r="J69" s="57">
        <f t="shared" si="1"/>
        <v>896.53</v>
      </c>
      <c r="K69" s="55">
        <f t="shared" si="2"/>
        <v>4.372208025281392</v>
      </c>
      <c r="L69" s="13"/>
      <c r="M69" s="13"/>
      <c r="N69" s="13"/>
      <c r="O69" s="13"/>
      <c r="P69" s="13"/>
      <c r="Q69" s="13"/>
      <c r="R69" s="13"/>
      <c r="S69" s="13"/>
      <c r="T69" s="13"/>
      <c r="U69" s="13"/>
      <c r="V69" s="13"/>
      <c r="W69" s="13"/>
      <c r="X69" s="13"/>
      <c r="Y69" s="13"/>
      <c r="Z69" s="13"/>
    </row>
    <row r="70" spans="1:26" ht="12" customHeight="1">
      <c r="A70" s="43">
        <v>1971</v>
      </c>
      <c r="B70" s="79">
        <f>IF(+'[1]Pop'!D192=0,'[1]Pop'!H192,'[1]Pop'!D192)</f>
        <v>207.661</v>
      </c>
      <c r="C70" s="59">
        <v>862.807</v>
      </c>
      <c r="D70" s="59">
        <v>119</v>
      </c>
      <c r="E70" s="59">
        <v>70.499</v>
      </c>
      <c r="F70" s="60">
        <f t="shared" si="0"/>
        <v>1052.306</v>
      </c>
      <c r="G70" s="59">
        <v>3</v>
      </c>
      <c r="H70" s="59">
        <v>6</v>
      </c>
      <c r="I70" s="59">
        <v>65.368</v>
      </c>
      <c r="J70" s="61">
        <f t="shared" si="1"/>
        <v>977.9380000000001</v>
      </c>
      <c r="K70" s="59">
        <f t="shared" si="2"/>
        <v>4.709300253778996</v>
      </c>
      <c r="L70" s="13"/>
      <c r="M70" s="13"/>
      <c r="N70" s="13"/>
      <c r="O70" s="13"/>
      <c r="P70" s="13"/>
      <c r="Q70" s="13"/>
      <c r="R70" s="13"/>
      <c r="S70" s="13"/>
      <c r="T70" s="13"/>
      <c r="U70" s="13"/>
      <c r="V70" s="13"/>
      <c r="W70" s="13"/>
      <c r="X70" s="13"/>
      <c r="Y70" s="13"/>
      <c r="Z70" s="13"/>
    </row>
    <row r="71" spans="1:26" ht="12" customHeight="1">
      <c r="A71" s="43">
        <v>1972</v>
      </c>
      <c r="B71" s="79">
        <f>IF(+'[1]Pop'!D193=0,'[1]Pop'!H193,'[1]Pop'!D193)</f>
        <v>209.896</v>
      </c>
      <c r="C71" s="59">
        <v>960.318</v>
      </c>
      <c r="D71" s="59">
        <v>164</v>
      </c>
      <c r="E71" s="59">
        <v>65.368</v>
      </c>
      <c r="F71" s="60">
        <f t="shared" si="0"/>
        <v>1189.686</v>
      </c>
      <c r="G71" s="59">
        <v>3</v>
      </c>
      <c r="H71" s="59">
        <v>6</v>
      </c>
      <c r="I71" s="59">
        <v>62.006</v>
      </c>
      <c r="J71" s="61">
        <f t="shared" si="1"/>
        <v>1118.6799999999998</v>
      </c>
      <c r="K71" s="59">
        <f t="shared" si="2"/>
        <v>5.329687083126881</v>
      </c>
      <c r="L71" s="13"/>
      <c r="M71" s="13"/>
      <c r="N71" s="13"/>
      <c r="O71" s="13"/>
      <c r="P71" s="13"/>
      <c r="Q71" s="13"/>
      <c r="R71" s="13"/>
      <c r="S71" s="13"/>
      <c r="T71" s="13"/>
      <c r="U71" s="13"/>
      <c r="V71" s="13"/>
      <c r="W71" s="13"/>
      <c r="X71" s="13"/>
      <c r="Y71" s="13"/>
      <c r="Z71" s="13"/>
    </row>
    <row r="72" spans="1:26" ht="12" customHeight="1">
      <c r="A72" s="43">
        <v>1973</v>
      </c>
      <c r="B72" s="79">
        <f>IF(+'[1]Pop'!D194=0,'[1]Pop'!H194,'[1]Pop'!D194)</f>
        <v>211.909</v>
      </c>
      <c r="C72" s="59">
        <v>1012.835</v>
      </c>
      <c r="D72" s="59">
        <v>202</v>
      </c>
      <c r="E72" s="59">
        <v>62.006</v>
      </c>
      <c r="F72" s="60">
        <f t="shared" si="0"/>
        <v>1276.8410000000001</v>
      </c>
      <c r="G72" s="59">
        <v>3</v>
      </c>
      <c r="H72" s="59">
        <v>7</v>
      </c>
      <c r="I72" s="59">
        <v>67.509</v>
      </c>
      <c r="J72" s="61">
        <f t="shared" si="1"/>
        <v>1199.332</v>
      </c>
      <c r="K72" s="59">
        <f t="shared" si="2"/>
        <v>5.659655795648133</v>
      </c>
      <c r="L72" s="13"/>
      <c r="M72" s="13"/>
      <c r="N72" s="13"/>
      <c r="O72" s="13"/>
      <c r="P72" s="13"/>
      <c r="Q72" s="13"/>
      <c r="R72" s="13"/>
      <c r="S72" s="13"/>
      <c r="T72" s="13"/>
      <c r="U72" s="13"/>
      <c r="V72" s="13"/>
      <c r="W72" s="13"/>
      <c r="X72" s="13"/>
      <c r="Y72" s="13"/>
      <c r="Z72" s="13"/>
    </row>
    <row r="73" spans="1:26" ht="12" customHeight="1">
      <c r="A73" s="43">
        <v>1974</v>
      </c>
      <c r="B73" s="79">
        <f>IF(+'[1]Pop'!D195=0,'[1]Pop'!H195,'[1]Pop'!D195)</f>
        <v>213.854</v>
      </c>
      <c r="C73" s="59">
        <v>1078.768</v>
      </c>
      <c r="D73" s="59">
        <v>204</v>
      </c>
      <c r="E73" s="59">
        <v>67.509</v>
      </c>
      <c r="F73" s="60">
        <f aca="true" t="shared" si="3" ref="F73:F98">SUM(C73:E73)</f>
        <v>1350.277</v>
      </c>
      <c r="G73" s="59">
        <v>3</v>
      </c>
      <c r="H73" s="59">
        <v>4</v>
      </c>
      <c r="I73" s="59">
        <v>73.117</v>
      </c>
      <c r="J73" s="61">
        <f aca="true" t="shared" si="4" ref="J73:J98">F73-SUM(G73:I73)</f>
        <v>1270.16</v>
      </c>
      <c r="K73" s="59">
        <f aca="true" t="shared" si="5" ref="K73:K98">J73/B73</f>
        <v>5.939379202633573</v>
      </c>
      <c r="L73" s="13"/>
      <c r="M73" s="13"/>
      <c r="N73" s="13"/>
      <c r="O73" s="13"/>
      <c r="P73" s="13"/>
      <c r="Q73" s="13"/>
      <c r="R73" s="13"/>
      <c r="S73" s="13"/>
      <c r="T73" s="13"/>
      <c r="U73" s="13"/>
      <c r="V73" s="13"/>
      <c r="W73" s="13"/>
      <c r="X73" s="13"/>
      <c r="Y73" s="13"/>
      <c r="Z73" s="13"/>
    </row>
    <row r="74" spans="1:26" ht="12" customHeight="1">
      <c r="A74" s="43">
        <v>1975</v>
      </c>
      <c r="B74" s="79">
        <f>IF(+'[1]Pop'!D196=0,'[1]Pop'!H196,'[1]Pop'!D196)</f>
        <v>215.973</v>
      </c>
      <c r="C74" s="59">
        <v>1156.827</v>
      </c>
      <c r="D74" s="59">
        <v>163</v>
      </c>
      <c r="E74" s="59">
        <v>73.117</v>
      </c>
      <c r="F74" s="60">
        <f t="shared" si="3"/>
        <v>1392.944</v>
      </c>
      <c r="G74" s="59">
        <v>4</v>
      </c>
      <c r="H74" s="59">
        <v>5</v>
      </c>
      <c r="I74" s="59">
        <v>60.805</v>
      </c>
      <c r="J74" s="61">
        <f t="shared" si="4"/>
        <v>1323.139</v>
      </c>
      <c r="K74" s="59">
        <f t="shared" si="5"/>
        <v>6.126409319683478</v>
      </c>
      <c r="L74" s="13"/>
      <c r="M74" s="13"/>
      <c r="N74" s="13"/>
      <c r="O74" s="13"/>
      <c r="P74" s="13"/>
      <c r="Q74" s="13"/>
      <c r="R74" s="13"/>
      <c r="S74" s="13"/>
      <c r="T74" s="13"/>
      <c r="U74" s="13"/>
      <c r="V74" s="13"/>
      <c r="W74" s="13"/>
      <c r="X74" s="13"/>
      <c r="Y74" s="13"/>
      <c r="Z74" s="13"/>
    </row>
    <row r="75" spans="1:26" ht="12" customHeight="1">
      <c r="A75" s="41">
        <v>1976</v>
      </c>
      <c r="B75" s="78">
        <f>IF(+'[1]Pop'!D197=0,'[1]Pop'!H197,'[1]Pop'!D197)</f>
        <v>218.035</v>
      </c>
      <c r="C75" s="55">
        <v>1271.418</v>
      </c>
      <c r="D75" s="55">
        <v>193</v>
      </c>
      <c r="E75" s="55">
        <v>60.805</v>
      </c>
      <c r="F75" s="56">
        <f t="shared" si="3"/>
        <v>1525.223</v>
      </c>
      <c r="G75" s="55">
        <v>3</v>
      </c>
      <c r="H75" s="55">
        <v>10</v>
      </c>
      <c r="I75" s="55">
        <v>67.115</v>
      </c>
      <c r="J75" s="57">
        <f t="shared" si="4"/>
        <v>1445.108</v>
      </c>
      <c r="K75" s="55">
        <f t="shared" si="5"/>
        <v>6.627871671979269</v>
      </c>
      <c r="L75" s="13"/>
      <c r="M75" s="13"/>
      <c r="N75" s="13"/>
      <c r="O75" s="13"/>
      <c r="P75" s="13"/>
      <c r="Q75" s="13"/>
      <c r="R75" s="13"/>
      <c r="S75" s="13"/>
      <c r="T75" s="13"/>
      <c r="U75" s="13"/>
      <c r="V75" s="13"/>
      <c r="W75" s="13"/>
      <c r="X75" s="13"/>
      <c r="Y75" s="13"/>
      <c r="Z75" s="13"/>
    </row>
    <row r="76" spans="1:26" ht="12" customHeight="1">
      <c r="A76" s="41">
        <v>1977</v>
      </c>
      <c r="B76" s="78">
        <f>IF(+'[1]Pop'!D198=0,'[1]Pop'!H198,'[1]Pop'!D198)</f>
        <v>220.23899999999998</v>
      </c>
      <c r="C76" s="55">
        <v>1315.472</v>
      </c>
      <c r="D76" s="55">
        <v>194</v>
      </c>
      <c r="E76" s="55">
        <v>67.115</v>
      </c>
      <c r="F76" s="56">
        <f t="shared" si="3"/>
        <v>1576.587</v>
      </c>
      <c r="G76" s="55">
        <v>3</v>
      </c>
      <c r="H76" s="55">
        <v>16</v>
      </c>
      <c r="I76" s="55">
        <v>63.96</v>
      </c>
      <c r="J76" s="57">
        <f t="shared" si="4"/>
        <v>1493.627</v>
      </c>
      <c r="K76" s="55">
        <f t="shared" si="5"/>
        <v>6.781846085389055</v>
      </c>
      <c r="L76" s="13"/>
      <c r="M76" s="13"/>
      <c r="N76" s="13"/>
      <c r="O76" s="13"/>
      <c r="P76" s="13"/>
      <c r="Q76" s="13"/>
      <c r="R76" s="13"/>
      <c r="S76" s="13"/>
      <c r="T76" s="13"/>
      <c r="U76" s="13"/>
      <c r="V76" s="13"/>
      <c r="W76" s="13"/>
      <c r="X76" s="13"/>
      <c r="Y76" s="13"/>
      <c r="Z76" s="13"/>
    </row>
    <row r="77" spans="1:26" ht="12" customHeight="1">
      <c r="A77" s="41">
        <v>1978</v>
      </c>
      <c r="B77" s="78">
        <f>IF(+'[1]Pop'!D199=0,'[1]Pop'!H199,'[1]Pop'!D199)</f>
        <v>222.585</v>
      </c>
      <c r="C77" s="55">
        <v>1445.482</v>
      </c>
      <c r="D77" s="55">
        <v>224</v>
      </c>
      <c r="E77" s="55">
        <v>63.96</v>
      </c>
      <c r="F77" s="56">
        <f t="shared" si="3"/>
        <v>1733.442</v>
      </c>
      <c r="G77" s="55">
        <v>6</v>
      </c>
      <c r="H77" s="55">
        <v>22</v>
      </c>
      <c r="I77" s="55">
        <v>78.434</v>
      </c>
      <c r="J77" s="57">
        <f t="shared" si="4"/>
        <v>1627.008</v>
      </c>
      <c r="K77" s="55">
        <f t="shared" si="5"/>
        <v>7.3096030729833545</v>
      </c>
      <c r="L77" s="13"/>
      <c r="M77" s="13"/>
      <c r="N77" s="13"/>
      <c r="O77" s="13"/>
      <c r="P77" s="13"/>
      <c r="Q77" s="13"/>
      <c r="R77" s="13"/>
      <c r="S77" s="13"/>
      <c r="T77" s="13"/>
      <c r="U77" s="13"/>
      <c r="V77" s="13"/>
      <c r="W77" s="13"/>
      <c r="X77" s="13"/>
      <c r="Y77" s="13"/>
      <c r="Z77" s="13"/>
    </row>
    <row r="78" spans="1:26" ht="12" customHeight="1">
      <c r="A78" s="41">
        <v>1979</v>
      </c>
      <c r="B78" s="78">
        <f>IF(+'[1]Pop'!D200=0,'[1]Pop'!H200,'[1]Pop'!D200)</f>
        <v>225.055</v>
      </c>
      <c r="C78" s="55">
        <v>1527.342</v>
      </c>
      <c r="D78" s="55">
        <v>230</v>
      </c>
      <c r="E78" s="55">
        <v>78.434</v>
      </c>
      <c r="F78" s="56">
        <f t="shared" si="3"/>
        <v>1835.776</v>
      </c>
      <c r="G78" s="55">
        <v>7</v>
      </c>
      <c r="H78" s="55">
        <v>20</v>
      </c>
      <c r="I78" s="55">
        <v>105.637</v>
      </c>
      <c r="J78" s="57">
        <f t="shared" si="4"/>
        <v>1703.1390000000001</v>
      </c>
      <c r="K78" s="55">
        <f t="shared" si="5"/>
        <v>7.567656795005665</v>
      </c>
      <c r="L78" s="13"/>
      <c r="M78" s="13"/>
      <c r="N78" s="13"/>
      <c r="O78" s="13"/>
      <c r="P78" s="13"/>
      <c r="Q78" s="13"/>
      <c r="R78" s="13"/>
      <c r="S78" s="13"/>
      <c r="T78" s="13"/>
      <c r="U78" s="13"/>
      <c r="V78" s="13"/>
      <c r="W78" s="13"/>
      <c r="X78" s="13"/>
      <c r="Y78" s="13"/>
      <c r="Z78" s="13"/>
    </row>
    <row r="79" spans="1:26" ht="12" customHeight="1">
      <c r="A79" s="41">
        <v>1980</v>
      </c>
      <c r="B79" s="78">
        <f>IF(+'[1]Pop'!D201=0,'[1]Pop'!H201,'[1]Pop'!D201)</f>
        <v>227.726</v>
      </c>
      <c r="C79" s="55">
        <v>1608.51</v>
      </c>
      <c r="D79" s="55">
        <v>213</v>
      </c>
      <c r="E79" s="55">
        <v>105.637</v>
      </c>
      <c r="F79" s="56">
        <f t="shared" si="3"/>
        <v>1927.147</v>
      </c>
      <c r="G79" s="55">
        <v>8</v>
      </c>
      <c r="H79" s="55">
        <v>20</v>
      </c>
      <c r="I79" s="55">
        <v>99.266</v>
      </c>
      <c r="J79" s="57">
        <f t="shared" si="4"/>
        <v>1799.8809999999999</v>
      </c>
      <c r="K79" s="55">
        <f t="shared" si="5"/>
        <v>7.903713234325461</v>
      </c>
      <c r="L79" s="13"/>
      <c r="M79" s="13"/>
      <c r="N79" s="13"/>
      <c r="O79" s="13"/>
      <c r="P79" s="13"/>
      <c r="Q79" s="13"/>
      <c r="R79" s="13"/>
      <c r="S79" s="13"/>
      <c r="T79" s="13"/>
      <c r="U79" s="13"/>
      <c r="V79" s="13"/>
      <c r="W79" s="13"/>
      <c r="X79" s="13"/>
      <c r="Y79" s="13"/>
      <c r="Z79" s="13"/>
    </row>
    <row r="80" spans="1:26" ht="12" customHeight="1">
      <c r="A80" s="43">
        <v>1981</v>
      </c>
      <c r="B80" s="79">
        <f>IF(+'[1]Pop'!D202=0,'[1]Pop'!H202,'[1]Pop'!D202)</f>
        <v>229.966</v>
      </c>
      <c r="C80" s="59">
        <v>1635.298</v>
      </c>
      <c r="D80" s="59">
        <v>228</v>
      </c>
      <c r="E80" s="59">
        <v>99.266</v>
      </c>
      <c r="F80" s="60">
        <f t="shared" si="3"/>
        <v>1962.564</v>
      </c>
      <c r="G80" s="59">
        <v>8</v>
      </c>
      <c r="H80" s="59">
        <v>21</v>
      </c>
      <c r="I80" s="59">
        <v>86.624</v>
      </c>
      <c r="J80" s="61">
        <f t="shared" si="4"/>
        <v>1846.94</v>
      </c>
      <c r="K80" s="59">
        <f t="shared" si="5"/>
        <v>8.031361157736361</v>
      </c>
      <c r="L80" s="13"/>
      <c r="M80" s="13"/>
      <c r="N80" s="13"/>
      <c r="O80" s="13"/>
      <c r="P80" s="13"/>
      <c r="Q80" s="13"/>
      <c r="R80" s="13"/>
      <c r="S80" s="13"/>
      <c r="T80" s="13"/>
      <c r="U80" s="13"/>
      <c r="V80" s="13"/>
      <c r="W80" s="13"/>
      <c r="X80" s="13"/>
      <c r="Y80" s="13"/>
      <c r="Z80" s="13"/>
    </row>
    <row r="81" spans="1:26" ht="12" customHeight="1">
      <c r="A81" s="43">
        <v>1982</v>
      </c>
      <c r="B81" s="79">
        <f>IF(+'[1]Pop'!D203=0,'[1]Pop'!H203,'[1]Pop'!D203)</f>
        <v>232.188</v>
      </c>
      <c r="C81" s="59">
        <v>1789.371</v>
      </c>
      <c r="D81" s="59">
        <v>251</v>
      </c>
      <c r="E81" s="59">
        <v>86.624</v>
      </c>
      <c r="F81" s="60">
        <f t="shared" si="3"/>
        <v>2126.995</v>
      </c>
      <c r="G81" s="59">
        <v>26</v>
      </c>
      <c r="H81" s="59">
        <v>22</v>
      </c>
      <c r="I81" s="59">
        <v>82.778</v>
      </c>
      <c r="J81" s="61">
        <f t="shared" si="4"/>
        <v>1996.2169999999999</v>
      </c>
      <c r="K81" s="59">
        <f t="shared" si="5"/>
        <v>8.597416748496908</v>
      </c>
      <c r="L81" s="13"/>
      <c r="M81" s="13"/>
      <c r="N81" s="13"/>
      <c r="O81" s="13"/>
      <c r="P81" s="13"/>
      <c r="Q81" s="13"/>
      <c r="R81" s="13"/>
      <c r="S81" s="13"/>
      <c r="T81" s="13"/>
      <c r="U81" s="13"/>
      <c r="V81" s="13"/>
      <c r="W81" s="13"/>
      <c r="X81" s="13"/>
      <c r="Y81" s="13"/>
      <c r="Z81" s="13"/>
    </row>
    <row r="82" spans="1:26" ht="12" customHeight="1">
      <c r="A82" s="43">
        <v>1983</v>
      </c>
      <c r="B82" s="79">
        <f>IF(+'[1]Pop'!D204=0,'[1]Pop'!H204,'[1]Pop'!D204)</f>
        <v>234.307</v>
      </c>
      <c r="C82" s="59">
        <v>1891.755</v>
      </c>
      <c r="D82" s="59">
        <v>265</v>
      </c>
      <c r="E82" s="59">
        <v>82.778</v>
      </c>
      <c r="F82" s="60">
        <f t="shared" si="3"/>
        <v>2239.533</v>
      </c>
      <c r="G82" s="59">
        <v>10</v>
      </c>
      <c r="H82" s="59">
        <v>26</v>
      </c>
      <c r="I82" s="59">
        <v>104.879</v>
      </c>
      <c r="J82" s="61">
        <f t="shared" si="4"/>
        <v>2098.654</v>
      </c>
      <c r="K82" s="59">
        <f t="shared" si="5"/>
        <v>8.956855749081335</v>
      </c>
      <c r="L82" s="13"/>
      <c r="M82" s="13"/>
      <c r="N82" s="13"/>
      <c r="O82" s="13"/>
      <c r="P82" s="13"/>
      <c r="Q82" s="13"/>
      <c r="R82" s="13"/>
      <c r="S82" s="13"/>
      <c r="T82" s="13"/>
      <c r="U82" s="13"/>
      <c r="V82" s="13"/>
      <c r="W82" s="13"/>
      <c r="X82" s="13"/>
      <c r="Y82" s="13"/>
      <c r="Z82" s="13"/>
    </row>
    <row r="83" spans="1:26" ht="12" customHeight="1">
      <c r="A83" s="43">
        <v>1984</v>
      </c>
      <c r="B83" s="79">
        <f>IF(+'[1]Pop'!D205=0,'[1]Pop'!H205,'[1]Pop'!D205)</f>
        <v>236.348</v>
      </c>
      <c r="C83" s="59">
        <v>2025.534</v>
      </c>
      <c r="D83" s="59">
        <v>282</v>
      </c>
      <c r="E83" s="59">
        <v>104.879</v>
      </c>
      <c r="F83" s="60">
        <f t="shared" si="3"/>
        <v>2412.413</v>
      </c>
      <c r="G83" s="59">
        <v>8</v>
      </c>
      <c r="H83" s="59">
        <v>29</v>
      </c>
      <c r="I83" s="59">
        <v>101.394</v>
      </c>
      <c r="J83" s="61">
        <f t="shared" si="4"/>
        <v>2274.0190000000002</v>
      </c>
      <c r="K83" s="59">
        <f t="shared" si="5"/>
        <v>9.621486113696752</v>
      </c>
      <c r="L83" s="13"/>
      <c r="M83" s="13"/>
      <c r="N83" s="13"/>
      <c r="O83" s="13"/>
      <c r="P83" s="13"/>
      <c r="Q83" s="13"/>
      <c r="R83" s="13"/>
      <c r="S83" s="13"/>
      <c r="T83" s="13"/>
      <c r="U83" s="13"/>
      <c r="V83" s="13"/>
      <c r="W83" s="13"/>
      <c r="X83" s="13"/>
      <c r="Y83" s="13"/>
      <c r="Z83" s="13"/>
    </row>
    <row r="84" spans="1:26" ht="12" customHeight="1">
      <c r="A84" s="43">
        <v>1985</v>
      </c>
      <c r="B84" s="79">
        <f>IF(+'[1]Pop'!D206=0,'[1]Pop'!H206,'[1]Pop'!D206)</f>
        <v>238.466</v>
      </c>
      <c r="C84" s="59">
        <v>2225.712</v>
      </c>
      <c r="D84" s="59">
        <v>283</v>
      </c>
      <c r="E84" s="59">
        <v>101.394</v>
      </c>
      <c r="F84" s="60">
        <f t="shared" si="3"/>
        <v>2610.1059999999998</v>
      </c>
      <c r="G84" s="59">
        <v>16</v>
      </c>
      <c r="H84" s="59">
        <v>30</v>
      </c>
      <c r="I84" s="59">
        <v>94.122</v>
      </c>
      <c r="J84" s="61">
        <f t="shared" si="4"/>
        <v>2469.984</v>
      </c>
      <c r="K84" s="59">
        <f t="shared" si="5"/>
        <v>10.357803628190181</v>
      </c>
      <c r="L84" s="13"/>
      <c r="M84" s="13"/>
      <c r="N84" s="13"/>
      <c r="O84" s="13"/>
      <c r="P84" s="13"/>
      <c r="Q84" s="13"/>
      <c r="R84" s="13"/>
      <c r="S84" s="13"/>
      <c r="T84" s="13"/>
      <c r="U84" s="13"/>
      <c r="V84" s="13"/>
      <c r="W84" s="13"/>
      <c r="X84" s="13"/>
      <c r="Y84" s="13"/>
      <c r="Z84" s="13"/>
    </row>
    <row r="85" spans="1:26" ht="12" customHeight="1">
      <c r="A85" s="41">
        <v>1986</v>
      </c>
      <c r="B85" s="78">
        <f>IF(+'[1]Pop'!D207=0,'[1]Pop'!H207,'[1]Pop'!D207)</f>
        <v>240.651</v>
      </c>
      <c r="C85" s="55">
        <v>2411.092</v>
      </c>
      <c r="D85" s="55">
        <v>272</v>
      </c>
      <c r="E85" s="55">
        <v>94.122</v>
      </c>
      <c r="F85" s="56">
        <f t="shared" si="3"/>
        <v>2777.214</v>
      </c>
      <c r="G85" s="55">
        <v>8</v>
      </c>
      <c r="H85" s="55">
        <v>31</v>
      </c>
      <c r="I85" s="55">
        <v>91.97</v>
      </c>
      <c r="J85" s="57">
        <f t="shared" si="4"/>
        <v>2646.244</v>
      </c>
      <c r="K85" s="55">
        <f t="shared" si="5"/>
        <v>10.996189502640753</v>
      </c>
      <c r="L85" s="13"/>
      <c r="M85" s="13"/>
      <c r="N85" s="13"/>
      <c r="O85" s="13"/>
      <c r="P85" s="13"/>
      <c r="Q85" s="13"/>
      <c r="R85" s="13"/>
      <c r="S85" s="13"/>
      <c r="T85" s="13"/>
      <c r="U85" s="13"/>
      <c r="V85" s="13"/>
      <c r="W85" s="13"/>
      <c r="X85" s="13"/>
      <c r="Y85" s="13"/>
      <c r="Z85" s="13"/>
    </row>
    <row r="86" spans="1:26" ht="12" customHeight="1">
      <c r="A86" s="41">
        <v>1987</v>
      </c>
      <c r="B86" s="78">
        <f>IF(+'[1]Pop'!D208=0,'[1]Pop'!H208,'[1]Pop'!D208)</f>
        <v>242.804</v>
      </c>
      <c r="C86" s="55">
        <v>2627.705</v>
      </c>
      <c r="D86" s="55">
        <v>250</v>
      </c>
      <c r="E86" s="55">
        <v>91.97</v>
      </c>
      <c r="F86" s="56">
        <f t="shared" si="3"/>
        <v>2969.6749999999997</v>
      </c>
      <c r="G86" s="55">
        <v>8</v>
      </c>
      <c r="H86" s="55">
        <v>33</v>
      </c>
      <c r="I86" s="55">
        <v>89.713</v>
      </c>
      <c r="J86" s="57">
        <f t="shared" si="4"/>
        <v>2838.9619999999995</v>
      </c>
      <c r="K86" s="55">
        <f t="shared" si="5"/>
        <v>11.692402102107048</v>
      </c>
      <c r="L86" s="13"/>
      <c r="M86" s="13"/>
      <c r="N86" s="13"/>
      <c r="O86" s="13"/>
      <c r="P86" s="13"/>
      <c r="Q86" s="13"/>
      <c r="R86" s="13"/>
      <c r="S86" s="13"/>
      <c r="T86" s="13"/>
      <c r="U86" s="13"/>
      <c r="V86" s="13"/>
      <c r="W86" s="13"/>
      <c r="X86" s="13"/>
      <c r="Y86" s="13"/>
      <c r="Z86" s="13"/>
    </row>
    <row r="87" spans="1:26" ht="12" customHeight="1">
      <c r="A87" s="41">
        <v>1988</v>
      </c>
      <c r="B87" s="78">
        <f>IF(+'[1]Pop'!D209=0,'[1]Pop'!H209,'[1]Pop'!D209)</f>
        <v>245.021</v>
      </c>
      <c r="C87" s="55">
        <v>2815.396</v>
      </c>
      <c r="D87" s="55">
        <v>234</v>
      </c>
      <c r="E87" s="55">
        <v>89.713</v>
      </c>
      <c r="F87" s="56">
        <f t="shared" si="3"/>
        <v>3139.1090000000004</v>
      </c>
      <c r="G87" s="55">
        <v>9</v>
      </c>
      <c r="H87" s="55">
        <v>33</v>
      </c>
      <c r="I87" s="55">
        <v>104.699</v>
      </c>
      <c r="J87" s="57">
        <f t="shared" si="4"/>
        <v>2992.4100000000003</v>
      </c>
      <c r="K87" s="55">
        <f t="shared" si="5"/>
        <v>12.21287154978553</v>
      </c>
      <c r="L87" s="13"/>
      <c r="M87" s="13"/>
      <c r="N87" s="13"/>
      <c r="O87" s="13"/>
      <c r="P87" s="13"/>
      <c r="Q87" s="13"/>
      <c r="R87" s="13"/>
      <c r="S87" s="13"/>
      <c r="T87" s="13"/>
      <c r="U87" s="13"/>
      <c r="V87" s="13"/>
      <c r="W87" s="13"/>
      <c r="X87" s="13"/>
      <c r="Y87" s="13"/>
      <c r="Z87" s="13"/>
    </row>
    <row r="88" spans="1:26" ht="12" customHeight="1">
      <c r="A88" s="41">
        <v>1989</v>
      </c>
      <c r="B88" s="78">
        <f>IF(+'[1]Pop'!D210=0,'[1]Pop'!H210,'[1]Pop'!D210)</f>
        <v>247.342</v>
      </c>
      <c r="C88" s="55">
        <v>2941.297</v>
      </c>
      <c r="D88" s="55">
        <v>256</v>
      </c>
      <c r="E88" s="55">
        <v>104.699</v>
      </c>
      <c r="F88" s="56">
        <f t="shared" si="3"/>
        <v>3301.996</v>
      </c>
      <c r="G88" s="55">
        <v>15</v>
      </c>
      <c r="H88" s="55">
        <v>37</v>
      </c>
      <c r="I88" s="55">
        <v>93.245</v>
      </c>
      <c r="J88" s="57">
        <f t="shared" si="4"/>
        <v>3156.751</v>
      </c>
      <c r="K88" s="55">
        <f t="shared" si="5"/>
        <v>12.762696994444939</v>
      </c>
      <c r="L88" s="13"/>
      <c r="M88" s="13"/>
      <c r="N88" s="13"/>
      <c r="O88" s="13"/>
      <c r="P88" s="13"/>
      <c r="Q88" s="13"/>
      <c r="R88" s="13"/>
      <c r="S88" s="13"/>
      <c r="T88" s="13"/>
      <c r="U88" s="13"/>
      <c r="V88" s="13"/>
      <c r="W88" s="13"/>
      <c r="X88" s="13"/>
      <c r="Y88" s="13"/>
      <c r="Z88" s="13"/>
    </row>
    <row r="89" spans="1:26" ht="12" customHeight="1">
      <c r="A89" s="41">
        <v>1990</v>
      </c>
      <c r="B89" s="78">
        <f>IF(+'[1]Pop'!D211=0,'[1]Pop'!H211,'[1]Pop'!D211)</f>
        <v>250.132</v>
      </c>
      <c r="C89" s="55">
        <v>3165.215</v>
      </c>
      <c r="D89" s="55">
        <v>277</v>
      </c>
      <c r="E89" s="55">
        <v>93.245</v>
      </c>
      <c r="F89" s="56">
        <f t="shared" si="3"/>
        <v>3535.46</v>
      </c>
      <c r="G89" s="55">
        <v>17</v>
      </c>
      <c r="H89" s="55">
        <v>36</v>
      </c>
      <c r="I89" s="55">
        <v>110.591</v>
      </c>
      <c r="J89" s="57">
        <f t="shared" si="4"/>
        <v>3371.869</v>
      </c>
      <c r="K89" s="55">
        <f t="shared" si="5"/>
        <v>13.480358370780229</v>
      </c>
      <c r="L89" s="13"/>
      <c r="M89" s="13"/>
      <c r="N89" s="13"/>
      <c r="O89" s="13"/>
      <c r="P89" s="13"/>
      <c r="Q89" s="13"/>
      <c r="R89" s="13"/>
      <c r="S89" s="13"/>
      <c r="T89" s="13"/>
      <c r="U89" s="13"/>
      <c r="V89" s="13"/>
      <c r="W89" s="13"/>
      <c r="X89" s="13"/>
      <c r="Y89" s="13"/>
      <c r="Z89" s="13"/>
    </row>
    <row r="90" spans="1:26" ht="12" customHeight="1">
      <c r="A90" s="43">
        <v>1991</v>
      </c>
      <c r="B90" s="79">
        <f>IF(+'[1]Pop'!D212=0,'[1]Pop'!H212,'[1]Pop'!D212)</f>
        <v>253.493</v>
      </c>
      <c r="C90" s="59">
        <v>3285.93</v>
      </c>
      <c r="D90" s="59">
        <v>276</v>
      </c>
      <c r="E90" s="59">
        <v>110.591</v>
      </c>
      <c r="F90" s="60">
        <f t="shared" si="3"/>
        <v>3672.5209999999997</v>
      </c>
      <c r="G90" s="59">
        <v>20</v>
      </c>
      <c r="H90" s="59">
        <v>31</v>
      </c>
      <c r="I90" s="59">
        <v>97.539</v>
      </c>
      <c r="J90" s="61">
        <f t="shared" si="4"/>
        <v>3523.982</v>
      </c>
      <c r="K90" s="59">
        <f t="shared" si="5"/>
        <v>13.90169353788862</v>
      </c>
      <c r="L90" s="13"/>
      <c r="M90" s="13"/>
      <c r="N90" s="13"/>
      <c r="O90" s="13"/>
      <c r="P90" s="13"/>
      <c r="Q90" s="13"/>
      <c r="R90" s="13"/>
      <c r="S90" s="13"/>
      <c r="T90" s="13"/>
      <c r="U90" s="13"/>
      <c r="V90" s="13"/>
      <c r="W90" s="13"/>
      <c r="X90" s="13"/>
      <c r="Y90" s="13"/>
      <c r="Z90" s="13"/>
    </row>
    <row r="91" spans="1:26" ht="12" customHeight="1">
      <c r="A91" s="45">
        <v>1992</v>
      </c>
      <c r="B91" s="79">
        <f>IF(+'[1]Pop'!D213=0,'[1]Pop'!H213,'[1]Pop'!D213)</f>
        <v>256.894</v>
      </c>
      <c r="C91" s="59">
        <v>3551.73</v>
      </c>
      <c r="D91" s="59">
        <v>267</v>
      </c>
      <c r="E91" s="59">
        <v>97.539</v>
      </c>
      <c r="F91" s="60">
        <f t="shared" si="3"/>
        <v>3916.2690000000002</v>
      </c>
      <c r="G91" s="59">
        <v>18</v>
      </c>
      <c r="H91" s="59">
        <v>29</v>
      </c>
      <c r="I91" s="59">
        <v>120.896</v>
      </c>
      <c r="J91" s="61">
        <f t="shared" si="4"/>
        <v>3748.373</v>
      </c>
      <c r="K91" s="59">
        <f t="shared" si="5"/>
        <v>14.59112707965153</v>
      </c>
      <c r="L91" s="13"/>
      <c r="M91" s="13"/>
      <c r="N91" s="13"/>
      <c r="O91" s="13"/>
      <c r="P91" s="13"/>
      <c r="Q91" s="13"/>
      <c r="R91" s="13"/>
      <c r="S91" s="13"/>
      <c r="T91" s="13"/>
      <c r="U91" s="13"/>
      <c r="V91" s="13"/>
      <c r="W91" s="13"/>
      <c r="X91" s="13"/>
      <c r="Y91" s="13"/>
      <c r="Z91" s="13"/>
    </row>
    <row r="92" spans="1:26" ht="12" customHeight="1">
      <c r="A92" s="43">
        <v>1993</v>
      </c>
      <c r="B92" s="79">
        <f>IF(+'[1]Pop'!D214=0,'[1]Pop'!H214,'[1]Pop'!D214)</f>
        <v>260.255</v>
      </c>
      <c r="C92" s="59">
        <v>3570.912</v>
      </c>
      <c r="D92" s="59">
        <v>300</v>
      </c>
      <c r="E92" s="59">
        <v>120.896</v>
      </c>
      <c r="F92" s="60">
        <f t="shared" si="3"/>
        <v>3991.808</v>
      </c>
      <c r="G92" s="59">
        <v>33</v>
      </c>
      <c r="H92" s="59">
        <v>22</v>
      </c>
      <c r="I92" s="59">
        <v>107.043</v>
      </c>
      <c r="J92" s="61">
        <f t="shared" si="4"/>
        <v>3829.765</v>
      </c>
      <c r="K92" s="59">
        <f t="shared" si="5"/>
        <v>14.71543294076963</v>
      </c>
      <c r="L92" s="14"/>
      <c r="M92" s="13"/>
      <c r="N92" s="13"/>
      <c r="O92" s="13"/>
      <c r="P92" s="13"/>
      <c r="Q92" s="13"/>
      <c r="R92" s="13"/>
      <c r="S92" s="13"/>
      <c r="T92" s="13"/>
      <c r="U92" s="13"/>
      <c r="V92" s="13"/>
      <c r="W92" s="13"/>
      <c r="X92" s="13"/>
      <c r="Y92" s="13"/>
      <c r="Z92" s="13"/>
    </row>
    <row r="93" spans="1:26" ht="12" customHeight="1">
      <c r="A93" s="43">
        <v>1994</v>
      </c>
      <c r="B93" s="79">
        <f>IF(+'[1]Pop'!D215=0,'[1]Pop'!H215,'[1]Pop'!D215)</f>
        <v>263.436</v>
      </c>
      <c r="C93" s="59">
        <v>3760.271</v>
      </c>
      <c r="D93" s="59">
        <v>315</v>
      </c>
      <c r="E93" s="59">
        <v>107.043</v>
      </c>
      <c r="F93" s="60">
        <f t="shared" si="3"/>
        <v>4182.314</v>
      </c>
      <c r="G93" s="59">
        <v>44</v>
      </c>
      <c r="H93" s="59">
        <v>26</v>
      </c>
      <c r="I93" s="59">
        <v>126.845</v>
      </c>
      <c r="J93" s="61">
        <f t="shared" si="4"/>
        <v>3985.4690000000005</v>
      </c>
      <c r="K93" s="59">
        <f t="shared" si="5"/>
        <v>15.128794090405263</v>
      </c>
      <c r="L93" s="14"/>
      <c r="M93" s="13"/>
      <c r="N93" s="13"/>
      <c r="O93" s="13"/>
      <c r="P93" s="13"/>
      <c r="Q93" s="13"/>
      <c r="R93" s="13"/>
      <c r="S93" s="13"/>
      <c r="T93" s="13"/>
      <c r="U93" s="13"/>
      <c r="V93" s="13"/>
      <c r="W93" s="13"/>
      <c r="X93" s="13"/>
      <c r="Y93" s="13"/>
      <c r="Z93" s="13"/>
    </row>
    <row r="94" spans="1:26" ht="12" customHeight="1">
      <c r="A94" s="43">
        <v>1995</v>
      </c>
      <c r="B94" s="79">
        <f>IF(+'[1]Pop'!D216=0,'[1]Pop'!H216,'[1]Pop'!D216)</f>
        <v>266.557</v>
      </c>
      <c r="C94" s="59">
        <v>3785.506</v>
      </c>
      <c r="D94" s="59">
        <v>246.910339806621</v>
      </c>
      <c r="E94" s="59">
        <v>126.845</v>
      </c>
      <c r="F94" s="60">
        <f t="shared" si="3"/>
        <v>4159.2613398066205</v>
      </c>
      <c r="G94" s="59">
        <v>40.711723540452006</v>
      </c>
      <c r="H94" s="59">
        <v>19</v>
      </c>
      <c r="I94" s="59">
        <v>105.266</v>
      </c>
      <c r="J94" s="61">
        <f t="shared" si="4"/>
        <v>3994.2836162661683</v>
      </c>
      <c r="K94" s="59">
        <f t="shared" si="5"/>
        <v>14.984726029577795</v>
      </c>
      <c r="L94" s="14"/>
      <c r="M94" s="13"/>
      <c r="N94" s="13"/>
      <c r="O94" s="13"/>
      <c r="P94" s="13"/>
      <c r="Q94" s="13"/>
      <c r="R94" s="13"/>
      <c r="S94" s="13"/>
      <c r="T94" s="13"/>
      <c r="U94" s="13"/>
      <c r="V94" s="13"/>
      <c r="W94" s="13"/>
      <c r="X94" s="13"/>
      <c r="Y94" s="13"/>
      <c r="Z94" s="13"/>
    </row>
    <row r="95" spans="1:26" ht="12" customHeight="1">
      <c r="A95" s="41">
        <v>1996</v>
      </c>
      <c r="B95" s="78">
        <f>IF(+'[1]Pop'!D217=0,'[1]Pop'!H217,'[1]Pop'!D217)</f>
        <v>269.667</v>
      </c>
      <c r="C95" s="55">
        <v>3936.745</v>
      </c>
      <c r="D95" s="55">
        <v>243.46072651530704</v>
      </c>
      <c r="E95" s="55">
        <v>105.266</v>
      </c>
      <c r="F95" s="56">
        <f t="shared" si="3"/>
        <v>4285.471726515307</v>
      </c>
      <c r="G95" s="69">
        <v>45.920586302552</v>
      </c>
      <c r="H95" s="69">
        <v>17</v>
      </c>
      <c r="I95" s="69">
        <v>107.277</v>
      </c>
      <c r="J95" s="57">
        <f t="shared" si="4"/>
        <v>4115.274140212755</v>
      </c>
      <c r="K95" s="55">
        <f t="shared" si="5"/>
        <v>15.260577453721647</v>
      </c>
      <c r="L95" s="14"/>
      <c r="M95" s="13"/>
      <c r="N95" s="13"/>
      <c r="O95" s="13"/>
      <c r="P95" s="13"/>
      <c r="Q95" s="13"/>
      <c r="R95" s="13"/>
      <c r="S95" s="13"/>
      <c r="T95" s="13"/>
      <c r="U95" s="13"/>
      <c r="V95" s="13"/>
      <c r="W95" s="13"/>
      <c r="X95" s="13"/>
      <c r="Y95" s="13"/>
      <c r="Z95" s="13"/>
    </row>
    <row r="96" spans="1:26" ht="12" customHeight="1">
      <c r="A96" s="41">
        <v>1997</v>
      </c>
      <c r="B96" s="78">
        <f>IF(+'[1]Pop'!D218=0,'[1]Pop'!H218,'[1]Pop'!D218)</f>
        <v>272.912</v>
      </c>
      <c r="C96" s="55">
        <v>4044.856</v>
      </c>
      <c r="D96" s="55">
        <v>218.39604795797206</v>
      </c>
      <c r="E96" s="55">
        <v>107.277</v>
      </c>
      <c r="F96" s="56">
        <f t="shared" si="3"/>
        <v>4370.529047957973</v>
      </c>
      <c r="G96" s="69">
        <v>48.691248462425</v>
      </c>
      <c r="H96" s="69">
        <v>29</v>
      </c>
      <c r="I96" s="69">
        <v>69.994</v>
      </c>
      <c r="J96" s="57">
        <f t="shared" si="4"/>
        <v>4222.8437994955475</v>
      </c>
      <c r="K96" s="55">
        <f t="shared" si="5"/>
        <v>15.47328002981015</v>
      </c>
      <c r="L96" s="13"/>
      <c r="M96" s="13"/>
      <c r="N96" s="13"/>
      <c r="O96" s="13"/>
      <c r="P96" s="13"/>
      <c r="Q96" s="13"/>
      <c r="R96" s="13"/>
      <c r="S96" s="13"/>
      <c r="T96" s="13"/>
      <c r="U96" s="13"/>
      <c r="V96" s="13"/>
      <c r="W96" s="13"/>
      <c r="X96" s="13"/>
      <c r="Y96" s="13"/>
      <c r="Z96" s="13"/>
    </row>
    <row r="97" spans="1:26" ht="12" customHeight="1">
      <c r="A97" s="41">
        <v>1998</v>
      </c>
      <c r="B97" s="78">
        <f>IF(+'[1]Pop'!D219=0,'[1]Pop'!H219,'[1]Pop'!D219)</f>
        <v>276.115</v>
      </c>
      <c r="C97" s="56">
        <v>4177.467</v>
      </c>
      <c r="D97" s="56">
        <v>257.78628078901</v>
      </c>
      <c r="E97" s="57">
        <v>69.994</v>
      </c>
      <c r="F97" s="56">
        <f t="shared" si="3"/>
        <v>4505.247280789009</v>
      </c>
      <c r="G97" s="56">
        <v>50.839803490289</v>
      </c>
      <c r="H97" s="56">
        <v>29</v>
      </c>
      <c r="I97" s="56">
        <v>109.523</v>
      </c>
      <c r="J97" s="57">
        <f t="shared" si="4"/>
        <v>4315.88447729872</v>
      </c>
      <c r="K97" s="55">
        <f t="shared" si="5"/>
        <v>15.630749786497367</v>
      </c>
      <c r="L97" s="13"/>
      <c r="M97" s="13"/>
      <c r="N97" s="13"/>
      <c r="O97" s="13"/>
      <c r="P97" s="13"/>
      <c r="Q97" s="13"/>
      <c r="R97" s="13"/>
      <c r="S97" s="13"/>
      <c r="T97" s="13"/>
      <c r="U97" s="13"/>
      <c r="V97" s="13"/>
      <c r="W97" s="13"/>
      <c r="X97" s="13"/>
      <c r="Y97" s="13"/>
      <c r="Z97" s="13"/>
    </row>
    <row r="98" spans="1:26" ht="12" customHeight="1">
      <c r="A98" s="41">
        <v>1999</v>
      </c>
      <c r="B98" s="78">
        <f>IF(+'[1]Pop'!D220=0,'[1]Pop'!H220,'[1]Pop'!D220)</f>
        <v>279.295</v>
      </c>
      <c r="C98" s="56">
        <v>4373.324</v>
      </c>
      <c r="D98" s="56">
        <v>293.39733785033303</v>
      </c>
      <c r="E98" s="57">
        <v>109.523</v>
      </c>
      <c r="F98" s="56">
        <f t="shared" si="3"/>
        <v>4776.244337850333</v>
      </c>
      <c r="G98" s="56">
        <v>58.872556829974</v>
      </c>
      <c r="H98" s="56">
        <v>35</v>
      </c>
      <c r="I98" s="56">
        <v>163.271</v>
      </c>
      <c r="J98" s="57">
        <f t="shared" si="4"/>
        <v>4519.100781020359</v>
      </c>
      <c r="K98" s="55">
        <f t="shared" si="5"/>
        <v>16.180385545822013</v>
      </c>
      <c r="L98" s="13"/>
      <c r="M98" s="13"/>
      <c r="N98" s="13"/>
      <c r="O98" s="13"/>
      <c r="P98" s="13"/>
      <c r="Q98" s="13"/>
      <c r="R98" s="13"/>
      <c r="S98" s="13"/>
      <c r="T98" s="13"/>
      <c r="U98" s="13"/>
      <c r="V98" s="13"/>
      <c r="W98" s="13"/>
      <c r="X98" s="13"/>
      <c r="Y98" s="13"/>
      <c r="Z98" s="13"/>
    </row>
    <row r="99" spans="1:26" ht="12" customHeight="1">
      <c r="A99" s="41">
        <v>2000</v>
      </c>
      <c r="B99" s="78">
        <f>IF(+'[1]Pop'!D221=0,'[1]Pop'!H221,'[1]Pop'!D221)</f>
        <v>282.385</v>
      </c>
      <c r="C99" s="56">
        <v>4616.374</v>
      </c>
      <c r="D99" s="56">
        <v>295.91117465844405</v>
      </c>
      <c r="E99" s="57">
        <v>163.271</v>
      </c>
      <c r="F99" s="56">
        <f aca="true" t="shared" si="6" ref="F99:F104">SUM(C99:E99)</f>
        <v>5075.5561746584435</v>
      </c>
      <c r="G99" s="56">
        <v>76.050963813613</v>
      </c>
      <c r="H99" s="56">
        <v>55</v>
      </c>
      <c r="I99" s="56">
        <v>185.186</v>
      </c>
      <c r="J99" s="57">
        <f aca="true" t="shared" si="7" ref="J99:J104">F99-SUM(G99:I99)</f>
        <v>4759.31921084483</v>
      </c>
      <c r="K99" s="55">
        <f aca="true" t="shared" si="8" ref="K99:K104">J99/B99</f>
        <v>16.854008572852067</v>
      </c>
      <c r="L99" s="13"/>
      <c r="M99" s="13"/>
      <c r="N99" s="13"/>
      <c r="O99" s="13"/>
      <c r="P99" s="13"/>
      <c r="Q99" s="13"/>
      <c r="R99" s="13"/>
      <c r="S99" s="13"/>
      <c r="T99" s="13"/>
      <c r="U99" s="13"/>
      <c r="V99" s="13"/>
      <c r="W99" s="13"/>
      <c r="X99" s="13"/>
      <c r="Y99" s="13"/>
      <c r="Z99" s="13"/>
    </row>
    <row r="100" spans="1:26" ht="12" customHeight="1">
      <c r="A100" s="43">
        <v>2001</v>
      </c>
      <c r="B100" s="79">
        <f>IF(+'[1]Pop'!D222=0,'[1]Pop'!H222,'[1]Pop'!D222)</f>
        <v>285.309019</v>
      </c>
      <c r="C100" s="60">
        <v>4716.443</v>
      </c>
      <c r="D100" s="60">
        <v>303.31584633779005</v>
      </c>
      <c r="E100" s="61">
        <v>185.186</v>
      </c>
      <c r="F100" s="60">
        <f t="shared" si="6"/>
        <v>5204.94484633779</v>
      </c>
      <c r="G100" s="60">
        <v>92.05282964084202</v>
      </c>
      <c r="H100" s="60">
        <v>54</v>
      </c>
      <c r="I100" s="60">
        <v>210.936</v>
      </c>
      <c r="J100" s="61">
        <f t="shared" si="7"/>
        <v>4847.956016696949</v>
      </c>
      <c r="K100" s="59">
        <f t="shared" si="8"/>
        <v>16.991948006722314</v>
      </c>
      <c r="L100" s="13"/>
      <c r="M100" s="13"/>
      <c r="N100" s="13"/>
      <c r="O100" s="13"/>
      <c r="P100" s="13"/>
      <c r="Q100" s="13"/>
      <c r="R100" s="13"/>
      <c r="S100" s="13"/>
      <c r="T100" s="13"/>
      <c r="U100" s="13"/>
      <c r="V100" s="13"/>
      <c r="W100" s="13"/>
      <c r="X100" s="13"/>
      <c r="Y100" s="13"/>
      <c r="Z100" s="13"/>
    </row>
    <row r="101" spans="1:26" ht="12" customHeight="1">
      <c r="A101" s="43">
        <v>2002</v>
      </c>
      <c r="B101" s="79">
        <f>IF(+'[1]Pop'!D223=0,'[1]Pop'!H223,'[1]Pop'!D223)</f>
        <v>288.104818</v>
      </c>
      <c r="C101" s="60">
        <v>4856.289</v>
      </c>
      <c r="D101" s="60">
        <v>318.428737623483</v>
      </c>
      <c r="E101" s="61">
        <v>210.936</v>
      </c>
      <c r="F101" s="60">
        <f t="shared" si="6"/>
        <v>5385.653737623483</v>
      </c>
      <c r="G101" s="60">
        <v>92.43276114092399</v>
      </c>
      <c r="H101" s="60">
        <v>43</v>
      </c>
      <c r="I101" s="60">
        <v>236.799</v>
      </c>
      <c r="J101" s="61">
        <f t="shared" si="7"/>
        <v>5013.421976482558</v>
      </c>
      <c r="K101" s="59">
        <f t="shared" si="8"/>
        <v>17.40138193899471</v>
      </c>
      <c r="L101" s="13"/>
      <c r="M101" s="13"/>
      <c r="N101" s="13"/>
      <c r="O101" s="13"/>
      <c r="P101" s="13"/>
      <c r="Q101" s="13"/>
      <c r="R101" s="13"/>
      <c r="S101" s="13"/>
      <c r="T101" s="13"/>
      <c r="U101" s="13"/>
      <c r="V101" s="13"/>
      <c r="W101" s="13"/>
      <c r="X101" s="13"/>
      <c r="Y101" s="13"/>
      <c r="Z101" s="13"/>
    </row>
    <row r="102" spans="1:26" ht="12" customHeight="1">
      <c r="A102" s="43">
        <v>2003</v>
      </c>
      <c r="B102" s="79">
        <f>IF(+'[1]Pop'!D224=0,'[1]Pop'!H224,'[1]Pop'!D224)</f>
        <v>290.819634</v>
      </c>
      <c r="C102" s="60">
        <v>4935.587</v>
      </c>
      <c r="D102" s="60">
        <v>327.41035629312205</v>
      </c>
      <c r="E102" s="61">
        <v>236.799</v>
      </c>
      <c r="F102" s="60">
        <f t="shared" si="6"/>
        <v>5499.796356293123</v>
      </c>
      <c r="G102" s="60">
        <v>85.52440521445301</v>
      </c>
      <c r="H102" s="60">
        <v>35</v>
      </c>
      <c r="I102" s="60">
        <v>232.967</v>
      </c>
      <c r="J102" s="61">
        <f t="shared" si="7"/>
        <v>5146.30495107867</v>
      </c>
      <c r="K102" s="59">
        <f t="shared" si="8"/>
        <v>17.695864891565986</v>
      </c>
      <c r="L102" s="13"/>
      <c r="M102" s="13"/>
      <c r="N102" s="13"/>
      <c r="O102" s="13"/>
      <c r="P102" s="13"/>
      <c r="Q102" s="13"/>
      <c r="R102" s="13"/>
      <c r="S102" s="13"/>
      <c r="T102" s="13"/>
      <c r="U102" s="13"/>
      <c r="V102" s="13"/>
      <c r="W102" s="13"/>
      <c r="X102" s="13"/>
      <c r="Y102" s="13"/>
      <c r="Z102" s="13"/>
    </row>
    <row r="103" spans="1:26" ht="12" customHeight="1">
      <c r="A103" s="43">
        <v>2004</v>
      </c>
      <c r="B103" s="79">
        <f>IF(+'[1]Pop'!D225=0,'[1]Pop'!H225,'[1]Pop'!D225)</f>
        <v>293.463185</v>
      </c>
      <c r="C103" s="60">
        <v>5134.324</v>
      </c>
      <c r="D103" s="60">
        <v>320.42881570154304</v>
      </c>
      <c r="E103" s="61">
        <v>232.967</v>
      </c>
      <c r="F103" s="60">
        <f t="shared" si="6"/>
        <v>5687.719815701542</v>
      </c>
      <c r="G103" s="60">
        <v>104.433902991186</v>
      </c>
      <c r="H103" s="60">
        <v>48</v>
      </c>
      <c r="I103" s="60">
        <v>224.713</v>
      </c>
      <c r="J103" s="61">
        <f t="shared" si="7"/>
        <v>5310.572912710356</v>
      </c>
      <c r="K103" s="59">
        <f t="shared" si="8"/>
        <v>18.09621507621256</v>
      </c>
      <c r="L103" s="13"/>
      <c r="M103" s="13"/>
      <c r="N103" s="13"/>
      <c r="O103" s="13"/>
      <c r="P103" s="13"/>
      <c r="Q103" s="13"/>
      <c r="R103" s="13"/>
      <c r="S103" s="13"/>
      <c r="T103" s="13"/>
      <c r="U103" s="13"/>
      <c r="V103" s="13"/>
      <c r="W103" s="13"/>
      <c r="X103" s="13"/>
      <c r="Y103" s="13"/>
      <c r="Z103" s="13"/>
    </row>
    <row r="104" spans="1:26" ht="12" customHeight="1">
      <c r="A104" s="43">
        <v>2005</v>
      </c>
      <c r="B104" s="79">
        <f>IF(+'[1]Pop'!D226=0,'[1]Pop'!H226,'[1]Pop'!D226)</f>
        <v>296.186216</v>
      </c>
      <c r="C104" s="60">
        <v>5341.22</v>
      </c>
      <c r="D104" s="60">
        <v>333.6639744625611</v>
      </c>
      <c r="E104" s="61">
        <v>224.713</v>
      </c>
      <c r="F104" s="60">
        <f t="shared" si="6"/>
        <v>5899.596974462561</v>
      </c>
      <c r="G104" s="60">
        <v>94.37730476561401</v>
      </c>
      <c r="H104" s="60">
        <v>56.251</v>
      </c>
      <c r="I104" s="60">
        <v>221.255</v>
      </c>
      <c r="J104" s="61">
        <f t="shared" si="7"/>
        <v>5527.713669696946</v>
      </c>
      <c r="K104" s="59">
        <f t="shared" si="8"/>
        <v>18.662967319508706</v>
      </c>
      <c r="L104" s="13"/>
      <c r="M104" s="13"/>
      <c r="N104" s="13"/>
      <c r="O104" s="13"/>
      <c r="P104" s="13"/>
      <c r="Q104" s="13"/>
      <c r="R104" s="13"/>
      <c r="S104" s="13"/>
      <c r="T104" s="13"/>
      <c r="U104" s="13"/>
      <c r="V104" s="13"/>
      <c r="W104" s="13"/>
      <c r="X104" s="13"/>
      <c r="Y104" s="13"/>
      <c r="Z104" s="13"/>
    </row>
    <row r="105" spans="1:26" s="17" customFormat="1" ht="12" customHeight="1">
      <c r="A105" s="71">
        <v>2006</v>
      </c>
      <c r="B105" s="78">
        <f>IF(+'[1]Pop'!D227=0,'[1]Pop'!H227,'[1]Pop'!D227)</f>
        <v>298.995825</v>
      </c>
      <c r="C105" s="72">
        <v>5611.898</v>
      </c>
      <c r="D105" s="72">
        <v>323.9746828330371</v>
      </c>
      <c r="E105" s="57">
        <v>221.255</v>
      </c>
      <c r="F105" s="72">
        <f aca="true" t="shared" si="9" ref="F105:F118">SUM(C105:E105)</f>
        <v>6157.127682833037</v>
      </c>
      <c r="G105" s="72">
        <v>124.36692591661702</v>
      </c>
      <c r="H105" s="72">
        <v>39.39206</v>
      </c>
      <c r="I105" s="72">
        <v>283.229</v>
      </c>
      <c r="J105" s="57">
        <f aca="true" t="shared" si="10" ref="J105:J111">F105-SUM(G105:I105)</f>
        <v>5710.139696916421</v>
      </c>
      <c r="K105" s="55">
        <f aca="true" t="shared" si="11" ref="K105:K111">J105/B105</f>
        <v>19.097723845864472</v>
      </c>
      <c r="L105" s="9"/>
      <c r="M105" s="9"/>
      <c r="N105" s="9"/>
      <c r="O105" s="9"/>
      <c r="P105" s="9"/>
      <c r="Q105" s="9"/>
      <c r="R105" s="9"/>
      <c r="S105" s="9"/>
      <c r="T105" s="9"/>
      <c r="U105" s="9"/>
      <c r="V105" s="9"/>
      <c r="W105" s="9"/>
      <c r="X105" s="9"/>
      <c r="Y105" s="9"/>
      <c r="Z105" s="9"/>
    </row>
    <row r="106" spans="1:26" s="17" customFormat="1" ht="12" customHeight="1">
      <c r="A106" s="71">
        <v>2007</v>
      </c>
      <c r="B106" s="78">
        <f>IF(+'[1]Pop'!D228=0,'[1]Pop'!H228,'[1]Pop'!D228)</f>
        <v>302.003917</v>
      </c>
      <c r="C106" s="72">
        <v>5899.571</v>
      </c>
      <c r="D106" s="72">
        <v>304.732616444018</v>
      </c>
      <c r="E106" s="57">
        <v>283.229</v>
      </c>
      <c r="F106" s="72">
        <f t="shared" si="9"/>
        <v>6487.5326164440185</v>
      </c>
      <c r="G106" s="72">
        <v>157.571147547134</v>
      </c>
      <c r="H106" s="72">
        <v>36.157069</v>
      </c>
      <c r="I106" s="72">
        <v>289.648</v>
      </c>
      <c r="J106" s="57">
        <f t="shared" si="10"/>
        <v>6004.156399896884</v>
      </c>
      <c r="K106" s="55">
        <f t="shared" si="11"/>
        <v>19.8810547212104</v>
      </c>
      <c r="L106" s="9"/>
      <c r="M106" s="9"/>
      <c r="N106" s="9"/>
      <c r="O106" s="9"/>
      <c r="P106" s="9"/>
      <c r="Q106" s="9"/>
      <c r="R106" s="9"/>
      <c r="S106" s="9"/>
      <c r="T106" s="9"/>
      <c r="U106" s="9"/>
      <c r="V106" s="9"/>
      <c r="W106" s="9"/>
      <c r="X106" s="9"/>
      <c r="Y106" s="9"/>
      <c r="Z106" s="9"/>
    </row>
    <row r="107" spans="1:26" s="17" customFormat="1" ht="12" customHeight="1">
      <c r="A107" s="71">
        <v>2008</v>
      </c>
      <c r="B107" s="78">
        <f>IF(+'[1]Pop'!D229=0,'[1]Pop'!H229,'[1]Pop'!D229)</f>
        <v>304.797761</v>
      </c>
      <c r="C107" s="72">
        <v>5804.263</v>
      </c>
      <c r="D107" s="72">
        <v>263.3628041195741</v>
      </c>
      <c r="E107" s="57">
        <v>289.648</v>
      </c>
      <c r="F107" s="72">
        <f t="shared" si="9"/>
        <v>6357.273804119574</v>
      </c>
      <c r="G107" s="72">
        <v>200.242465673497</v>
      </c>
      <c r="H107" s="72">
        <v>46.454288</v>
      </c>
      <c r="I107" s="72">
        <v>313.855</v>
      </c>
      <c r="J107" s="57">
        <f t="shared" si="10"/>
        <v>5796.722050446077</v>
      </c>
      <c r="K107" s="55">
        <f t="shared" si="11"/>
        <v>19.01825666772558</v>
      </c>
      <c r="L107" s="9"/>
      <c r="M107" s="9"/>
      <c r="N107" s="9"/>
      <c r="O107" s="9"/>
      <c r="P107" s="9"/>
      <c r="Q107" s="9"/>
      <c r="R107" s="9"/>
      <c r="S107" s="9"/>
      <c r="T107" s="9"/>
      <c r="U107" s="9"/>
      <c r="V107" s="9"/>
      <c r="W107" s="9"/>
      <c r="X107" s="9"/>
      <c r="Y107" s="9"/>
      <c r="Z107" s="9"/>
    </row>
    <row r="108" spans="1:26" s="17" customFormat="1" ht="12" customHeight="1">
      <c r="A108" s="71">
        <v>2009</v>
      </c>
      <c r="B108" s="78">
        <f>IF(+'[1]Pop'!D230=0,'[1]Pop'!H230,'[1]Pop'!D230)</f>
        <v>307.439406</v>
      </c>
      <c r="C108" s="72">
        <v>5871.663</v>
      </c>
      <c r="D108" s="72">
        <v>247.12902738510604</v>
      </c>
      <c r="E108" s="57">
        <v>313.855</v>
      </c>
      <c r="F108" s="72">
        <f t="shared" si="9"/>
        <v>6432.647027385106</v>
      </c>
      <c r="G108" s="72">
        <v>183.07209976837504</v>
      </c>
      <c r="H108" s="72">
        <v>56.680128</v>
      </c>
      <c r="I108" s="72">
        <v>381.777</v>
      </c>
      <c r="J108" s="57">
        <f t="shared" si="10"/>
        <v>5811.117799616732</v>
      </c>
      <c r="K108" s="55">
        <f t="shared" si="11"/>
        <v>18.901668706765363</v>
      </c>
      <c r="L108" s="9"/>
      <c r="M108" s="9"/>
      <c r="N108" s="9"/>
      <c r="O108" s="9"/>
      <c r="P108" s="9"/>
      <c r="Q108" s="9"/>
      <c r="R108" s="9"/>
      <c r="S108" s="9"/>
      <c r="T108" s="9"/>
      <c r="U108" s="9"/>
      <c r="V108" s="9"/>
      <c r="W108" s="9"/>
      <c r="X108" s="9"/>
      <c r="Y108" s="9"/>
      <c r="Z108" s="9"/>
    </row>
    <row r="109" spans="1:26" s="17" customFormat="1" ht="12" customHeight="1">
      <c r="A109" s="71">
        <v>2010</v>
      </c>
      <c r="B109" s="78">
        <f>IF(+'[1]Pop'!D231=0,'[1]Pop'!H231,'[1]Pop'!D231)</f>
        <v>309.741279</v>
      </c>
      <c r="C109" s="72">
        <v>6154.056</v>
      </c>
      <c r="D109" s="72">
        <v>219.22762073045703</v>
      </c>
      <c r="E109" s="57">
        <v>381.777</v>
      </c>
      <c r="F109" s="72">
        <f t="shared" si="9"/>
        <v>6755.060620730456</v>
      </c>
      <c r="G109" s="72">
        <v>266.581167890549</v>
      </c>
      <c r="H109" s="72">
        <v>56.37892759628101</v>
      </c>
      <c r="I109" s="72">
        <v>417.137</v>
      </c>
      <c r="J109" s="57">
        <f t="shared" si="10"/>
        <v>6014.9635252436265</v>
      </c>
      <c r="K109" s="55">
        <f t="shared" si="11"/>
        <v>19.41931519319266</v>
      </c>
      <c r="L109" s="9"/>
      <c r="M109" s="9"/>
      <c r="N109" s="9"/>
      <c r="O109" s="9"/>
      <c r="P109" s="9"/>
      <c r="Q109" s="9"/>
      <c r="R109" s="9"/>
      <c r="S109" s="9"/>
      <c r="T109" s="9"/>
      <c r="U109" s="9"/>
      <c r="V109" s="9"/>
      <c r="W109" s="9"/>
      <c r="X109" s="9"/>
      <c r="Y109" s="9"/>
      <c r="Z109" s="9"/>
    </row>
    <row r="110" spans="1:26" s="17" customFormat="1" ht="12" customHeight="1">
      <c r="A110" s="121">
        <v>2011</v>
      </c>
      <c r="B110" s="122">
        <f>IF(+'[1]Pop'!D232=0,'[1]Pop'!H232,'[1]Pop'!D232)</f>
        <v>311.973914</v>
      </c>
      <c r="C110" s="123">
        <v>6368.335999999999</v>
      </c>
      <c r="D110" s="93">
        <v>227.772512402288</v>
      </c>
      <c r="E110" s="124">
        <v>417.137</v>
      </c>
      <c r="F110" s="125">
        <f t="shared" si="9"/>
        <v>7013.245512402287</v>
      </c>
      <c r="G110" s="125">
        <v>335.3196992465131</v>
      </c>
      <c r="H110" s="125">
        <v>65.110048182168</v>
      </c>
      <c r="I110" s="125">
        <v>380.618</v>
      </c>
      <c r="J110" s="124">
        <f t="shared" si="10"/>
        <v>6232.197764973606</v>
      </c>
      <c r="K110" s="126">
        <f t="shared" si="11"/>
        <v>19.976663064763827</v>
      </c>
      <c r="L110" s="9"/>
      <c r="M110" s="9"/>
      <c r="N110" s="9"/>
      <c r="O110" s="9"/>
      <c r="P110" s="9"/>
      <c r="Q110" s="9"/>
      <c r="R110" s="9"/>
      <c r="S110" s="9"/>
      <c r="T110" s="9"/>
      <c r="U110" s="9"/>
      <c r="V110" s="9"/>
      <c r="W110" s="9"/>
      <c r="X110" s="9"/>
      <c r="Y110" s="9"/>
      <c r="Z110" s="9"/>
    </row>
    <row r="111" spans="1:26" s="17" customFormat="1" ht="12" customHeight="1">
      <c r="A111" s="121">
        <v>2012</v>
      </c>
      <c r="B111" s="122">
        <f>IF(+'[1]Pop'!D233=0,'[1]Pop'!H233,'[1]Pop'!D233)</f>
        <v>314.167558</v>
      </c>
      <c r="C111" s="123">
        <v>6530.9890000000005</v>
      </c>
      <c r="D111" s="150">
        <v>243.30100819282606</v>
      </c>
      <c r="E111" s="124">
        <v>380.618</v>
      </c>
      <c r="F111" s="125">
        <f t="shared" si="9"/>
        <v>7154.908008192827</v>
      </c>
      <c r="G111" s="125">
        <v>409.95310451030497</v>
      </c>
      <c r="H111" s="125">
        <v>61.402478567493006</v>
      </c>
      <c r="I111" s="125">
        <v>387.512</v>
      </c>
      <c r="J111" s="124">
        <f t="shared" si="10"/>
        <v>6296.0404251150285</v>
      </c>
      <c r="K111" s="126">
        <f t="shared" si="11"/>
        <v>20.040390119195656</v>
      </c>
      <c r="L111" s="9"/>
      <c r="M111" s="9"/>
      <c r="N111" s="9"/>
      <c r="O111" s="9"/>
      <c r="P111" s="9"/>
      <c r="Q111" s="9"/>
      <c r="R111" s="9"/>
      <c r="S111" s="9"/>
      <c r="T111" s="9"/>
      <c r="U111" s="9"/>
      <c r="V111" s="9"/>
      <c r="W111" s="9"/>
      <c r="X111" s="9"/>
      <c r="Y111" s="9"/>
      <c r="Z111" s="9"/>
    </row>
    <row r="112" spans="1:26" s="17" customFormat="1" ht="12" customHeight="1">
      <c r="A112" s="121">
        <v>2013</v>
      </c>
      <c r="B112" s="122">
        <f>IF(+'[1]Pop'!D234=0,'[1]Pop'!H234,'[1]Pop'!D234)</f>
        <v>316.294766</v>
      </c>
      <c r="C112" s="123">
        <v>6681.820999999999</v>
      </c>
      <c r="D112" s="150">
        <v>233.10872804326502</v>
      </c>
      <c r="E112" s="124">
        <v>387.512</v>
      </c>
      <c r="F112" s="125">
        <f t="shared" si="9"/>
        <v>7302.4417280432635</v>
      </c>
      <c r="G112" s="125">
        <v>497.086</v>
      </c>
      <c r="H112" s="125">
        <v>59.31365779981401</v>
      </c>
      <c r="I112" s="125">
        <v>391.116</v>
      </c>
      <c r="J112" s="124">
        <f aca="true" t="shared" si="12" ref="J112:J118">F112-SUM(G112:I112)</f>
        <v>6354.926070243449</v>
      </c>
      <c r="K112" s="126">
        <f aca="true" t="shared" si="13" ref="K112:K118">J112/B112</f>
        <v>20.091783846475188</v>
      </c>
      <c r="L112" s="9"/>
      <c r="M112" s="9"/>
      <c r="N112" s="9"/>
      <c r="O112" s="9"/>
      <c r="P112" s="9"/>
      <c r="Q112" s="9"/>
      <c r="R112" s="9"/>
      <c r="S112" s="9"/>
      <c r="T112" s="9"/>
      <c r="U112" s="9"/>
      <c r="V112" s="9"/>
      <c r="W112" s="9"/>
      <c r="X112" s="9"/>
      <c r="Y112" s="9"/>
      <c r="Z112" s="9"/>
    </row>
    <row r="113" spans="1:26" s="17" customFormat="1" ht="12" customHeight="1">
      <c r="A113" s="121">
        <v>2014</v>
      </c>
      <c r="B113" s="122">
        <f>IF(+'[1]Pop'!D235=0,'[1]Pop'!H235,'[1]Pop'!D235)</f>
        <v>318.576955</v>
      </c>
      <c r="C113" s="123">
        <v>6924.082</v>
      </c>
      <c r="D113" s="150">
        <v>255.66723464000106</v>
      </c>
      <c r="E113" s="124">
        <v>391.116</v>
      </c>
      <c r="F113" s="125">
        <f t="shared" si="9"/>
        <v>7570.865234640001</v>
      </c>
      <c r="G113" s="125">
        <v>589.8199999999999</v>
      </c>
      <c r="H113" s="125">
        <v>57.20481244142601</v>
      </c>
      <c r="I113" s="125">
        <v>390.167</v>
      </c>
      <c r="J113" s="124">
        <f t="shared" si="12"/>
        <v>6533.673422198575</v>
      </c>
      <c r="K113" s="126">
        <f t="shared" si="13"/>
        <v>20.50893298982839</v>
      </c>
      <c r="L113" s="9"/>
      <c r="M113" s="9"/>
      <c r="N113" s="9"/>
      <c r="O113" s="9"/>
      <c r="P113" s="9"/>
      <c r="Q113" s="9"/>
      <c r="R113" s="9"/>
      <c r="S113" s="9"/>
      <c r="T113" s="9"/>
      <c r="U113" s="9"/>
      <c r="V113" s="9"/>
      <c r="W113" s="9"/>
      <c r="X113" s="9"/>
      <c r="Y113" s="9"/>
      <c r="Z113" s="9"/>
    </row>
    <row r="114" spans="1:26" s="17" customFormat="1" ht="12" customHeight="1">
      <c r="A114" s="121">
        <v>2015</v>
      </c>
      <c r="B114" s="122">
        <f>IF(+'[1]Pop'!D236=0,'[1]Pop'!H236,'[1]Pop'!D236)</f>
        <v>320.870703</v>
      </c>
      <c r="C114" s="123">
        <v>7136.924000000001</v>
      </c>
      <c r="D114" s="150">
        <v>307.33232111335604</v>
      </c>
      <c r="E114" s="124">
        <v>390.167</v>
      </c>
      <c r="F114" s="125">
        <f t="shared" si="9"/>
        <v>7834.423321113357</v>
      </c>
      <c r="G114" s="125">
        <v>571.4093084445341</v>
      </c>
      <c r="H114" s="125">
        <v>56.64073098677701</v>
      </c>
      <c r="I114" s="125">
        <v>445.01300000000003</v>
      </c>
      <c r="J114" s="124">
        <f t="shared" si="12"/>
        <v>6761.360281682046</v>
      </c>
      <c r="K114" s="126">
        <f t="shared" si="13"/>
        <v>21.071915318121288</v>
      </c>
      <c r="L114" s="9"/>
      <c r="M114" s="9"/>
      <c r="N114" s="9"/>
      <c r="O114" s="9"/>
      <c r="P114" s="9"/>
      <c r="Q114" s="9"/>
      <c r="R114" s="9"/>
      <c r="S114" s="9"/>
      <c r="T114" s="9"/>
      <c r="U114" s="9"/>
      <c r="V114" s="9"/>
      <c r="W114" s="9"/>
      <c r="X114" s="9"/>
      <c r="Y114" s="9"/>
      <c r="Z114" s="9"/>
    </row>
    <row r="115" spans="1:26" s="17" customFormat="1" ht="12" customHeight="1">
      <c r="A115" s="197">
        <v>2016</v>
      </c>
      <c r="B115" s="183">
        <f>IF(+'[1]Pop'!D237=0,'[1]Pop'!H237,'[1]Pop'!D237)</f>
        <v>323.161011</v>
      </c>
      <c r="C115" s="198">
        <v>7412.655000000001</v>
      </c>
      <c r="D115" s="199">
        <v>322.3941731719761</v>
      </c>
      <c r="E115" s="175">
        <v>445.01300000000003</v>
      </c>
      <c r="F115" s="174">
        <f t="shared" si="9"/>
        <v>8180.062173171977</v>
      </c>
      <c r="G115" s="174">
        <v>518.2929693566082</v>
      </c>
      <c r="H115" s="174">
        <v>55.273811815825006</v>
      </c>
      <c r="I115" s="174">
        <v>471.93100000000004</v>
      </c>
      <c r="J115" s="175">
        <f t="shared" si="12"/>
        <v>7134.564391999544</v>
      </c>
      <c r="K115" s="176">
        <f t="shared" si="13"/>
        <v>22.077429359198113</v>
      </c>
      <c r="L115" s="9"/>
      <c r="M115" s="9"/>
      <c r="N115" s="9"/>
      <c r="O115" s="9"/>
      <c r="P115" s="9"/>
      <c r="Q115" s="9"/>
      <c r="R115" s="9"/>
      <c r="S115" s="9"/>
      <c r="T115" s="9"/>
      <c r="U115" s="9"/>
      <c r="V115" s="9"/>
      <c r="W115" s="9"/>
      <c r="X115" s="9"/>
      <c r="Y115" s="9"/>
      <c r="Z115" s="9"/>
    </row>
    <row r="116" spans="1:26" s="17" customFormat="1" ht="12" customHeight="1">
      <c r="A116" s="197">
        <v>2017</v>
      </c>
      <c r="B116" s="183">
        <f>IF(+'[1]Pop'!D238=0,'[1]Pop'!H238,'[1]Pop'!D238)</f>
        <v>325.20603</v>
      </c>
      <c r="C116" s="198">
        <v>7567.833</v>
      </c>
      <c r="D116" s="199">
        <v>272.0215028399111</v>
      </c>
      <c r="E116" s="175">
        <v>471.93100000000004</v>
      </c>
      <c r="F116" s="174">
        <f t="shared" si="9"/>
        <v>8311.78550283991</v>
      </c>
      <c r="G116" s="174">
        <v>607.639099564676</v>
      </c>
      <c r="H116" s="174">
        <v>60.06235217986001</v>
      </c>
      <c r="I116" s="174">
        <v>533.6379999999999</v>
      </c>
      <c r="J116" s="175">
        <f t="shared" si="12"/>
        <v>7110.446051095374</v>
      </c>
      <c r="K116" s="176">
        <f t="shared" si="13"/>
        <v>21.8644348356498</v>
      </c>
      <c r="L116" s="9"/>
      <c r="M116" s="9"/>
      <c r="N116" s="9"/>
      <c r="O116" s="9"/>
      <c r="P116" s="9"/>
      <c r="Q116" s="9"/>
      <c r="R116" s="9"/>
      <c r="S116" s="9"/>
      <c r="T116" s="9"/>
      <c r="U116" s="9"/>
      <c r="V116" s="9"/>
      <c r="W116" s="9"/>
      <c r="X116" s="9"/>
      <c r="Y116" s="9"/>
      <c r="Z116" s="9"/>
    </row>
    <row r="117" spans="1:26" s="17" customFormat="1" ht="12" customHeight="1">
      <c r="A117" s="197">
        <v>2018</v>
      </c>
      <c r="B117" s="183">
        <f>IF(+'[1]Pop'!D239=0,'[1]Pop'!H239,'[1]Pop'!D239)</f>
        <v>326.923976</v>
      </c>
      <c r="C117" s="198">
        <v>7783.6140000000005</v>
      </c>
      <c r="D117" s="199">
        <v>275.727897390527</v>
      </c>
      <c r="E117" s="175">
        <v>533.6379999999999</v>
      </c>
      <c r="F117" s="174">
        <f t="shared" si="9"/>
        <v>8592.979897390527</v>
      </c>
      <c r="G117" s="174">
        <v>603.1810264787811</v>
      </c>
      <c r="H117" s="174">
        <v>60.870525083823004</v>
      </c>
      <c r="I117" s="174">
        <v>544.4580000000001</v>
      </c>
      <c r="J117" s="175">
        <f t="shared" si="12"/>
        <v>7384.470345827923</v>
      </c>
      <c r="K117" s="176">
        <f t="shared" si="13"/>
        <v>22.5877295271483</v>
      </c>
      <c r="L117" s="9"/>
      <c r="M117" s="9"/>
      <c r="N117" s="9"/>
      <c r="O117" s="9"/>
      <c r="P117" s="9"/>
      <c r="Q117" s="9"/>
      <c r="R117" s="9"/>
      <c r="S117" s="9"/>
      <c r="T117" s="9"/>
      <c r="U117" s="9"/>
      <c r="V117" s="9"/>
      <c r="W117" s="9"/>
      <c r="X117" s="9"/>
      <c r="Y117" s="9"/>
      <c r="Z117" s="9"/>
    </row>
    <row r="118" spans="1:26" s="17" customFormat="1" ht="12" customHeight="1" thickBot="1">
      <c r="A118" s="170">
        <v>2019</v>
      </c>
      <c r="B118" s="158">
        <f>IF(+'[1]Pop'!D240=0,'[1]Pop'!H240,'[1]Pop'!D240)</f>
        <v>328.475998</v>
      </c>
      <c r="C118" s="249">
        <v>7905.001</v>
      </c>
      <c r="D118" s="199">
        <v>277.729</v>
      </c>
      <c r="E118" s="245">
        <v>544.4580000000001</v>
      </c>
      <c r="F118" s="172">
        <f t="shared" si="9"/>
        <v>8727.188</v>
      </c>
      <c r="G118" s="241">
        <v>615.4190000000001</v>
      </c>
      <c r="H118" s="174">
        <v>55.062921988891006</v>
      </c>
      <c r="I118" s="241">
        <v>572.1279999999999</v>
      </c>
      <c r="J118" s="171">
        <f t="shared" si="12"/>
        <v>7484.578078011109</v>
      </c>
      <c r="K118" s="173">
        <f t="shared" si="13"/>
        <v>22.785768590650903</v>
      </c>
      <c r="L118" s="9"/>
      <c r="M118" s="9"/>
      <c r="N118" s="9"/>
      <c r="O118" s="9"/>
      <c r="P118" s="9"/>
      <c r="Q118" s="9"/>
      <c r="R118" s="9"/>
      <c r="S118" s="9"/>
      <c r="T118" s="9"/>
      <c r="U118" s="9"/>
      <c r="V118" s="9"/>
      <c r="W118" s="9"/>
      <c r="X118" s="9"/>
      <c r="Y118" s="9"/>
      <c r="Z118" s="9"/>
    </row>
    <row r="119" spans="1:11" ht="12" customHeight="1" thickTop="1">
      <c r="A119" s="479" t="s">
        <v>26</v>
      </c>
      <c r="B119" s="480"/>
      <c r="C119" s="480"/>
      <c r="D119" s="480"/>
      <c r="E119" s="480"/>
      <c r="F119" s="480"/>
      <c r="G119" s="480"/>
      <c r="H119" s="480"/>
      <c r="I119" s="480"/>
      <c r="J119" s="480"/>
      <c r="K119" s="480"/>
    </row>
    <row r="120" spans="1:11" ht="12" customHeight="1">
      <c r="A120" s="466" t="s">
        <v>162</v>
      </c>
      <c r="B120" s="467"/>
      <c r="C120" s="467"/>
      <c r="D120" s="467"/>
      <c r="E120" s="9"/>
      <c r="F120" s="9"/>
      <c r="G120" s="9"/>
      <c r="H120" s="9"/>
      <c r="I120" s="9"/>
      <c r="J120" s="9"/>
      <c r="K120" s="9"/>
    </row>
    <row r="121" spans="1:11" ht="12" customHeight="1">
      <c r="A121" s="477"/>
      <c r="B121" s="478"/>
      <c r="C121" s="478"/>
      <c r="D121" s="478"/>
      <c r="E121" s="478"/>
      <c r="F121" s="478"/>
      <c r="G121" s="478"/>
      <c r="H121" s="478"/>
      <c r="I121" s="478"/>
      <c r="J121" s="478"/>
      <c r="K121" s="478"/>
    </row>
    <row r="122" spans="1:11" ht="48" customHeight="1">
      <c r="A122" s="473" t="s">
        <v>202</v>
      </c>
      <c r="B122" s="474"/>
      <c r="C122" s="474"/>
      <c r="D122" s="474"/>
      <c r="E122" s="474"/>
      <c r="F122" s="474"/>
      <c r="G122" s="474"/>
      <c r="H122" s="474"/>
      <c r="I122" s="474"/>
      <c r="J122" s="474"/>
      <c r="K122" s="474"/>
    </row>
    <row r="123" spans="1:11" ht="12" customHeight="1">
      <c r="A123" s="464"/>
      <c r="B123" s="465"/>
      <c r="C123" s="465"/>
      <c r="D123" s="465"/>
      <c r="E123" s="465"/>
      <c r="F123" s="465"/>
      <c r="G123" s="465"/>
      <c r="H123" s="465"/>
      <c r="I123" s="465"/>
      <c r="J123" s="465"/>
      <c r="K123" s="465"/>
    </row>
    <row r="124" spans="1:11" ht="23.25" customHeight="1">
      <c r="A124" s="430" t="s">
        <v>200</v>
      </c>
      <c r="B124" s="431"/>
      <c r="C124" s="431"/>
      <c r="D124" s="431"/>
      <c r="E124" s="431"/>
      <c r="F124" s="431"/>
      <c r="G124" s="431"/>
      <c r="H124" s="431"/>
      <c r="I124" s="431"/>
      <c r="J124" s="431"/>
      <c r="K124" s="431"/>
    </row>
  </sheetData>
  <sheetProtection/>
  <mergeCells count="21">
    <mergeCell ref="C3:C6"/>
    <mergeCell ref="A123:K123"/>
    <mergeCell ref="G2:I2"/>
    <mergeCell ref="B2:B6"/>
    <mergeCell ref="A122:K122"/>
    <mergeCell ref="A1:I1"/>
    <mergeCell ref="G3:G6"/>
    <mergeCell ref="J2:K3"/>
    <mergeCell ref="E3:E6"/>
    <mergeCell ref="F3:F6"/>
    <mergeCell ref="I3:I6"/>
    <mergeCell ref="A121:K121"/>
    <mergeCell ref="J4:J6"/>
    <mergeCell ref="D3:D6"/>
    <mergeCell ref="K4:K6"/>
    <mergeCell ref="A120:D120"/>
    <mergeCell ref="A124:K124"/>
    <mergeCell ref="A119:K119"/>
    <mergeCell ref="C7:J7"/>
    <mergeCell ref="H3:H6"/>
    <mergeCell ref="A2:A6"/>
  </mergeCells>
  <printOptions horizontalCentered="1"/>
  <pageMargins left="0.4" right="0.4" top="0.5" bottom="0.5" header="0" footer="0"/>
  <pageSetup fitToHeight="3" fitToWidth="1" horizontalDpi="300" verticalDpi="300" orientation="landscape" r:id="rId1"/>
  <rowBreaks count="2" manualBreakCount="2">
    <brk id="39" max="17" man="1"/>
    <brk id="68" max="17" man="1"/>
  </rowBreaks>
</worksheet>
</file>

<file path=xl/worksheets/sheet7.xml><?xml version="1.0" encoding="utf-8"?>
<worksheet xmlns="http://schemas.openxmlformats.org/spreadsheetml/2006/main" xmlns:r="http://schemas.openxmlformats.org/officeDocument/2006/relationships">
  <dimension ref="A1:AB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W1"/>
    </sheetView>
  </sheetViews>
  <sheetFormatPr defaultColWidth="12.83203125" defaultRowHeight="11.25"/>
  <cols>
    <col min="1" max="1" width="12.83203125" style="5" customWidth="1"/>
    <col min="2" max="2" width="12.83203125" style="6" customWidth="1"/>
    <col min="3" max="14" width="12.83203125" style="8" customWidth="1"/>
    <col min="15" max="23" width="12.83203125" style="9" customWidth="1"/>
    <col min="24" max="24" width="4.33203125" style="9" customWidth="1"/>
    <col min="25" max="27" width="12.83203125" style="9" customWidth="1"/>
    <col min="28" max="16384" width="12.83203125" style="10" customWidth="1"/>
  </cols>
  <sheetData>
    <row r="1" spans="1:28" s="83" customFormat="1" ht="12" customHeight="1" thickBot="1">
      <c r="A1" s="361" t="s">
        <v>203</v>
      </c>
      <c r="B1" s="361"/>
      <c r="C1" s="361"/>
      <c r="D1" s="361"/>
      <c r="E1" s="361"/>
      <c r="F1" s="361"/>
      <c r="G1" s="361"/>
      <c r="H1" s="361"/>
      <c r="I1" s="361"/>
      <c r="J1" s="361"/>
      <c r="K1" s="361"/>
      <c r="L1" s="361"/>
      <c r="M1" s="361"/>
      <c r="N1" s="361"/>
      <c r="O1" s="361"/>
      <c r="P1" s="361"/>
      <c r="Q1" s="361"/>
      <c r="R1" s="361"/>
      <c r="S1" s="361"/>
      <c r="T1" s="361"/>
      <c r="U1" s="361"/>
      <c r="V1" s="361"/>
      <c r="W1" s="361"/>
      <c r="X1" s="266"/>
      <c r="Y1" s="360" t="s">
        <v>66</v>
      </c>
      <c r="Z1" s="360"/>
      <c r="AA1" s="360"/>
      <c r="AB1" s="360"/>
    </row>
    <row r="2" spans="1:28" ht="12" customHeight="1" thickTop="1">
      <c r="A2" s="402" t="s">
        <v>0</v>
      </c>
      <c r="B2" s="459" t="s">
        <v>63</v>
      </c>
      <c r="C2" s="427" t="s">
        <v>64</v>
      </c>
      <c r="D2" s="428"/>
      <c r="E2" s="428"/>
      <c r="F2" s="428"/>
      <c r="G2" s="428"/>
      <c r="H2" s="428"/>
      <c r="I2" s="428"/>
      <c r="J2" s="428"/>
      <c r="K2" s="428"/>
      <c r="L2" s="428"/>
      <c r="M2" s="428"/>
      <c r="N2" s="428"/>
      <c r="O2" s="428"/>
      <c r="P2" s="428"/>
      <c r="Q2" s="428"/>
      <c r="R2" s="428"/>
      <c r="S2" s="428"/>
      <c r="T2" s="428"/>
      <c r="U2" s="428"/>
      <c r="V2" s="428"/>
      <c r="W2" s="428"/>
      <c r="X2" s="14"/>
      <c r="Y2" s="485" t="s">
        <v>15</v>
      </c>
      <c r="Z2" s="485"/>
      <c r="AA2" s="486"/>
      <c r="AB2" s="487" t="s">
        <v>53</v>
      </c>
    </row>
    <row r="3" spans="1:28" ht="12" customHeight="1">
      <c r="A3" s="403"/>
      <c r="B3" s="460"/>
      <c r="C3" s="395" t="s">
        <v>171</v>
      </c>
      <c r="D3" s="396"/>
      <c r="E3" s="397"/>
      <c r="F3" s="395" t="s">
        <v>188</v>
      </c>
      <c r="G3" s="396"/>
      <c r="H3" s="396"/>
      <c r="I3" s="396"/>
      <c r="J3" s="396"/>
      <c r="K3" s="396"/>
      <c r="L3" s="397"/>
      <c r="M3" s="395" t="s">
        <v>12</v>
      </c>
      <c r="N3" s="396"/>
      <c r="O3" s="396"/>
      <c r="P3" s="396"/>
      <c r="Q3" s="396"/>
      <c r="R3" s="396"/>
      <c r="S3" s="396"/>
      <c r="T3" s="397"/>
      <c r="U3" s="395" t="s">
        <v>205</v>
      </c>
      <c r="V3" s="396"/>
      <c r="W3" s="396"/>
      <c r="X3" s="14"/>
      <c r="Y3" s="384" t="s">
        <v>168</v>
      </c>
      <c r="Z3" s="384"/>
      <c r="AA3" s="385"/>
      <c r="AB3" s="488"/>
    </row>
    <row r="4" spans="1:28" ht="12" customHeight="1">
      <c r="A4" s="403"/>
      <c r="B4" s="460"/>
      <c r="C4" s="386" t="s">
        <v>8</v>
      </c>
      <c r="D4" s="386" t="s">
        <v>65</v>
      </c>
      <c r="E4" s="423" t="s">
        <v>2</v>
      </c>
      <c r="F4" s="386" t="s">
        <v>70</v>
      </c>
      <c r="G4" s="386" t="s">
        <v>9</v>
      </c>
      <c r="H4" s="423" t="s">
        <v>14</v>
      </c>
      <c r="I4" s="386" t="s">
        <v>69</v>
      </c>
      <c r="J4" s="386" t="s">
        <v>10</v>
      </c>
      <c r="K4" s="386" t="s">
        <v>11</v>
      </c>
      <c r="L4" s="423" t="s">
        <v>2</v>
      </c>
      <c r="M4" s="423" t="s">
        <v>166</v>
      </c>
      <c r="N4" s="386" t="s">
        <v>13</v>
      </c>
      <c r="O4" s="494" t="s">
        <v>17</v>
      </c>
      <c r="P4" s="496" t="s">
        <v>71</v>
      </c>
      <c r="Q4" s="423" t="s">
        <v>167</v>
      </c>
      <c r="R4" s="423" t="s">
        <v>68</v>
      </c>
      <c r="S4" s="490" t="s">
        <v>195</v>
      </c>
      <c r="T4" s="423" t="s">
        <v>2</v>
      </c>
      <c r="U4" s="503" t="s">
        <v>72</v>
      </c>
      <c r="V4" s="492" t="s">
        <v>204</v>
      </c>
      <c r="W4" s="423" t="s">
        <v>2</v>
      </c>
      <c r="X4" s="14"/>
      <c r="Y4" s="386" t="s">
        <v>16</v>
      </c>
      <c r="Z4" s="496" t="s">
        <v>73</v>
      </c>
      <c r="AA4" s="386" t="s">
        <v>2</v>
      </c>
      <c r="AB4" s="488"/>
    </row>
    <row r="5" spans="1:28" ht="12" customHeight="1">
      <c r="A5" s="404"/>
      <c r="B5" s="461"/>
      <c r="C5" s="388"/>
      <c r="D5" s="388"/>
      <c r="E5" s="425"/>
      <c r="F5" s="388"/>
      <c r="G5" s="388"/>
      <c r="H5" s="425"/>
      <c r="I5" s="388"/>
      <c r="J5" s="388"/>
      <c r="K5" s="388"/>
      <c r="L5" s="425"/>
      <c r="M5" s="425"/>
      <c r="N5" s="388"/>
      <c r="O5" s="495"/>
      <c r="P5" s="497"/>
      <c r="Q5" s="425"/>
      <c r="R5" s="425"/>
      <c r="S5" s="491"/>
      <c r="T5" s="425"/>
      <c r="U5" s="504"/>
      <c r="V5" s="493"/>
      <c r="W5" s="425"/>
      <c r="X5" s="14"/>
      <c r="Y5" s="388"/>
      <c r="Z5" s="497"/>
      <c r="AA5" s="388"/>
      <c r="AB5" s="489"/>
    </row>
    <row r="6" spans="1:28" ht="12" customHeight="1">
      <c r="A6" s="24"/>
      <c r="B6" s="112" t="s">
        <v>75</v>
      </c>
      <c r="C6" s="501" t="s">
        <v>76</v>
      </c>
      <c r="D6" s="502"/>
      <c r="E6" s="502"/>
      <c r="F6" s="502"/>
      <c r="G6" s="502"/>
      <c r="H6" s="502"/>
      <c r="I6" s="502"/>
      <c r="J6" s="502"/>
      <c r="K6" s="502"/>
      <c r="L6" s="502"/>
      <c r="M6" s="502"/>
      <c r="N6" s="502"/>
      <c r="O6" s="502"/>
      <c r="P6" s="502"/>
      <c r="Q6" s="502"/>
      <c r="R6" s="502"/>
      <c r="S6" s="502"/>
      <c r="T6" s="502"/>
      <c r="U6" s="502"/>
      <c r="V6" s="502"/>
      <c r="W6" s="502"/>
      <c r="X6" s="502"/>
      <c r="Y6" s="502"/>
      <c r="Z6" s="502"/>
      <c r="AA6" s="502"/>
      <c r="AB6" s="502"/>
    </row>
    <row r="7" spans="1:28" ht="12" customHeight="1">
      <c r="A7" s="41">
        <v>1970</v>
      </c>
      <c r="B7" s="78">
        <f>'[1]Pop'!$D191</f>
        <v>205.052</v>
      </c>
      <c r="C7" s="39">
        <v>5.790657979439362</v>
      </c>
      <c r="D7" s="39">
        <v>1.2046358972358229</v>
      </c>
      <c r="E7" s="39">
        <f>AmCheese!M69</f>
        <v>6.995293876675184</v>
      </c>
      <c r="F7" s="39">
        <v>0.22712639962669892</v>
      </c>
      <c r="G7" s="39">
        <v>0.14910784666438678</v>
      </c>
      <c r="H7" s="39">
        <v>0.16566344773604202</v>
      </c>
      <c r="I7" s="39">
        <v>1.187641146432578</v>
      </c>
      <c r="J7" s="39">
        <v>0.24125873399187436</v>
      </c>
      <c r="K7" s="39">
        <v>0.07747943957102846</v>
      </c>
      <c r="L7" s="39">
        <f>SUM(F7:K7)</f>
        <v>2.0482770140226085</v>
      </c>
      <c r="M7" s="39">
        <v>0.8844284276381622</v>
      </c>
      <c r="N7" s="39">
        <v>0.10120936984486377</v>
      </c>
      <c r="O7" s="134">
        <v>0.17048115057809485</v>
      </c>
      <c r="P7" s="134">
        <v>0.612511956167097</v>
      </c>
      <c r="Q7" s="134">
        <v>0.1465481926535708</v>
      </c>
      <c r="R7" s="134" t="s">
        <v>7</v>
      </c>
      <c r="S7" s="134">
        <v>0.408751914376996</v>
      </c>
      <c r="T7" s="134">
        <f aca="true" t="shared" si="0" ref="T7:T31">SUM(M7:N7)+SUM(O7:S7)</f>
        <v>2.3239310112587845</v>
      </c>
      <c r="U7" s="134">
        <v>6.9458049665450705</v>
      </c>
      <c r="V7" s="134">
        <v>4.421696935411507</v>
      </c>
      <c r="W7" s="134">
        <f>TotalCheese!M69</f>
        <v>11.367501901956576</v>
      </c>
      <c r="X7" s="30"/>
      <c r="Y7" s="134">
        <v>3.323951973158029</v>
      </c>
      <c r="Z7" s="134">
        <v>2.2024364551430855</v>
      </c>
      <c r="AA7" s="134">
        <v>5.526388428301114</v>
      </c>
      <c r="AB7" s="134">
        <v>4.421696935411507</v>
      </c>
    </row>
    <row r="8" spans="1:28" ht="12" customHeight="1">
      <c r="A8" s="43">
        <v>1971</v>
      </c>
      <c r="B8" s="79">
        <f>'[1]Pop'!$D192</f>
        <v>207.661</v>
      </c>
      <c r="C8" s="44">
        <v>5.905220527686952</v>
      </c>
      <c r="D8" s="44">
        <v>1.4168476507384633</v>
      </c>
      <c r="E8" s="44">
        <f>AmCheese!M70</f>
        <v>7.322068178425415</v>
      </c>
      <c r="F8" s="44">
        <v>0.21829384503375793</v>
      </c>
      <c r="G8" s="44">
        <v>0.1425771211058089</v>
      </c>
      <c r="H8" s="44">
        <v>0.19667948113264463</v>
      </c>
      <c r="I8" s="44">
        <v>1.3795091878279753</v>
      </c>
      <c r="J8" s="44">
        <v>0.2786032764273243</v>
      </c>
      <c r="K8" s="44">
        <v>0.07670493830003566</v>
      </c>
      <c r="L8" s="44">
        <f aca="true" t="shared" si="1" ref="L8:L31">SUM(F8:K8)</f>
        <v>2.292367849827547</v>
      </c>
      <c r="M8" s="44">
        <v>0.9373208185234296</v>
      </c>
      <c r="N8" s="44">
        <v>0.1075921200649276</v>
      </c>
      <c r="O8" s="51">
        <v>0.1910632220873814</v>
      </c>
      <c r="P8" s="51">
        <v>0.6229575594661503</v>
      </c>
      <c r="Q8" s="51">
        <v>0.15129947366140006</v>
      </c>
      <c r="R8" s="51" t="s">
        <v>7</v>
      </c>
      <c r="S8" s="51">
        <v>0.40669921014815874</v>
      </c>
      <c r="T8" s="51">
        <f t="shared" si="0"/>
        <v>2.4169324039514475</v>
      </c>
      <c r="U8" s="51">
        <v>7.351381337853521</v>
      </c>
      <c r="V8" s="51">
        <v>4.6799870943508886</v>
      </c>
      <c r="W8" s="51">
        <f>TotalCheese!M70</f>
        <v>12.03136843220441</v>
      </c>
      <c r="X8" s="30"/>
      <c r="Y8" s="51">
        <v>3.547955562190301</v>
      </c>
      <c r="Z8" s="51">
        <v>2.3095333259495043</v>
      </c>
      <c r="AA8" s="51">
        <v>5.857488888139805</v>
      </c>
      <c r="AB8" s="51">
        <v>4.6799870943508886</v>
      </c>
    </row>
    <row r="9" spans="1:28" ht="12" customHeight="1">
      <c r="A9" s="43">
        <v>1972</v>
      </c>
      <c r="B9" s="79">
        <f>'[1]Pop'!$D193</f>
        <v>209.896</v>
      </c>
      <c r="C9" s="44">
        <v>6.006936768685445</v>
      </c>
      <c r="D9" s="44">
        <v>1.669660212676754</v>
      </c>
      <c r="E9" s="44">
        <f>AmCheese!M71</f>
        <v>7.6765969813621995</v>
      </c>
      <c r="F9" s="44">
        <v>0.2394252172736482</v>
      </c>
      <c r="G9" s="44">
        <v>0.1594197446961433</v>
      </c>
      <c r="H9" s="44">
        <v>0.22919668461677986</v>
      </c>
      <c r="I9" s="44">
        <v>1.5709443207631146</v>
      </c>
      <c r="J9" s="44">
        <v>0.31057968131169195</v>
      </c>
      <c r="K9" s="44">
        <v>0.08092708266327499</v>
      </c>
      <c r="L9" s="44">
        <f t="shared" si="1"/>
        <v>2.590492731324653</v>
      </c>
      <c r="M9" s="44">
        <v>1.0608569360465856</v>
      </c>
      <c r="N9" s="44">
        <v>0.10338884161830039</v>
      </c>
      <c r="O9" s="51">
        <v>0.21700686723576568</v>
      </c>
      <c r="P9" s="51">
        <v>0.6328322197589212</v>
      </c>
      <c r="Q9" s="51">
        <v>0.16936482829591798</v>
      </c>
      <c r="R9" s="51" t="s">
        <v>7</v>
      </c>
      <c r="S9" s="51">
        <v>0.555744658846737</v>
      </c>
      <c r="T9" s="51">
        <f t="shared" si="0"/>
        <v>2.7391943518022277</v>
      </c>
      <c r="U9" s="51">
        <v>8.150935701490264</v>
      </c>
      <c r="V9" s="51">
        <v>4.855348362998816</v>
      </c>
      <c r="W9" s="51">
        <f>TotalCheese!M71</f>
        <v>13.00628406448908</v>
      </c>
      <c r="X9" s="30"/>
      <c r="Y9" s="51">
        <v>3.507584708617601</v>
      </c>
      <c r="Z9" s="51">
        <v>2.622727445973244</v>
      </c>
      <c r="AA9" s="51">
        <v>6.130312154590846</v>
      </c>
      <c r="AB9" s="51">
        <v>4.855348362998816</v>
      </c>
    </row>
    <row r="10" spans="1:28" ht="12" customHeight="1">
      <c r="A10" s="43">
        <v>1973</v>
      </c>
      <c r="B10" s="79">
        <f>'[1]Pop'!$D194</f>
        <v>211.909</v>
      </c>
      <c r="C10" s="44">
        <v>6.072729331930216</v>
      </c>
      <c r="D10" s="44">
        <v>1.7585331439438627</v>
      </c>
      <c r="E10" s="44">
        <f>AmCheese!M72</f>
        <v>7.8312624758740785</v>
      </c>
      <c r="F10" s="44">
        <v>0.2663300467854465</v>
      </c>
      <c r="G10" s="44">
        <v>0.1542689594746586</v>
      </c>
      <c r="H10" s="44">
        <v>0.18443111229453715</v>
      </c>
      <c r="I10" s="44">
        <v>1.7631357833323695</v>
      </c>
      <c r="J10" s="44">
        <v>0.3387598600057385</v>
      </c>
      <c r="K10" s="44">
        <v>0.09066658214577679</v>
      </c>
      <c r="L10" s="44">
        <f t="shared" si="1"/>
        <v>2.797592344038527</v>
      </c>
      <c r="M10" s="44">
        <v>1.0554004578980993</v>
      </c>
      <c r="N10" s="44">
        <v>0.1087657862327121</v>
      </c>
      <c r="O10" s="51">
        <v>0.21493933455659492</v>
      </c>
      <c r="P10" s="51">
        <v>0.6570640931011507</v>
      </c>
      <c r="Q10" s="51">
        <v>0.17865687630067625</v>
      </c>
      <c r="R10" s="51" t="s">
        <v>7</v>
      </c>
      <c r="S10" s="51">
        <v>0.6472369035203729</v>
      </c>
      <c r="T10" s="51">
        <f t="shared" si="0"/>
        <v>2.8620634516096057</v>
      </c>
      <c r="U10" s="51">
        <v>8.782810781986607</v>
      </c>
      <c r="V10" s="51">
        <v>4.708107489535604</v>
      </c>
      <c r="W10" s="51">
        <f>TotalCheese!M72</f>
        <v>13.490918271522212</v>
      </c>
      <c r="X10" s="30"/>
      <c r="Y10" s="51">
        <v>3.306013430293192</v>
      </c>
      <c r="Z10" s="51">
        <v>2.6843362009164315</v>
      </c>
      <c r="AA10" s="51">
        <v>5.990349631209623</v>
      </c>
      <c r="AB10" s="51">
        <v>4.708107489535604</v>
      </c>
    </row>
    <row r="11" spans="1:28" ht="12" customHeight="1">
      <c r="A11" s="43">
        <v>1974</v>
      </c>
      <c r="B11" s="79">
        <f>'[1]Pop'!$D195</f>
        <v>213.854</v>
      </c>
      <c r="C11" s="44">
        <v>6.306854208946288</v>
      </c>
      <c r="D11" s="44">
        <v>2.159679033359208</v>
      </c>
      <c r="E11" s="44">
        <f>AmCheese!M73</f>
        <v>8.466533242305497</v>
      </c>
      <c r="F11" s="44">
        <v>0.2722943839430685</v>
      </c>
      <c r="G11" s="44">
        <v>0.1506567165405758</v>
      </c>
      <c r="H11" s="44">
        <v>0.2515552458426444</v>
      </c>
      <c r="I11" s="44">
        <v>1.8577682893449188</v>
      </c>
      <c r="J11" s="44">
        <v>0.33202859760700737</v>
      </c>
      <c r="K11" s="44">
        <v>0.08614488205629721</v>
      </c>
      <c r="L11" s="44">
        <f t="shared" si="1"/>
        <v>2.950448115334512</v>
      </c>
      <c r="M11" s="44">
        <v>1.179343176170783</v>
      </c>
      <c r="N11" s="44">
        <v>0.10978406283836296</v>
      </c>
      <c r="O11" s="51">
        <v>0.2267953627716277</v>
      </c>
      <c r="P11" s="51">
        <v>0.7006130267133889</v>
      </c>
      <c r="Q11" s="51">
        <v>0.16208254229521074</v>
      </c>
      <c r="R11" s="51" t="s">
        <v>7</v>
      </c>
      <c r="S11" s="51">
        <v>0.6103129165096868</v>
      </c>
      <c r="T11" s="51">
        <f t="shared" si="0"/>
        <v>2.9889310872990604</v>
      </c>
      <c r="U11" s="51">
        <v>9.436044918495794</v>
      </c>
      <c r="V11" s="51">
        <v>4.969867526443274</v>
      </c>
      <c r="W11" s="51">
        <f>TotalCheese!M73</f>
        <v>14.40591244493907</v>
      </c>
      <c r="X11" s="30"/>
      <c r="Y11" s="51">
        <v>3.4222506943989823</v>
      </c>
      <c r="Z11" s="51">
        <v>2.9184630635854365</v>
      </c>
      <c r="AA11" s="51">
        <v>6.340713757984419</v>
      </c>
      <c r="AB11" s="51">
        <v>4.969867526443274</v>
      </c>
    </row>
    <row r="12" spans="1:28" ht="12" customHeight="1">
      <c r="A12" s="43">
        <v>1975</v>
      </c>
      <c r="B12" s="79">
        <f>'[1]Pop'!$D196</f>
        <v>215.973</v>
      </c>
      <c r="C12" s="44">
        <v>6.037763979756728</v>
      </c>
      <c r="D12" s="44">
        <v>2.109458126710283</v>
      </c>
      <c r="E12" s="44">
        <f>AmCheese!M74</f>
        <v>8.14722210646701</v>
      </c>
      <c r="F12" s="44">
        <v>0.2771590286113774</v>
      </c>
      <c r="G12" s="44">
        <v>0.15801254873259798</v>
      </c>
      <c r="H12" s="44">
        <v>0.2358397538103945</v>
      </c>
      <c r="I12" s="44">
        <v>2.1114704809020273</v>
      </c>
      <c r="J12" s="44">
        <v>0.37498609906698516</v>
      </c>
      <c r="K12" s="44">
        <v>0.07385357596637544</v>
      </c>
      <c r="L12" s="44">
        <f t="shared" si="1"/>
        <v>3.2313214870897577</v>
      </c>
      <c r="M12" s="44">
        <v>1.0927801724004418</v>
      </c>
      <c r="N12" s="44">
        <v>0.09039806384520996</v>
      </c>
      <c r="O12" s="51">
        <v>0.24033252415132889</v>
      </c>
      <c r="P12" s="51">
        <v>0.7395819342754794</v>
      </c>
      <c r="Q12" s="51">
        <v>0.1597699712464058</v>
      </c>
      <c r="R12" s="51" t="s">
        <v>7</v>
      </c>
      <c r="S12" s="51">
        <v>0.5722251666748563</v>
      </c>
      <c r="T12" s="51">
        <f t="shared" si="0"/>
        <v>2.895087832593722</v>
      </c>
      <c r="U12" s="51">
        <v>9.096063859834329</v>
      </c>
      <c r="V12" s="51">
        <v>5.177567566316161</v>
      </c>
      <c r="W12" s="51">
        <f>TotalCheese!M74</f>
        <v>14.273631426150487</v>
      </c>
      <c r="X12" s="30"/>
      <c r="Y12" s="51">
        <v>3.345635797067226</v>
      </c>
      <c r="Z12" s="51">
        <v>3.3450014585156476</v>
      </c>
      <c r="AA12" s="51">
        <v>6.690637255582874</v>
      </c>
      <c r="AB12" s="51">
        <v>5.177567566316161</v>
      </c>
    </row>
    <row r="13" spans="1:28" ht="12" customHeight="1">
      <c r="A13" s="41">
        <v>1976</v>
      </c>
      <c r="B13" s="78">
        <f>'[1]Pop'!$D197</f>
        <v>218.035</v>
      </c>
      <c r="C13" s="39">
        <v>6.447827183709037</v>
      </c>
      <c r="D13" s="39">
        <v>2.435278739651891</v>
      </c>
      <c r="E13" s="39">
        <f>AmCheese!M75</f>
        <v>8.883105923360928</v>
      </c>
      <c r="F13" s="39">
        <v>0.31399614067373</v>
      </c>
      <c r="G13" s="39">
        <v>0.17043314941447063</v>
      </c>
      <c r="H13" s="39">
        <v>0.27416398894201865</v>
      </c>
      <c r="I13" s="39">
        <v>2.3113324171168044</v>
      </c>
      <c r="J13" s="39">
        <v>0.40522071156742206</v>
      </c>
      <c r="K13" s="39">
        <v>0.0796184575902602</v>
      </c>
      <c r="L13" s="39">
        <f t="shared" si="1"/>
        <v>3.554764865304706</v>
      </c>
      <c r="M13" s="39">
        <v>1.248143960598453</v>
      </c>
      <c r="N13" s="39">
        <v>0.08808370091677498</v>
      </c>
      <c r="O13" s="134">
        <v>0.2531331205548251</v>
      </c>
      <c r="P13" s="134">
        <v>0.7687421269497473</v>
      </c>
      <c r="Q13" s="134">
        <v>0.18384663012819044</v>
      </c>
      <c r="R13" s="134" t="s">
        <v>7</v>
      </c>
      <c r="S13" s="134">
        <v>0.5311572675265717</v>
      </c>
      <c r="T13" s="134">
        <f t="shared" si="0"/>
        <v>3.073106806674563</v>
      </c>
      <c r="U13" s="134">
        <v>10.328841241085145</v>
      </c>
      <c r="V13" s="134">
        <v>5.182136354255051</v>
      </c>
      <c r="W13" s="134">
        <f>TotalCheese!M75</f>
        <v>15.510977595340197</v>
      </c>
      <c r="X13" s="30"/>
      <c r="Y13" s="134">
        <v>3.891581626803036</v>
      </c>
      <c r="Z13" s="134">
        <v>2.59154722865595</v>
      </c>
      <c r="AA13" s="134">
        <v>6.483128855458986</v>
      </c>
      <c r="AB13" s="134">
        <v>5.182136354255051</v>
      </c>
    </row>
    <row r="14" spans="1:28" ht="12" customHeight="1">
      <c r="A14" s="41">
        <v>1977</v>
      </c>
      <c r="B14" s="78">
        <f>'[1]Pop'!$D198</f>
        <v>220.23899999999998</v>
      </c>
      <c r="C14" s="39">
        <v>6.797801479302032</v>
      </c>
      <c r="D14" s="39">
        <v>2.415203483488393</v>
      </c>
      <c r="E14" s="39">
        <f>AmCheese!M76</f>
        <v>9.213004962790425</v>
      </c>
      <c r="F14" s="39">
        <v>0.344893304965755</v>
      </c>
      <c r="G14" s="39">
        <v>0.15523541500219287</v>
      </c>
      <c r="H14" s="39">
        <v>0.2622171314975527</v>
      </c>
      <c r="I14" s="39">
        <v>2.46441643359175</v>
      </c>
      <c r="J14" s="39">
        <v>0.4062401605861905</v>
      </c>
      <c r="K14" s="39">
        <v>0.08700296139269116</v>
      </c>
      <c r="L14" s="39">
        <f t="shared" si="1"/>
        <v>3.7200054070361324</v>
      </c>
      <c r="M14" s="39">
        <v>1.211318909375737</v>
      </c>
      <c r="N14" s="39">
        <v>0.07196629606637832</v>
      </c>
      <c r="O14" s="134">
        <v>0.2510417424121999</v>
      </c>
      <c r="P14" s="134">
        <v>0.7991669867392541</v>
      </c>
      <c r="Q14" s="134">
        <v>0.18060379860061115</v>
      </c>
      <c r="R14" s="134" t="s">
        <v>7</v>
      </c>
      <c r="S14" s="134">
        <v>0.5477429451587417</v>
      </c>
      <c r="T14" s="134">
        <f t="shared" si="0"/>
        <v>3.061840678352922</v>
      </c>
      <c r="U14" s="134">
        <v>10.396453171327513</v>
      </c>
      <c r="V14" s="134">
        <v>5.598397876851965</v>
      </c>
      <c r="W14" s="134">
        <f>TotalCheese!M76</f>
        <v>15.99485104817948</v>
      </c>
      <c r="X14" s="30"/>
      <c r="Y14" s="134">
        <v>3.883353992707922</v>
      </c>
      <c r="Z14" s="134">
        <v>3.2343544967058513</v>
      </c>
      <c r="AA14" s="134">
        <v>7.117708489413774</v>
      </c>
      <c r="AB14" s="134">
        <v>5.598397876851965</v>
      </c>
    </row>
    <row r="15" spans="1:28" ht="12" customHeight="1">
      <c r="A15" s="41">
        <v>1978</v>
      </c>
      <c r="B15" s="78">
        <f>'[1]Pop'!$D199</f>
        <v>222.585</v>
      </c>
      <c r="C15" s="39">
        <v>6.939021048138913</v>
      </c>
      <c r="D15" s="39">
        <v>2.586337803535729</v>
      </c>
      <c r="E15" s="39">
        <f>AmCheese!M77</f>
        <v>9.525358851674643</v>
      </c>
      <c r="F15" s="39">
        <v>0.3620110424919652</v>
      </c>
      <c r="G15" s="39">
        <v>0.1800928165316664</v>
      </c>
      <c r="H15" s="39">
        <v>0.2761947780727278</v>
      </c>
      <c r="I15" s="39">
        <v>2.680488426623157</v>
      </c>
      <c r="J15" s="39">
        <v>0.44030914171957314</v>
      </c>
      <c r="K15" s="39">
        <v>0.1066847815303226</v>
      </c>
      <c r="L15" s="39">
        <f t="shared" si="1"/>
        <v>4.045780986969412</v>
      </c>
      <c r="M15" s="39">
        <v>1.3342776160267498</v>
      </c>
      <c r="N15" s="39">
        <v>0.07552694172874325</v>
      </c>
      <c r="O15" s="134">
        <v>0.2653396608871023</v>
      </c>
      <c r="P15" s="134">
        <v>0.88690362094604</v>
      </c>
      <c r="Q15" s="134">
        <v>0.1902509153806411</v>
      </c>
      <c r="R15" s="134" t="s">
        <v>7</v>
      </c>
      <c r="S15" s="134">
        <v>0.511523331044666</v>
      </c>
      <c r="T15" s="134">
        <f t="shared" si="0"/>
        <v>3.263822086013942</v>
      </c>
      <c r="U15" s="134">
        <v>11.274863310645374</v>
      </c>
      <c r="V15" s="134">
        <v>5.560098614012621</v>
      </c>
      <c r="W15" s="134">
        <f>TotalCheese!M77</f>
        <v>16.834961924657996</v>
      </c>
      <c r="X15" s="30"/>
      <c r="Y15" s="134">
        <v>3.8397600916503807</v>
      </c>
      <c r="Z15" s="134">
        <v>3.2255947166251095</v>
      </c>
      <c r="AA15" s="134">
        <v>7.06535480827549</v>
      </c>
      <c r="AB15" s="134">
        <v>5.560098614012621</v>
      </c>
    </row>
    <row r="16" spans="1:28" ht="12" customHeight="1">
      <c r="A16" s="41">
        <v>1979</v>
      </c>
      <c r="B16" s="78">
        <f>'[1]Pop'!$D200</f>
        <v>225.055</v>
      </c>
      <c r="C16" s="39">
        <v>6.929977116704805</v>
      </c>
      <c r="D16" s="39">
        <v>2.667228010930661</v>
      </c>
      <c r="E16" s="39">
        <f>AmCheese!M78</f>
        <v>9.597205127635466</v>
      </c>
      <c r="F16" s="39">
        <v>0.4009026030972803</v>
      </c>
      <c r="G16" s="39">
        <v>0.15958749295973454</v>
      </c>
      <c r="H16" s="39">
        <v>0.3189666595717444</v>
      </c>
      <c r="I16" s="39">
        <v>2.8012913966886996</v>
      </c>
      <c r="J16" s="39">
        <v>0.4612291800037277</v>
      </c>
      <c r="K16" s="39">
        <v>0.08229266244344839</v>
      </c>
      <c r="L16" s="39">
        <f t="shared" si="1"/>
        <v>4.224269994764635</v>
      </c>
      <c r="M16" s="39">
        <v>1.3520153790458977</v>
      </c>
      <c r="N16" s="39">
        <v>0.06361797043228681</v>
      </c>
      <c r="O16" s="134">
        <v>0.28132100918791764</v>
      </c>
      <c r="P16" s="134">
        <v>0.9388659144255148</v>
      </c>
      <c r="Q16" s="134">
        <v>0.17874741729799382</v>
      </c>
      <c r="R16" s="134" t="s">
        <v>7</v>
      </c>
      <c r="S16" s="134">
        <v>0.5288191098514187</v>
      </c>
      <c r="T16" s="134">
        <f t="shared" si="0"/>
        <v>3.3433868002410296</v>
      </c>
      <c r="U16" s="134">
        <v>11.683603119237517</v>
      </c>
      <c r="V16" s="134">
        <v>5.481258803403613</v>
      </c>
      <c r="W16" s="134">
        <f>TotalCheese!M78</f>
        <v>17.16486192264113</v>
      </c>
      <c r="X16" s="30"/>
      <c r="Y16" s="134">
        <v>3.8283663993246093</v>
      </c>
      <c r="Z16" s="134">
        <v>3.116571504743285</v>
      </c>
      <c r="AA16" s="134">
        <v>6.944937904067894</v>
      </c>
      <c r="AB16" s="134">
        <v>5.481258803403613</v>
      </c>
    </row>
    <row r="17" spans="1:28" ht="12" customHeight="1">
      <c r="A17" s="41">
        <v>1980</v>
      </c>
      <c r="B17" s="78">
        <f>'[1]Pop'!$D201</f>
        <v>227.726</v>
      </c>
      <c r="C17" s="39">
        <v>6.842859401210227</v>
      </c>
      <c r="D17" s="39">
        <v>2.7772805915881364</v>
      </c>
      <c r="E17" s="39">
        <f>AmCheese!M79</f>
        <v>9.620139992798363</v>
      </c>
      <c r="F17" s="39">
        <v>0.41773935410439544</v>
      </c>
      <c r="G17" s="39">
        <v>0.14695514403948712</v>
      </c>
      <c r="H17" s="39">
        <v>0.27830345545985435</v>
      </c>
      <c r="I17" s="39">
        <v>3.0083019229479193</v>
      </c>
      <c r="J17" s="39">
        <v>0.46637166479405945</v>
      </c>
      <c r="K17" s="39">
        <v>0.09834081605383474</v>
      </c>
      <c r="L17" s="39">
        <f t="shared" si="1"/>
        <v>4.41601235739955</v>
      </c>
      <c r="M17" s="39">
        <v>1.3241406490747607</v>
      </c>
      <c r="N17" s="39">
        <v>0.06716377605814754</v>
      </c>
      <c r="O17" s="134">
        <v>0.3057474387628492</v>
      </c>
      <c r="P17" s="134">
        <v>0.9986838013272473</v>
      </c>
      <c r="Q17" s="134">
        <v>0.1683733960988205</v>
      </c>
      <c r="R17" s="134" t="s">
        <v>7</v>
      </c>
      <c r="S17" s="134">
        <v>0.6235918156040843</v>
      </c>
      <c r="T17" s="134">
        <f t="shared" si="0"/>
        <v>3.48770087692591</v>
      </c>
      <c r="U17" s="134">
        <v>12.005482465770271</v>
      </c>
      <c r="V17" s="134">
        <v>5.518370761353553</v>
      </c>
      <c r="W17" s="134">
        <f>TotalCheese!M79</f>
        <v>17.523853227123823</v>
      </c>
      <c r="X17" s="30"/>
      <c r="Y17" s="134">
        <v>3.955472805037633</v>
      </c>
      <c r="Z17" s="134">
        <v>3.0937442364947354</v>
      </c>
      <c r="AA17" s="134">
        <v>7.049217041532367</v>
      </c>
      <c r="AB17" s="134">
        <v>5.518370761353553</v>
      </c>
    </row>
    <row r="18" spans="1:28" ht="12" customHeight="1">
      <c r="A18" s="43">
        <v>1981</v>
      </c>
      <c r="B18" s="79">
        <f>'[1]Pop'!$D202</f>
        <v>229.966</v>
      </c>
      <c r="C18" s="44">
        <v>7.0328918187906035</v>
      </c>
      <c r="D18" s="44">
        <v>3.1175782506979286</v>
      </c>
      <c r="E18" s="44">
        <f>AmCheese!M80</f>
        <v>10.150470069488533</v>
      </c>
      <c r="F18" s="44">
        <v>0.4450521050786207</v>
      </c>
      <c r="G18" s="44">
        <v>0.14038776532486835</v>
      </c>
      <c r="H18" s="44">
        <v>0.3032955607496371</v>
      </c>
      <c r="I18" s="44">
        <v>2.963482763123681</v>
      </c>
      <c r="J18" s="44">
        <v>0.48816636726167983</v>
      </c>
      <c r="K18" s="44">
        <v>0.08740806196890663</v>
      </c>
      <c r="L18" s="44">
        <f t="shared" si="1"/>
        <v>4.427792623507393</v>
      </c>
      <c r="M18" s="44">
        <v>1.269380454715913</v>
      </c>
      <c r="N18" s="44">
        <v>0.06004726693662335</v>
      </c>
      <c r="O18" s="51">
        <v>0.29144861317077475</v>
      </c>
      <c r="P18" s="51">
        <v>1.0442071743875196</v>
      </c>
      <c r="Q18" s="51">
        <v>0.158779993564266</v>
      </c>
      <c r="R18" s="51" t="s">
        <v>7</v>
      </c>
      <c r="S18" s="51">
        <v>0.7797050314538676</v>
      </c>
      <c r="T18" s="51">
        <f t="shared" si="0"/>
        <v>3.6035685342289643</v>
      </c>
      <c r="U18" s="51">
        <v>12.937911256446602</v>
      </c>
      <c r="V18" s="51">
        <v>5.243919970778289</v>
      </c>
      <c r="W18" s="51">
        <f>TotalCheese!M80</f>
        <v>18.181831227224894</v>
      </c>
      <c r="X18" s="30"/>
      <c r="Y18" s="51">
        <v>3.6312107007122787</v>
      </c>
      <c r="Z18" s="51">
        <v>3.1418209648382804</v>
      </c>
      <c r="AA18" s="51">
        <v>6.773031665550559</v>
      </c>
      <c r="AB18" s="51">
        <v>5.243919970778289</v>
      </c>
    </row>
    <row r="19" spans="1:28" ht="12" customHeight="1">
      <c r="A19" s="43">
        <v>1982</v>
      </c>
      <c r="B19" s="79">
        <f>'[1]Pop'!$D203</f>
        <v>232.188</v>
      </c>
      <c r="C19" s="44">
        <v>8.722569641841956</v>
      </c>
      <c r="D19" s="44">
        <v>2.5842076248557193</v>
      </c>
      <c r="E19" s="44">
        <f>AmCheese!M81</f>
        <v>11.306777266697676</v>
      </c>
      <c r="F19" s="44">
        <v>0.4585023025301251</v>
      </c>
      <c r="G19" s="44">
        <v>0.16613351275698843</v>
      </c>
      <c r="H19" s="44">
        <v>0.3198505170181701</v>
      </c>
      <c r="I19" s="44">
        <v>3.235358776773397</v>
      </c>
      <c r="J19" s="44">
        <v>0.4677502408128047</v>
      </c>
      <c r="K19" s="44">
        <v>0.11835509478646584</v>
      </c>
      <c r="L19" s="44">
        <f t="shared" si="1"/>
        <v>4.7659504446779515</v>
      </c>
      <c r="M19" s="44">
        <v>1.289127438495701</v>
      </c>
      <c r="N19" s="44">
        <v>0.06046943540969628</v>
      </c>
      <c r="O19" s="51">
        <v>0.304154768058553</v>
      </c>
      <c r="P19" s="51">
        <v>1.1150205765883086</v>
      </c>
      <c r="Q19" s="51">
        <v>0.15940961634537534</v>
      </c>
      <c r="R19" s="51" t="s">
        <v>7</v>
      </c>
      <c r="S19" s="51">
        <v>0.9032844689213211</v>
      </c>
      <c r="T19" s="51">
        <f t="shared" si="0"/>
        <v>3.8314663038189547</v>
      </c>
      <c r="U19" s="51">
        <v>13.5226898030906</v>
      </c>
      <c r="V19" s="51">
        <v>6.381504212103982</v>
      </c>
      <c r="W19" s="51">
        <f>TotalCheese!M81</f>
        <v>19.904194015194584</v>
      </c>
      <c r="X19" s="30"/>
      <c r="Y19" s="51">
        <v>4.662889555015764</v>
      </c>
      <c r="Z19" s="51">
        <v>3.290333695109136</v>
      </c>
      <c r="AA19" s="51">
        <v>7.953223250124899</v>
      </c>
      <c r="AB19" s="51">
        <v>6.381504212103982</v>
      </c>
    </row>
    <row r="20" spans="1:28" ht="12" customHeight="1">
      <c r="A20" s="43">
        <v>1983</v>
      </c>
      <c r="B20" s="79">
        <f>'[1]Pop'!$D204</f>
        <v>234.307</v>
      </c>
      <c r="C20" s="44">
        <v>9.109672352938667</v>
      </c>
      <c r="D20" s="44">
        <v>2.4978169666292502</v>
      </c>
      <c r="E20" s="44">
        <f>AmCheese!M82</f>
        <v>11.607489319567918</v>
      </c>
      <c r="F20" s="44">
        <v>0.49418624151683005</v>
      </c>
      <c r="G20" s="44">
        <v>0.15931418887874776</v>
      </c>
      <c r="H20" s="44">
        <v>0.3231664363031219</v>
      </c>
      <c r="I20" s="44">
        <v>3.657425641913922</v>
      </c>
      <c r="J20" s="44">
        <v>0.5337403470390243</v>
      </c>
      <c r="K20" s="44">
        <v>0.08959517133840432</v>
      </c>
      <c r="L20" s="44">
        <f t="shared" si="1"/>
        <v>5.257428026990049</v>
      </c>
      <c r="M20" s="44">
        <v>1.2492925526219076</v>
      </c>
      <c r="N20" s="44">
        <v>0.0600959326602097</v>
      </c>
      <c r="O20" s="51">
        <v>0.29544513789771387</v>
      </c>
      <c r="P20" s="51">
        <v>1.1461101325653738</v>
      </c>
      <c r="Q20" s="51">
        <v>0.16259010614279557</v>
      </c>
      <c r="R20" s="51" t="s">
        <v>7</v>
      </c>
      <c r="S20" s="51">
        <v>0.785893860203283</v>
      </c>
      <c r="T20" s="51">
        <f t="shared" si="0"/>
        <v>3.6994277220912837</v>
      </c>
      <c r="U20" s="51">
        <v>13.804556842091785</v>
      </c>
      <c r="V20" s="51">
        <v>6.7597882265574665</v>
      </c>
      <c r="W20" s="51">
        <f>TotalCheese!M82</f>
        <v>20.564345068649253</v>
      </c>
      <c r="X20" s="30"/>
      <c r="Y20" s="51">
        <v>5.089523573772872</v>
      </c>
      <c r="Z20" s="51">
        <v>3.322871275719462</v>
      </c>
      <c r="AA20" s="51">
        <v>8.412394849492333</v>
      </c>
      <c r="AB20" s="51">
        <v>6.7597882265574665</v>
      </c>
    </row>
    <row r="21" spans="1:28" ht="12" customHeight="1">
      <c r="A21" s="43">
        <v>1984</v>
      </c>
      <c r="B21" s="79">
        <f>'[1]Pop'!$D205</f>
        <v>236.348</v>
      </c>
      <c r="C21" s="44">
        <v>9.544176383976172</v>
      </c>
      <c r="D21" s="44">
        <v>2.308934283344897</v>
      </c>
      <c r="E21" s="44">
        <f>AmCheese!M83</f>
        <v>11.853110667321067</v>
      </c>
      <c r="F21" s="44">
        <v>0.5401826821032828</v>
      </c>
      <c r="G21" s="44">
        <v>0.17350663420350634</v>
      </c>
      <c r="H21" s="44">
        <v>0.35338745559281126</v>
      </c>
      <c r="I21" s="44">
        <v>4.015456379270433</v>
      </c>
      <c r="J21" s="44">
        <v>0.574109803449847</v>
      </c>
      <c r="K21" s="44">
        <v>0.09258278434235861</v>
      </c>
      <c r="L21" s="44">
        <f t="shared" si="1"/>
        <v>5.749225738962239</v>
      </c>
      <c r="M21" s="44">
        <v>1.2404995330873698</v>
      </c>
      <c r="N21" s="44">
        <v>0.06755968179648661</v>
      </c>
      <c r="O21" s="51">
        <v>0.3204617990204355</v>
      </c>
      <c r="P21" s="51">
        <v>1.1650421025166833</v>
      </c>
      <c r="Q21" s="51">
        <v>0.17142095554013573</v>
      </c>
      <c r="R21" s="51" t="s">
        <v>7</v>
      </c>
      <c r="S21" s="51">
        <v>0.9072763027734015</v>
      </c>
      <c r="T21" s="51">
        <f t="shared" si="0"/>
        <v>3.8722603747345126</v>
      </c>
      <c r="U21" s="51">
        <v>15.347142137864507</v>
      </c>
      <c r="V21" s="51">
        <v>6.127454643153313</v>
      </c>
      <c r="W21" s="51">
        <f>TotalCheese!M83</f>
        <v>21.47459678101782</v>
      </c>
      <c r="X21" s="30"/>
      <c r="Y21" s="51">
        <v>4.459276152114677</v>
      </c>
      <c r="Z21" s="51">
        <v>3.2969815695499856</v>
      </c>
      <c r="AA21" s="51">
        <v>7.756257721664663</v>
      </c>
      <c r="AB21" s="51">
        <v>6.127454643153313</v>
      </c>
    </row>
    <row r="22" spans="1:28" ht="12" customHeight="1">
      <c r="A22" s="43">
        <v>1985</v>
      </c>
      <c r="B22" s="79">
        <f>'[1]Pop'!$D206</f>
        <v>238.466</v>
      </c>
      <c r="C22" s="44">
        <v>9.772697155988695</v>
      </c>
      <c r="D22" s="44">
        <v>2.4144909546853643</v>
      </c>
      <c r="E22" s="44">
        <f>AmCheese!M84</f>
        <v>12.187188110674057</v>
      </c>
      <c r="F22" s="44">
        <v>0.5609161193427546</v>
      </c>
      <c r="G22" s="44">
        <v>0.20502844242175705</v>
      </c>
      <c r="H22" s="44">
        <v>0.372809704465978</v>
      </c>
      <c r="I22" s="44">
        <v>4.596539295258636</v>
      </c>
      <c r="J22" s="44">
        <v>0.5989113234643179</v>
      </c>
      <c r="K22" s="44">
        <v>0.07563920893023679</v>
      </c>
      <c r="L22" s="44">
        <f t="shared" si="1"/>
        <v>6.40984409388368</v>
      </c>
      <c r="M22" s="44">
        <v>1.28499786945855</v>
      </c>
      <c r="N22" s="44">
        <v>0.08380262634781527</v>
      </c>
      <c r="O22" s="51">
        <v>0.3417545284710269</v>
      </c>
      <c r="P22" s="51">
        <v>1.2229205573280684</v>
      </c>
      <c r="Q22" s="51">
        <v>0.16703848766700494</v>
      </c>
      <c r="R22" s="51" t="s">
        <v>7</v>
      </c>
      <c r="S22" s="51">
        <v>0.8474454650340355</v>
      </c>
      <c r="T22" s="51">
        <f t="shared" si="0"/>
        <v>3.9479595343065013</v>
      </c>
      <c r="U22" s="51">
        <v>16.48184437194401</v>
      </c>
      <c r="V22" s="51">
        <v>6.063147366920227</v>
      </c>
      <c r="W22" s="51">
        <f>TotalCheese!M84</f>
        <v>22.54499173886424</v>
      </c>
      <c r="X22" s="30"/>
      <c r="Y22" s="51">
        <v>4.600530054598978</v>
      </c>
      <c r="Z22" s="51">
        <v>2.9966116762976687</v>
      </c>
      <c r="AA22" s="51">
        <v>7.597141730896647</v>
      </c>
      <c r="AB22" s="51">
        <v>6.063147366920227</v>
      </c>
    </row>
    <row r="23" spans="1:28" ht="12" customHeight="1">
      <c r="A23" s="41">
        <v>1986</v>
      </c>
      <c r="B23" s="78">
        <f>'[1]Pop'!$D207</f>
        <v>240.651</v>
      </c>
      <c r="C23" s="39">
        <v>9.771095902364834</v>
      </c>
      <c r="D23" s="39">
        <v>2.350856634711678</v>
      </c>
      <c r="E23" s="39">
        <f>AmCheese!M85</f>
        <v>12.121952537076512</v>
      </c>
      <c r="F23" s="39">
        <v>0.5692852634130777</v>
      </c>
      <c r="G23" s="39">
        <v>0.1625946223050524</v>
      </c>
      <c r="H23" s="39">
        <v>0.3329997570427692</v>
      </c>
      <c r="I23" s="39">
        <v>5.171344524545857</v>
      </c>
      <c r="J23" s="39">
        <v>0.6312584372274561</v>
      </c>
      <c r="K23" s="39">
        <v>0.09706363640302124</v>
      </c>
      <c r="L23" s="39">
        <f t="shared" si="1"/>
        <v>6.964546240937233</v>
      </c>
      <c r="M23" s="39">
        <v>1.288134407744641</v>
      </c>
      <c r="N23" s="39">
        <v>0.08443090916087904</v>
      </c>
      <c r="O23" s="134">
        <v>0.36646501642359663</v>
      </c>
      <c r="P23" s="134">
        <v>1.3314796202903447</v>
      </c>
      <c r="Q23" s="134">
        <v>0.16698039900104297</v>
      </c>
      <c r="R23" s="134" t="s">
        <v>7</v>
      </c>
      <c r="S23" s="134">
        <v>0.7941529090830177</v>
      </c>
      <c r="T23" s="134">
        <f t="shared" si="0"/>
        <v>4.031643261703522</v>
      </c>
      <c r="U23" s="134">
        <v>16.7588852736951</v>
      </c>
      <c r="V23" s="134">
        <v>6.359256766022169</v>
      </c>
      <c r="W23" s="134">
        <f>TotalCheese!M85</f>
        <v>23.118142039717263</v>
      </c>
      <c r="X23" s="30"/>
      <c r="Y23" s="134">
        <v>4.77339799128198</v>
      </c>
      <c r="Z23" s="134">
        <v>3.1825007999135675</v>
      </c>
      <c r="AA23" s="134">
        <v>7.955898791195548</v>
      </c>
      <c r="AB23" s="134">
        <v>6.359256766022169</v>
      </c>
    </row>
    <row r="24" spans="1:28" ht="12" customHeight="1">
      <c r="A24" s="41">
        <v>1987</v>
      </c>
      <c r="B24" s="78">
        <f>'[1]Pop'!$D208</f>
        <v>242.804</v>
      </c>
      <c r="C24" s="39">
        <v>10.605410125039125</v>
      </c>
      <c r="D24" s="39">
        <v>1.7982529118136452</v>
      </c>
      <c r="E24" s="39">
        <f>AmCheese!M86</f>
        <v>12.40366303685277</v>
      </c>
      <c r="F24" s="39">
        <v>0.6101690702583912</v>
      </c>
      <c r="G24" s="39">
        <v>0.22643412989580206</v>
      </c>
      <c r="H24" s="39">
        <v>0.4201829847161571</v>
      </c>
      <c r="I24" s="39">
        <v>5.602774467863539</v>
      </c>
      <c r="J24" s="39">
        <v>0.6728726072209432</v>
      </c>
      <c r="K24" s="39">
        <v>0.07705758737381097</v>
      </c>
      <c r="L24" s="39">
        <f t="shared" si="1"/>
        <v>7.609490847328643</v>
      </c>
      <c r="M24" s="39">
        <v>1.2348132490962285</v>
      </c>
      <c r="N24" s="39">
        <v>0.11881878656818244</v>
      </c>
      <c r="O24" s="134">
        <v>0.3803194782481832</v>
      </c>
      <c r="P24" s="134">
        <v>1.4051402373001514</v>
      </c>
      <c r="Q24" s="134">
        <v>0.17223768965914893</v>
      </c>
      <c r="R24" s="134" t="s">
        <v>7</v>
      </c>
      <c r="S24" s="134">
        <v>0.7715818139065082</v>
      </c>
      <c r="T24" s="134">
        <f t="shared" si="0"/>
        <v>4.082911254778402</v>
      </c>
      <c r="U24" s="134">
        <v>17.281550756989173</v>
      </c>
      <c r="V24" s="134">
        <v>6.814514381970642</v>
      </c>
      <c r="W24" s="134">
        <f>TotalCheese!M86</f>
        <v>24.096065138959815</v>
      </c>
      <c r="X24" s="30"/>
      <c r="Y24" s="134">
        <v>5.229436088367573</v>
      </c>
      <c r="Z24" s="134">
        <v>3.184424474061383</v>
      </c>
      <c r="AA24" s="134">
        <v>8.413860562428955</v>
      </c>
      <c r="AB24" s="134">
        <v>6.814514381970642</v>
      </c>
    </row>
    <row r="25" spans="1:28" ht="12" customHeight="1">
      <c r="A25" s="41">
        <v>1988</v>
      </c>
      <c r="B25" s="78">
        <f>'[1]Pop'!$D209</f>
        <v>245.021</v>
      </c>
      <c r="C25" s="39">
        <v>9.524342811432492</v>
      </c>
      <c r="D25" s="39">
        <v>1.97498581754217</v>
      </c>
      <c r="E25" s="39">
        <f>AmCheese!M87</f>
        <v>11.499328628974661</v>
      </c>
      <c r="F25" s="39">
        <v>0.6092130437287223</v>
      </c>
      <c r="G25" s="39">
        <v>0.18701209046768014</v>
      </c>
      <c r="H25" s="39">
        <v>0.4851317990775515</v>
      </c>
      <c r="I25" s="39">
        <v>5.990549956822881</v>
      </c>
      <c r="J25" s="39">
        <v>0.7249321211693434</v>
      </c>
      <c r="K25" s="39">
        <v>0.10549242886208883</v>
      </c>
      <c r="L25" s="39">
        <f t="shared" si="1"/>
        <v>8.102331440128268</v>
      </c>
      <c r="M25" s="39">
        <v>1.2818313146057936</v>
      </c>
      <c r="N25" s="39">
        <v>0.10107498545223376</v>
      </c>
      <c r="O25" s="134">
        <v>0.33897912391444424</v>
      </c>
      <c r="P25" s="134">
        <v>1.5290937527897737</v>
      </c>
      <c r="Q25" s="134">
        <v>0.17372388489149912</v>
      </c>
      <c r="R25" s="134" t="s">
        <v>7</v>
      </c>
      <c r="S25" s="134">
        <v>0.6858370480035193</v>
      </c>
      <c r="T25" s="134">
        <f t="shared" si="0"/>
        <v>4.110540109657263</v>
      </c>
      <c r="U25" s="134">
        <v>17.12840103501333</v>
      </c>
      <c r="V25" s="134">
        <v>6.583799143746865</v>
      </c>
      <c r="W25" s="134">
        <f>TotalCheese!M87</f>
        <v>23.71220017876019</v>
      </c>
      <c r="X25" s="30"/>
      <c r="Y25" s="134">
        <v>4.595316319825648</v>
      </c>
      <c r="Z25" s="134">
        <v>3.746058501108068</v>
      </c>
      <c r="AA25" s="134">
        <v>8.341374820933716</v>
      </c>
      <c r="AB25" s="134">
        <v>6.583799143746865</v>
      </c>
    </row>
    <row r="26" spans="1:28" ht="12" customHeight="1">
      <c r="A26" s="41">
        <v>1989</v>
      </c>
      <c r="B26" s="78">
        <f>'[1]Pop'!$D210</f>
        <v>247.342</v>
      </c>
      <c r="C26" s="39">
        <v>9.178810575057208</v>
      </c>
      <c r="D26" s="39">
        <v>1.850755774369899</v>
      </c>
      <c r="E26" s="39">
        <f>AmCheese!M88</f>
        <v>11.029566349427109</v>
      </c>
      <c r="F26" s="39">
        <v>0.6050697897690924</v>
      </c>
      <c r="G26" s="39">
        <v>0.19637530805473294</v>
      </c>
      <c r="H26" s="39">
        <v>0.421011020503884</v>
      </c>
      <c r="I26" s="39">
        <v>6.4027759705782525</v>
      </c>
      <c r="J26" s="39">
        <v>0.7449588519743491</v>
      </c>
      <c r="K26" s="39">
        <v>0.08890268407892245</v>
      </c>
      <c r="L26" s="39">
        <f t="shared" si="1"/>
        <v>8.459093624959234</v>
      </c>
      <c r="M26" s="39">
        <v>1.2308259002978637</v>
      </c>
      <c r="N26" s="39">
        <v>0.07034819731459821</v>
      </c>
      <c r="O26" s="134">
        <v>0.3665064658378218</v>
      </c>
      <c r="P26" s="134">
        <v>1.6127354400837042</v>
      </c>
      <c r="Q26" s="134">
        <v>0.15645894585513176</v>
      </c>
      <c r="R26" s="134" t="s">
        <v>7</v>
      </c>
      <c r="S26" s="134">
        <v>0.8667284200965847</v>
      </c>
      <c r="T26" s="134">
        <f t="shared" si="0"/>
        <v>4.303603369485705</v>
      </c>
      <c r="U26" s="134">
        <v>17.383340880238695</v>
      </c>
      <c r="V26" s="134">
        <v>6.40892246363335</v>
      </c>
      <c r="W26" s="134">
        <f>TotalCheese!M88</f>
        <v>23.792263343872047</v>
      </c>
      <c r="X26" s="30"/>
      <c r="Y26" s="134">
        <v>4.605291458789853</v>
      </c>
      <c r="Z26" s="134">
        <v>3.567230797842663</v>
      </c>
      <c r="AA26" s="134">
        <v>8.172522256632517</v>
      </c>
      <c r="AB26" s="134">
        <v>6.40892246363335</v>
      </c>
    </row>
    <row r="27" spans="1:28" ht="12" customHeight="1">
      <c r="A27" s="41">
        <v>1990</v>
      </c>
      <c r="B27" s="78">
        <f>'[1]Pop'!$D211</f>
        <v>250.132</v>
      </c>
      <c r="C27" s="39">
        <v>9.054922781253499</v>
      </c>
      <c r="D27" s="39">
        <v>2.0720861580265626</v>
      </c>
      <c r="E27" s="39">
        <f>AmCheese!M89</f>
        <v>11.12700893928006</v>
      </c>
      <c r="F27" s="39">
        <v>0.6299167598707849</v>
      </c>
      <c r="G27" s="39">
        <v>0.13968734005879588</v>
      </c>
      <c r="H27" s="39">
        <v>0.4282680055865566</v>
      </c>
      <c r="I27" s="39">
        <v>6.880324393551671</v>
      </c>
      <c r="J27" s="39">
        <v>0.7805846408628632</v>
      </c>
      <c r="K27" s="39">
        <v>0.061554324301123085</v>
      </c>
      <c r="L27" s="39">
        <f t="shared" si="1"/>
        <v>8.920335464231794</v>
      </c>
      <c r="M27" s="39">
        <v>1.3458906180903163</v>
      </c>
      <c r="N27" s="39">
        <v>0.06893581127403413</v>
      </c>
      <c r="O27" s="134">
        <v>0.3984217122610309</v>
      </c>
      <c r="P27" s="134">
        <v>1.7129537152357746</v>
      </c>
      <c r="Q27" s="134">
        <v>0.16812157087537782</v>
      </c>
      <c r="R27" s="134" t="s">
        <v>7</v>
      </c>
      <c r="S27" s="134">
        <v>0.8656994788119032</v>
      </c>
      <c r="T27" s="134">
        <f t="shared" si="0"/>
        <v>4.560022906548436</v>
      </c>
      <c r="U27" s="134">
        <v>17.79583100123135</v>
      </c>
      <c r="V27" s="134">
        <v>6.811536308828942</v>
      </c>
      <c r="W27" s="134">
        <f>TotalCheese!M89</f>
        <v>24.60736731006029</v>
      </c>
      <c r="X27" s="30"/>
      <c r="Y27" s="134">
        <v>4.791074312762862</v>
      </c>
      <c r="Z27" s="134">
        <v>3.835742727839701</v>
      </c>
      <c r="AA27" s="134">
        <v>8.626817040602562</v>
      </c>
      <c r="AB27" s="134">
        <v>6.811536308828942</v>
      </c>
    </row>
    <row r="28" spans="1:28" ht="12" customHeight="1">
      <c r="A28" s="43">
        <v>1991</v>
      </c>
      <c r="B28" s="79">
        <f>'[1]Pop'!$D212</f>
        <v>253.493</v>
      </c>
      <c r="C28" s="44">
        <v>9.040264316567717</v>
      </c>
      <c r="D28" s="44">
        <v>1.9932750711076836</v>
      </c>
      <c r="E28" s="44">
        <f>AmCheese!M90</f>
        <v>11.0335393876754</v>
      </c>
      <c r="F28" s="44">
        <v>0.6126970126344161</v>
      </c>
      <c r="G28" s="44">
        <v>0.1650712325202563</v>
      </c>
      <c r="H28" s="44">
        <v>0.4607267113903554</v>
      </c>
      <c r="I28" s="44">
        <v>7.151826617197842</v>
      </c>
      <c r="J28" s="44">
        <v>0.8325687603206148</v>
      </c>
      <c r="K28" s="44">
        <v>0.05869776778475654</v>
      </c>
      <c r="L28" s="44">
        <f t="shared" si="1"/>
        <v>9.281588101848243</v>
      </c>
      <c r="M28" s="44">
        <v>1.2132775576200152</v>
      </c>
      <c r="N28" s="44">
        <v>0.059978040994489244</v>
      </c>
      <c r="O28" s="51">
        <v>0.4169685328700432</v>
      </c>
      <c r="P28" s="51">
        <v>1.751325079484337</v>
      </c>
      <c r="Q28" s="51">
        <v>0.15760447427029545</v>
      </c>
      <c r="R28" s="51" t="s">
        <v>7</v>
      </c>
      <c r="S28" s="51">
        <v>1.0209517508011938</v>
      </c>
      <c r="T28" s="51">
        <f t="shared" si="0"/>
        <v>4.620105436040374</v>
      </c>
      <c r="U28" s="51">
        <v>18.11446824961636</v>
      </c>
      <c r="V28" s="51">
        <v>6.820764675947658</v>
      </c>
      <c r="W28" s="51">
        <f>TotalCheese!M90</f>
        <v>24.935232925564023</v>
      </c>
      <c r="X28" s="30"/>
      <c r="Y28" s="51">
        <v>4.876967016840701</v>
      </c>
      <c r="Z28" s="51">
        <v>3.753365970657967</v>
      </c>
      <c r="AA28" s="51">
        <v>8.630332987498669</v>
      </c>
      <c r="AB28" s="51">
        <v>6.820764675947658</v>
      </c>
    </row>
    <row r="29" spans="1:28" ht="12" customHeight="1">
      <c r="A29" s="45">
        <v>1992</v>
      </c>
      <c r="B29" s="79">
        <f>'[1]Pop'!$D213</f>
        <v>256.894</v>
      </c>
      <c r="C29" s="44">
        <v>9.168282918353484</v>
      </c>
      <c r="D29" s="44">
        <v>2.0875696901153793</v>
      </c>
      <c r="E29" s="44">
        <f>AmCheese!M91</f>
        <v>11.255852608468864</v>
      </c>
      <c r="F29" s="44">
        <v>0.6408212589099515</v>
      </c>
      <c r="G29" s="44">
        <v>0.13752200942311488</v>
      </c>
      <c r="H29" s="44">
        <v>0.5267004326394685</v>
      </c>
      <c r="I29" s="44">
        <v>7.626140273064903</v>
      </c>
      <c r="J29" s="44">
        <v>0.8721332939675225</v>
      </c>
      <c r="K29" s="44">
        <v>0.055387149239919255</v>
      </c>
      <c r="L29" s="44">
        <f t="shared" si="1"/>
        <v>9.85870441724488</v>
      </c>
      <c r="M29" s="44">
        <v>1.1804725204753546</v>
      </c>
      <c r="N29" s="44">
        <v>0.059936919021095075</v>
      </c>
      <c r="O29" s="51">
        <v>0.45074685450181895</v>
      </c>
      <c r="P29" s="51">
        <v>2.000946559829727</v>
      </c>
      <c r="Q29" s="51">
        <v>0.14967476731881632</v>
      </c>
      <c r="R29" s="51" t="s">
        <v>7</v>
      </c>
      <c r="S29" s="51">
        <v>0.8906450412598389</v>
      </c>
      <c r="T29" s="51">
        <f t="shared" si="0"/>
        <v>4.73242266240665</v>
      </c>
      <c r="U29" s="51">
        <v>19.016814717354237</v>
      </c>
      <c r="V29" s="51">
        <v>6.8301649707661545</v>
      </c>
      <c r="W29" s="51">
        <f>TotalCheese!M91</f>
        <v>25.846979688120392</v>
      </c>
      <c r="X29" s="30"/>
      <c r="Y29" s="51">
        <v>5.194819653242194</v>
      </c>
      <c r="Z29" s="51">
        <v>3.328018560184356</v>
      </c>
      <c r="AA29" s="51">
        <v>8.522838213426551</v>
      </c>
      <c r="AB29" s="51">
        <v>6.8301649707661545</v>
      </c>
    </row>
    <row r="30" spans="1:28" ht="12" customHeight="1">
      <c r="A30" s="43">
        <v>1993</v>
      </c>
      <c r="B30" s="79">
        <f>'[1]Pop'!$D214</f>
        <v>260.255</v>
      </c>
      <c r="C30" s="44">
        <v>9.072336442979772</v>
      </c>
      <c r="D30" s="44">
        <v>2.240645055934756</v>
      </c>
      <c r="E30" s="44">
        <f>AmCheese!M92</f>
        <v>11.312981498914526</v>
      </c>
      <c r="F30" s="44">
        <v>0.6720678949222705</v>
      </c>
      <c r="G30" s="44">
        <v>0.12469951653947431</v>
      </c>
      <c r="H30" s="44">
        <v>0.49495809029302024</v>
      </c>
      <c r="I30" s="44">
        <v>7.415615043583454</v>
      </c>
      <c r="J30" s="44">
        <v>0.869178343171343</v>
      </c>
      <c r="K30" s="44">
        <v>0.07633332392853424</v>
      </c>
      <c r="L30" s="44">
        <f t="shared" si="1"/>
        <v>9.652852212438097</v>
      </c>
      <c r="M30" s="44">
        <v>1.1823908202990927</v>
      </c>
      <c r="N30" s="44">
        <v>0.047539019768065245</v>
      </c>
      <c r="O30" s="51">
        <v>0.4471743733276016</v>
      </c>
      <c r="P30" s="51">
        <v>2.055305056527611</v>
      </c>
      <c r="Q30" s="51">
        <v>0.15011749551478357</v>
      </c>
      <c r="R30" s="51" t="s">
        <v>7</v>
      </c>
      <c r="S30" s="51">
        <v>1.180053962894377</v>
      </c>
      <c r="T30" s="51">
        <f t="shared" si="0"/>
        <v>5.062580728331531</v>
      </c>
      <c r="U30" s="51">
        <v>19.117015235057927</v>
      </c>
      <c r="V30" s="51">
        <v>6.911399204626229</v>
      </c>
      <c r="W30" s="51">
        <f>TotalCheese!M92</f>
        <v>26.028414439684155</v>
      </c>
      <c r="X30" s="30"/>
      <c r="Y30" s="51">
        <v>5.195074061977676</v>
      </c>
      <c r="Z30" s="51">
        <v>3.4408714529980213</v>
      </c>
      <c r="AA30" s="51">
        <v>8.635945514975697</v>
      </c>
      <c r="AB30" s="51">
        <v>6.911399204626229</v>
      </c>
    </row>
    <row r="31" spans="1:28" ht="12" customHeight="1" thickBot="1">
      <c r="A31" s="136">
        <v>1994</v>
      </c>
      <c r="B31" s="137">
        <f>'[1]Pop'!$D215</f>
        <v>263.436</v>
      </c>
      <c r="C31" s="133">
        <v>9.04653346421446</v>
      </c>
      <c r="D31" s="133">
        <v>2.377189944886803</v>
      </c>
      <c r="E31" s="133">
        <f>AmCheese!M93</f>
        <v>11.423723409101264</v>
      </c>
      <c r="F31" s="133">
        <v>0.6896013962980144</v>
      </c>
      <c r="G31" s="133">
        <v>0.13943090707546252</v>
      </c>
      <c r="H31" s="133">
        <v>0.4451630161404453</v>
      </c>
      <c r="I31" s="133">
        <v>7.757141912238523</v>
      </c>
      <c r="J31" s="133">
        <v>0.8928257603194928</v>
      </c>
      <c r="K31" s="133">
        <v>0.13375794664444468</v>
      </c>
      <c r="L31" s="133">
        <f t="shared" si="1"/>
        <v>10.057920938716382</v>
      </c>
      <c r="M31" s="133">
        <v>1.1377689876489672</v>
      </c>
      <c r="N31" s="133">
        <v>0.045847109766459705</v>
      </c>
      <c r="O31" s="135">
        <v>0.42608702806765336</v>
      </c>
      <c r="P31" s="135">
        <v>2.150912915842693</v>
      </c>
      <c r="Q31" s="135">
        <v>0.16122585994814684</v>
      </c>
      <c r="R31" s="135" t="s">
        <v>7</v>
      </c>
      <c r="S31" s="135">
        <v>1.1490312504149651</v>
      </c>
      <c r="T31" s="135">
        <f t="shared" si="0"/>
        <v>5.070873151688885</v>
      </c>
      <c r="U31" s="135">
        <v>19.569183217176082</v>
      </c>
      <c r="V31" s="135">
        <v>6.9833342823304445</v>
      </c>
      <c r="W31" s="135">
        <f>TotalCheese!M93</f>
        <v>26.55251749950653</v>
      </c>
      <c r="X31" s="154"/>
      <c r="Y31" s="135">
        <v>5.27225587998603</v>
      </c>
      <c r="Z31" s="135">
        <v>3.4416290863815124</v>
      </c>
      <c r="AA31" s="135">
        <v>8.713884966367543</v>
      </c>
      <c r="AB31" s="135">
        <v>6.9833342823304445</v>
      </c>
    </row>
    <row r="32" spans="1:28" ht="12" customHeight="1" thickTop="1">
      <c r="A32" s="482" t="s">
        <v>67</v>
      </c>
      <c r="B32" s="483"/>
      <c r="C32" s="483"/>
      <c r="D32" s="152"/>
      <c r="E32" s="152"/>
      <c r="F32" s="152"/>
      <c r="G32" s="152"/>
      <c r="H32" s="152"/>
      <c r="I32" s="152"/>
      <c r="J32" s="152"/>
      <c r="K32" s="152"/>
      <c r="L32" s="152"/>
      <c r="M32" s="152"/>
      <c r="N32" s="152"/>
      <c r="O32" s="152"/>
      <c r="P32" s="152"/>
      <c r="Q32" s="152"/>
      <c r="R32" s="152"/>
      <c r="S32" s="152"/>
      <c r="T32" s="152"/>
      <c r="U32" s="152"/>
      <c r="V32" s="152"/>
      <c r="W32" s="152"/>
      <c r="X32" s="153"/>
      <c r="Y32" s="152"/>
      <c r="Z32" s="152"/>
      <c r="AA32" s="152"/>
      <c r="AB32" s="152"/>
    </row>
    <row r="33" spans="1:28" ht="12" customHeight="1">
      <c r="A33" s="466" t="s">
        <v>162</v>
      </c>
      <c r="B33" s="467"/>
      <c r="C33" s="467"/>
      <c r="D33" s="467"/>
      <c r="E33" s="152"/>
      <c r="F33" s="152"/>
      <c r="G33" s="152"/>
      <c r="H33" s="152"/>
      <c r="I33" s="152"/>
      <c r="J33" s="152"/>
      <c r="K33" s="152"/>
      <c r="L33" s="152"/>
      <c r="M33" s="152"/>
      <c r="N33" s="152"/>
      <c r="O33" s="152"/>
      <c r="P33" s="8"/>
      <c r="Q33" s="152"/>
      <c r="R33" s="152"/>
      <c r="S33" s="152"/>
      <c r="T33" s="152"/>
      <c r="U33" s="152"/>
      <c r="V33" s="152"/>
      <c r="W33" s="152"/>
      <c r="X33" s="153"/>
      <c r="Y33" s="152"/>
      <c r="Z33" s="152"/>
      <c r="AA33" s="152"/>
      <c r="AB33" s="152"/>
    </row>
    <row r="34" spans="1:28" ht="12" customHeight="1">
      <c r="A34" s="484"/>
      <c r="B34" s="484"/>
      <c r="C34" s="484"/>
      <c r="D34" s="484"/>
      <c r="E34" s="484"/>
      <c r="F34" s="484"/>
      <c r="G34" s="484"/>
      <c r="H34" s="484"/>
      <c r="I34" s="484"/>
      <c r="J34" s="484"/>
      <c r="K34" s="484"/>
      <c r="L34" s="484"/>
      <c r="M34" s="484"/>
      <c r="N34" s="484"/>
      <c r="O34" s="152"/>
      <c r="P34" s="152"/>
      <c r="Q34" s="152"/>
      <c r="R34" s="152"/>
      <c r="S34" s="152"/>
      <c r="T34" s="152"/>
      <c r="U34" s="152"/>
      <c r="V34" s="152"/>
      <c r="W34" s="152"/>
      <c r="X34" s="153"/>
      <c r="Y34" s="152"/>
      <c r="Z34" s="152"/>
      <c r="AA34" s="152"/>
      <c r="AB34" s="152"/>
    </row>
    <row r="35" spans="1:27" ht="36" customHeight="1">
      <c r="A35" s="505" t="s">
        <v>169</v>
      </c>
      <c r="B35" s="506"/>
      <c r="C35" s="506"/>
      <c r="D35" s="506"/>
      <c r="E35" s="506"/>
      <c r="F35" s="506"/>
      <c r="G35" s="506"/>
      <c r="H35" s="506"/>
      <c r="I35" s="506"/>
      <c r="J35" s="506"/>
      <c r="K35" s="506"/>
      <c r="L35" s="506"/>
      <c r="M35" s="506"/>
      <c r="N35" s="506"/>
      <c r="O35" s="152"/>
      <c r="P35" s="152"/>
      <c r="Q35" s="13"/>
      <c r="R35" s="13"/>
      <c r="S35" s="13"/>
      <c r="T35" s="13"/>
      <c r="U35" s="13"/>
      <c r="V35" s="13"/>
      <c r="W35" s="13"/>
      <c r="X35" s="13"/>
      <c r="Y35" s="13"/>
      <c r="Z35" s="13"/>
      <c r="AA35" s="13"/>
    </row>
    <row r="36" spans="1:27" ht="12" customHeight="1">
      <c r="A36" s="481"/>
      <c r="B36" s="481"/>
      <c r="C36" s="481"/>
      <c r="D36" s="481"/>
      <c r="E36" s="481"/>
      <c r="F36" s="481"/>
      <c r="G36" s="481"/>
      <c r="H36" s="481"/>
      <c r="I36" s="481"/>
      <c r="J36" s="481"/>
      <c r="K36" s="481"/>
      <c r="L36" s="481"/>
      <c r="M36" s="481"/>
      <c r="N36" s="481"/>
      <c r="O36" s="13"/>
      <c r="P36" s="13"/>
      <c r="Q36"/>
      <c r="R36" s="13"/>
      <c r="S36" s="13"/>
      <c r="T36" s="13"/>
      <c r="U36" s="13"/>
      <c r="V36" s="13"/>
      <c r="W36" s="13"/>
      <c r="X36" s="13"/>
      <c r="Y36" s="13"/>
      <c r="Z36" s="13"/>
      <c r="AA36" s="13"/>
    </row>
    <row r="37" spans="1:27" ht="12" customHeight="1">
      <c r="A37" s="498" t="s">
        <v>200</v>
      </c>
      <c r="B37" s="499"/>
      <c r="C37" s="499"/>
      <c r="D37" s="499"/>
      <c r="E37" s="499"/>
      <c r="F37" s="499"/>
      <c r="G37" s="499"/>
      <c r="H37" s="499"/>
      <c r="I37" s="499"/>
      <c r="J37" s="499"/>
      <c r="K37" s="499"/>
      <c r="L37" s="499"/>
      <c r="M37" s="499"/>
      <c r="N37" s="499"/>
      <c r="O37" s="500"/>
      <c r="P37" s="13"/>
      <c r="Q37"/>
      <c r="R37" s="13"/>
      <c r="S37" s="13"/>
      <c r="T37" s="13"/>
      <c r="U37" s="13"/>
      <c r="V37" s="13"/>
      <c r="W37" s="13"/>
      <c r="X37" s="13"/>
      <c r="Y37" s="13"/>
      <c r="Z37" s="13"/>
      <c r="AA37" s="13"/>
    </row>
  </sheetData>
  <sheetProtection/>
  <mergeCells count="43">
    <mergeCell ref="A37:O37"/>
    <mergeCell ref="C6:AB6"/>
    <mergeCell ref="U4:U5"/>
    <mergeCell ref="C3:E3"/>
    <mergeCell ref="F3:L3"/>
    <mergeCell ref="M3:T3"/>
    <mergeCell ref="Y4:Y5"/>
    <mergeCell ref="Z4:Z5"/>
    <mergeCell ref="L4:L5"/>
    <mergeCell ref="A35:N35"/>
    <mergeCell ref="A1:W1"/>
    <mergeCell ref="Y1:AB1"/>
    <mergeCell ref="C2:W2"/>
    <mergeCell ref="G4:G5"/>
    <mergeCell ref="H4:H5"/>
    <mergeCell ref="I4:I5"/>
    <mergeCell ref="J4:J5"/>
    <mergeCell ref="K4:K5"/>
    <mergeCell ref="O4:O5"/>
    <mergeCell ref="P4:P5"/>
    <mergeCell ref="AB2:AB5"/>
    <mergeCell ref="U3:W3"/>
    <mergeCell ref="Y3:AA3"/>
    <mergeCell ref="S4:S5"/>
    <mergeCell ref="T4:T5"/>
    <mergeCell ref="V4:V5"/>
    <mergeCell ref="W4:W5"/>
    <mergeCell ref="Y2:AA2"/>
    <mergeCell ref="M4:M5"/>
    <mergeCell ref="N4:N5"/>
    <mergeCell ref="AA4:AA5"/>
    <mergeCell ref="Q4:Q5"/>
    <mergeCell ref="R4:R5"/>
    <mergeCell ref="A36:N36"/>
    <mergeCell ref="A32:C32"/>
    <mergeCell ref="A34:N34"/>
    <mergeCell ref="A2:A5"/>
    <mergeCell ref="B2:B5"/>
    <mergeCell ref="C4:C5"/>
    <mergeCell ref="A33:D33"/>
    <mergeCell ref="D4:D5"/>
    <mergeCell ref="E4:E5"/>
    <mergeCell ref="F4:F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W104"/>
  <sheetViews>
    <sheetView showOutlineSymbols="0"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A1" sqref="A1:U1"/>
    </sheetView>
  </sheetViews>
  <sheetFormatPr defaultColWidth="12.83203125" defaultRowHeight="12" customHeight="1"/>
  <cols>
    <col min="1" max="1" width="12.83203125" style="5" customWidth="1"/>
    <col min="2" max="2" width="12.83203125" style="6" customWidth="1"/>
    <col min="3" max="10" width="12.83203125" style="8" customWidth="1"/>
    <col min="11" max="19" width="12.83203125" style="9" customWidth="1"/>
    <col min="20" max="20" width="4.33203125" style="9" customWidth="1"/>
    <col min="21" max="23" width="12.83203125" style="9" customWidth="1"/>
    <col min="24" max="16384" width="12.83203125" style="10" customWidth="1"/>
  </cols>
  <sheetData>
    <row r="1" spans="1:23" s="83" customFormat="1" ht="12" customHeight="1" thickBot="1">
      <c r="A1" s="361" t="s">
        <v>170</v>
      </c>
      <c r="B1" s="361"/>
      <c r="C1" s="361"/>
      <c r="D1" s="361"/>
      <c r="E1" s="361"/>
      <c r="F1" s="361"/>
      <c r="G1" s="361"/>
      <c r="H1" s="361"/>
      <c r="I1" s="361"/>
      <c r="J1" s="361"/>
      <c r="K1" s="361"/>
      <c r="L1" s="361"/>
      <c r="M1" s="361"/>
      <c r="N1" s="361"/>
      <c r="O1" s="361"/>
      <c r="P1" s="361"/>
      <c r="Q1" s="361"/>
      <c r="R1" s="361"/>
      <c r="S1" s="361"/>
      <c r="T1" s="361"/>
      <c r="U1" s="361"/>
      <c r="V1" s="360" t="s">
        <v>66</v>
      </c>
      <c r="W1" s="360"/>
    </row>
    <row r="2" spans="1:23" ht="12" customHeight="1" thickTop="1">
      <c r="A2" s="402" t="s">
        <v>0</v>
      </c>
      <c r="B2" s="516" t="s">
        <v>63</v>
      </c>
      <c r="C2" s="427" t="s">
        <v>171</v>
      </c>
      <c r="D2" s="428"/>
      <c r="E2" s="429"/>
      <c r="F2" s="396" t="s">
        <v>188</v>
      </c>
      <c r="G2" s="396"/>
      <c r="H2" s="397"/>
      <c r="I2" s="427" t="s">
        <v>172</v>
      </c>
      <c r="J2" s="428"/>
      <c r="K2" s="428"/>
      <c r="L2" s="428"/>
      <c r="M2" s="428"/>
      <c r="N2" s="428"/>
      <c r="O2" s="428"/>
      <c r="P2" s="429"/>
      <c r="Q2" s="518" t="s">
        <v>173</v>
      </c>
      <c r="R2" s="521" t="s">
        <v>181</v>
      </c>
      <c r="S2" s="513" t="s">
        <v>182</v>
      </c>
      <c r="T2" s="14"/>
      <c r="U2" s="384" t="s">
        <v>186</v>
      </c>
      <c r="V2" s="384"/>
      <c r="W2" s="385"/>
    </row>
    <row r="3" spans="1:23" ht="12" customHeight="1">
      <c r="A3" s="403"/>
      <c r="B3" s="459"/>
      <c r="C3" s="386" t="s">
        <v>8</v>
      </c>
      <c r="D3" s="401" t="s">
        <v>177</v>
      </c>
      <c r="E3" s="423" t="s">
        <v>2</v>
      </c>
      <c r="F3" s="386" t="s">
        <v>69</v>
      </c>
      <c r="G3" s="401" t="s">
        <v>99</v>
      </c>
      <c r="H3" s="423" t="s">
        <v>2</v>
      </c>
      <c r="I3" s="423" t="s">
        <v>178</v>
      </c>
      <c r="J3" s="511" t="s">
        <v>13</v>
      </c>
      <c r="K3" s="524" t="s">
        <v>17</v>
      </c>
      <c r="L3" s="401" t="s">
        <v>71</v>
      </c>
      <c r="M3" s="423" t="s">
        <v>179</v>
      </c>
      <c r="N3" s="423" t="s">
        <v>180</v>
      </c>
      <c r="O3" s="512" t="s">
        <v>192</v>
      </c>
      <c r="P3" s="423" t="s">
        <v>2</v>
      </c>
      <c r="Q3" s="519"/>
      <c r="R3" s="522"/>
      <c r="S3" s="514"/>
      <c r="T3" s="14"/>
      <c r="U3" s="386" t="s">
        <v>16</v>
      </c>
      <c r="V3" s="401" t="s">
        <v>94</v>
      </c>
      <c r="W3" s="401" t="s">
        <v>112</v>
      </c>
    </row>
    <row r="4" spans="1:23" ht="45.75" customHeight="1">
      <c r="A4" s="404"/>
      <c r="B4" s="517"/>
      <c r="C4" s="388"/>
      <c r="D4" s="422"/>
      <c r="E4" s="425"/>
      <c r="F4" s="388"/>
      <c r="G4" s="422"/>
      <c r="H4" s="425"/>
      <c r="I4" s="425"/>
      <c r="J4" s="435"/>
      <c r="K4" s="525"/>
      <c r="L4" s="422"/>
      <c r="M4" s="425"/>
      <c r="N4" s="425"/>
      <c r="O4" s="390"/>
      <c r="P4" s="425"/>
      <c r="Q4" s="520"/>
      <c r="R4" s="523"/>
      <c r="S4" s="515"/>
      <c r="T4" s="14"/>
      <c r="U4" s="388"/>
      <c r="V4" s="422"/>
      <c r="W4" s="422"/>
    </row>
    <row r="5" spans="1:23" ht="12" customHeight="1">
      <c r="A5" s="24"/>
      <c r="B5" s="96" t="s">
        <v>75</v>
      </c>
      <c r="C5" s="501" t="s">
        <v>76</v>
      </c>
      <c r="D5" s="502"/>
      <c r="E5" s="502"/>
      <c r="F5" s="502"/>
      <c r="G5" s="502"/>
      <c r="H5" s="502"/>
      <c r="I5" s="502"/>
      <c r="J5" s="502"/>
      <c r="K5" s="502"/>
      <c r="L5" s="502"/>
      <c r="M5" s="502"/>
      <c r="N5" s="502"/>
      <c r="O5" s="502"/>
      <c r="P5" s="502"/>
      <c r="Q5" s="502"/>
      <c r="R5" s="502"/>
      <c r="S5" s="502"/>
      <c r="T5" s="502"/>
      <c r="U5" s="502"/>
      <c r="V5" s="502"/>
      <c r="W5" s="502"/>
    </row>
    <row r="6" spans="1:23" ht="12" customHeight="1">
      <c r="A6" s="43">
        <v>1995</v>
      </c>
      <c r="B6" s="79">
        <f>'[1]Pop'!$D216</f>
        <v>266.557</v>
      </c>
      <c r="C6" s="44">
        <v>9.040431728639723</v>
      </c>
      <c r="D6" s="44">
        <v>2.6467960662872816</v>
      </c>
      <c r="E6" s="44">
        <f>AmCheese!M94</f>
        <v>11.687227794927004</v>
      </c>
      <c r="F6" s="44">
        <v>7.894546457987533</v>
      </c>
      <c r="G6" s="44">
        <v>2.135552946427716</v>
      </c>
      <c r="H6" s="44">
        <f aca="true" t="shared" si="0" ref="H6:H30">SUM(F6:G6)</f>
        <v>10.03009940441525</v>
      </c>
      <c r="I6" s="44">
        <v>1.0931225369190491</v>
      </c>
      <c r="J6" s="44">
        <v>0.03917922623604143</v>
      </c>
      <c r="K6" s="51">
        <v>0.40831157433315474</v>
      </c>
      <c r="L6" s="51">
        <v>2.0355458241230413</v>
      </c>
      <c r="M6" s="51">
        <v>0.1593765340938916</v>
      </c>
      <c r="N6" s="51" t="s">
        <v>7</v>
      </c>
      <c r="O6" s="51">
        <v>1.219090929457369</v>
      </c>
      <c r="P6" s="51">
        <f aca="true" t="shared" si="1" ref="P6:P30">SUM(I6:J6)+SUM(K6:O6)</f>
        <v>4.954626625162547</v>
      </c>
      <c r="Q6" s="51">
        <v>14.984726029577796</v>
      </c>
      <c r="R6" s="51">
        <v>0.27141691654247685</v>
      </c>
      <c r="S6" s="51">
        <v>26.94337074104728</v>
      </c>
      <c r="T6" s="30"/>
      <c r="U6" s="51">
        <v>5.442899366226375</v>
      </c>
      <c r="V6" s="51">
        <v>3.2536493132800857</v>
      </c>
      <c r="W6" s="51">
        <f>U6+V6</f>
        <v>8.69654867950646</v>
      </c>
    </row>
    <row r="7" spans="1:23" ht="12" customHeight="1">
      <c r="A7" s="41">
        <v>1996</v>
      </c>
      <c r="B7" s="78">
        <f>'[1]Pop'!$D217</f>
        <v>269.667</v>
      </c>
      <c r="C7" s="39">
        <v>9.187315689658021</v>
      </c>
      <c r="D7" s="39">
        <v>2.6213817355613336</v>
      </c>
      <c r="E7" s="39">
        <f>AmCheese!M95</f>
        <v>11.808697425219354</v>
      </c>
      <c r="F7" s="39">
        <v>8.22017630074886</v>
      </c>
      <c r="G7" s="39">
        <v>2.144466555559595</v>
      </c>
      <c r="H7" s="39">
        <f t="shared" si="0"/>
        <v>10.364642856308457</v>
      </c>
      <c r="I7" s="39">
        <v>1.0653997283648686</v>
      </c>
      <c r="J7" s="39">
        <v>0.03909229170006382</v>
      </c>
      <c r="K7" s="49">
        <v>0.392641097859104</v>
      </c>
      <c r="L7" s="49">
        <v>2.108218245229372</v>
      </c>
      <c r="M7" s="49">
        <v>0.16621507621025736</v>
      </c>
      <c r="N7" s="49">
        <v>0.24756718699220953</v>
      </c>
      <c r="O7" s="49">
        <v>0.8768009710573085</v>
      </c>
      <c r="P7" s="49">
        <f t="shared" si="1"/>
        <v>4.895934597413184</v>
      </c>
      <c r="Q7" s="134">
        <v>15.26057745372164</v>
      </c>
      <c r="R7" s="134">
        <v>0.2489924108824328</v>
      </c>
      <c r="S7" s="49">
        <v>27.318267289823424</v>
      </c>
      <c r="T7" s="30"/>
      <c r="U7" s="49">
        <v>5.435311546600002</v>
      </c>
      <c r="V7" s="49">
        <v>3.3176621536932585</v>
      </c>
      <c r="W7" s="49">
        <f>U7+V7</f>
        <v>8.75297370029326</v>
      </c>
    </row>
    <row r="8" spans="1:23" ht="12" customHeight="1">
      <c r="A8" s="41">
        <v>1997</v>
      </c>
      <c r="B8" s="78">
        <f>'[1]Pop'!$D218</f>
        <v>272.912</v>
      </c>
      <c r="C8" s="39">
        <v>9.513074954817235</v>
      </c>
      <c r="D8" s="39">
        <v>2.3017794697305414</v>
      </c>
      <c r="E8" s="39">
        <f>AmCheese!M96</f>
        <v>11.814854424547772</v>
      </c>
      <c r="F8" s="39">
        <v>8.164867977054298</v>
      </c>
      <c r="G8" s="39">
        <v>2.411761760550839</v>
      </c>
      <c r="H8" s="39">
        <f t="shared" si="0"/>
        <v>10.576629737605137</v>
      </c>
      <c r="I8" s="39">
        <v>0.9868284854472202</v>
      </c>
      <c r="J8" s="39">
        <v>0.03144385298488917</v>
      </c>
      <c r="K8" s="49">
        <v>0.3674388750819302</v>
      </c>
      <c r="L8" s="49">
        <v>2.2476931353598903</v>
      </c>
      <c r="M8" s="49">
        <v>0.177059633117013</v>
      </c>
      <c r="N8" s="49">
        <v>0.2518867893689055</v>
      </c>
      <c r="O8" s="49">
        <v>0.8342995208451649</v>
      </c>
      <c r="P8" s="49">
        <f t="shared" si="1"/>
        <v>4.896650292205013</v>
      </c>
      <c r="Q8" s="134">
        <v>15.473280029810152</v>
      </c>
      <c r="R8" s="134">
        <v>0.24915534167966966</v>
      </c>
      <c r="S8" s="49">
        <v>27.537333088006125</v>
      </c>
      <c r="T8" s="30"/>
      <c r="U8" s="49">
        <v>4.952554224221053</v>
      </c>
      <c r="V8" s="49">
        <v>3.048238992788885</v>
      </c>
      <c r="W8" s="134">
        <f aca="true" t="shared" si="2" ref="W8:W30">U8+V8</f>
        <v>8.000793217009939</v>
      </c>
    </row>
    <row r="9" spans="1:23" ht="12" customHeight="1">
      <c r="A9" s="41">
        <v>1998</v>
      </c>
      <c r="B9" s="78">
        <f>'[1]Pop'!$D219</f>
        <v>276.115</v>
      </c>
      <c r="C9" s="39">
        <v>9.596372738462454</v>
      </c>
      <c r="D9" s="39">
        <v>2.3820331738069855</v>
      </c>
      <c r="E9" s="39">
        <f>AmCheese!M97</f>
        <v>11.97840591226944</v>
      </c>
      <c r="F9" s="39">
        <v>8.326136292027806</v>
      </c>
      <c r="G9" s="39">
        <v>2.356287109332867</v>
      </c>
      <c r="H9" s="39">
        <f t="shared" si="0"/>
        <v>10.682423401360673</v>
      </c>
      <c r="I9" s="39">
        <v>1.0107664880933513</v>
      </c>
      <c r="J9" s="39">
        <v>0.026916828834855085</v>
      </c>
      <c r="K9" s="49">
        <v>0.33572874335180264</v>
      </c>
      <c r="L9" s="49">
        <v>2.2024226535775058</v>
      </c>
      <c r="M9" s="49" t="s">
        <v>7</v>
      </c>
      <c r="N9" s="49">
        <v>0.26902845371997475</v>
      </c>
      <c r="O9" s="49">
        <v>1.1034632175592043</v>
      </c>
      <c r="P9" s="49">
        <f t="shared" si="1"/>
        <v>4.948326385136694</v>
      </c>
      <c r="Q9" s="134">
        <v>15.630749786497365</v>
      </c>
      <c r="R9" s="134">
        <v>0.2320681032903645</v>
      </c>
      <c r="S9" s="49">
        <v>27.84122380205717</v>
      </c>
      <c r="T9" s="30"/>
      <c r="U9" s="49">
        <v>4.451240201170268</v>
      </c>
      <c r="V9" s="49">
        <v>3.6985458957318507</v>
      </c>
      <c r="W9" s="134">
        <f t="shared" si="2"/>
        <v>8.149786096902119</v>
      </c>
    </row>
    <row r="10" spans="1:23" ht="12" customHeight="1">
      <c r="A10" s="41">
        <v>1999</v>
      </c>
      <c r="B10" s="78">
        <f>'[1]Pop'!$D220</f>
        <v>279.295</v>
      </c>
      <c r="C10" s="39">
        <v>10.013430678070312</v>
      </c>
      <c r="D10" s="39">
        <v>2.6852224154299615</v>
      </c>
      <c r="E10" s="39">
        <f>AmCheese!M98</f>
        <v>12.69865309350027</v>
      </c>
      <c r="F10" s="39">
        <v>8.737507510784457</v>
      </c>
      <c r="G10" s="39">
        <v>2.2758583650626556</v>
      </c>
      <c r="H10" s="39">
        <f t="shared" si="0"/>
        <v>11.013365875847112</v>
      </c>
      <c r="I10" s="39">
        <v>1.0933371043004254</v>
      </c>
      <c r="J10" s="39">
        <v>0.02826929078113938</v>
      </c>
      <c r="K10" s="49">
        <v>0.28138117266350116</v>
      </c>
      <c r="L10" s="49">
        <v>2.2553975124000174</v>
      </c>
      <c r="M10" s="49" t="s">
        <v>7</v>
      </c>
      <c r="N10" s="49">
        <v>0.3005079244131007</v>
      </c>
      <c r="O10" s="49">
        <v>1.208126665416713</v>
      </c>
      <c r="P10" s="49">
        <f t="shared" si="1"/>
        <v>5.167019669974898</v>
      </c>
      <c r="Q10" s="134">
        <v>16.18038554582201</v>
      </c>
      <c r="R10" s="134">
        <v>0.26301728222893006</v>
      </c>
      <c r="S10" s="49">
        <v>29.142101388525415</v>
      </c>
      <c r="T10" s="30"/>
      <c r="U10" s="49">
        <v>4.66300634528938</v>
      </c>
      <c r="V10" s="49">
        <v>3.9776079056195064</v>
      </c>
      <c r="W10" s="134">
        <f t="shared" si="2"/>
        <v>8.640614250908886</v>
      </c>
    </row>
    <row r="11" spans="1:23" ht="12" customHeight="1">
      <c r="A11" s="41">
        <v>2000</v>
      </c>
      <c r="B11" s="78">
        <f>'[1]Pop'!$D221</f>
        <v>282.385</v>
      </c>
      <c r="C11" s="39">
        <v>9.866662728633123</v>
      </c>
      <c r="D11" s="39">
        <v>2.8172310278922907</v>
      </c>
      <c r="E11" s="81">
        <f>AmCheese!M99</f>
        <v>12.68387484645841</v>
      </c>
      <c r="F11" s="39">
        <v>9.052500934772675</v>
      </c>
      <c r="G11" s="39">
        <v>2.3584356947555807</v>
      </c>
      <c r="H11" s="40">
        <f t="shared" si="0"/>
        <v>11.410936629528257</v>
      </c>
      <c r="I11" s="39">
        <v>1.0214649461146494</v>
      </c>
      <c r="J11" s="39">
        <v>0.029896342562678598</v>
      </c>
      <c r="K11" s="49">
        <v>0.2968236039112269</v>
      </c>
      <c r="L11" s="49">
        <v>2.387401680129068</v>
      </c>
      <c r="M11" s="49" t="s">
        <v>7</v>
      </c>
      <c r="N11" s="49">
        <v>0.33389554172278635</v>
      </c>
      <c r="O11" s="49">
        <v>1.3736149560969109</v>
      </c>
      <c r="P11" s="49">
        <f t="shared" si="1"/>
        <v>5.443097070537321</v>
      </c>
      <c r="Q11" s="134">
        <v>16.854033700065578</v>
      </c>
      <c r="R11" s="134">
        <v>0.25444537540937034</v>
      </c>
      <c r="S11" s="49">
        <v>29.79235392193336</v>
      </c>
      <c r="T11" s="30"/>
      <c r="U11" s="49">
        <v>4.8819209800678</v>
      </c>
      <c r="V11" s="49">
        <v>3.1861123691177196</v>
      </c>
      <c r="W11" s="134">
        <f t="shared" si="2"/>
        <v>8.06803334918552</v>
      </c>
    </row>
    <row r="12" spans="1:23" ht="12" customHeight="1">
      <c r="A12" s="43">
        <v>2001</v>
      </c>
      <c r="B12" s="79">
        <f>'[1]Pop'!$D222</f>
        <v>285.309019</v>
      </c>
      <c r="C12" s="44">
        <v>9.886826086756361</v>
      </c>
      <c r="D12" s="44">
        <v>2.9264321940104687</v>
      </c>
      <c r="E12" s="82">
        <f>AmCheese!M100</f>
        <v>12.81325828076683</v>
      </c>
      <c r="F12" s="44">
        <v>9.34643213682023</v>
      </c>
      <c r="G12" s="44">
        <v>2.3405316738600863</v>
      </c>
      <c r="H12" s="46">
        <f t="shared" si="0"/>
        <v>11.686963810680316</v>
      </c>
      <c r="I12" s="44">
        <v>1.1222897355349641</v>
      </c>
      <c r="J12" s="44">
        <v>0.02977010028162533</v>
      </c>
      <c r="K12" s="51">
        <v>0.28171713514541535</v>
      </c>
      <c r="L12" s="51">
        <v>2.212413073565465</v>
      </c>
      <c r="M12" s="51" t="s">
        <v>7</v>
      </c>
      <c r="N12" s="51">
        <v>0.37056392860326376</v>
      </c>
      <c r="O12" s="51">
        <v>1.2882302229112614</v>
      </c>
      <c r="P12" s="51">
        <f t="shared" si="1"/>
        <v>5.304984196041995</v>
      </c>
      <c r="Q12" s="51">
        <v>16.99194800672231</v>
      </c>
      <c r="R12" s="51">
        <v>0.24659889908593816</v>
      </c>
      <c r="S12" s="51">
        <v>30.051806039867145</v>
      </c>
      <c r="T12" s="30"/>
      <c r="U12" s="51">
        <v>4.265616622870918</v>
      </c>
      <c r="V12" s="51">
        <v>3.4623791545825617</v>
      </c>
      <c r="W12" s="51">
        <f t="shared" si="2"/>
        <v>7.727995777453479</v>
      </c>
    </row>
    <row r="13" spans="1:23" ht="12" customHeight="1">
      <c r="A13" s="47">
        <v>2002</v>
      </c>
      <c r="B13" s="79">
        <f>'[1]Pop'!$D223</f>
        <v>288.104818</v>
      </c>
      <c r="C13" s="44">
        <v>9.75705471703335</v>
      </c>
      <c r="D13" s="44">
        <v>3.0743554367725725</v>
      </c>
      <c r="E13" s="82">
        <f>AmCheese!M101</f>
        <v>12.831410153805924</v>
      </c>
      <c r="F13" s="44">
        <v>9.382946907406987</v>
      </c>
      <c r="G13" s="44">
        <v>2.433961817628084</v>
      </c>
      <c r="H13" s="46">
        <f t="shared" si="0"/>
        <v>11.816908725035072</v>
      </c>
      <c r="I13" s="44">
        <v>1.0867062238086083</v>
      </c>
      <c r="J13" s="44">
        <v>0.03379064878756028</v>
      </c>
      <c r="K13" s="51">
        <v>0.2759504320033929</v>
      </c>
      <c r="L13" s="51">
        <v>2.32745083953381</v>
      </c>
      <c r="M13" s="51" t="s">
        <v>7</v>
      </c>
      <c r="N13" s="51">
        <v>0.42097879338149846</v>
      </c>
      <c r="O13" s="51">
        <v>1.4395962764447716</v>
      </c>
      <c r="P13" s="51">
        <f t="shared" si="1"/>
        <v>5.584473213959642</v>
      </c>
      <c r="Q13" s="51">
        <v>17.401381938994714</v>
      </c>
      <c r="R13" s="51">
        <v>0.2488755218234011</v>
      </c>
      <c r="S13" s="51">
        <v>30.481659508840913</v>
      </c>
      <c r="T13" s="30"/>
      <c r="U13" s="51">
        <v>4.65489304763004</v>
      </c>
      <c r="V13" s="51">
        <v>3.4086552485213906</v>
      </c>
      <c r="W13" s="51">
        <f t="shared" si="2"/>
        <v>8.063548296151431</v>
      </c>
    </row>
    <row r="14" spans="1:23" ht="12" customHeight="1">
      <c r="A14" s="47">
        <v>2003</v>
      </c>
      <c r="B14" s="79">
        <f>'[1]Pop'!$D224</f>
        <v>290.819634</v>
      </c>
      <c r="C14" s="44">
        <v>9.378522005485243</v>
      </c>
      <c r="D14" s="44">
        <v>3.1833518135755368</v>
      </c>
      <c r="E14" s="82">
        <f>AmCheese!M102</f>
        <v>12.561873819060779</v>
      </c>
      <c r="F14" s="44">
        <v>9.451257509965194</v>
      </c>
      <c r="G14" s="44">
        <v>2.5514892951820842</v>
      </c>
      <c r="H14" s="46">
        <f t="shared" si="0"/>
        <v>12.002746805147279</v>
      </c>
      <c r="I14" s="44">
        <v>1.127555231408695</v>
      </c>
      <c r="J14" s="44">
        <v>0.033104397385906474</v>
      </c>
      <c r="K14" s="51">
        <v>0.2693869826139115</v>
      </c>
      <c r="L14" s="51">
        <v>2.2961001690293292</v>
      </c>
      <c r="M14" s="51" t="s">
        <v>7</v>
      </c>
      <c r="N14" s="51">
        <v>0.45184774270155326</v>
      </c>
      <c r="O14" s="51">
        <v>1.5151235632793107</v>
      </c>
      <c r="P14" s="51">
        <f t="shared" si="1"/>
        <v>5.693118086418705</v>
      </c>
      <c r="Q14" s="51">
        <v>17.695864891565986</v>
      </c>
      <c r="R14" s="51">
        <v>0.26566983063711236</v>
      </c>
      <c r="S14" s="51">
        <v>30.523408541263876</v>
      </c>
      <c r="T14" s="30"/>
      <c r="U14" s="51">
        <v>4.658706897511883</v>
      </c>
      <c r="V14" s="51">
        <v>3.61079472371525</v>
      </c>
      <c r="W14" s="51">
        <f t="shared" si="2"/>
        <v>8.269501621227132</v>
      </c>
    </row>
    <row r="15" spans="1:23" ht="12" customHeight="1">
      <c r="A15" s="47">
        <v>2004</v>
      </c>
      <c r="B15" s="79">
        <f>'[1]Pop'!$D225</f>
        <v>293.463185</v>
      </c>
      <c r="C15" s="44">
        <v>10.196749814586074</v>
      </c>
      <c r="D15" s="44">
        <v>2.6644325233341246</v>
      </c>
      <c r="E15" s="82">
        <f>AmCheese!M103</f>
        <v>12.8611823379202</v>
      </c>
      <c r="F15" s="44">
        <v>9.677053555433739</v>
      </c>
      <c r="G15" s="44">
        <v>2.609684054077297</v>
      </c>
      <c r="H15" s="46">
        <f t="shared" si="0"/>
        <v>12.286737609511036</v>
      </c>
      <c r="I15" s="44">
        <v>1.197627054842986</v>
      </c>
      <c r="J15" s="44">
        <v>0.02743666498751964</v>
      </c>
      <c r="K15" s="51">
        <v>0.24514480671221328</v>
      </c>
      <c r="L15" s="51">
        <v>2.341174170035548</v>
      </c>
      <c r="M15" s="51" t="s">
        <v>7</v>
      </c>
      <c r="N15" s="51">
        <v>0.4763500791596371</v>
      </c>
      <c r="O15" s="51">
        <v>1.5217446909636259</v>
      </c>
      <c r="P15" s="51">
        <f t="shared" si="1"/>
        <v>5.80947746670153</v>
      </c>
      <c r="Q15" s="51">
        <v>18.096215076212566</v>
      </c>
      <c r="R15" s="51">
        <v>0.273507379459018</v>
      </c>
      <c r="S15" s="51">
        <v>31.230904793591783</v>
      </c>
      <c r="T15" s="30"/>
      <c r="U15" s="51">
        <v>4.055309783131693</v>
      </c>
      <c r="V15" s="51">
        <v>3.5543333996051327</v>
      </c>
      <c r="W15" s="51">
        <f t="shared" si="2"/>
        <v>7.609643182736826</v>
      </c>
    </row>
    <row r="16" spans="1:23" ht="12" customHeight="1">
      <c r="A16" s="47">
        <v>2005</v>
      </c>
      <c r="B16" s="79">
        <f>'[1]Pop'!$D226</f>
        <v>296.186216</v>
      </c>
      <c r="C16" s="44">
        <v>10.150416272393386</v>
      </c>
      <c r="D16" s="44">
        <v>2.4985810753999567</v>
      </c>
      <c r="E16" s="82">
        <f>AmCheese!M104</f>
        <v>12.648997347793342</v>
      </c>
      <c r="F16" s="44">
        <v>9.931101644283512</v>
      </c>
      <c r="G16" s="44">
        <v>2.729833719275459</v>
      </c>
      <c r="H16" s="46">
        <f t="shared" si="0"/>
        <v>12.66093536355897</v>
      </c>
      <c r="I16" s="44">
        <v>1.2352632638096561</v>
      </c>
      <c r="J16" s="44">
        <v>0.02952362760408272</v>
      </c>
      <c r="K16" s="51">
        <v>0.2584672932477944</v>
      </c>
      <c r="L16" s="51">
        <v>2.376378525260992</v>
      </c>
      <c r="M16" s="51" t="s">
        <v>7</v>
      </c>
      <c r="N16" s="51">
        <v>0.5534578227032315</v>
      </c>
      <c r="O16" s="51">
        <v>1.5489414233239813</v>
      </c>
      <c r="P16" s="51">
        <f t="shared" si="1"/>
        <v>6.002031955949738</v>
      </c>
      <c r="Q16" s="51">
        <v>18.662967319508706</v>
      </c>
      <c r="R16" s="51">
        <v>0.27029867369467325</v>
      </c>
      <c r="S16" s="51">
        <v>31.58226334099672</v>
      </c>
      <c r="T16" s="30"/>
      <c r="U16" s="51">
        <v>4.130657886541875</v>
      </c>
      <c r="V16" s="51">
        <v>3.460799134555269</v>
      </c>
      <c r="W16" s="51">
        <f t="shared" si="2"/>
        <v>7.591457021097144</v>
      </c>
    </row>
    <row r="17" spans="1:23" ht="12" customHeight="1">
      <c r="A17" s="42">
        <v>2006</v>
      </c>
      <c r="B17" s="78">
        <f>'[1]Pop'!$D227</f>
        <v>298.995825</v>
      </c>
      <c r="C17" s="39">
        <v>10.430771607146255</v>
      </c>
      <c r="D17" s="39">
        <v>2.6348405910266584</v>
      </c>
      <c r="E17" s="81">
        <f>AmCheese!M105</f>
        <v>13.065612198172914</v>
      </c>
      <c r="F17" s="39">
        <v>10.113079828642174</v>
      </c>
      <c r="G17" s="39">
        <v>2.8158714691797218</v>
      </c>
      <c r="H17" s="40">
        <f t="shared" si="0"/>
        <v>12.928951297821897</v>
      </c>
      <c r="I17" s="39">
        <v>1.228489015119467</v>
      </c>
      <c r="J17" s="39">
        <v>0.028003856325519196</v>
      </c>
      <c r="K17" s="49">
        <v>0.30763931280479134</v>
      </c>
      <c r="L17" s="49">
        <v>2.447443307687457</v>
      </c>
      <c r="M17" s="49" t="s">
        <v>7</v>
      </c>
      <c r="N17" s="49">
        <v>0.587801839233949</v>
      </c>
      <c r="O17" s="49">
        <v>1.56939521687139</v>
      </c>
      <c r="P17" s="49">
        <f t="shared" si="1"/>
        <v>6.168772548042574</v>
      </c>
      <c r="Q17" s="134">
        <v>19.09772384586447</v>
      </c>
      <c r="R17" s="134">
        <v>0.26394540549156836</v>
      </c>
      <c r="S17" s="49">
        <v>32.42728144952895</v>
      </c>
      <c r="T17" s="30"/>
      <c r="U17" s="49">
        <v>4.0507429980290155</v>
      </c>
      <c r="V17" s="49">
        <v>3.714155540466158</v>
      </c>
      <c r="W17" s="134">
        <f t="shared" si="2"/>
        <v>7.764898538495173</v>
      </c>
    </row>
    <row r="18" spans="1:23" ht="12" customHeight="1">
      <c r="A18" s="42">
        <v>2007</v>
      </c>
      <c r="B18" s="78">
        <f>'[1]Pop'!$D228</f>
        <v>302.003917</v>
      </c>
      <c r="C18" s="39">
        <v>10.108566838663977</v>
      </c>
      <c r="D18" s="39">
        <v>2.6842861325088183</v>
      </c>
      <c r="E18" s="81">
        <f>AmCheese!M106</f>
        <v>12.792852971172797</v>
      </c>
      <c r="F18" s="39">
        <v>10.656169001937863</v>
      </c>
      <c r="G18" s="39">
        <v>2.924192888203367</v>
      </c>
      <c r="H18" s="40">
        <f t="shared" si="0"/>
        <v>13.58036189014123</v>
      </c>
      <c r="I18" s="39">
        <v>1.2433259565571826</v>
      </c>
      <c r="J18" s="39">
        <v>0.02418420574502252</v>
      </c>
      <c r="K18" s="49">
        <v>0.33322849818122485</v>
      </c>
      <c r="L18" s="49">
        <v>2.492243087580354</v>
      </c>
      <c r="M18" s="49" t="s">
        <v>7</v>
      </c>
      <c r="N18" s="49">
        <v>0.6139066488487782</v>
      </c>
      <c r="O18" s="49">
        <v>1.5938044341566078</v>
      </c>
      <c r="P18" s="49">
        <f t="shared" si="1"/>
        <v>6.30069283106917</v>
      </c>
      <c r="Q18" s="134">
        <v>19.881054721210397</v>
      </c>
      <c r="R18" s="134">
        <v>0.26823516216919796</v>
      </c>
      <c r="S18" s="49">
        <v>32.942142854552394</v>
      </c>
      <c r="T18" s="30"/>
      <c r="U18" s="49">
        <v>4.09311979986235</v>
      </c>
      <c r="V18" s="49">
        <v>3.3737741222740496</v>
      </c>
      <c r="W18" s="134">
        <f t="shared" si="2"/>
        <v>7.4668939221364</v>
      </c>
    </row>
    <row r="19" spans="1:23" ht="12" customHeight="1">
      <c r="A19" s="42">
        <v>2008</v>
      </c>
      <c r="B19" s="78">
        <f>'[1]Pop'!$D229</f>
        <v>304.797761</v>
      </c>
      <c r="C19" s="39">
        <v>10.215896968142337</v>
      </c>
      <c r="D19" s="39">
        <v>2.914654765305539</v>
      </c>
      <c r="E19" s="81">
        <f>AmCheese!M107</f>
        <v>13.130551733447874</v>
      </c>
      <c r="F19" s="39">
        <v>10.103307887316685</v>
      </c>
      <c r="G19" s="39">
        <v>2.9517995994556934</v>
      </c>
      <c r="H19" s="40">
        <f t="shared" si="0"/>
        <v>13.055107486772378</v>
      </c>
      <c r="I19" s="39">
        <v>1.1024020984852592</v>
      </c>
      <c r="J19" s="39">
        <v>0.021811984730011842</v>
      </c>
      <c r="K19" s="49">
        <v>0.3678510515678897</v>
      </c>
      <c r="L19" s="49">
        <v>2.4106263155245378</v>
      </c>
      <c r="M19" s="49" t="s">
        <v>7</v>
      </c>
      <c r="N19" s="49">
        <v>0.6123835870642692</v>
      </c>
      <c r="O19" s="49">
        <v>1.448074143581233</v>
      </c>
      <c r="P19" s="49">
        <f t="shared" si="1"/>
        <v>5.9631491809532005</v>
      </c>
      <c r="Q19" s="134">
        <v>19.01825666772558</v>
      </c>
      <c r="R19" s="134">
        <v>0.2391973636596235</v>
      </c>
      <c r="S19" s="49">
        <v>32.388005764833075</v>
      </c>
      <c r="T19" s="30"/>
      <c r="U19" s="49">
        <v>4.0836821912565595</v>
      </c>
      <c r="V19" s="49">
        <v>2.9925777571574748</v>
      </c>
      <c r="W19" s="134">
        <f t="shared" si="2"/>
        <v>7.076259948414034</v>
      </c>
    </row>
    <row r="20" spans="1:23" ht="12" customHeight="1">
      <c r="A20" s="42">
        <v>2009</v>
      </c>
      <c r="B20" s="78">
        <f>'[1]Pop'!$D230</f>
        <v>307.439406</v>
      </c>
      <c r="C20" s="39">
        <v>10.235286255544066</v>
      </c>
      <c r="D20" s="39">
        <v>3.120015819338535</v>
      </c>
      <c r="E20" s="81">
        <f>AmCheese!M108</f>
        <v>13.3553020748826</v>
      </c>
      <c r="F20" s="39">
        <v>10.08179955527963</v>
      </c>
      <c r="G20" s="39">
        <v>2.9479349893176403</v>
      </c>
      <c r="H20" s="40">
        <f t="shared" si="0"/>
        <v>13.029734544597272</v>
      </c>
      <c r="I20" s="39">
        <v>1.163105333076439</v>
      </c>
      <c r="J20" s="39">
        <v>0.028891425244702815</v>
      </c>
      <c r="K20" s="49">
        <v>0.3604198427654051</v>
      </c>
      <c r="L20" s="49">
        <v>2.3907026485501914</v>
      </c>
      <c r="M20" s="49" t="s">
        <v>7</v>
      </c>
      <c r="N20" s="49">
        <v>0.6429594727814611</v>
      </c>
      <c r="O20" s="49">
        <v>1.2858554397498876</v>
      </c>
      <c r="P20" s="49">
        <f t="shared" si="1"/>
        <v>5.871934162168087</v>
      </c>
      <c r="Q20" s="134">
        <v>18.901668706765356</v>
      </c>
      <c r="R20" s="134">
        <v>0.22362956860230532</v>
      </c>
      <c r="S20" s="49">
        <v>32.48060035025026</v>
      </c>
      <c r="T20" s="30"/>
      <c r="U20" s="49">
        <v>3.783397313695769</v>
      </c>
      <c r="V20" s="49">
        <v>3.211553173505676</v>
      </c>
      <c r="W20" s="134">
        <f t="shared" si="2"/>
        <v>6.994950487201445</v>
      </c>
    </row>
    <row r="21" spans="1:23" ht="12" customHeight="1">
      <c r="A21" s="42">
        <v>2010</v>
      </c>
      <c r="B21" s="78">
        <f>'[1]Pop'!$D231</f>
        <v>309.741279</v>
      </c>
      <c r="C21" s="39">
        <v>10.06490597841947</v>
      </c>
      <c r="D21" s="39">
        <v>3.239863017410731</v>
      </c>
      <c r="E21" s="81">
        <f>AmCheese!M109</f>
        <v>13.304768995830193</v>
      </c>
      <c r="F21" s="39">
        <v>10.577822567624546</v>
      </c>
      <c r="G21" s="39">
        <v>2.965236426043434</v>
      </c>
      <c r="H21" s="40">
        <f t="shared" si="0"/>
        <v>13.54305899366798</v>
      </c>
      <c r="I21" s="39">
        <v>1.179912765673048</v>
      </c>
      <c r="J21" s="39">
        <v>0.021199648361014848</v>
      </c>
      <c r="K21" s="49">
        <v>0.36206251440956727</v>
      </c>
      <c r="L21" s="49">
        <v>2.2994519487267757</v>
      </c>
      <c r="M21" s="49">
        <v>0.29765235996995465</v>
      </c>
      <c r="N21" s="49">
        <v>0.6617329127274809</v>
      </c>
      <c r="O21" s="49">
        <v>1.0542440496568413</v>
      </c>
      <c r="P21" s="49">
        <f t="shared" si="1"/>
        <v>5.876256199524683</v>
      </c>
      <c r="Q21" s="134">
        <v>19.419315193192663</v>
      </c>
      <c r="R21" s="134">
        <v>0.20072147583457228</v>
      </c>
      <c r="S21" s="49">
        <v>32.92480566485743</v>
      </c>
      <c r="T21"/>
      <c r="U21" s="49">
        <v>3.5321290326329056</v>
      </c>
      <c r="V21" s="49">
        <v>3.110760706841402</v>
      </c>
      <c r="W21" s="134">
        <f t="shared" si="2"/>
        <v>6.642889739474308</v>
      </c>
    </row>
    <row r="22" spans="1:23" ht="12" customHeight="1">
      <c r="A22" s="140">
        <v>2011</v>
      </c>
      <c r="B22" s="122">
        <f>'[1]Pop'!$D232</f>
        <v>311.973914</v>
      </c>
      <c r="C22" s="141">
        <v>9.591023582748505</v>
      </c>
      <c r="D22" s="141">
        <v>3.4482119594170935</v>
      </c>
      <c r="E22" s="142">
        <f>AmCheese!M110</f>
        <v>13.039235542165601</v>
      </c>
      <c r="F22" s="141">
        <v>10.828911113054435</v>
      </c>
      <c r="G22" s="141">
        <v>3.1552524668043485</v>
      </c>
      <c r="H22" s="143">
        <f t="shared" si="0"/>
        <v>13.984163579858784</v>
      </c>
      <c r="I22" s="141">
        <v>1.1426861196940419</v>
      </c>
      <c r="J22" s="141">
        <v>0.03405674578234451</v>
      </c>
      <c r="K22" s="144">
        <v>0.4436404511860436</v>
      </c>
      <c r="L22" s="144">
        <v>2.1979705815231627</v>
      </c>
      <c r="M22" s="144">
        <v>0.30159083241420254</v>
      </c>
      <c r="N22" s="144">
        <v>0.6863801545807612</v>
      </c>
      <c r="O22" s="144">
        <v>1.1861745997244906</v>
      </c>
      <c r="P22" s="144">
        <f t="shared" si="1"/>
        <v>5.992499484905047</v>
      </c>
      <c r="Q22" s="144">
        <v>19.97666306476383</v>
      </c>
      <c r="R22" s="144">
        <v>0.2297867454223497</v>
      </c>
      <c r="S22" s="144">
        <v>33.24568535235178</v>
      </c>
      <c r="T22"/>
      <c r="U22" s="144">
        <v>3.6179389643279416</v>
      </c>
      <c r="V22" s="144">
        <v>3.1255786341161844</v>
      </c>
      <c r="W22" s="51">
        <f t="shared" si="2"/>
        <v>6.743517598444126</v>
      </c>
    </row>
    <row r="23" spans="1:23" ht="12" customHeight="1">
      <c r="A23" s="47">
        <v>2012</v>
      </c>
      <c r="B23" s="79">
        <f>'[1]Pop'!$D233</f>
        <v>314.167558</v>
      </c>
      <c r="C23" s="44">
        <v>9.594680997095624</v>
      </c>
      <c r="D23" s="44">
        <v>3.662249928215195</v>
      </c>
      <c r="E23" s="82">
        <f>AmCheese!M111</f>
        <v>13.256930925310819</v>
      </c>
      <c r="F23" s="44">
        <v>10.692363171793609</v>
      </c>
      <c r="G23" s="44">
        <v>3.114325682265648</v>
      </c>
      <c r="H23" s="46">
        <f t="shared" si="0"/>
        <v>13.806688854059256</v>
      </c>
      <c r="I23" s="44">
        <v>1.093107649389823</v>
      </c>
      <c r="J23" s="44">
        <v>0.03712284929670988</v>
      </c>
      <c r="K23" s="51">
        <v>0.4548441363531454</v>
      </c>
      <c r="L23" s="51">
        <v>2.3978278277494427</v>
      </c>
      <c r="M23" s="51">
        <v>0.3039257589958606</v>
      </c>
      <c r="N23" s="51">
        <v>0.6693367545580949</v>
      </c>
      <c r="O23" s="51">
        <v>1.277536288793321</v>
      </c>
      <c r="P23" s="51">
        <f t="shared" si="1"/>
        <v>6.233701265136397</v>
      </c>
      <c r="Q23" s="51">
        <v>20.040390119195656</v>
      </c>
      <c r="R23" s="51">
        <v>0.2262342593798594</v>
      </c>
      <c r="S23" s="51">
        <v>33.52355530388633</v>
      </c>
      <c r="T23"/>
      <c r="U23" s="51">
        <v>3.6935081021553224</v>
      </c>
      <c r="V23" s="51">
        <v>2.925165175711746</v>
      </c>
      <c r="W23" s="51">
        <f t="shared" si="2"/>
        <v>6.618673277867068</v>
      </c>
    </row>
    <row r="24" spans="1:23" ht="12" customHeight="1">
      <c r="A24" s="140">
        <v>2013</v>
      </c>
      <c r="B24" s="122">
        <f>'[1]Pop'!$D234</f>
        <v>316.294766</v>
      </c>
      <c r="C24" s="141">
        <v>9.647278904246413</v>
      </c>
      <c r="D24" s="141">
        <v>3.7100055567888717</v>
      </c>
      <c r="E24" s="142">
        <f>AmCheese!M112</f>
        <v>13.357284461035286</v>
      </c>
      <c r="F24" s="141">
        <v>10.739951548816371</v>
      </c>
      <c r="G24" s="141">
        <v>3.097833376359717</v>
      </c>
      <c r="H24" s="143">
        <f t="shared" si="0"/>
        <v>13.837784925176088</v>
      </c>
      <c r="I24" s="141">
        <v>1.0036311689336586</v>
      </c>
      <c r="J24" s="141">
        <v>0.027867813956205315</v>
      </c>
      <c r="K24" s="144">
        <v>0.47707195198852964</v>
      </c>
      <c r="L24" s="144">
        <v>2.465384600493291</v>
      </c>
      <c r="M24" s="144">
        <v>0.3173717578957185</v>
      </c>
      <c r="N24" s="144">
        <v>0.7053495729955394</v>
      </c>
      <c r="O24" s="144">
        <v>1.2572718052199363</v>
      </c>
      <c r="P24" s="144">
        <f t="shared" si="1"/>
        <v>6.2539486714828785</v>
      </c>
      <c r="Q24" s="144">
        <v>20.09173359665897</v>
      </c>
      <c r="R24" s="144">
        <v>0.23839456249919108</v>
      </c>
      <c r="S24" s="144">
        <v>33.68741262019344</v>
      </c>
      <c r="T24"/>
      <c r="U24" s="51">
        <v>3.6313779682958303</v>
      </c>
      <c r="V24" s="51">
        <v>2.7381388916185863</v>
      </c>
      <c r="W24" s="51">
        <f t="shared" si="2"/>
        <v>6.369516859914416</v>
      </c>
    </row>
    <row r="25" spans="1:23" ht="12" customHeight="1">
      <c r="A25" s="140">
        <v>2014</v>
      </c>
      <c r="B25" s="122">
        <f>'[1]Pop'!$D235</f>
        <v>318.576955</v>
      </c>
      <c r="C25" s="141">
        <v>9.859604313767452</v>
      </c>
      <c r="D25" s="141">
        <v>3.805945819864568</v>
      </c>
      <c r="E25" s="142">
        <f>AmCheese!M113</f>
        <v>13.665550133632022</v>
      </c>
      <c r="F25" s="141">
        <v>11.176851383002337</v>
      </c>
      <c r="G25" s="141">
        <v>3.0255889497974753</v>
      </c>
      <c r="H25" s="143">
        <f t="shared" si="0"/>
        <v>14.202440332799812</v>
      </c>
      <c r="I25" s="141">
        <v>1.0206241197246033</v>
      </c>
      <c r="J25" s="141">
        <v>0.009536852449246536</v>
      </c>
      <c r="K25" s="144">
        <v>0.47164637145401217</v>
      </c>
      <c r="L25" s="144">
        <v>2.453477560247381</v>
      </c>
      <c r="M25" s="144">
        <v>0.31855152820672966</v>
      </c>
      <c r="N25" s="144">
        <v>0.7180528955250429</v>
      </c>
      <c r="O25" s="144">
        <v>1.314602592896226</v>
      </c>
      <c r="P25" s="144">
        <f t="shared" si="1"/>
        <v>6.306491920503241</v>
      </c>
      <c r="Q25" s="144">
        <v>20.508932253303055</v>
      </c>
      <c r="R25" s="144">
        <v>0.258245295865798</v>
      </c>
      <c r="S25" s="144">
        <v>34.43272768280087</v>
      </c>
      <c r="T25"/>
      <c r="U25" s="144">
        <v>4.385713239762594</v>
      </c>
      <c r="V25" s="144">
        <v>2.9804352923142226</v>
      </c>
      <c r="W25" s="51">
        <f t="shared" si="2"/>
        <v>7.366148532076816</v>
      </c>
    </row>
    <row r="26" spans="1:23" ht="12" customHeight="1">
      <c r="A26" s="140">
        <v>2015</v>
      </c>
      <c r="B26" s="122">
        <f>'[1]Pop'!$D236</f>
        <v>320.870703</v>
      </c>
      <c r="C26" s="141">
        <v>10.179288934446971</v>
      </c>
      <c r="D26" s="141">
        <v>3.8650851647738103</v>
      </c>
      <c r="E26" s="142">
        <f>AmCheese!M114</f>
        <v>14.044371808821143</v>
      </c>
      <c r="F26" s="141">
        <v>11.282323694975318</v>
      </c>
      <c r="G26" s="141">
        <v>3.2003703632722926</v>
      </c>
      <c r="H26" s="143">
        <f t="shared" si="0"/>
        <v>14.48269405824761</v>
      </c>
      <c r="I26" s="141">
        <v>1.053392768253572</v>
      </c>
      <c r="J26" s="141">
        <v>0.009765595179497846</v>
      </c>
      <c r="K26" s="144">
        <v>0.5046533818284191</v>
      </c>
      <c r="L26" s="144">
        <v>2.497890359299749</v>
      </c>
      <c r="M26" s="144">
        <v>0.3179723824951365</v>
      </c>
      <c r="N26" s="144">
        <v>0.7252559396887377</v>
      </c>
      <c r="O26" s="144">
        <v>1.4802908331285647</v>
      </c>
      <c r="P26" s="144">
        <f t="shared" si="1"/>
        <v>6.589221259873677</v>
      </c>
      <c r="Q26" s="144">
        <v>21.071915318121285</v>
      </c>
      <c r="R26" s="144">
        <v>0.2814444673891715</v>
      </c>
      <c r="S26" s="144">
        <v>35.397731594331596</v>
      </c>
      <c r="T26" s="156"/>
      <c r="U26" s="144">
        <v>4.481944688480954</v>
      </c>
      <c r="V26" s="144">
        <v>2.839866623784596</v>
      </c>
      <c r="W26" s="51">
        <f t="shared" si="2"/>
        <v>7.321811312265551</v>
      </c>
    </row>
    <row r="27" spans="1:23" ht="12" customHeight="1">
      <c r="A27" s="187">
        <v>2016</v>
      </c>
      <c r="B27" s="183">
        <f>'[1]Pop'!$D237</f>
        <v>323.161011</v>
      </c>
      <c r="C27" s="188">
        <v>10.406588340911549</v>
      </c>
      <c r="D27" s="188">
        <v>3.955516771748257</v>
      </c>
      <c r="E27" s="189">
        <f>AmCheese!M115</f>
        <v>14.362105112659808</v>
      </c>
      <c r="F27" s="188">
        <v>11.741990932323267</v>
      </c>
      <c r="G27" s="188">
        <v>3.492786839201707</v>
      </c>
      <c r="H27" s="190">
        <f t="shared" si="0"/>
        <v>15.234777771524975</v>
      </c>
      <c r="I27" s="188">
        <v>1.0590936310735382</v>
      </c>
      <c r="J27" s="188">
        <v>0.008300043013147535</v>
      </c>
      <c r="K27" s="191">
        <v>0.5215349920383932</v>
      </c>
      <c r="L27" s="191">
        <v>2.6115864226222745</v>
      </c>
      <c r="M27" s="191">
        <v>0.3075684238548296</v>
      </c>
      <c r="N27" s="191">
        <v>0.7610071746640437</v>
      </c>
      <c r="O27" s="191">
        <v>1.5735609004069095</v>
      </c>
      <c r="P27" s="191">
        <f t="shared" si="1"/>
        <v>6.842651587673137</v>
      </c>
      <c r="Q27" s="191">
        <v>22.07742935919811</v>
      </c>
      <c r="R27" s="191">
        <v>0.2764734721508159</v>
      </c>
      <c r="S27" s="191">
        <v>36.71600794400874</v>
      </c>
      <c r="T27" s="192"/>
      <c r="U27" s="191">
        <v>4.857899024211186</v>
      </c>
      <c r="V27" s="191">
        <v>2.121589476027478</v>
      </c>
      <c r="W27" s="193">
        <f t="shared" si="2"/>
        <v>6.979488500238664</v>
      </c>
    </row>
    <row r="28" spans="1:23" ht="12" customHeight="1">
      <c r="A28" s="187">
        <v>2017</v>
      </c>
      <c r="B28" s="183">
        <f>'[1]Pop'!$D238</f>
        <v>325.20603</v>
      </c>
      <c r="C28" s="188">
        <v>11.091170241421532</v>
      </c>
      <c r="D28" s="188">
        <v>3.9989322531205356</v>
      </c>
      <c r="E28" s="189">
        <f>AmCheese!M116</f>
        <v>15.09010249454207</v>
      </c>
      <c r="F28" s="188">
        <v>11.611118409520147</v>
      </c>
      <c r="G28" s="188">
        <v>3.5100062587989873</v>
      </c>
      <c r="H28" s="190">
        <f t="shared" si="0"/>
        <v>15.121124668319133</v>
      </c>
      <c r="I28" s="188">
        <v>1.0452651315364379</v>
      </c>
      <c r="J28" s="188">
        <v>0.006892188793719285</v>
      </c>
      <c r="K28" s="191">
        <v>0.530558595521916</v>
      </c>
      <c r="L28" s="191">
        <v>2.580097789760097</v>
      </c>
      <c r="M28" s="191">
        <v>0.30104401061264074</v>
      </c>
      <c r="N28" s="191">
        <v>0.8018583405252763</v>
      </c>
      <c r="O28" s="191">
        <v>1.4775941105805808</v>
      </c>
      <c r="P28" s="191">
        <f t="shared" si="1"/>
        <v>6.743310167330669</v>
      </c>
      <c r="Q28" s="191">
        <v>21.864434835649803</v>
      </c>
      <c r="R28" s="191">
        <v>0.30410567725327853</v>
      </c>
      <c r="S28" s="191">
        <v>37.25864300744515</v>
      </c>
      <c r="T28" s="223"/>
      <c r="U28" s="225">
        <v>5.17179832120579</v>
      </c>
      <c r="V28" s="225">
        <v>1.9406497474846944</v>
      </c>
      <c r="W28" s="134">
        <f t="shared" si="2"/>
        <v>7.112448068690484</v>
      </c>
    </row>
    <row r="29" spans="1:23" ht="12" customHeight="1">
      <c r="A29" s="187">
        <v>2018</v>
      </c>
      <c r="B29" s="183">
        <f>'[1]Pop'!$D239</f>
        <v>326.923976</v>
      </c>
      <c r="C29" s="188">
        <v>10.265297777613426</v>
      </c>
      <c r="D29" s="188">
        <v>5.137398531363604</v>
      </c>
      <c r="E29" s="189">
        <f>AmCheese!M117</f>
        <v>15.402696308977031</v>
      </c>
      <c r="F29" s="188">
        <v>12.211518154214977</v>
      </c>
      <c r="G29" s="188">
        <v>3.493196467341222</v>
      </c>
      <c r="H29" s="190">
        <f t="shared" si="0"/>
        <v>15.7047146215562</v>
      </c>
      <c r="I29" s="188">
        <v>1.0782331463238262</v>
      </c>
      <c r="J29" s="188">
        <v>0.00646328484024166</v>
      </c>
      <c r="K29" s="191">
        <v>0.5406564521350944</v>
      </c>
      <c r="L29" s="191">
        <v>2.5888113245779185</v>
      </c>
      <c r="M29" s="191">
        <v>0.3132413391813557</v>
      </c>
      <c r="N29" s="191">
        <v>0.8773901574879861</v>
      </c>
      <c r="O29" s="191">
        <v>1.4782192010456867</v>
      </c>
      <c r="P29" s="191">
        <f t="shared" si="1"/>
        <v>6.88301490559211</v>
      </c>
      <c r="Q29" s="191">
        <v>22.58772952714831</v>
      </c>
      <c r="R29" s="191">
        <v>0.25541412111053</v>
      </c>
      <c r="S29" s="191">
        <v>38.24583995723587</v>
      </c>
      <c r="T29" s="222"/>
      <c r="U29" s="225">
        <v>5.240493588026104</v>
      </c>
      <c r="V29" s="242">
        <v>1.843413283337775</v>
      </c>
      <c r="W29" s="243">
        <f t="shared" si="2"/>
        <v>7.0839068713638795</v>
      </c>
    </row>
    <row r="30" spans="1:23" ht="12" customHeight="1" thickBot="1">
      <c r="A30" s="157">
        <v>2019</v>
      </c>
      <c r="B30" s="158">
        <f>'[1]Pop'!$D240</f>
        <v>328.475998</v>
      </c>
      <c r="C30" s="159">
        <v>10.09216264027447</v>
      </c>
      <c r="D30" s="159">
        <v>5.446720004505761</v>
      </c>
      <c r="E30" s="160">
        <f>AmCheese!M118</f>
        <v>15.538882644780234</v>
      </c>
      <c r="F30" s="159">
        <v>12.475886099850644</v>
      </c>
      <c r="G30" s="159">
        <v>3.395540463415851</v>
      </c>
      <c r="H30" s="161">
        <f t="shared" si="0"/>
        <v>15.871426563266496</v>
      </c>
      <c r="I30" s="159">
        <v>1.1176035864524552</v>
      </c>
      <c r="J30" s="159">
        <v>0.005691517315383188</v>
      </c>
      <c r="K30" s="162">
        <v>0.5506039146242319</v>
      </c>
      <c r="L30" s="162">
        <v>2.616004771064006</v>
      </c>
      <c r="M30" s="162">
        <v>0.31077726840091247</v>
      </c>
      <c r="N30" s="162">
        <v>0.9290431877122918</v>
      </c>
      <c r="O30" s="162">
        <v>1.3846177818151277</v>
      </c>
      <c r="P30" s="162">
        <f t="shared" si="1"/>
        <v>6.914342027384408</v>
      </c>
      <c r="Q30" s="162">
        <v>22.785768590650903</v>
      </c>
      <c r="R30" s="162">
        <v>0.26964222816669847</v>
      </c>
      <c r="S30" s="162">
        <v>38.59429346359783</v>
      </c>
      <c r="T30" s="222"/>
      <c r="U30" s="224">
        <v>4.65221206208193</v>
      </c>
      <c r="V30" s="240">
        <v>2.3464088843410713</v>
      </c>
      <c r="W30" s="244">
        <f t="shared" si="2"/>
        <v>6.998620946423001</v>
      </c>
    </row>
    <row r="31" spans="1:23" ht="12" customHeight="1" thickTop="1">
      <c r="A31" s="8" t="s">
        <v>67</v>
      </c>
      <c r="B31" s="8"/>
      <c r="K31" s="8"/>
      <c r="L31" s="152"/>
      <c r="M31" s="152"/>
      <c r="N31" s="152"/>
      <c r="O31" s="152"/>
      <c r="P31" s="152"/>
      <c r="Q31" s="152"/>
      <c r="R31" s="152"/>
      <c r="S31" s="152"/>
      <c r="T31" s="153"/>
      <c r="U31" s="152"/>
      <c r="V31" s="152"/>
      <c r="W31" s="152"/>
    </row>
    <row r="32" spans="1:23" ht="12" customHeight="1">
      <c r="A32" s="466" t="s">
        <v>162</v>
      </c>
      <c r="B32" s="467"/>
      <c r="C32" s="467"/>
      <c r="D32" s="467"/>
      <c r="E32" s="13"/>
      <c r="F32" s="13"/>
      <c r="G32" s="13"/>
      <c r="H32" s="13"/>
      <c r="I32" s="13"/>
      <c r="J32" s="13"/>
      <c r="K32" s="13"/>
      <c r="L32" s="152"/>
      <c r="M32" s="152"/>
      <c r="N32" s="152"/>
      <c r="O32" s="152"/>
      <c r="P32" s="152"/>
      <c r="Q32" s="152"/>
      <c r="R32" s="152"/>
      <c r="S32" s="152"/>
      <c r="T32" s="153"/>
      <c r="U32" s="152"/>
      <c r="V32" s="152"/>
      <c r="W32" s="152"/>
    </row>
    <row r="33" spans="1:23" ht="12" customHeight="1">
      <c r="A33" s="13"/>
      <c r="B33" s="13"/>
      <c r="C33" s="13"/>
      <c r="D33" s="13"/>
      <c r="E33" s="13"/>
      <c r="F33" s="13"/>
      <c r="G33" s="13"/>
      <c r="H33" s="13"/>
      <c r="I33" s="13"/>
      <c r="J33" s="13"/>
      <c r="K33" s="13"/>
      <c r="L33" s="152"/>
      <c r="M33" s="152"/>
      <c r="N33" s="152"/>
      <c r="O33" s="152"/>
      <c r="P33" s="152"/>
      <c r="Q33" s="152"/>
      <c r="R33" s="152"/>
      <c r="S33" s="152"/>
      <c r="T33" s="153"/>
      <c r="U33" s="152"/>
      <c r="V33" s="152"/>
      <c r="W33" s="152"/>
    </row>
    <row r="34" spans="1:23" ht="48" customHeight="1">
      <c r="A34" s="393" t="s">
        <v>187</v>
      </c>
      <c r="B34" s="394"/>
      <c r="C34" s="394"/>
      <c r="D34" s="394"/>
      <c r="E34" s="394"/>
      <c r="F34" s="394"/>
      <c r="G34" s="394"/>
      <c r="H34" s="394"/>
      <c r="I34" s="394"/>
      <c r="J34" s="394"/>
      <c r="K34" s="394"/>
      <c r="L34" s="394"/>
      <c r="M34" s="394"/>
      <c r="N34" s="394"/>
      <c r="O34" s="327"/>
      <c r="P34" s="327"/>
      <c r="Q34" s="13"/>
      <c r="R34" s="13"/>
      <c r="S34" s="13"/>
      <c r="T34" s="13"/>
      <c r="U34" s="13"/>
      <c r="V34" s="13"/>
      <c r="W34" s="13"/>
    </row>
    <row r="35" spans="1:23" ht="12" customHeight="1">
      <c r="A35" s="507"/>
      <c r="B35" s="508"/>
      <c r="C35" s="508"/>
      <c r="D35" s="508"/>
      <c r="E35" s="508"/>
      <c r="F35" s="508"/>
      <c r="G35" s="508"/>
      <c r="H35" s="508"/>
      <c r="I35" s="508"/>
      <c r="J35" s="508"/>
      <c r="K35" s="508"/>
      <c r="L35" s="508"/>
      <c r="M35" s="508"/>
      <c r="N35" s="508"/>
      <c r="O35" s="508"/>
      <c r="P35" s="13"/>
      <c r="Q35" s="13"/>
      <c r="R35" s="13"/>
      <c r="S35" s="13"/>
      <c r="T35" s="13"/>
      <c r="U35" s="13"/>
      <c r="V35" s="13"/>
      <c r="W35" s="13"/>
    </row>
    <row r="36" spans="1:23" ht="12" customHeight="1">
      <c r="A36" s="509" t="s">
        <v>200</v>
      </c>
      <c r="B36" s="510"/>
      <c r="C36" s="510"/>
      <c r="D36" s="510"/>
      <c r="E36" s="510"/>
      <c r="F36" s="510"/>
      <c r="G36" s="510"/>
      <c r="H36" s="510"/>
      <c r="I36" s="510"/>
      <c r="J36" s="510"/>
      <c r="K36" s="510"/>
      <c r="L36" s="510"/>
      <c r="M36" s="510"/>
      <c r="N36" s="510"/>
      <c r="O36" s="510"/>
      <c r="P36" s="13"/>
      <c r="Q36" s="13"/>
      <c r="R36" s="13"/>
      <c r="S36" s="13"/>
      <c r="T36" s="13"/>
      <c r="U36" s="13"/>
      <c r="V36" s="13"/>
      <c r="W36" s="13"/>
    </row>
    <row r="37" spans="11:23" ht="12" customHeight="1">
      <c r="K37" s="13"/>
      <c r="L37"/>
      <c r="M37" s="13"/>
      <c r="N37"/>
      <c r="O37" s="13"/>
      <c r="P37" s="13"/>
      <c r="Q37" s="13"/>
      <c r="R37" s="13"/>
      <c r="S37" s="13"/>
      <c r="T37" s="13"/>
      <c r="U37" s="13"/>
      <c r="V37" s="13"/>
      <c r="W37" s="13"/>
    </row>
    <row r="38" spans="7:23" ht="12" customHeight="1">
      <c r="G38"/>
      <c r="H38"/>
      <c r="K38" s="13"/>
      <c r="L38" s="13"/>
      <c r="M38" s="13"/>
      <c r="N38"/>
      <c r="O38" s="13"/>
      <c r="P38" s="13"/>
      <c r="Q38" s="13"/>
      <c r="R38" s="13"/>
      <c r="S38" s="13"/>
      <c r="T38" s="13"/>
      <c r="U38" s="13"/>
      <c r="V38" s="13"/>
      <c r="W38" s="13"/>
    </row>
    <row r="39" spans="11:23" ht="12" customHeight="1">
      <c r="K39" s="13"/>
      <c r="L39" s="13"/>
      <c r="M39" s="13"/>
      <c r="N39"/>
      <c r="O39" s="13"/>
      <c r="P39" s="13"/>
      <c r="Q39" s="13"/>
      <c r="R39" s="13"/>
      <c r="S39" s="13"/>
      <c r="T39" s="13"/>
      <c r="U39" s="13"/>
      <c r="V39" s="13"/>
      <c r="W39" s="13"/>
    </row>
    <row r="40" spans="11:23" ht="12" customHeight="1">
      <c r="K40" s="13"/>
      <c r="L40" s="13"/>
      <c r="M40" s="13"/>
      <c r="N40"/>
      <c r="O40" s="13"/>
      <c r="P40" s="13"/>
      <c r="Q40" s="13"/>
      <c r="R40" s="13"/>
      <c r="S40" s="13"/>
      <c r="T40" s="13"/>
      <c r="U40" s="13"/>
      <c r="V40" s="13"/>
      <c r="W40" s="13"/>
    </row>
    <row r="41" spans="11:23" ht="12" customHeight="1">
      <c r="K41" s="13"/>
      <c r="L41" s="13"/>
      <c r="M41" s="13"/>
      <c r="N41"/>
      <c r="O41" s="13"/>
      <c r="P41" s="13"/>
      <c r="Q41" s="13"/>
      <c r="R41" s="13"/>
      <c r="S41" s="13"/>
      <c r="T41" s="13"/>
      <c r="U41" s="13"/>
      <c r="V41" s="13"/>
      <c r="W41" s="13"/>
    </row>
    <row r="42" spans="11:23" ht="12" customHeight="1">
      <c r="K42" s="13"/>
      <c r="L42" s="13"/>
      <c r="M42" s="13"/>
      <c r="N42"/>
      <c r="O42" s="13"/>
      <c r="P42" s="13"/>
      <c r="Q42" s="13"/>
      <c r="R42" s="13"/>
      <c r="S42" s="13"/>
      <c r="T42" s="13"/>
      <c r="U42" s="13"/>
      <c r="V42" s="13"/>
      <c r="W42" s="13"/>
    </row>
    <row r="43" spans="11:23" ht="12" customHeight="1">
      <c r="K43" s="13"/>
      <c r="L43" s="13"/>
      <c r="M43" s="13"/>
      <c r="N43"/>
      <c r="O43" s="13"/>
      <c r="P43" s="13"/>
      <c r="Q43" s="13"/>
      <c r="R43" s="13"/>
      <c r="S43" s="13"/>
      <c r="T43" s="13"/>
      <c r="U43" s="13"/>
      <c r="V43" s="13"/>
      <c r="W43" s="13"/>
    </row>
    <row r="44" spans="11:23" ht="12" customHeight="1">
      <c r="K44" s="13"/>
      <c r="L44" s="13"/>
      <c r="M44" s="13"/>
      <c r="N44"/>
      <c r="O44" s="13"/>
      <c r="P44" s="13"/>
      <c r="Q44" s="13"/>
      <c r="R44" s="13"/>
      <c r="S44" s="13"/>
      <c r="T44" s="13"/>
      <c r="U44" s="13"/>
      <c r="V44" s="13"/>
      <c r="W44" s="13"/>
    </row>
    <row r="45" spans="11:23" ht="12" customHeight="1">
      <c r="K45" s="13"/>
      <c r="L45" s="13"/>
      <c r="M45" s="13"/>
      <c r="N45"/>
      <c r="O45" s="13"/>
      <c r="P45" s="13"/>
      <c r="Q45" s="13"/>
      <c r="R45" s="13"/>
      <c r="S45" s="13"/>
      <c r="T45" s="13"/>
      <c r="U45" s="13"/>
      <c r="V45" s="13"/>
      <c r="W45" s="13"/>
    </row>
    <row r="46" spans="11:23" ht="12" customHeight="1">
      <c r="K46" s="13"/>
      <c r="L46" s="13"/>
      <c r="M46" s="13"/>
      <c r="N46"/>
      <c r="O46" s="13"/>
      <c r="P46" s="13"/>
      <c r="Q46" s="13"/>
      <c r="R46" s="13"/>
      <c r="S46" s="13"/>
      <c r="T46" s="13"/>
      <c r="U46" s="13"/>
      <c r="V46" s="13"/>
      <c r="W46" s="13"/>
    </row>
    <row r="47" spans="11:23" ht="12" customHeight="1">
      <c r="K47" s="13"/>
      <c r="L47" s="13"/>
      <c r="M47" s="13"/>
      <c r="N47"/>
      <c r="O47" s="13"/>
      <c r="P47" s="13"/>
      <c r="Q47" s="13"/>
      <c r="R47" s="13"/>
      <c r="S47" s="13"/>
      <c r="T47" s="13"/>
      <c r="U47" s="13"/>
      <c r="V47" s="13"/>
      <c r="W47" s="13"/>
    </row>
    <row r="48" spans="11:23" ht="12" customHeight="1">
      <c r="K48" s="13"/>
      <c r="L48" s="13"/>
      <c r="M48" s="13"/>
      <c r="N48"/>
      <c r="O48" s="13"/>
      <c r="P48" s="13"/>
      <c r="Q48" s="13"/>
      <c r="R48" s="13"/>
      <c r="S48" s="13"/>
      <c r="T48" s="13"/>
      <c r="U48" s="13"/>
      <c r="V48" s="13"/>
      <c r="W48" s="13"/>
    </row>
    <row r="49" spans="11:23" ht="12" customHeight="1">
      <c r="K49" s="13"/>
      <c r="L49" s="13"/>
      <c r="M49" s="13"/>
      <c r="N49"/>
      <c r="O49" s="13"/>
      <c r="P49" s="13"/>
      <c r="Q49" s="13"/>
      <c r="R49" s="13"/>
      <c r="S49" s="13"/>
      <c r="T49" s="13"/>
      <c r="U49" s="13"/>
      <c r="V49" s="13"/>
      <c r="W49" s="13"/>
    </row>
    <row r="50" spans="11:23" ht="12" customHeight="1">
      <c r="K50" s="13"/>
      <c r="L50" s="13"/>
      <c r="M50" s="13"/>
      <c r="N50" s="13"/>
      <c r="O50" s="13"/>
      <c r="P50" s="13"/>
      <c r="Q50" s="13"/>
      <c r="R50" s="13"/>
      <c r="S50" s="13"/>
      <c r="T50" s="13"/>
      <c r="U50" s="13"/>
      <c r="V50" s="13"/>
      <c r="W50" s="13"/>
    </row>
    <row r="51" spans="11:23" ht="12" customHeight="1">
      <c r="K51" s="13"/>
      <c r="L51" s="13"/>
      <c r="M51" s="13"/>
      <c r="N51" s="13"/>
      <c r="O51" s="13"/>
      <c r="P51" s="13"/>
      <c r="Q51" s="13"/>
      <c r="R51" s="13"/>
      <c r="S51" s="13"/>
      <c r="T51" s="13"/>
      <c r="U51" s="13"/>
      <c r="V51" s="13"/>
      <c r="W51" s="13"/>
    </row>
    <row r="52" spans="11:23" ht="12" customHeight="1">
      <c r="K52" s="13"/>
      <c r="L52" s="13"/>
      <c r="M52" s="13"/>
      <c r="N52" s="13"/>
      <c r="O52" s="13"/>
      <c r="P52" s="13"/>
      <c r="Q52" s="13"/>
      <c r="R52" s="13"/>
      <c r="S52" s="13"/>
      <c r="T52" s="13"/>
      <c r="U52" s="13"/>
      <c r="V52" s="13"/>
      <c r="W52" s="13"/>
    </row>
    <row r="53" spans="11:23" ht="12" customHeight="1">
      <c r="K53" s="13"/>
      <c r="L53" s="13"/>
      <c r="M53" s="13"/>
      <c r="N53" s="13"/>
      <c r="O53" s="13"/>
      <c r="P53" s="13"/>
      <c r="Q53" s="13"/>
      <c r="R53" s="13"/>
      <c r="S53" s="13"/>
      <c r="T53" s="13"/>
      <c r="U53" s="13"/>
      <c r="V53" s="13"/>
      <c r="W53" s="13"/>
    </row>
    <row r="54" spans="11:23" ht="12" customHeight="1">
      <c r="K54" s="13"/>
      <c r="L54" s="13"/>
      <c r="M54" s="13"/>
      <c r="N54" s="13"/>
      <c r="O54" s="13"/>
      <c r="P54" s="13"/>
      <c r="Q54" s="13"/>
      <c r="R54" s="13"/>
      <c r="S54" s="13"/>
      <c r="T54" s="13"/>
      <c r="U54" s="13"/>
      <c r="V54" s="13"/>
      <c r="W54" s="13"/>
    </row>
    <row r="55" spans="11:23" ht="12" customHeight="1">
      <c r="K55" s="13"/>
      <c r="L55" s="13"/>
      <c r="M55" s="13"/>
      <c r="N55" s="13"/>
      <c r="O55" s="13"/>
      <c r="P55" s="13"/>
      <c r="Q55" s="13"/>
      <c r="R55" s="13"/>
      <c r="S55" s="13"/>
      <c r="T55" s="13"/>
      <c r="U55" s="13"/>
      <c r="V55" s="13"/>
      <c r="W55" s="13"/>
    </row>
    <row r="56" spans="11:23" ht="12" customHeight="1">
      <c r="K56" s="13"/>
      <c r="L56" s="13"/>
      <c r="M56" s="13"/>
      <c r="N56" s="13"/>
      <c r="O56" s="13"/>
      <c r="P56" s="13"/>
      <c r="Q56" s="13"/>
      <c r="R56" s="13"/>
      <c r="S56" s="13"/>
      <c r="T56" s="13"/>
      <c r="U56" s="13"/>
      <c r="V56" s="13"/>
      <c r="W56" s="13"/>
    </row>
    <row r="57" spans="11:23" ht="12" customHeight="1">
      <c r="K57" s="13"/>
      <c r="L57" s="13"/>
      <c r="M57" s="13"/>
      <c r="N57" s="13"/>
      <c r="O57" s="13"/>
      <c r="P57" s="13"/>
      <c r="Q57" s="13"/>
      <c r="R57" s="13"/>
      <c r="S57" s="13"/>
      <c r="T57" s="13"/>
      <c r="U57" s="13"/>
      <c r="V57" s="13"/>
      <c r="W57" s="13"/>
    </row>
    <row r="58" spans="11:23" ht="12" customHeight="1">
      <c r="K58" s="13"/>
      <c r="L58" s="13"/>
      <c r="M58" s="13"/>
      <c r="N58" s="13"/>
      <c r="O58" s="13"/>
      <c r="P58" s="13"/>
      <c r="Q58" s="13"/>
      <c r="R58" s="13"/>
      <c r="S58" s="13"/>
      <c r="T58" s="13"/>
      <c r="U58" s="13"/>
      <c r="V58" s="13"/>
      <c r="W58" s="13"/>
    </row>
    <row r="59" spans="11:23" ht="12" customHeight="1">
      <c r="K59" s="13"/>
      <c r="L59" s="13"/>
      <c r="M59" s="13"/>
      <c r="N59" s="13"/>
      <c r="O59" s="13"/>
      <c r="P59" s="13"/>
      <c r="Q59" s="13"/>
      <c r="R59" s="13"/>
      <c r="S59" s="13"/>
      <c r="T59" s="13"/>
      <c r="U59" s="13"/>
      <c r="V59" s="13"/>
      <c r="W59" s="13"/>
    </row>
    <row r="60" spans="11:23" ht="12" customHeight="1">
      <c r="K60" s="13"/>
      <c r="L60" s="13"/>
      <c r="M60" s="13"/>
      <c r="N60" s="13"/>
      <c r="O60" s="13"/>
      <c r="P60" s="13"/>
      <c r="Q60" s="13"/>
      <c r="R60" s="13"/>
      <c r="S60" s="13"/>
      <c r="T60" s="13"/>
      <c r="U60" s="13"/>
      <c r="V60" s="13"/>
      <c r="W60" s="13"/>
    </row>
    <row r="61" spans="11:23" ht="12" customHeight="1">
      <c r="K61" s="13"/>
      <c r="L61" s="13"/>
      <c r="M61" s="13"/>
      <c r="N61" s="13"/>
      <c r="O61" s="13"/>
      <c r="P61" s="13"/>
      <c r="Q61" s="13"/>
      <c r="R61" s="13"/>
      <c r="S61" s="13"/>
      <c r="T61" s="13"/>
      <c r="U61" s="13"/>
      <c r="V61" s="13"/>
      <c r="W61" s="13"/>
    </row>
    <row r="62" spans="11:23" ht="12" customHeight="1">
      <c r="K62" s="13"/>
      <c r="L62" s="13"/>
      <c r="M62" s="13"/>
      <c r="N62" s="13"/>
      <c r="O62" s="13"/>
      <c r="P62" s="13"/>
      <c r="Q62" s="13"/>
      <c r="R62" s="13"/>
      <c r="S62" s="13"/>
      <c r="T62" s="13"/>
      <c r="U62" s="13"/>
      <c r="V62" s="13"/>
      <c r="W62" s="13"/>
    </row>
    <row r="63" spans="11:23" ht="12" customHeight="1">
      <c r="K63" s="13"/>
      <c r="L63" s="13"/>
      <c r="M63" s="13"/>
      <c r="N63" s="13"/>
      <c r="O63" s="13"/>
      <c r="P63" s="13"/>
      <c r="Q63" s="13"/>
      <c r="R63" s="13"/>
      <c r="S63" s="13"/>
      <c r="T63" s="13"/>
      <c r="U63" s="13"/>
      <c r="V63" s="13"/>
      <c r="W63" s="13"/>
    </row>
    <row r="64" spans="11:23" ht="12" customHeight="1">
      <c r="K64" s="13"/>
      <c r="L64" s="13"/>
      <c r="M64" s="13"/>
      <c r="N64" s="13"/>
      <c r="O64" s="13"/>
      <c r="P64" s="13"/>
      <c r="Q64" s="13"/>
      <c r="R64" s="13"/>
      <c r="S64" s="13"/>
      <c r="T64" s="13"/>
      <c r="U64" s="13"/>
      <c r="V64" s="13"/>
      <c r="W64" s="13"/>
    </row>
    <row r="65" spans="11:23" ht="12" customHeight="1">
      <c r="K65" s="13"/>
      <c r="L65" s="13"/>
      <c r="M65" s="13"/>
      <c r="N65" s="13"/>
      <c r="O65" s="13"/>
      <c r="P65" s="13"/>
      <c r="Q65" s="13"/>
      <c r="R65" s="13"/>
      <c r="S65" s="13"/>
      <c r="T65" s="13"/>
      <c r="U65" s="13"/>
      <c r="V65" s="13"/>
      <c r="W65" s="13"/>
    </row>
    <row r="66" spans="11:23" ht="12" customHeight="1">
      <c r="K66" s="13"/>
      <c r="L66" s="13"/>
      <c r="M66" s="13"/>
      <c r="N66" s="13"/>
      <c r="O66" s="13"/>
      <c r="P66" s="13"/>
      <c r="Q66" s="13"/>
      <c r="R66" s="13"/>
      <c r="S66" s="13"/>
      <c r="T66" s="13"/>
      <c r="U66" s="13"/>
      <c r="V66" s="13"/>
      <c r="W66" s="13"/>
    </row>
    <row r="67" spans="11:23" ht="12" customHeight="1">
      <c r="K67" s="13"/>
      <c r="L67" s="13"/>
      <c r="M67" s="13"/>
      <c r="N67" s="13"/>
      <c r="O67" s="13"/>
      <c r="P67" s="13"/>
      <c r="Q67" s="13"/>
      <c r="R67" s="13"/>
      <c r="S67" s="13"/>
      <c r="T67" s="13"/>
      <c r="U67" s="13"/>
      <c r="V67" s="13"/>
      <c r="W67" s="13"/>
    </row>
    <row r="68" spans="11:23" ht="12" customHeight="1">
      <c r="K68" s="13"/>
      <c r="L68" s="13"/>
      <c r="M68" s="13"/>
      <c r="N68" s="13"/>
      <c r="O68" s="13"/>
      <c r="P68" s="13"/>
      <c r="Q68" s="13"/>
      <c r="R68" s="13"/>
      <c r="S68" s="13"/>
      <c r="T68" s="13"/>
      <c r="U68" s="13"/>
      <c r="V68" s="13"/>
      <c r="W68" s="13"/>
    </row>
    <row r="69" spans="11:23" ht="12" customHeight="1">
      <c r="K69" s="13"/>
      <c r="L69" s="13"/>
      <c r="M69" s="13"/>
      <c r="N69" s="13"/>
      <c r="O69" s="13"/>
      <c r="P69" s="13"/>
      <c r="Q69" s="13"/>
      <c r="R69" s="13"/>
      <c r="S69" s="13"/>
      <c r="T69" s="13"/>
      <c r="U69" s="13"/>
      <c r="V69" s="13"/>
      <c r="W69" s="13"/>
    </row>
    <row r="70" spans="11:23" ht="12" customHeight="1">
      <c r="K70" s="13"/>
      <c r="L70" s="13"/>
      <c r="M70" s="13"/>
      <c r="N70" s="13"/>
      <c r="O70" s="13"/>
      <c r="P70" s="13"/>
      <c r="Q70" s="13"/>
      <c r="R70" s="13"/>
      <c r="S70" s="13"/>
      <c r="T70" s="13"/>
      <c r="U70" s="13"/>
      <c r="V70" s="13"/>
      <c r="W70" s="13"/>
    </row>
    <row r="71" spans="11:23" ht="12" customHeight="1">
      <c r="K71" s="13"/>
      <c r="L71" s="13"/>
      <c r="M71" s="13"/>
      <c r="N71" s="13"/>
      <c r="O71" s="13"/>
      <c r="P71" s="13"/>
      <c r="Q71" s="13"/>
      <c r="R71" s="13"/>
      <c r="S71" s="13"/>
      <c r="T71" s="13"/>
      <c r="U71" s="13"/>
      <c r="V71" s="13"/>
      <c r="W71" s="13"/>
    </row>
    <row r="72" spans="11:23" ht="12" customHeight="1">
      <c r="K72" s="13"/>
      <c r="L72" s="13"/>
      <c r="M72" s="13"/>
      <c r="N72" s="13"/>
      <c r="O72" s="13"/>
      <c r="P72" s="13"/>
      <c r="Q72" s="13"/>
      <c r="R72" s="13"/>
      <c r="S72" s="13"/>
      <c r="T72" s="13"/>
      <c r="U72" s="13"/>
      <c r="V72" s="13"/>
      <c r="W72" s="13"/>
    </row>
    <row r="73" spans="11:23" ht="12" customHeight="1">
      <c r="K73" s="13"/>
      <c r="L73" s="13"/>
      <c r="M73" s="13"/>
      <c r="N73" s="13"/>
      <c r="O73" s="13"/>
      <c r="P73" s="13"/>
      <c r="Q73" s="13"/>
      <c r="R73" s="13"/>
      <c r="S73" s="13"/>
      <c r="T73" s="13"/>
      <c r="U73" s="13"/>
      <c r="V73" s="13"/>
      <c r="W73" s="13"/>
    </row>
    <row r="74" spans="11:23" ht="12" customHeight="1">
      <c r="K74" s="13"/>
      <c r="L74" s="13"/>
      <c r="M74" s="13"/>
      <c r="N74" s="13"/>
      <c r="O74" s="13"/>
      <c r="P74" s="13"/>
      <c r="Q74" s="13"/>
      <c r="R74" s="13"/>
      <c r="S74" s="13"/>
      <c r="T74" s="13"/>
      <c r="U74" s="13"/>
      <c r="V74" s="13"/>
      <c r="W74" s="13"/>
    </row>
    <row r="75" spans="11:23" ht="12" customHeight="1">
      <c r="K75" s="13"/>
      <c r="L75" s="13"/>
      <c r="M75" s="13"/>
      <c r="N75" s="13"/>
      <c r="O75" s="13"/>
      <c r="P75" s="13"/>
      <c r="Q75" s="13"/>
      <c r="R75" s="13"/>
      <c r="S75" s="13"/>
      <c r="T75" s="13"/>
      <c r="U75" s="13"/>
      <c r="V75" s="13"/>
      <c r="W75" s="13"/>
    </row>
    <row r="76" spans="11:23" ht="12" customHeight="1">
      <c r="K76" s="13"/>
      <c r="L76" s="13"/>
      <c r="M76" s="13"/>
      <c r="N76" s="13"/>
      <c r="O76" s="13"/>
      <c r="P76" s="13"/>
      <c r="Q76" s="13"/>
      <c r="R76" s="13"/>
      <c r="S76" s="13"/>
      <c r="T76" s="13"/>
      <c r="U76" s="13"/>
      <c r="V76" s="13"/>
      <c r="W76" s="13"/>
    </row>
    <row r="77" spans="11:23" ht="12" customHeight="1">
      <c r="K77" s="13"/>
      <c r="L77" s="13"/>
      <c r="M77" s="13"/>
      <c r="N77" s="13"/>
      <c r="O77" s="13"/>
      <c r="P77" s="13"/>
      <c r="Q77" s="13"/>
      <c r="R77" s="13"/>
      <c r="S77" s="13"/>
      <c r="T77" s="13"/>
      <c r="U77" s="13"/>
      <c r="V77" s="13"/>
      <c r="W77" s="13"/>
    </row>
    <row r="78" spans="11:23" ht="12" customHeight="1">
      <c r="K78" s="13"/>
      <c r="L78" s="13"/>
      <c r="M78" s="13"/>
      <c r="N78" s="13"/>
      <c r="O78" s="13"/>
      <c r="P78" s="13"/>
      <c r="Q78" s="13"/>
      <c r="R78" s="13"/>
      <c r="S78" s="13"/>
      <c r="T78" s="13"/>
      <c r="U78" s="13"/>
      <c r="V78" s="13"/>
      <c r="W78" s="13"/>
    </row>
    <row r="79" spans="11:23" ht="12" customHeight="1">
      <c r="K79" s="13"/>
      <c r="L79" s="13"/>
      <c r="M79" s="13"/>
      <c r="N79" s="13"/>
      <c r="O79" s="13"/>
      <c r="P79" s="13"/>
      <c r="Q79" s="13"/>
      <c r="R79" s="13"/>
      <c r="S79" s="13"/>
      <c r="T79" s="13"/>
      <c r="U79" s="13"/>
      <c r="V79" s="13"/>
      <c r="W79" s="13"/>
    </row>
    <row r="80" spans="11:23" ht="12" customHeight="1">
      <c r="K80" s="13"/>
      <c r="L80" s="13"/>
      <c r="M80" s="13"/>
      <c r="N80" s="13"/>
      <c r="O80" s="13"/>
      <c r="P80" s="13"/>
      <c r="Q80" s="13"/>
      <c r="R80" s="13"/>
      <c r="S80" s="13"/>
      <c r="T80" s="13"/>
      <c r="U80" s="13"/>
      <c r="V80" s="13"/>
      <c r="W80" s="13"/>
    </row>
    <row r="81" spans="11:23" ht="12" customHeight="1">
      <c r="K81" s="13"/>
      <c r="L81" s="13"/>
      <c r="M81" s="13"/>
      <c r="N81" s="13"/>
      <c r="O81" s="13"/>
      <c r="P81" s="13"/>
      <c r="Q81" s="13"/>
      <c r="R81" s="13"/>
      <c r="S81" s="13"/>
      <c r="T81" s="13"/>
      <c r="U81" s="13"/>
      <c r="V81" s="13"/>
      <c r="W81" s="13"/>
    </row>
    <row r="82" spans="11:23" ht="12" customHeight="1">
      <c r="K82" s="13"/>
      <c r="L82" s="13"/>
      <c r="M82" s="13"/>
      <c r="N82" s="13"/>
      <c r="O82" s="13"/>
      <c r="P82" s="13"/>
      <c r="Q82" s="13"/>
      <c r="R82" s="13"/>
      <c r="S82" s="13"/>
      <c r="T82" s="13"/>
      <c r="U82" s="13"/>
      <c r="V82" s="13"/>
      <c r="W82" s="13"/>
    </row>
    <row r="83" spans="11:23" ht="12" customHeight="1">
      <c r="K83" s="13"/>
      <c r="L83" s="13"/>
      <c r="M83" s="13"/>
      <c r="N83" s="13"/>
      <c r="O83" s="13"/>
      <c r="P83" s="13"/>
      <c r="Q83" s="13"/>
      <c r="R83" s="13"/>
      <c r="S83" s="13"/>
      <c r="T83" s="13"/>
      <c r="U83" s="13"/>
      <c r="V83" s="13"/>
      <c r="W83" s="13"/>
    </row>
    <row r="84" spans="2:23" ht="12" customHeight="1">
      <c r="B84" s="11"/>
      <c r="C84" s="12"/>
      <c r="D84" s="12"/>
      <c r="E84" s="12"/>
      <c r="F84" s="12"/>
      <c r="G84" s="12"/>
      <c r="H84" s="12"/>
      <c r="I84" s="12"/>
      <c r="J84" s="12"/>
      <c r="K84" s="13"/>
      <c r="L84" s="13"/>
      <c r="M84" s="13"/>
      <c r="N84" s="13"/>
      <c r="O84" s="13"/>
      <c r="P84" s="13"/>
      <c r="Q84" s="13"/>
      <c r="R84" s="13"/>
      <c r="S84" s="13"/>
      <c r="T84" s="13"/>
      <c r="U84" s="13"/>
      <c r="V84" s="13"/>
      <c r="W84" s="13"/>
    </row>
    <row r="85" spans="2:23" ht="12" customHeight="1">
      <c r="B85" s="11"/>
      <c r="C85" s="12"/>
      <c r="D85" s="12"/>
      <c r="E85" s="12"/>
      <c r="F85" s="12"/>
      <c r="G85" s="12"/>
      <c r="H85" s="12"/>
      <c r="I85" s="12"/>
      <c r="J85" s="12"/>
      <c r="K85" s="13"/>
      <c r="L85" s="13"/>
      <c r="M85" s="13"/>
      <c r="N85" s="13"/>
      <c r="O85" s="13"/>
      <c r="P85" s="13"/>
      <c r="Q85" s="13"/>
      <c r="R85" s="13"/>
      <c r="S85" s="13"/>
      <c r="T85" s="13"/>
      <c r="U85" s="13"/>
      <c r="V85" s="13"/>
      <c r="W85" s="13"/>
    </row>
    <row r="86" spans="2:23" ht="12" customHeight="1">
      <c r="B86" s="11"/>
      <c r="C86" s="12"/>
      <c r="D86" s="12"/>
      <c r="E86" s="12"/>
      <c r="F86" s="12"/>
      <c r="G86" s="12"/>
      <c r="H86" s="12"/>
      <c r="I86" s="12"/>
      <c r="J86" s="12"/>
      <c r="K86" s="13"/>
      <c r="L86" s="13"/>
      <c r="M86" s="13"/>
      <c r="N86" s="13"/>
      <c r="O86" s="13"/>
      <c r="P86" s="13"/>
      <c r="Q86" s="13"/>
      <c r="R86" s="13"/>
      <c r="S86" s="13"/>
      <c r="T86" s="13"/>
      <c r="U86" s="13"/>
      <c r="V86" s="13"/>
      <c r="W86" s="13"/>
    </row>
    <row r="87" spans="2:23" ht="12" customHeight="1">
      <c r="B87" s="11"/>
      <c r="C87" s="12"/>
      <c r="D87" s="12"/>
      <c r="E87" s="12"/>
      <c r="F87" s="12"/>
      <c r="G87" s="12"/>
      <c r="H87" s="12"/>
      <c r="I87" s="12"/>
      <c r="J87" s="12"/>
      <c r="K87" s="13"/>
      <c r="L87" s="13"/>
      <c r="M87" s="13"/>
      <c r="N87" s="13"/>
      <c r="O87" s="13"/>
      <c r="P87" s="13"/>
      <c r="Q87" s="13"/>
      <c r="R87" s="13"/>
      <c r="S87" s="13"/>
      <c r="T87" s="13"/>
      <c r="U87" s="13"/>
      <c r="V87" s="13"/>
      <c r="W87" s="13"/>
    </row>
    <row r="88" spans="2:23" ht="12" customHeight="1">
      <c r="B88" s="11"/>
      <c r="C88" s="12"/>
      <c r="D88" s="12"/>
      <c r="E88" s="12"/>
      <c r="F88" s="12"/>
      <c r="G88" s="12"/>
      <c r="H88" s="12"/>
      <c r="I88" s="12"/>
      <c r="J88" s="12"/>
      <c r="K88" s="13"/>
      <c r="L88" s="13"/>
      <c r="M88" s="13"/>
      <c r="N88" s="13"/>
      <c r="O88" s="13"/>
      <c r="P88" s="13"/>
      <c r="Q88" s="13"/>
      <c r="R88" s="13"/>
      <c r="S88" s="13"/>
      <c r="T88" s="13"/>
      <c r="U88" s="13"/>
      <c r="V88" s="13"/>
      <c r="W88" s="13"/>
    </row>
    <row r="89" spans="2:23" ht="12" customHeight="1">
      <c r="B89" s="11"/>
      <c r="C89" s="12"/>
      <c r="D89" s="12"/>
      <c r="E89" s="12"/>
      <c r="F89" s="12"/>
      <c r="G89" s="12"/>
      <c r="H89" s="12"/>
      <c r="I89" s="12"/>
      <c r="J89" s="12"/>
      <c r="K89" s="13"/>
      <c r="L89" s="13"/>
      <c r="M89" s="13"/>
      <c r="N89" s="13"/>
      <c r="O89" s="13"/>
      <c r="P89" s="13"/>
      <c r="Q89" s="13"/>
      <c r="R89" s="13"/>
      <c r="S89" s="13"/>
      <c r="T89" s="13"/>
      <c r="U89" s="13"/>
      <c r="V89" s="13"/>
      <c r="W89" s="13"/>
    </row>
    <row r="90" spans="2:23" ht="12" customHeight="1">
      <c r="B90" s="11"/>
      <c r="C90" s="12"/>
      <c r="D90" s="12"/>
      <c r="E90" s="12"/>
      <c r="F90" s="12"/>
      <c r="G90" s="12"/>
      <c r="H90" s="12"/>
      <c r="I90" s="12"/>
      <c r="J90" s="12"/>
      <c r="K90" s="13"/>
      <c r="L90" s="13"/>
      <c r="M90" s="13"/>
      <c r="N90" s="13"/>
      <c r="O90" s="13"/>
      <c r="P90" s="13"/>
      <c r="Q90" s="13"/>
      <c r="R90" s="13"/>
      <c r="S90" s="13"/>
      <c r="T90" s="13"/>
      <c r="U90" s="13"/>
      <c r="V90" s="13"/>
      <c r="W90" s="13"/>
    </row>
    <row r="91" spans="2:23" ht="12" customHeight="1">
      <c r="B91" s="11"/>
      <c r="C91" s="12"/>
      <c r="D91" s="12"/>
      <c r="E91" s="12"/>
      <c r="F91" s="12"/>
      <c r="G91" s="12"/>
      <c r="H91" s="12"/>
      <c r="I91" s="12"/>
      <c r="J91" s="12"/>
      <c r="K91" s="13"/>
      <c r="L91" s="13"/>
      <c r="M91" s="13"/>
      <c r="N91" s="13"/>
      <c r="O91" s="13"/>
      <c r="P91" s="13"/>
      <c r="Q91" s="13"/>
      <c r="R91" s="13"/>
      <c r="S91" s="13"/>
      <c r="T91" s="13"/>
      <c r="U91" s="13"/>
      <c r="V91" s="13"/>
      <c r="W91" s="13"/>
    </row>
    <row r="92" spans="2:23" ht="12" customHeight="1">
      <c r="B92" s="11"/>
      <c r="C92" s="12"/>
      <c r="D92" s="12"/>
      <c r="E92" s="12"/>
      <c r="F92" s="12"/>
      <c r="G92" s="12"/>
      <c r="H92" s="12"/>
      <c r="I92" s="12"/>
      <c r="J92" s="12"/>
      <c r="K92" s="13"/>
      <c r="L92" s="13"/>
      <c r="M92" s="13"/>
      <c r="N92" s="13"/>
      <c r="O92" s="13"/>
      <c r="P92" s="13"/>
      <c r="Q92" s="13"/>
      <c r="R92" s="13"/>
      <c r="S92" s="13"/>
      <c r="T92" s="13"/>
      <c r="U92" s="13"/>
      <c r="V92" s="13"/>
      <c r="W92" s="13"/>
    </row>
    <row r="93" spans="2:23" ht="12" customHeight="1">
      <c r="B93" s="11"/>
      <c r="C93" s="12"/>
      <c r="D93" s="12"/>
      <c r="E93" s="12"/>
      <c r="F93" s="12"/>
      <c r="G93" s="12"/>
      <c r="H93" s="12"/>
      <c r="I93" s="12"/>
      <c r="J93" s="12"/>
      <c r="K93" s="13"/>
      <c r="L93" s="13"/>
      <c r="M93" s="13"/>
      <c r="N93" s="13"/>
      <c r="O93" s="13"/>
      <c r="P93" s="13"/>
      <c r="Q93" s="13"/>
      <c r="R93" s="13"/>
      <c r="S93" s="13"/>
      <c r="T93" s="13"/>
      <c r="U93" s="13"/>
      <c r="V93" s="13"/>
      <c r="W93" s="13"/>
    </row>
    <row r="94" spans="2:23" ht="12" customHeight="1">
      <c r="B94" s="11"/>
      <c r="C94" s="12"/>
      <c r="D94" s="12"/>
      <c r="E94" s="12"/>
      <c r="F94" s="12"/>
      <c r="G94" s="12"/>
      <c r="H94" s="12"/>
      <c r="I94" s="12"/>
      <c r="J94" s="12"/>
      <c r="K94" s="13"/>
      <c r="L94" s="13"/>
      <c r="M94" s="13"/>
      <c r="N94" s="13"/>
      <c r="O94" s="13"/>
      <c r="P94" s="13"/>
      <c r="Q94" s="13"/>
      <c r="R94" s="13"/>
      <c r="S94" s="13"/>
      <c r="T94" s="13"/>
      <c r="U94" s="13"/>
      <c r="V94" s="13"/>
      <c r="W94" s="13"/>
    </row>
    <row r="95" spans="2:23" ht="12" customHeight="1">
      <c r="B95" s="11"/>
      <c r="C95" s="12"/>
      <c r="D95" s="12"/>
      <c r="E95" s="12"/>
      <c r="F95" s="12"/>
      <c r="G95" s="12"/>
      <c r="H95" s="12"/>
      <c r="I95" s="12"/>
      <c r="J95" s="12"/>
      <c r="K95" s="13"/>
      <c r="L95" s="13"/>
      <c r="M95" s="13"/>
      <c r="N95" s="13"/>
      <c r="O95" s="13"/>
      <c r="P95" s="13"/>
      <c r="Q95" s="13"/>
      <c r="R95" s="13"/>
      <c r="S95" s="13"/>
      <c r="T95" s="13"/>
      <c r="U95" s="13"/>
      <c r="V95" s="13"/>
      <c r="W95" s="13"/>
    </row>
    <row r="96" spans="2:23" ht="12" customHeight="1">
      <c r="B96" s="11"/>
      <c r="C96" s="12"/>
      <c r="D96" s="12"/>
      <c r="E96" s="12"/>
      <c r="F96" s="12"/>
      <c r="G96" s="12"/>
      <c r="H96" s="12"/>
      <c r="I96" s="12"/>
      <c r="J96" s="12"/>
      <c r="K96" s="13"/>
      <c r="L96" s="13"/>
      <c r="M96" s="13"/>
      <c r="N96" s="13"/>
      <c r="O96" s="13"/>
      <c r="P96" s="13"/>
      <c r="Q96" s="13"/>
      <c r="R96" s="13"/>
      <c r="S96" s="13"/>
      <c r="T96" s="13"/>
      <c r="U96" s="13"/>
      <c r="V96" s="13"/>
      <c r="W96" s="13"/>
    </row>
    <row r="101" ht="12" customHeight="1">
      <c r="A101" s="26"/>
    </row>
    <row r="104" ht="12" customHeight="1">
      <c r="B104" s="15"/>
    </row>
  </sheetData>
  <sheetProtection/>
  <mergeCells count="33">
    <mergeCell ref="A32:D32"/>
    <mergeCell ref="A2:A4"/>
    <mergeCell ref="B2:B4"/>
    <mergeCell ref="I2:P2"/>
    <mergeCell ref="Q2:Q4"/>
    <mergeCell ref="R2:R4"/>
    <mergeCell ref="K3:K4"/>
    <mergeCell ref="C2:E2"/>
    <mergeCell ref="F2:H2"/>
    <mergeCell ref="F3:F4"/>
    <mergeCell ref="W3:W4"/>
    <mergeCell ref="P3:P4"/>
    <mergeCell ref="O3:O4"/>
    <mergeCell ref="U2:W2"/>
    <mergeCell ref="S2:S4"/>
    <mergeCell ref="N3:N4"/>
    <mergeCell ref="G3:G4"/>
    <mergeCell ref="L3:L4"/>
    <mergeCell ref="I3:I4"/>
    <mergeCell ref="E3:E4"/>
    <mergeCell ref="D3:D4"/>
    <mergeCell ref="H3:H4"/>
    <mergeCell ref="J3:J4"/>
    <mergeCell ref="C3:C4"/>
    <mergeCell ref="A35:O35"/>
    <mergeCell ref="A36:O36"/>
    <mergeCell ref="A1:U1"/>
    <mergeCell ref="V1:W1"/>
    <mergeCell ref="C5:W5"/>
    <mergeCell ref="U3:U4"/>
    <mergeCell ref="V3:V4"/>
    <mergeCell ref="A34:N34"/>
    <mergeCell ref="M3:M4"/>
  </mergeCells>
  <printOptions horizontalCentered="1"/>
  <pageMargins left="0.4" right="0.4" top="0.5" bottom="0.5" header="0" footer="0"/>
  <pageSetup fitToHeight="1" fitToWidth="1" horizontalDpi="300" verticalDpi="300" orientation="portrait" scale="85"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V123"/>
  <sheetViews>
    <sheetView showZeros="0" showOutlineSymbols="0" zoomScalePageLayoutView="0" workbookViewId="0" topLeftCell="A1">
      <pane ySplit="6" topLeftCell="A7" activePane="bottomLeft" state="frozen"/>
      <selection pane="topLeft" activeCell="A1" sqref="A1"/>
      <selection pane="bottomLeft" activeCell="A1" sqref="A1:F1"/>
    </sheetView>
  </sheetViews>
  <sheetFormatPr defaultColWidth="12.83203125" defaultRowHeight="12" customHeight="1"/>
  <cols>
    <col min="1" max="1" width="12.83203125" style="5" customWidth="1"/>
    <col min="2" max="2" width="12.83203125" style="6" customWidth="1"/>
    <col min="3" max="3" width="18.33203125" style="8" customWidth="1"/>
    <col min="4" max="4" width="14.16015625" style="8" customWidth="1"/>
    <col min="5" max="5" width="18.33203125" style="8" customWidth="1"/>
    <col min="6" max="6" width="12.83203125" style="8" customWidth="1"/>
    <col min="7" max="7" width="18.33203125" style="8" customWidth="1"/>
    <col min="8" max="8" width="12.83203125" style="8" customWidth="1"/>
    <col min="9" max="22" width="12.83203125" style="9" customWidth="1"/>
    <col min="23" max="16384" width="12.83203125" style="10" customWidth="1"/>
  </cols>
  <sheetData>
    <row r="1" spans="1:22" s="83" customFormat="1" ht="12" customHeight="1" thickBot="1">
      <c r="A1" s="361" t="s">
        <v>95</v>
      </c>
      <c r="B1" s="361"/>
      <c r="C1" s="361"/>
      <c r="D1" s="361"/>
      <c r="E1" s="361"/>
      <c r="F1" s="361"/>
      <c r="G1" s="360" t="s">
        <v>66</v>
      </c>
      <c r="H1" s="360"/>
      <c r="I1" s="84"/>
      <c r="J1" s="84"/>
      <c r="K1" s="84"/>
      <c r="L1" s="84"/>
      <c r="M1" s="84"/>
      <c r="N1" s="84"/>
      <c r="O1" s="84"/>
      <c r="P1" s="84"/>
      <c r="Q1" s="84"/>
      <c r="R1" s="84"/>
      <c r="S1" s="84"/>
      <c r="T1" s="84"/>
      <c r="U1" s="84"/>
      <c r="V1" s="84"/>
    </row>
    <row r="2" spans="1:9" ht="12" customHeight="1" thickTop="1">
      <c r="A2" s="402" t="s">
        <v>0</v>
      </c>
      <c r="B2" s="540" t="s">
        <v>63</v>
      </c>
      <c r="C2" s="529" t="s">
        <v>30</v>
      </c>
      <c r="D2" s="530"/>
      <c r="E2" s="529" t="s">
        <v>19</v>
      </c>
      <c r="F2" s="530"/>
      <c r="G2" s="529" t="s">
        <v>31</v>
      </c>
      <c r="H2" s="530"/>
      <c r="I2" s="13"/>
    </row>
    <row r="3" spans="1:8" ht="12" customHeight="1">
      <c r="A3" s="403"/>
      <c r="B3" s="541"/>
      <c r="C3" s="531"/>
      <c r="D3" s="532"/>
      <c r="E3" s="531"/>
      <c r="F3" s="532"/>
      <c r="G3" s="531"/>
      <c r="H3" s="532"/>
    </row>
    <row r="4" spans="1:8" ht="12" customHeight="1">
      <c r="A4" s="403"/>
      <c r="B4" s="541"/>
      <c r="C4" s="401" t="s">
        <v>2</v>
      </c>
      <c r="D4" s="386" t="s">
        <v>5</v>
      </c>
      <c r="E4" s="401" t="s">
        <v>2</v>
      </c>
      <c r="F4" s="386" t="s">
        <v>5</v>
      </c>
      <c r="G4" s="386" t="s">
        <v>2</v>
      </c>
      <c r="H4" s="386" t="s">
        <v>5</v>
      </c>
    </row>
    <row r="5" spans="1:8" ht="12" customHeight="1">
      <c r="A5" s="404"/>
      <c r="B5" s="542"/>
      <c r="C5" s="533"/>
      <c r="D5" s="388"/>
      <c r="E5" s="533"/>
      <c r="F5" s="388"/>
      <c r="G5" s="388"/>
      <c r="H5" s="388"/>
    </row>
    <row r="6" spans="1:22" ht="12" customHeight="1">
      <c r="A6" s="24"/>
      <c r="B6" s="97" t="s">
        <v>77</v>
      </c>
      <c r="C6" s="345" t="s">
        <v>206</v>
      </c>
      <c r="D6" s="98" t="s">
        <v>78</v>
      </c>
      <c r="E6" s="345" t="s">
        <v>206</v>
      </c>
      <c r="F6" s="345" t="s">
        <v>78</v>
      </c>
      <c r="G6" s="345" t="s">
        <v>206</v>
      </c>
      <c r="H6" s="345" t="s">
        <v>78</v>
      </c>
      <c r="I6"/>
      <c r="J6"/>
      <c r="K6"/>
      <c r="L6"/>
      <c r="M6"/>
      <c r="N6"/>
      <c r="O6"/>
      <c r="P6"/>
      <c r="Q6"/>
      <c r="R6"/>
      <c r="S6"/>
      <c r="T6"/>
      <c r="U6"/>
      <c r="V6"/>
    </row>
    <row r="7" spans="1:22" ht="12" customHeight="1">
      <c r="A7" s="41">
        <v>1970</v>
      </c>
      <c r="B7" s="78">
        <f>'[1]Pop'!$D191</f>
        <v>205.052</v>
      </c>
      <c r="C7" s="55">
        <v>978.452</v>
      </c>
      <c r="D7" s="55">
        <f>C7/$B7</f>
        <v>4.771726196281919</v>
      </c>
      <c r="E7" s="55">
        <v>60.129</v>
      </c>
      <c r="F7" s="55">
        <f>E7/$B7</f>
        <v>0.29323781284747286</v>
      </c>
      <c r="G7" s="55">
        <f>SUM(C7,E7)</f>
        <v>1038.581</v>
      </c>
      <c r="H7" s="55">
        <f aca="true" t="shared" si="0" ref="H7:H44">G7/$B7</f>
        <v>5.064964009129391</v>
      </c>
      <c r="I7" s="13"/>
      <c r="J7" s="13"/>
      <c r="K7" s="13"/>
      <c r="L7" s="13"/>
      <c r="M7" s="13"/>
      <c r="N7" s="13"/>
      <c r="O7" s="13"/>
      <c r="P7" s="13"/>
      <c r="Q7" s="13"/>
      <c r="R7" s="13"/>
      <c r="S7" s="13"/>
      <c r="T7" s="13"/>
      <c r="U7" s="13"/>
      <c r="V7" s="13"/>
    </row>
    <row r="8" spans="1:22" ht="12" customHeight="1">
      <c r="A8" s="43">
        <v>1971</v>
      </c>
      <c r="B8" s="79">
        <f>'[1]Pop'!$D192</f>
        <v>207.661</v>
      </c>
      <c r="C8" s="59">
        <v>1003.652</v>
      </c>
      <c r="D8" s="59">
        <f aca="true" t="shared" si="1" ref="D8:F23">C8/$B8</f>
        <v>4.833127067672794</v>
      </c>
      <c r="E8" s="59">
        <v>85.237</v>
      </c>
      <c r="F8" s="59">
        <f t="shared" si="1"/>
        <v>0.4104622437530398</v>
      </c>
      <c r="G8" s="59">
        <f aca="true" t="shared" si="2" ref="G8:G50">SUM(C8,E8)</f>
        <v>1088.8890000000001</v>
      </c>
      <c r="H8" s="59">
        <f t="shared" si="0"/>
        <v>5.243589311425834</v>
      </c>
      <c r="I8" s="13"/>
      <c r="J8" s="13"/>
      <c r="K8" s="13"/>
      <c r="L8" s="13"/>
      <c r="M8" s="13"/>
      <c r="N8" s="13"/>
      <c r="O8" s="13"/>
      <c r="P8" s="13"/>
      <c r="Q8" s="13"/>
      <c r="R8" s="13"/>
      <c r="S8" s="13"/>
      <c r="T8" s="13"/>
      <c r="U8" s="13"/>
      <c r="V8" s="13"/>
    </row>
    <row r="9" spans="1:22" ht="12" customHeight="1">
      <c r="A9" s="43">
        <v>1972</v>
      </c>
      <c r="B9" s="79">
        <f>'[1]Pop'!$D193</f>
        <v>209.896</v>
      </c>
      <c r="C9" s="59">
        <v>1012.681</v>
      </c>
      <c r="D9" s="59">
        <f t="shared" si="1"/>
        <v>4.824679841445287</v>
      </c>
      <c r="E9" s="59">
        <v>102.411</v>
      </c>
      <c r="F9" s="59">
        <f t="shared" si="1"/>
        <v>0.48791306170675003</v>
      </c>
      <c r="G9" s="59">
        <f t="shared" si="2"/>
        <v>1115.092</v>
      </c>
      <c r="H9" s="59">
        <f t="shared" si="0"/>
        <v>5.312592903152038</v>
      </c>
      <c r="I9" s="13"/>
      <c r="J9" s="13"/>
      <c r="K9" s="13"/>
      <c r="L9" s="13"/>
      <c r="M9" s="13"/>
      <c r="N9" s="13"/>
      <c r="O9" s="13"/>
      <c r="P9" s="13"/>
      <c r="Q9" s="13"/>
      <c r="R9" s="13"/>
      <c r="S9" s="13"/>
      <c r="T9" s="13"/>
      <c r="U9" s="13"/>
      <c r="V9" s="13"/>
    </row>
    <row r="10" spans="1:22" ht="12" customHeight="1">
      <c r="A10" s="43">
        <v>1973</v>
      </c>
      <c r="B10" s="79">
        <f>'[1]Pop'!$D194</f>
        <v>211.909</v>
      </c>
      <c r="C10" s="59">
        <v>958.203</v>
      </c>
      <c r="D10" s="59">
        <f t="shared" si="1"/>
        <v>4.521766418604212</v>
      </c>
      <c r="E10" s="59">
        <v>128.019</v>
      </c>
      <c r="F10" s="59">
        <f t="shared" si="1"/>
        <v>0.6041225242910873</v>
      </c>
      <c r="G10" s="59">
        <f t="shared" si="2"/>
        <v>1086.222</v>
      </c>
      <c r="H10" s="59">
        <f t="shared" si="0"/>
        <v>5.125888942895299</v>
      </c>
      <c r="I10" s="13"/>
      <c r="J10" s="13"/>
      <c r="K10" s="13"/>
      <c r="L10" s="13"/>
      <c r="M10" s="13"/>
      <c r="N10" s="13"/>
      <c r="O10" s="13"/>
      <c r="P10" s="13"/>
      <c r="Q10" s="13"/>
      <c r="R10" s="13"/>
      <c r="S10" s="13"/>
      <c r="T10" s="13"/>
      <c r="U10" s="13"/>
      <c r="V10" s="13"/>
    </row>
    <row r="11" spans="1:22" ht="12" customHeight="1">
      <c r="A11" s="43">
        <v>1974</v>
      </c>
      <c r="B11" s="79">
        <f>'[1]Pop'!$D195</f>
        <v>213.854</v>
      </c>
      <c r="C11" s="59">
        <v>855.682</v>
      </c>
      <c r="D11" s="59">
        <f t="shared" si="1"/>
        <v>4.001243839254818</v>
      </c>
      <c r="E11" s="59">
        <v>121.941</v>
      </c>
      <c r="F11" s="59">
        <f t="shared" si="1"/>
        <v>0.570206776585895</v>
      </c>
      <c r="G11" s="59">
        <f t="shared" si="2"/>
        <v>977.623</v>
      </c>
      <c r="H11" s="59">
        <f t="shared" si="0"/>
        <v>4.571450615840714</v>
      </c>
      <c r="I11" s="13"/>
      <c r="J11" s="13"/>
      <c r="K11" s="13"/>
      <c r="L11" s="13"/>
      <c r="M11" s="13"/>
      <c r="N11" s="13"/>
      <c r="O11" s="13"/>
      <c r="P11" s="13"/>
      <c r="Q11" s="13"/>
      <c r="R11" s="13"/>
      <c r="S11" s="13"/>
      <c r="T11" s="13"/>
      <c r="U11" s="13"/>
      <c r="V11" s="13"/>
    </row>
    <row r="12" spans="1:22" ht="12" customHeight="1">
      <c r="A12" s="43">
        <v>1975</v>
      </c>
      <c r="B12" s="79">
        <f>'[1]Pop'!$D196</f>
        <v>215.973</v>
      </c>
      <c r="C12" s="59">
        <v>861.669</v>
      </c>
      <c r="D12" s="59">
        <f t="shared" si="1"/>
        <v>3.989707046714172</v>
      </c>
      <c r="E12" s="59">
        <v>129.316</v>
      </c>
      <c r="F12" s="59">
        <f t="shared" si="1"/>
        <v>0.5987600301889587</v>
      </c>
      <c r="G12" s="59">
        <f t="shared" si="2"/>
        <v>990.985</v>
      </c>
      <c r="H12" s="59">
        <f t="shared" si="0"/>
        <v>4.5884670769031315</v>
      </c>
      <c r="I12" s="13"/>
      <c r="J12" s="13"/>
      <c r="K12" s="13"/>
      <c r="L12" s="13"/>
      <c r="M12" s="13"/>
      <c r="N12" s="13"/>
      <c r="O12" s="13"/>
      <c r="P12" s="13"/>
      <c r="Q12" s="13"/>
      <c r="R12" s="13"/>
      <c r="S12" s="13"/>
      <c r="T12" s="13"/>
      <c r="U12" s="13"/>
      <c r="V12" s="13"/>
    </row>
    <row r="13" spans="1:22" ht="12" customHeight="1">
      <c r="A13" s="41">
        <v>1976</v>
      </c>
      <c r="B13" s="78">
        <f>'[1]Pop'!$D197</f>
        <v>218.035</v>
      </c>
      <c r="C13" s="55">
        <v>874.605</v>
      </c>
      <c r="D13" s="55">
        <f t="shared" si="1"/>
        <v>4.011305524342422</v>
      </c>
      <c r="E13" s="55">
        <v>135.364</v>
      </c>
      <c r="F13" s="55">
        <f t="shared" si="1"/>
        <v>0.620836104295182</v>
      </c>
      <c r="G13" s="55">
        <f t="shared" si="2"/>
        <v>1009.969</v>
      </c>
      <c r="H13" s="55">
        <f t="shared" si="0"/>
        <v>4.632141628637604</v>
      </c>
      <c r="I13" s="13"/>
      <c r="J13" s="13"/>
      <c r="K13" s="13"/>
      <c r="L13" s="13"/>
      <c r="M13" s="13"/>
      <c r="N13" s="13"/>
      <c r="O13" s="13"/>
      <c r="P13" s="13"/>
      <c r="Q13" s="13"/>
      <c r="R13" s="13"/>
      <c r="S13" s="13"/>
      <c r="T13" s="13"/>
      <c r="U13" s="13"/>
      <c r="V13" s="13"/>
    </row>
    <row r="14" spans="1:22" ht="12" customHeight="1">
      <c r="A14" s="41">
        <v>1977</v>
      </c>
      <c r="B14" s="78">
        <f>'[1]Pop'!$D198</f>
        <v>220.23899999999998</v>
      </c>
      <c r="C14" s="55">
        <v>877.978</v>
      </c>
      <c r="D14" s="55">
        <f t="shared" si="1"/>
        <v>3.9864783258187697</v>
      </c>
      <c r="E14" s="55">
        <v>139.007</v>
      </c>
      <c r="F14" s="55">
        <f t="shared" si="1"/>
        <v>0.6311643260276337</v>
      </c>
      <c r="G14" s="55">
        <f t="shared" si="2"/>
        <v>1016.9849999999999</v>
      </c>
      <c r="H14" s="55">
        <f t="shared" si="0"/>
        <v>4.6176426518464035</v>
      </c>
      <c r="I14" s="13"/>
      <c r="J14" s="13"/>
      <c r="K14" s="13"/>
      <c r="L14" s="13"/>
      <c r="M14" s="13"/>
      <c r="N14" s="13"/>
      <c r="O14" s="13"/>
      <c r="P14" s="13"/>
      <c r="Q14" s="13"/>
      <c r="R14" s="13"/>
      <c r="S14" s="13"/>
      <c r="T14" s="13"/>
      <c r="U14" s="13"/>
      <c r="V14" s="13"/>
    </row>
    <row r="15" spans="1:22" ht="12" customHeight="1">
      <c r="A15" s="41">
        <v>1978</v>
      </c>
      <c r="B15" s="78">
        <f>'[1]Pop'!$D199</f>
        <v>222.585</v>
      </c>
      <c r="C15" s="55">
        <v>870.529</v>
      </c>
      <c r="D15" s="55">
        <f t="shared" si="1"/>
        <v>3.910995799357549</v>
      </c>
      <c r="E15" s="55">
        <v>153.139</v>
      </c>
      <c r="F15" s="55">
        <f t="shared" si="1"/>
        <v>0.6880023361861761</v>
      </c>
      <c r="G15" s="55">
        <f t="shared" si="2"/>
        <v>1023.668</v>
      </c>
      <c r="H15" s="55">
        <f t="shared" si="0"/>
        <v>4.598998135543725</v>
      </c>
      <c r="I15" s="13"/>
      <c r="J15" s="13"/>
      <c r="K15" s="13"/>
      <c r="L15" s="13"/>
      <c r="M15" s="13"/>
      <c r="N15" s="13"/>
      <c r="O15" s="13"/>
      <c r="P15" s="13"/>
      <c r="Q15" s="13"/>
      <c r="R15" s="13"/>
      <c r="S15" s="13"/>
      <c r="T15" s="13"/>
      <c r="U15" s="13"/>
      <c r="V15" s="13"/>
    </row>
    <row r="16" spans="1:22" ht="12" customHeight="1">
      <c r="A16" s="41">
        <v>1979</v>
      </c>
      <c r="B16" s="78">
        <f>'[1]Pop'!$D200</f>
        <v>225.055</v>
      </c>
      <c r="C16" s="55">
        <v>839.735</v>
      </c>
      <c r="D16" s="55">
        <f t="shared" si="1"/>
        <v>3.731243473817511</v>
      </c>
      <c r="E16" s="55">
        <v>158.383</v>
      </c>
      <c r="F16" s="55">
        <f t="shared" si="1"/>
        <v>0.7037524160760703</v>
      </c>
      <c r="G16" s="55">
        <f t="shared" si="2"/>
        <v>998.118</v>
      </c>
      <c r="H16" s="55">
        <f t="shared" si="0"/>
        <v>4.434995889893582</v>
      </c>
      <c r="I16" s="13"/>
      <c r="J16" s="13"/>
      <c r="K16" s="13"/>
      <c r="L16" s="13"/>
      <c r="M16" s="13"/>
      <c r="N16" s="13"/>
      <c r="O16" s="13"/>
      <c r="P16" s="13"/>
      <c r="Q16" s="13"/>
      <c r="R16" s="13"/>
      <c r="S16" s="13"/>
      <c r="T16" s="13"/>
      <c r="U16" s="13"/>
      <c r="V16" s="13"/>
    </row>
    <row r="17" spans="1:22" ht="12" customHeight="1">
      <c r="A17" s="41">
        <v>1980</v>
      </c>
      <c r="B17" s="78">
        <f>'[1]Pop'!$D201</f>
        <v>227.726</v>
      </c>
      <c r="C17" s="55">
        <v>824.546</v>
      </c>
      <c r="D17" s="55">
        <f t="shared" si="1"/>
        <v>3.6207811141459474</v>
      </c>
      <c r="E17" s="55">
        <v>179.836</v>
      </c>
      <c r="F17" s="55">
        <f t="shared" si="1"/>
        <v>0.7897034155081106</v>
      </c>
      <c r="G17" s="55">
        <f t="shared" si="2"/>
        <v>1004.3820000000001</v>
      </c>
      <c r="H17" s="55">
        <f t="shared" si="0"/>
        <v>4.410484529654058</v>
      </c>
      <c r="I17" s="13"/>
      <c r="J17" s="13"/>
      <c r="K17" s="13"/>
      <c r="L17" s="13"/>
      <c r="M17" s="13"/>
      <c r="N17" s="13"/>
      <c r="O17" s="13"/>
      <c r="P17" s="13"/>
      <c r="Q17" s="13"/>
      <c r="R17" s="13"/>
      <c r="S17" s="13"/>
      <c r="T17" s="13"/>
      <c r="U17" s="13"/>
      <c r="V17" s="13"/>
    </row>
    <row r="18" spans="1:22" ht="12" customHeight="1">
      <c r="A18" s="43">
        <v>1981</v>
      </c>
      <c r="B18" s="79">
        <f>'[1]Pop'!$D202</f>
        <v>229.966</v>
      </c>
      <c r="C18" s="59">
        <v>773.321</v>
      </c>
      <c r="D18" s="59">
        <f t="shared" si="1"/>
        <v>3.3627623213866396</v>
      </c>
      <c r="E18" s="59">
        <v>208.333</v>
      </c>
      <c r="F18" s="59">
        <f t="shared" si="1"/>
        <v>0.9059295721976292</v>
      </c>
      <c r="G18" s="59">
        <f t="shared" si="2"/>
        <v>981.654</v>
      </c>
      <c r="H18" s="59">
        <f t="shared" si="0"/>
        <v>4.268691893584268</v>
      </c>
      <c r="I18" s="13"/>
      <c r="J18" s="13"/>
      <c r="K18" s="13"/>
      <c r="L18" s="13"/>
      <c r="M18" s="13"/>
      <c r="N18" s="13"/>
      <c r="O18" s="13"/>
      <c r="P18" s="13"/>
      <c r="Q18" s="13"/>
      <c r="R18" s="13"/>
      <c r="S18" s="13"/>
      <c r="T18" s="13"/>
      <c r="U18" s="13"/>
      <c r="V18" s="13"/>
    </row>
    <row r="19" spans="1:22" ht="12" customHeight="1">
      <c r="A19" s="43">
        <v>1982</v>
      </c>
      <c r="B19" s="79">
        <f>'[1]Pop'!$D203</f>
        <v>232.188</v>
      </c>
      <c r="C19" s="59">
        <v>748.869</v>
      </c>
      <c r="D19" s="59">
        <f t="shared" si="1"/>
        <v>3.2252700397953387</v>
      </c>
      <c r="E19" s="59">
        <v>217.572</v>
      </c>
      <c r="F19" s="59">
        <f t="shared" si="1"/>
        <v>0.9370510103881338</v>
      </c>
      <c r="G19" s="59">
        <f t="shared" si="2"/>
        <v>966.441</v>
      </c>
      <c r="H19" s="59">
        <f t="shared" si="0"/>
        <v>4.162321050183472</v>
      </c>
      <c r="I19" s="13"/>
      <c r="J19" s="13"/>
      <c r="K19" s="13"/>
      <c r="L19" s="13"/>
      <c r="M19" s="13"/>
      <c r="N19" s="13"/>
      <c r="O19" s="13"/>
      <c r="P19" s="13"/>
      <c r="Q19" s="13"/>
      <c r="R19" s="13"/>
      <c r="S19" s="13"/>
      <c r="T19" s="13"/>
      <c r="U19" s="13"/>
      <c r="V19" s="13"/>
    </row>
    <row r="20" spans="1:22" ht="12" customHeight="1">
      <c r="A20" s="43">
        <v>1983</v>
      </c>
      <c r="B20" s="79">
        <f>'[1]Pop'!$D204</f>
        <v>234.307</v>
      </c>
      <c r="C20" s="59">
        <v>742.506</v>
      </c>
      <c r="D20" s="59">
        <f t="shared" si="1"/>
        <v>3.168945016580811</v>
      </c>
      <c r="E20" s="59">
        <v>215.941</v>
      </c>
      <c r="F20" s="59">
        <f t="shared" si="1"/>
        <v>0.9216156580896004</v>
      </c>
      <c r="G20" s="59">
        <f t="shared" si="2"/>
        <v>958.447</v>
      </c>
      <c r="H20" s="59">
        <f t="shared" si="0"/>
        <v>4.090560674670411</v>
      </c>
      <c r="I20" s="13"/>
      <c r="J20" s="13"/>
      <c r="K20" s="13"/>
      <c r="L20" s="13"/>
      <c r="M20" s="13"/>
      <c r="N20" s="13"/>
      <c r="O20" s="13"/>
      <c r="P20" s="13"/>
      <c r="Q20" s="13"/>
      <c r="R20" s="13"/>
      <c r="S20" s="13"/>
      <c r="T20" s="13"/>
      <c r="U20" s="13"/>
      <c r="V20" s="13"/>
    </row>
    <row r="21" spans="1:22" ht="12" customHeight="1">
      <c r="A21" s="43">
        <v>1984</v>
      </c>
      <c r="B21" s="79">
        <f>'[1]Pop'!$D205</f>
        <v>236.348</v>
      </c>
      <c r="C21" s="59">
        <v>736.061</v>
      </c>
      <c r="D21" s="59">
        <f t="shared" si="1"/>
        <v>3.1143102543706735</v>
      </c>
      <c r="E21" s="59">
        <v>229.331</v>
      </c>
      <c r="F21" s="59">
        <f t="shared" si="1"/>
        <v>0.9703107282481763</v>
      </c>
      <c r="G21" s="59">
        <f t="shared" si="2"/>
        <v>965.392</v>
      </c>
      <c r="H21" s="59">
        <f t="shared" si="0"/>
        <v>4.08462098261885</v>
      </c>
      <c r="I21" s="13"/>
      <c r="J21" s="13"/>
      <c r="K21" s="13"/>
      <c r="L21" s="13"/>
      <c r="M21" s="13"/>
      <c r="N21" s="13"/>
      <c r="O21" s="13"/>
      <c r="P21" s="13"/>
      <c r="Q21" s="13"/>
      <c r="R21" s="13"/>
      <c r="S21" s="13"/>
      <c r="T21" s="13"/>
      <c r="U21" s="13"/>
      <c r="V21" s="13"/>
    </row>
    <row r="22" spans="1:22" ht="12" customHeight="1">
      <c r="A22" s="43">
        <v>1985</v>
      </c>
      <c r="B22" s="79">
        <f>'[1]Pop'!$D206</f>
        <v>238.466</v>
      </c>
      <c r="C22" s="59">
        <v>715.581</v>
      </c>
      <c r="D22" s="59">
        <f t="shared" si="1"/>
        <v>3.000767404996939</v>
      </c>
      <c r="E22" s="59">
        <v>244.39</v>
      </c>
      <c r="F22" s="59">
        <f t="shared" si="1"/>
        <v>1.024842115857187</v>
      </c>
      <c r="G22" s="59">
        <f t="shared" si="2"/>
        <v>959.971</v>
      </c>
      <c r="H22" s="59">
        <f t="shared" si="0"/>
        <v>4.025609520854126</v>
      </c>
      <c r="I22" s="13"/>
      <c r="J22" s="13"/>
      <c r="K22" s="13"/>
      <c r="L22" s="13"/>
      <c r="M22" s="13"/>
      <c r="N22" s="13"/>
      <c r="O22" s="13"/>
      <c r="P22" s="13"/>
      <c r="Q22" s="13"/>
      <c r="R22" s="13"/>
      <c r="S22" s="13"/>
      <c r="T22" s="13"/>
      <c r="U22" s="13"/>
      <c r="V22" s="13"/>
    </row>
    <row r="23" spans="1:22" ht="12" customHeight="1">
      <c r="A23" s="41">
        <v>1986</v>
      </c>
      <c r="B23" s="78">
        <f>'[1]Pop'!$D207</f>
        <v>240.651</v>
      </c>
      <c r="C23" s="55">
        <v>704.819</v>
      </c>
      <c r="D23" s="55">
        <f t="shared" si="1"/>
        <v>2.928801459374779</v>
      </c>
      <c r="E23" s="55">
        <v>265.475</v>
      </c>
      <c r="F23" s="55">
        <f t="shared" si="1"/>
        <v>1.1031535293848769</v>
      </c>
      <c r="G23" s="55">
        <f t="shared" si="2"/>
        <v>970.294</v>
      </c>
      <c r="H23" s="55">
        <f t="shared" si="0"/>
        <v>4.031954988759656</v>
      </c>
      <c r="I23" s="13"/>
      <c r="J23" s="13"/>
      <c r="K23" s="13"/>
      <c r="L23" s="13"/>
      <c r="M23" s="13"/>
      <c r="N23" s="13"/>
      <c r="O23" s="13"/>
      <c r="P23" s="13"/>
      <c r="Q23" s="13"/>
      <c r="R23" s="13"/>
      <c r="S23" s="13"/>
      <c r="T23" s="13"/>
      <c r="U23" s="13"/>
      <c r="V23" s="13"/>
    </row>
    <row r="24" spans="1:22" ht="12" customHeight="1">
      <c r="A24" s="41">
        <v>1987</v>
      </c>
      <c r="B24" s="78">
        <f>'[1]Pop'!$D208</f>
        <v>242.804</v>
      </c>
      <c r="C24" s="55">
        <v>674.805</v>
      </c>
      <c r="D24" s="55">
        <f aca="true" t="shared" si="3" ref="D24:F39">C24/$B24</f>
        <v>2.779216981598326</v>
      </c>
      <c r="E24" s="55">
        <v>270.528</v>
      </c>
      <c r="F24" s="55">
        <f t="shared" si="3"/>
        <v>1.1141826329055535</v>
      </c>
      <c r="G24" s="55">
        <f t="shared" si="2"/>
        <v>945.333</v>
      </c>
      <c r="H24" s="55">
        <f t="shared" si="0"/>
        <v>3.8933996145038794</v>
      </c>
      <c r="I24" s="13"/>
      <c r="J24" s="13"/>
      <c r="K24" s="13"/>
      <c r="L24" s="13"/>
      <c r="M24" s="13"/>
      <c r="N24" s="13"/>
      <c r="O24" s="13"/>
      <c r="P24" s="13"/>
      <c r="Q24" s="13"/>
      <c r="R24" s="13"/>
      <c r="S24" s="13"/>
      <c r="T24" s="13"/>
      <c r="U24" s="13"/>
      <c r="V24" s="13"/>
    </row>
    <row r="25" spans="1:22" ht="12" customHeight="1">
      <c r="A25" s="41">
        <v>1988</v>
      </c>
      <c r="B25" s="78">
        <f>'[1]Pop'!$D209</f>
        <v>245.021</v>
      </c>
      <c r="C25" s="55">
        <v>647.083</v>
      </c>
      <c r="D25" s="55">
        <f t="shared" si="3"/>
        <v>2.640928736720526</v>
      </c>
      <c r="E25" s="55">
        <v>290.854</v>
      </c>
      <c r="F25" s="55">
        <f t="shared" si="3"/>
        <v>1.18705743589325</v>
      </c>
      <c r="G25" s="55">
        <f t="shared" si="2"/>
        <v>937.9369999999999</v>
      </c>
      <c r="H25" s="55">
        <f t="shared" si="0"/>
        <v>3.827986172613776</v>
      </c>
      <c r="I25" s="13"/>
      <c r="J25" s="13"/>
      <c r="K25" s="13"/>
      <c r="L25" s="13"/>
      <c r="M25" s="13"/>
      <c r="N25" s="13"/>
      <c r="O25" s="13"/>
      <c r="P25" s="13"/>
      <c r="Q25" s="13"/>
      <c r="R25" s="13"/>
      <c r="S25" s="13"/>
      <c r="T25" s="13"/>
      <c r="U25" s="13"/>
      <c r="V25" s="13"/>
    </row>
    <row r="26" spans="1:22" ht="12" customHeight="1">
      <c r="A26" s="41">
        <v>1989</v>
      </c>
      <c r="B26" s="78">
        <f>'[1]Pop'!$D210</f>
        <v>247.342</v>
      </c>
      <c r="C26" s="55">
        <v>572.263</v>
      </c>
      <c r="D26" s="55">
        <f t="shared" si="3"/>
        <v>2.3136507346103774</v>
      </c>
      <c r="E26" s="55">
        <v>300.881</v>
      </c>
      <c r="F26" s="55">
        <f t="shared" si="3"/>
        <v>1.2164573748089689</v>
      </c>
      <c r="G26" s="55">
        <f t="shared" si="2"/>
        <v>873.144</v>
      </c>
      <c r="H26" s="55">
        <f t="shared" si="0"/>
        <v>3.5301081094193463</v>
      </c>
      <c r="I26" s="13"/>
      <c r="J26" s="13"/>
      <c r="K26" s="13"/>
      <c r="L26" s="13"/>
      <c r="M26" s="13"/>
      <c r="N26" s="13"/>
      <c r="O26" s="13"/>
      <c r="P26" s="13"/>
      <c r="Q26" s="13"/>
      <c r="R26" s="13"/>
      <c r="S26" s="13"/>
      <c r="T26" s="13"/>
      <c r="U26" s="13"/>
      <c r="V26" s="13"/>
    </row>
    <row r="27" spans="1:22" ht="12" customHeight="1">
      <c r="A27" s="41">
        <v>1990</v>
      </c>
      <c r="B27" s="78">
        <f>'[1]Pop'!$D211</f>
        <v>250.132</v>
      </c>
      <c r="C27" s="55">
        <v>530.636</v>
      </c>
      <c r="D27" s="55">
        <f t="shared" si="3"/>
        <v>2.121423888187037</v>
      </c>
      <c r="E27" s="55">
        <v>301.833</v>
      </c>
      <c r="F27" s="55">
        <f t="shared" si="3"/>
        <v>1.2066948651112213</v>
      </c>
      <c r="G27" s="55">
        <f t="shared" si="2"/>
        <v>832.469</v>
      </c>
      <c r="H27" s="55">
        <f t="shared" si="0"/>
        <v>3.328118753298259</v>
      </c>
      <c r="I27" s="13"/>
      <c r="J27" s="13"/>
      <c r="K27" s="13"/>
      <c r="L27" s="13"/>
      <c r="M27" s="13"/>
      <c r="N27" s="13"/>
      <c r="O27" s="13"/>
      <c r="P27" s="13"/>
      <c r="Q27" s="13"/>
      <c r="R27" s="13"/>
      <c r="S27" s="13"/>
      <c r="T27" s="13"/>
      <c r="U27" s="13"/>
      <c r="V27" s="13"/>
    </row>
    <row r="28" spans="1:22" ht="12" customHeight="1">
      <c r="A28" s="43">
        <v>1991</v>
      </c>
      <c r="B28" s="79">
        <f>'[1]Pop'!$D212</f>
        <v>253.493</v>
      </c>
      <c r="C28" s="59">
        <v>497.928</v>
      </c>
      <c r="D28" s="59">
        <f t="shared" si="3"/>
        <v>1.9642672578729985</v>
      </c>
      <c r="E28" s="59">
        <v>321.109</v>
      </c>
      <c r="F28" s="59">
        <f t="shared" si="3"/>
        <v>1.2667371485603152</v>
      </c>
      <c r="G28" s="59">
        <f t="shared" si="2"/>
        <v>819.037</v>
      </c>
      <c r="H28" s="59">
        <f t="shared" si="0"/>
        <v>3.231004406433314</v>
      </c>
      <c r="I28" s="13"/>
      <c r="J28" s="13"/>
      <c r="K28" s="13"/>
      <c r="L28" s="13"/>
      <c r="M28" s="13"/>
      <c r="N28" s="13"/>
      <c r="O28" s="13"/>
      <c r="P28" s="13"/>
      <c r="Q28" s="13"/>
      <c r="R28" s="13"/>
      <c r="S28" s="13"/>
      <c r="T28" s="13"/>
      <c r="U28" s="13"/>
      <c r="V28" s="13"/>
    </row>
    <row r="29" spans="1:22" ht="12" customHeight="1">
      <c r="A29" s="45">
        <v>1992</v>
      </c>
      <c r="B29" s="79">
        <f>'[1]Pop'!$D213</f>
        <v>256.894</v>
      </c>
      <c r="C29" s="59">
        <v>457.34</v>
      </c>
      <c r="D29" s="59">
        <f t="shared" si="3"/>
        <v>1.7802673476219761</v>
      </c>
      <c r="E29" s="59">
        <v>329.504</v>
      </c>
      <c r="F29" s="59">
        <f t="shared" si="3"/>
        <v>1.2826457605082253</v>
      </c>
      <c r="G29" s="59">
        <f t="shared" si="2"/>
        <v>786.844</v>
      </c>
      <c r="H29" s="59">
        <f t="shared" si="0"/>
        <v>3.0629131081302017</v>
      </c>
      <c r="I29" s="13"/>
      <c r="J29" s="13"/>
      <c r="K29" s="13"/>
      <c r="L29" s="13"/>
      <c r="M29" s="13"/>
      <c r="N29" s="13"/>
      <c r="O29" s="13"/>
      <c r="P29" s="13"/>
      <c r="Q29" s="13"/>
      <c r="R29" s="13"/>
      <c r="S29" s="13"/>
      <c r="T29" s="13"/>
      <c r="U29" s="13"/>
      <c r="V29" s="13"/>
    </row>
    <row r="30" spans="1:22" ht="12" customHeight="1">
      <c r="A30" s="43">
        <v>1993</v>
      </c>
      <c r="B30" s="79">
        <f>'[1]Pop'!$D214</f>
        <v>260.255</v>
      </c>
      <c r="C30" s="59">
        <v>430.518</v>
      </c>
      <c r="D30" s="59">
        <f t="shared" si="3"/>
        <v>1.6542160573283893</v>
      </c>
      <c r="E30" s="59">
        <v>317.009</v>
      </c>
      <c r="F30" s="59">
        <f t="shared" si="3"/>
        <v>1.2180707383143456</v>
      </c>
      <c r="G30" s="59">
        <f t="shared" si="2"/>
        <v>747.527</v>
      </c>
      <c r="H30" s="59">
        <f t="shared" si="0"/>
        <v>2.872286795642735</v>
      </c>
      <c r="I30" s="13"/>
      <c r="J30" s="13"/>
      <c r="K30" s="13"/>
      <c r="L30" s="13"/>
      <c r="M30" s="13"/>
      <c r="N30" s="13"/>
      <c r="O30" s="13"/>
      <c r="P30" s="13"/>
      <c r="Q30" s="13"/>
      <c r="R30" s="13"/>
      <c r="S30" s="13"/>
      <c r="T30" s="13"/>
      <c r="U30" s="13"/>
      <c r="V30" s="13"/>
    </row>
    <row r="31" spans="1:22" ht="12" customHeight="1">
      <c r="A31" s="43">
        <v>1994</v>
      </c>
      <c r="B31" s="79">
        <f>'[1]Pop'!$D215</f>
        <v>263.436</v>
      </c>
      <c r="C31" s="59">
        <v>409.954</v>
      </c>
      <c r="D31" s="59">
        <f t="shared" si="3"/>
        <v>1.556180628312</v>
      </c>
      <c r="E31" s="59">
        <v>321.077</v>
      </c>
      <c r="F31" s="59">
        <f t="shared" si="3"/>
        <v>1.2188045673332424</v>
      </c>
      <c r="G31" s="59">
        <f t="shared" si="2"/>
        <v>731.031</v>
      </c>
      <c r="H31" s="59">
        <f t="shared" si="0"/>
        <v>2.7749851956452423</v>
      </c>
      <c r="I31" s="13"/>
      <c r="J31" s="13"/>
      <c r="K31" s="13"/>
      <c r="L31" s="13"/>
      <c r="M31" s="13"/>
      <c r="N31" s="13"/>
      <c r="O31" s="13"/>
      <c r="P31" s="13"/>
      <c r="Q31" s="13"/>
      <c r="R31" s="13"/>
      <c r="S31" s="13"/>
      <c r="T31" s="13"/>
      <c r="U31" s="13"/>
      <c r="V31" s="13"/>
    </row>
    <row r="32" spans="1:22" ht="12" customHeight="1">
      <c r="A32" s="43">
        <v>1995</v>
      </c>
      <c r="B32" s="79">
        <f>'[1]Pop'!$D216</f>
        <v>266.557</v>
      </c>
      <c r="C32" s="59">
        <v>384.889</v>
      </c>
      <c r="D32" s="59">
        <f t="shared" si="3"/>
        <v>1.4439275652111931</v>
      </c>
      <c r="E32" s="59">
        <v>325.928</v>
      </c>
      <c r="F32" s="59">
        <f t="shared" si="3"/>
        <v>1.2227328488841036</v>
      </c>
      <c r="G32" s="59">
        <f t="shared" si="2"/>
        <v>710.817</v>
      </c>
      <c r="H32" s="59">
        <f t="shared" si="0"/>
        <v>2.6666604140952965</v>
      </c>
      <c r="I32" s="13"/>
      <c r="J32" s="13"/>
      <c r="K32" s="13"/>
      <c r="L32" s="13"/>
      <c r="M32" s="13"/>
      <c r="N32" s="13"/>
      <c r="O32" s="13"/>
      <c r="P32" s="13"/>
      <c r="Q32" s="13"/>
      <c r="R32" s="13"/>
      <c r="S32" s="13"/>
      <c r="T32" s="13"/>
      <c r="U32" s="13"/>
      <c r="V32" s="13"/>
    </row>
    <row r="33" spans="1:22" ht="12" customHeight="1">
      <c r="A33" s="41">
        <v>1996</v>
      </c>
      <c r="B33" s="78">
        <f>'[1]Pop'!$D217</f>
        <v>269.667</v>
      </c>
      <c r="C33" s="55">
        <v>360.413</v>
      </c>
      <c r="D33" s="55">
        <f t="shared" si="3"/>
        <v>1.336511326932847</v>
      </c>
      <c r="E33" s="55">
        <v>329.89</v>
      </c>
      <c r="F33" s="55">
        <f t="shared" si="3"/>
        <v>1.2233235805641773</v>
      </c>
      <c r="G33" s="55">
        <f t="shared" si="2"/>
        <v>690.303</v>
      </c>
      <c r="H33" s="55">
        <f t="shared" si="0"/>
        <v>2.559834907497024</v>
      </c>
      <c r="I33" s="13"/>
      <c r="J33" s="13"/>
      <c r="K33" s="13"/>
      <c r="L33" s="13"/>
      <c r="M33" s="13"/>
      <c r="N33" s="13"/>
      <c r="O33" s="13"/>
      <c r="P33" s="13"/>
      <c r="Q33" s="13"/>
      <c r="R33" s="13"/>
      <c r="S33" s="13"/>
      <c r="T33" s="13"/>
      <c r="U33" s="13"/>
      <c r="V33" s="13"/>
    </row>
    <row r="34" spans="1:22" ht="12" customHeight="1">
      <c r="A34" s="41">
        <v>1997</v>
      </c>
      <c r="B34" s="78">
        <f>'[1]Pop'!$D218</f>
        <v>272.912</v>
      </c>
      <c r="C34" s="55">
        <v>359.525</v>
      </c>
      <c r="D34" s="55">
        <f t="shared" si="3"/>
        <v>1.3173660374039984</v>
      </c>
      <c r="E34" s="55">
        <v>346.687</v>
      </c>
      <c r="F34" s="55">
        <f t="shared" si="3"/>
        <v>1.2703252330421528</v>
      </c>
      <c r="G34" s="55">
        <f t="shared" si="2"/>
        <v>706.212</v>
      </c>
      <c r="H34" s="55">
        <f t="shared" si="0"/>
        <v>2.587691270446151</v>
      </c>
      <c r="I34" s="13"/>
      <c r="J34" s="13"/>
      <c r="K34" s="13"/>
      <c r="L34" s="13"/>
      <c r="M34" s="13"/>
      <c r="N34" s="13"/>
      <c r="O34" s="13"/>
      <c r="P34" s="13"/>
      <c r="Q34" s="13"/>
      <c r="R34" s="13"/>
      <c r="S34" s="13"/>
      <c r="T34" s="13"/>
      <c r="U34" s="13"/>
      <c r="V34" s="13"/>
    </row>
    <row r="35" spans="1:22" ht="12" customHeight="1">
      <c r="A35" s="41">
        <v>1998</v>
      </c>
      <c r="B35" s="78">
        <f>'[1]Pop'!$D219</f>
        <v>276.115</v>
      </c>
      <c r="C35" s="55">
        <v>366.761</v>
      </c>
      <c r="D35" s="55">
        <f t="shared" si="3"/>
        <v>1.3282907484200424</v>
      </c>
      <c r="E35" s="55">
        <v>361.246</v>
      </c>
      <c r="F35" s="55">
        <f t="shared" si="3"/>
        <v>1.3083171866794632</v>
      </c>
      <c r="G35" s="55">
        <f t="shared" si="2"/>
        <v>728.0070000000001</v>
      </c>
      <c r="H35" s="55">
        <f t="shared" si="0"/>
        <v>2.636607935099506</v>
      </c>
      <c r="I35" s="13"/>
      <c r="J35" s="13"/>
      <c r="K35" s="13"/>
      <c r="L35" s="13"/>
      <c r="M35" s="13"/>
      <c r="N35" s="13"/>
      <c r="O35" s="13"/>
      <c r="P35" s="13"/>
      <c r="Q35" s="13"/>
      <c r="R35" s="13"/>
      <c r="S35" s="13"/>
      <c r="T35" s="13"/>
      <c r="U35" s="13"/>
      <c r="V35" s="13"/>
    </row>
    <row r="36" spans="1:22" ht="12" customHeight="1">
      <c r="A36" s="41">
        <v>1999</v>
      </c>
      <c r="B36" s="78">
        <f>'[1]Pop'!$D220</f>
        <v>279.295</v>
      </c>
      <c r="C36" s="55">
        <v>360.551</v>
      </c>
      <c r="D36" s="55">
        <f t="shared" si="3"/>
        <v>1.2909325265400382</v>
      </c>
      <c r="E36" s="55">
        <v>359.315</v>
      </c>
      <c r="F36" s="55">
        <f t="shared" si="3"/>
        <v>1.2865070982294706</v>
      </c>
      <c r="G36" s="55">
        <f t="shared" si="2"/>
        <v>719.866</v>
      </c>
      <c r="H36" s="55">
        <f t="shared" si="0"/>
        <v>2.5774396247695086</v>
      </c>
      <c r="I36" s="13"/>
      <c r="J36" s="13"/>
      <c r="K36" s="13"/>
      <c r="L36" s="13"/>
      <c r="M36" s="13"/>
      <c r="N36" s="13"/>
      <c r="O36" s="13"/>
      <c r="P36" s="13"/>
      <c r="Q36" s="13"/>
      <c r="R36" s="13"/>
      <c r="S36" s="13"/>
      <c r="T36" s="13"/>
      <c r="U36" s="13"/>
      <c r="V36" s="13"/>
    </row>
    <row r="37" spans="1:22" ht="12" customHeight="1">
      <c r="A37" s="41">
        <v>2000</v>
      </c>
      <c r="B37" s="78">
        <f>'[1]Pop'!$D221</f>
        <v>282.385</v>
      </c>
      <c r="C37" s="54">
        <v>371.46</v>
      </c>
      <c r="D37" s="55">
        <f t="shared" si="3"/>
        <v>1.3154381429608513</v>
      </c>
      <c r="E37" s="54">
        <v>363.658</v>
      </c>
      <c r="F37" s="55">
        <f t="shared" si="3"/>
        <v>1.287809196664129</v>
      </c>
      <c r="G37" s="55">
        <f t="shared" si="2"/>
        <v>735.1179999999999</v>
      </c>
      <c r="H37" s="55">
        <f t="shared" si="0"/>
        <v>2.60324733962498</v>
      </c>
      <c r="I37" s="13"/>
      <c r="J37" s="13"/>
      <c r="K37" s="13"/>
      <c r="L37" s="13"/>
      <c r="M37" s="13"/>
      <c r="N37" s="13"/>
      <c r="O37" s="13"/>
      <c r="P37" s="13"/>
      <c r="Q37" s="13"/>
      <c r="R37" s="13"/>
      <c r="S37" s="13"/>
      <c r="T37" s="13"/>
      <c r="U37" s="13"/>
      <c r="V37" s="13"/>
    </row>
    <row r="38" spans="1:22" ht="12" customHeight="1">
      <c r="A38" s="43">
        <v>2001</v>
      </c>
      <c r="B38" s="79">
        <f>'[1]Pop'!$D222</f>
        <v>285.309019</v>
      </c>
      <c r="C38" s="58">
        <v>371.623</v>
      </c>
      <c r="D38" s="59">
        <f t="shared" si="3"/>
        <v>1.3025280494199871</v>
      </c>
      <c r="E38" s="58">
        <v>370.233</v>
      </c>
      <c r="F38" s="59">
        <f t="shared" si="3"/>
        <v>1.2976561389389518</v>
      </c>
      <c r="G38" s="59">
        <f t="shared" si="2"/>
        <v>741.856</v>
      </c>
      <c r="H38" s="59">
        <f t="shared" si="0"/>
        <v>2.6001841883589387</v>
      </c>
      <c r="I38" s="13"/>
      <c r="J38" s="13"/>
      <c r="K38" s="13"/>
      <c r="L38" s="13"/>
      <c r="M38" s="13"/>
      <c r="N38" s="13"/>
      <c r="O38" s="13"/>
      <c r="P38" s="13"/>
      <c r="Q38" s="13"/>
      <c r="R38" s="13"/>
      <c r="S38" s="13"/>
      <c r="T38" s="13"/>
      <c r="U38" s="13"/>
      <c r="V38" s="13"/>
    </row>
    <row r="39" spans="1:22" ht="12" customHeight="1">
      <c r="A39" s="43">
        <v>2002</v>
      </c>
      <c r="B39" s="79">
        <f>'[1]Pop'!$D223</f>
        <v>288.104818</v>
      </c>
      <c r="C39" s="58">
        <v>374.162</v>
      </c>
      <c r="D39" s="59">
        <f t="shared" si="3"/>
        <v>1.2987009470976634</v>
      </c>
      <c r="E39" s="58">
        <v>374.293</v>
      </c>
      <c r="F39" s="59">
        <f t="shared" si="3"/>
        <v>1.2991556427216708</v>
      </c>
      <c r="G39" s="59">
        <f t="shared" si="2"/>
        <v>748.4549999999999</v>
      </c>
      <c r="H39" s="59">
        <f t="shared" si="0"/>
        <v>2.597856589819334</v>
      </c>
      <c r="I39" s="13"/>
      <c r="J39" s="13"/>
      <c r="K39" s="13"/>
      <c r="L39" s="13"/>
      <c r="M39" s="13"/>
      <c r="N39" s="13"/>
      <c r="O39" s="13"/>
      <c r="P39" s="13"/>
      <c r="Q39" s="13"/>
      <c r="R39" s="13"/>
      <c r="S39" s="13"/>
      <c r="T39" s="13"/>
      <c r="U39" s="13"/>
      <c r="V39" s="13"/>
    </row>
    <row r="40" spans="1:22" ht="12" customHeight="1">
      <c r="A40" s="43">
        <v>2003</v>
      </c>
      <c r="B40" s="79">
        <f>'[1]Pop'!$D224</f>
        <v>290.819634</v>
      </c>
      <c r="C40" s="58">
        <v>385.156</v>
      </c>
      <c r="D40" s="59">
        <f aca="true" t="shared" si="4" ref="D40:F45">C40/$B40</f>
        <v>1.3243810079205312</v>
      </c>
      <c r="E40" s="58">
        <v>384.372</v>
      </c>
      <c r="F40" s="59">
        <f t="shared" si="4"/>
        <v>1.3216851789312134</v>
      </c>
      <c r="G40" s="59">
        <f t="shared" si="2"/>
        <v>769.528</v>
      </c>
      <c r="H40" s="59">
        <f t="shared" si="0"/>
        <v>2.6460661868517446</v>
      </c>
      <c r="I40" s="13"/>
      <c r="J40" s="13"/>
      <c r="K40" s="13"/>
      <c r="L40" s="13"/>
      <c r="M40" s="13"/>
      <c r="N40" s="13"/>
      <c r="O40" s="13"/>
      <c r="P40" s="13"/>
      <c r="Q40" s="13"/>
      <c r="R40" s="13"/>
      <c r="S40" s="13"/>
      <c r="T40" s="13"/>
      <c r="U40" s="13"/>
      <c r="V40" s="13"/>
    </row>
    <row r="41" spans="1:22" ht="12" customHeight="1">
      <c r="A41" s="43">
        <v>2004</v>
      </c>
      <c r="B41" s="79">
        <f>'[1]Pop'!$D225</f>
        <v>293.463185</v>
      </c>
      <c r="C41" s="58">
        <v>382.386</v>
      </c>
      <c r="D41" s="59">
        <f t="shared" si="4"/>
        <v>1.3030118241236972</v>
      </c>
      <c r="E41" s="58">
        <v>396.431</v>
      </c>
      <c r="F41" s="59">
        <f t="shared" si="4"/>
        <v>1.3508713196852953</v>
      </c>
      <c r="G41" s="59">
        <f t="shared" si="2"/>
        <v>778.817</v>
      </c>
      <c r="H41" s="59">
        <f t="shared" si="0"/>
        <v>2.6538831438089927</v>
      </c>
      <c r="I41" s="13"/>
      <c r="J41" s="13"/>
      <c r="K41" s="13"/>
      <c r="L41" s="13"/>
      <c r="M41" s="13"/>
      <c r="N41" s="13"/>
      <c r="O41" s="13"/>
      <c r="P41" s="13"/>
      <c r="Q41" s="13"/>
      <c r="R41" s="13"/>
      <c r="S41" s="13"/>
      <c r="T41" s="13"/>
      <c r="U41" s="13"/>
      <c r="V41" s="13"/>
    </row>
    <row r="42" spans="1:22" ht="12" customHeight="1">
      <c r="A42" s="43">
        <v>2005</v>
      </c>
      <c r="B42" s="79">
        <f>'[1]Pop'!$D226</f>
        <v>296.186216</v>
      </c>
      <c r="C42" s="63">
        <v>376.716</v>
      </c>
      <c r="D42" s="59">
        <f t="shared" si="4"/>
        <v>1.2718890334856097</v>
      </c>
      <c r="E42" s="63">
        <v>407.904</v>
      </c>
      <c r="F42" s="59">
        <f t="shared" si="4"/>
        <v>1.3771876541344517</v>
      </c>
      <c r="G42" s="59">
        <f t="shared" si="2"/>
        <v>784.62</v>
      </c>
      <c r="H42" s="59">
        <f t="shared" si="0"/>
        <v>2.6490766876200613</v>
      </c>
      <c r="I42" s="13"/>
      <c r="J42" s="13"/>
      <c r="K42" s="13"/>
      <c r="L42" s="13"/>
      <c r="M42" s="13"/>
      <c r="N42" s="13"/>
      <c r="O42" s="13"/>
      <c r="P42" s="13"/>
      <c r="Q42" s="13"/>
      <c r="R42" s="13"/>
      <c r="S42" s="13"/>
      <c r="T42" s="13"/>
      <c r="U42" s="13"/>
      <c r="V42" s="13"/>
    </row>
    <row r="43" spans="1:22" ht="12" customHeight="1">
      <c r="A43" s="41">
        <v>2006</v>
      </c>
      <c r="B43" s="78">
        <f>'[1]Pop'!$D227</f>
        <v>298.995825</v>
      </c>
      <c r="C43" s="62">
        <v>368.811</v>
      </c>
      <c r="D43" s="55">
        <f t="shared" si="4"/>
        <v>1.2334988289552202</v>
      </c>
      <c r="E43" s="62">
        <v>409.212</v>
      </c>
      <c r="F43" s="55">
        <f t="shared" si="4"/>
        <v>1.368621117033992</v>
      </c>
      <c r="G43" s="55">
        <f t="shared" si="2"/>
        <v>778.0229999999999</v>
      </c>
      <c r="H43" s="55">
        <f t="shared" si="0"/>
        <v>2.602119945989212</v>
      </c>
      <c r="I43" s="13"/>
      <c r="J43" s="13"/>
      <c r="K43" s="13"/>
      <c r="L43" s="13"/>
      <c r="M43" s="13"/>
      <c r="N43" s="13"/>
      <c r="O43" s="13"/>
      <c r="P43" s="13"/>
      <c r="Q43" s="13"/>
      <c r="R43" s="13"/>
      <c r="S43" s="13"/>
      <c r="T43" s="13"/>
      <c r="U43" s="13"/>
      <c r="V43" s="13"/>
    </row>
    <row r="44" spans="1:22" ht="12" customHeight="1">
      <c r="A44" s="41">
        <v>2007</v>
      </c>
      <c r="B44" s="78">
        <f>'[1]Pop'!$D228</f>
        <v>302.003917</v>
      </c>
      <c r="C44" s="54">
        <v>348.583</v>
      </c>
      <c r="D44" s="55">
        <f t="shared" si="4"/>
        <v>1.1542333737346857</v>
      </c>
      <c r="E44" s="62">
        <v>425.447</v>
      </c>
      <c r="F44" s="55">
        <f t="shared" si="4"/>
        <v>1.4087466289385908</v>
      </c>
      <c r="G44" s="55">
        <f t="shared" si="2"/>
        <v>774.03</v>
      </c>
      <c r="H44" s="55">
        <f t="shared" si="0"/>
        <v>2.5629800026732763</v>
      </c>
      <c r="I44" s="13"/>
      <c r="J44" s="13"/>
      <c r="K44" s="13"/>
      <c r="L44" s="13"/>
      <c r="M44" s="13"/>
      <c r="N44" s="13"/>
      <c r="O44" s="13"/>
      <c r="P44" s="13"/>
      <c r="Q44" s="13"/>
      <c r="R44" s="13"/>
      <c r="S44" s="13"/>
      <c r="T44" s="13"/>
      <c r="U44" s="13"/>
      <c r="V44" s="13"/>
    </row>
    <row r="45" spans="1:22" ht="12" customHeight="1">
      <c r="A45" s="41">
        <v>2008</v>
      </c>
      <c r="B45" s="78">
        <f>'[1]Pop'!$D229</f>
        <v>304.797761</v>
      </c>
      <c r="C45" s="54">
        <v>324.98</v>
      </c>
      <c r="D45" s="55">
        <f t="shared" si="4"/>
        <v>1.0662151812854033</v>
      </c>
      <c r="E45" s="62">
        <v>389.195</v>
      </c>
      <c r="F45" s="55">
        <f aca="true" t="shared" si="5" ref="F45:F50">E45/$B45</f>
        <v>1.2768958627619316</v>
      </c>
      <c r="G45" s="55">
        <f t="shared" si="2"/>
        <v>714.175</v>
      </c>
      <c r="H45" s="55">
        <f aca="true" t="shared" si="6" ref="H45:H50">G45/$B45</f>
        <v>2.3431110440473346</v>
      </c>
      <c r="I45" s="13"/>
      <c r="J45" s="13"/>
      <c r="K45" s="13"/>
      <c r="L45" s="13"/>
      <c r="M45" s="13"/>
      <c r="N45" s="13"/>
      <c r="O45" s="13"/>
      <c r="P45" s="13"/>
      <c r="Q45" s="13"/>
      <c r="R45" s="13"/>
      <c r="S45" s="13"/>
      <c r="T45" s="13"/>
      <c r="U45" s="13"/>
      <c r="V45" s="13"/>
    </row>
    <row r="46" spans="1:22" ht="12" customHeight="1">
      <c r="A46" s="41">
        <v>2009</v>
      </c>
      <c r="B46" s="78">
        <f>'[1]Pop'!$D230</f>
        <v>307.439406</v>
      </c>
      <c r="C46" s="54">
        <v>342.397</v>
      </c>
      <c r="D46" s="55">
        <f aca="true" t="shared" si="7" ref="D46:D56">C46/$B46</f>
        <v>1.1137056386324138</v>
      </c>
      <c r="E46" s="54">
        <v>388.977</v>
      </c>
      <c r="F46" s="55">
        <f t="shared" si="5"/>
        <v>1.2652151689364113</v>
      </c>
      <c r="G46" s="55">
        <f t="shared" si="2"/>
        <v>731.374</v>
      </c>
      <c r="H46" s="55">
        <f t="shared" si="6"/>
        <v>2.3789208075688255</v>
      </c>
      <c r="I46" s="13"/>
      <c r="J46" s="13"/>
      <c r="K46" s="13"/>
      <c r="L46" s="13"/>
      <c r="M46" s="13"/>
      <c r="N46" s="13"/>
      <c r="O46" s="13"/>
      <c r="P46" s="13"/>
      <c r="Q46" s="13"/>
      <c r="R46" s="13"/>
      <c r="S46" s="13"/>
      <c r="T46" s="13"/>
      <c r="U46" s="13"/>
      <c r="V46" s="13"/>
    </row>
    <row r="47" spans="1:22" ht="12" customHeight="1">
      <c r="A47" s="41">
        <v>2010</v>
      </c>
      <c r="B47" s="78">
        <f>'[1]Pop'!$D231</f>
        <v>309.741279</v>
      </c>
      <c r="C47" s="54">
        <v>331.348</v>
      </c>
      <c r="D47" s="55">
        <f t="shared" si="7"/>
        <v>1.0697573183327624</v>
      </c>
      <c r="E47" s="54">
        <v>387.689</v>
      </c>
      <c r="F47" s="55">
        <f t="shared" si="5"/>
        <v>1.2516542879000638</v>
      </c>
      <c r="G47" s="55">
        <f t="shared" si="2"/>
        <v>719.037</v>
      </c>
      <c r="H47" s="55">
        <f t="shared" si="6"/>
        <v>2.3214116062328265</v>
      </c>
      <c r="I47" s="13"/>
      <c r="J47" s="13"/>
      <c r="K47" s="13"/>
      <c r="L47" s="13"/>
      <c r="M47" s="13"/>
      <c r="N47" s="13"/>
      <c r="O47" s="13"/>
      <c r="P47" s="13"/>
      <c r="Q47" s="13"/>
      <c r="R47" s="13"/>
      <c r="S47" s="13"/>
      <c r="T47" s="13"/>
      <c r="U47" s="13"/>
      <c r="V47" s="13"/>
    </row>
    <row r="48" spans="1:22" ht="12" customHeight="1">
      <c r="A48" s="127">
        <v>2011</v>
      </c>
      <c r="B48" s="122">
        <f>'[1]Pop'!$D232</f>
        <v>311.973914</v>
      </c>
      <c r="C48" s="145">
        <v>322.099</v>
      </c>
      <c r="D48" s="126">
        <f t="shared" si="7"/>
        <v>1.032454912239874</v>
      </c>
      <c r="E48" s="145">
        <v>381.499</v>
      </c>
      <c r="F48" s="126">
        <f t="shared" si="5"/>
        <v>1.222855446817903</v>
      </c>
      <c r="G48" s="59">
        <f t="shared" si="2"/>
        <v>703.598</v>
      </c>
      <c r="H48" s="126">
        <f t="shared" si="6"/>
        <v>2.255310359057777</v>
      </c>
      <c r="I48" s="13"/>
      <c r="J48" s="13"/>
      <c r="K48" s="13"/>
      <c r="L48" s="13"/>
      <c r="M48" s="13"/>
      <c r="N48" s="13"/>
      <c r="O48" s="13"/>
      <c r="P48" s="13"/>
      <c r="Q48" s="13"/>
      <c r="R48" s="13"/>
      <c r="S48" s="13"/>
      <c r="T48" s="13"/>
      <c r="U48" s="13"/>
      <c r="V48" s="13"/>
    </row>
    <row r="49" spans="1:22" ht="12" customHeight="1">
      <c r="A49" s="127">
        <v>2012</v>
      </c>
      <c r="B49" s="122">
        <f>'[1]Pop'!$D233</f>
        <v>314.167558</v>
      </c>
      <c r="C49" s="145">
        <v>323.22</v>
      </c>
      <c r="D49" s="126">
        <f t="shared" si="7"/>
        <v>1.0288140572426643</v>
      </c>
      <c r="E49" s="145">
        <v>386.105</v>
      </c>
      <c r="F49" s="126">
        <f t="shared" si="5"/>
        <v>1.2289779455840568</v>
      </c>
      <c r="G49" s="59">
        <f t="shared" si="2"/>
        <v>709.325</v>
      </c>
      <c r="H49" s="126">
        <f t="shared" si="6"/>
        <v>2.2577920028267213</v>
      </c>
      <c r="I49"/>
      <c r="J49" s="13"/>
      <c r="K49" s="13"/>
      <c r="L49" s="13"/>
      <c r="M49" s="13"/>
      <c r="N49" s="13"/>
      <c r="O49" s="13"/>
      <c r="P49" s="13"/>
      <c r="Q49" s="13"/>
      <c r="R49" s="13"/>
      <c r="S49" s="13"/>
      <c r="T49" s="13"/>
      <c r="U49" s="13"/>
      <c r="V49" s="13"/>
    </row>
    <row r="50" spans="1:22" ht="12" customHeight="1">
      <c r="A50" s="127">
        <v>2013</v>
      </c>
      <c r="B50" s="122">
        <f>'[1]Pop'!$D234</f>
        <v>316.294766</v>
      </c>
      <c r="C50" s="145">
        <v>307.391</v>
      </c>
      <c r="D50" s="126">
        <f t="shared" si="7"/>
        <v>0.9718497839448915</v>
      </c>
      <c r="E50" s="145">
        <v>370.323</v>
      </c>
      <c r="F50" s="126">
        <f t="shared" si="5"/>
        <v>1.170816086156797</v>
      </c>
      <c r="G50" s="126">
        <f t="shared" si="2"/>
        <v>677.7139999999999</v>
      </c>
      <c r="H50" s="126">
        <f t="shared" si="6"/>
        <v>2.1426658701016885</v>
      </c>
      <c r="I50"/>
      <c r="J50" s="13"/>
      <c r="K50" s="13"/>
      <c r="L50" s="13"/>
      <c r="M50" s="13"/>
      <c r="N50" s="13"/>
      <c r="O50" s="13"/>
      <c r="P50" s="13"/>
      <c r="Q50" s="13"/>
      <c r="R50" s="13"/>
      <c r="S50" s="13"/>
      <c r="T50" s="13"/>
      <c r="U50" s="13"/>
      <c r="V50" s="13"/>
    </row>
    <row r="51" spans="1:22" ht="12" customHeight="1">
      <c r="A51" s="127">
        <v>2014</v>
      </c>
      <c r="B51" s="122">
        <f>'[1]Pop'!$D235</f>
        <v>318.576955</v>
      </c>
      <c r="C51" s="145">
        <v>303.113</v>
      </c>
      <c r="D51" s="126">
        <f t="shared" si="7"/>
        <v>0.9514592792815162</v>
      </c>
      <c r="E51" s="145">
        <v>364.614</v>
      </c>
      <c r="F51" s="126">
        <f aca="true" t="shared" si="8" ref="F51:F56">E51/$B51</f>
        <v>1.1445083967231715</v>
      </c>
      <c r="G51" s="126">
        <f aca="true" t="shared" si="9" ref="G51:G56">SUM(C51,E51)</f>
        <v>667.727</v>
      </c>
      <c r="H51" s="126">
        <f aca="true" t="shared" si="10" ref="H51:H56">G51/$B51</f>
        <v>2.0959676760046877</v>
      </c>
      <c r="I51"/>
      <c r="J51" s="13"/>
      <c r="K51" s="13"/>
      <c r="L51" s="13"/>
      <c r="M51" s="13"/>
      <c r="N51" s="13"/>
      <c r="O51" s="13"/>
      <c r="P51" s="13"/>
      <c r="Q51" s="13"/>
      <c r="R51" s="13"/>
      <c r="S51" s="13"/>
      <c r="T51" s="13"/>
      <c r="U51" s="13"/>
      <c r="V51" s="13"/>
    </row>
    <row r="52" spans="1:22" ht="12" customHeight="1">
      <c r="A52" s="127">
        <v>2015</v>
      </c>
      <c r="B52" s="122">
        <f>'[1]Pop'!$D236</f>
        <v>320.870703</v>
      </c>
      <c r="C52" s="145">
        <v>317.531</v>
      </c>
      <c r="D52" s="126">
        <f t="shared" si="7"/>
        <v>0.9895917484245983</v>
      </c>
      <c r="E52" s="145">
        <v>363.004</v>
      </c>
      <c r="F52" s="126">
        <f t="shared" si="8"/>
        <v>1.1313092675837098</v>
      </c>
      <c r="G52" s="126">
        <f t="shared" si="9"/>
        <v>680.5350000000001</v>
      </c>
      <c r="H52" s="126">
        <f t="shared" si="10"/>
        <v>2.1209010160083084</v>
      </c>
      <c r="I52"/>
      <c r="J52" s="13"/>
      <c r="K52" s="13"/>
      <c r="L52" s="13"/>
      <c r="M52" s="13"/>
      <c r="N52" s="13"/>
      <c r="O52" s="13"/>
      <c r="P52" s="13"/>
      <c r="Q52" s="13"/>
      <c r="R52" s="13"/>
      <c r="S52" s="13"/>
      <c r="T52" s="13"/>
      <c r="U52" s="13"/>
      <c r="V52" s="13"/>
    </row>
    <row r="53" spans="1:22" ht="12" customHeight="1">
      <c r="A53" s="182">
        <v>2016</v>
      </c>
      <c r="B53" s="183">
        <f>'[1]Pop'!$D237</f>
        <v>323.161011</v>
      </c>
      <c r="C53" s="201">
        <v>329.444</v>
      </c>
      <c r="D53" s="176">
        <f t="shared" si="7"/>
        <v>1.0194422866191617</v>
      </c>
      <c r="E53" s="201">
        <v>367.815</v>
      </c>
      <c r="F53" s="176">
        <f t="shared" si="8"/>
        <v>1.138178763774198</v>
      </c>
      <c r="G53" s="176">
        <f t="shared" si="9"/>
        <v>697.259</v>
      </c>
      <c r="H53" s="176">
        <f t="shared" si="10"/>
        <v>2.1576210503933595</v>
      </c>
      <c r="I53"/>
      <c r="J53" s="13"/>
      <c r="K53" s="13"/>
      <c r="L53" s="13"/>
      <c r="M53" s="13"/>
      <c r="N53" s="13"/>
      <c r="O53" s="13"/>
      <c r="P53" s="13"/>
      <c r="Q53" s="13"/>
      <c r="R53" s="13"/>
      <c r="S53" s="13"/>
      <c r="T53" s="13"/>
      <c r="U53" s="13"/>
      <c r="V53" s="13"/>
    </row>
    <row r="54" spans="1:22" ht="12" customHeight="1">
      <c r="A54" s="182">
        <v>2017</v>
      </c>
      <c r="B54" s="183">
        <f>'[1]Pop'!$D238</f>
        <v>325.20603</v>
      </c>
      <c r="C54" s="201">
        <v>330.484</v>
      </c>
      <c r="D54" s="176">
        <f t="shared" si="7"/>
        <v>1.0162296191125362</v>
      </c>
      <c r="E54" s="201">
        <v>344.421</v>
      </c>
      <c r="F54" s="176">
        <f t="shared" si="8"/>
        <v>1.0590855280266482</v>
      </c>
      <c r="G54" s="176">
        <f t="shared" si="9"/>
        <v>674.905</v>
      </c>
      <c r="H54" s="176">
        <f t="shared" si="10"/>
        <v>2.075315147139184</v>
      </c>
      <c r="I54"/>
      <c r="J54" s="13"/>
      <c r="K54" s="13"/>
      <c r="L54" s="13"/>
      <c r="M54" s="13"/>
      <c r="N54" s="13"/>
      <c r="O54" s="13"/>
      <c r="P54" s="13"/>
      <c r="Q54" s="13"/>
      <c r="R54" s="13"/>
      <c r="S54" s="13"/>
      <c r="T54" s="13"/>
      <c r="U54" s="13"/>
      <c r="V54" s="13"/>
    </row>
    <row r="55" spans="1:22" ht="12" customHeight="1">
      <c r="A55" s="182">
        <v>2018</v>
      </c>
      <c r="B55" s="183">
        <f>'[1]Pop'!$D239</f>
        <v>326.923976</v>
      </c>
      <c r="C55" s="201">
        <v>352.785</v>
      </c>
      <c r="D55" s="176">
        <f t="shared" si="7"/>
        <v>1.0791040911603254</v>
      </c>
      <c r="E55" s="201">
        <v>342.084</v>
      </c>
      <c r="F55" s="176">
        <f t="shared" si="8"/>
        <v>1.0463717105899875</v>
      </c>
      <c r="G55" s="176">
        <f t="shared" si="9"/>
        <v>694.869</v>
      </c>
      <c r="H55" s="176">
        <f t="shared" si="10"/>
        <v>2.125475801750313</v>
      </c>
      <c r="I55"/>
      <c r="J55" s="13"/>
      <c r="K55" s="13"/>
      <c r="L55" s="13"/>
      <c r="M55" s="13"/>
      <c r="N55" s="13"/>
      <c r="O55" s="13"/>
      <c r="P55" s="13"/>
      <c r="Q55" s="13"/>
      <c r="R55" s="13"/>
      <c r="S55" s="13"/>
      <c r="T55" s="13"/>
      <c r="U55" s="13"/>
      <c r="V55" s="13"/>
    </row>
    <row r="56" spans="1:22" ht="12" customHeight="1" thickBot="1">
      <c r="A56" s="182">
        <v>2019</v>
      </c>
      <c r="B56" s="183">
        <f>'[1]Pop'!$D240</f>
        <v>328.475998</v>
      </c>
      <c r="C56" s="201">
        <v>357.862</v>
      </c>
      <c r="D56" s="176">
        <f t="shared" si="7"/>
        <v>1.0894616415778422</v>
      </c>
      <c r="E56" s="201">
        <v>327.656</v>
      </c>
      <c r="F56" s="176">
        <f t="shared" si="8"/>
        <v>0.9975036288648402</v>
      </c>
      <c r="G56" s="176">
        <f t="shared" si="9"/>
        <v>685.518</v>
      </c>
      <c r="H56" s="176">
        <f t="shared" si="10"/>
        <v>2.0869652704426827</v>
      </c>
      <c r="I56"/>
      <c r="J56" s="13"/>
      <c r="K56" s="13"/>
      <c r="L56" s="13"/>
      <c r="M56" s="13"/>
      <c r="N56" s="13"/>
      <c r="O56" s="13"/>
      <c r="P56" s="13"/>
      <c r="Q56" s="13"/>
      <c r="R56" s="13"/>
      <c r="S56" s="13"/>
      <c r="T56" s="13"/>
      <c r="U56" s="13"/>
      <c r="V56" s="13"/>
    </row>
    <row r="57" spans="1:22" ht="12" customHeight="1" thickTop="1">
      <c r="A57" s="534" t="s">
        <v>83</v>
      </c>
      <c r="B57" s="535"/>
      <c r="C57" s="535"/>
      <c r="D57" s="535"/>
      <c r="E57" s="535"/>
      <c r="F57" s="535"/>
      <c r="G57" s="535"/>
      <c r="H57" s="536"/>
      <c r="I57" s="13"/>
      <c r="J57" s="13"/>
      <c r="K57" s="13"/>
      <c r="L57" s="13"/>
      <c r="M57" s="13"/>
      <c r="N57" s="13"/>
      <c r="O57" s="13"/>
      <c r="P57" s="13"/>
      <c r="Q57" s="13"/>
      <c r="R57" s="13"/>
      <c r="S57" s="13"/>
      <c r="T57" s="13"/>
      <c r="U57" s="13"/>
      <c r="V57" s="13"/>
    </row>
    <row r="58" spans="1:22" ht="12" customHeight="1">
      <c r="A58" s="537"/>
      <c r="B58" s="538"/>
      <c r="C58" s="538"/>
      <c r="D58" s="538"/>
      <c r="E58" s="538"/>
      <c r="F58" s="538"/>
      <c r="G58" s="538"/>
      <c r="H58" s="539"/>
      <c r="I58" s="13"/>
      <c r="J58" s="13"/>
      <c r="K58" s="13"/>
      <c r="L58" s="13"/>
      <c r="M58" s="13"/>
      <c r="N58" s="13"/>
      <c r="O58" s="13"/>
      <c r="P58" s="13"/>
      <c r="Q58" s="13"/>
      <c r="R58" s="13"/>
      <c r="S58" s="13"/>
      <c r="T58" s="13"/>
      <c r="U58" s="13"/>
      <c r="V58" s="13"/>
    </row>
    <row r="59" spans="1:22" ht="24.75" customHeight="1">
      <c r="A59" s="526" t="s">
        <v>200</v>
      </c>
      <c r="B59" s="527"/>
      <c r="C59" s="527"/>
      <c r="D59" s="527"/>
      <c r="E59" s="527"/>
      <c r="F59" s="527"/>
      <c r="G59" s="527"/>
      <c r="H59" s="528"/>
      <c r="I59" s="13"/>
      <c r="J59" s="13"/>
      <c r="K59" s="13"/>
      <c r="L59" s="13"/>
      <c r="M59" s="13"/>
      <c r="N59" s="13"/>
      <c r="O59" s="13"/>
      <c r="P59" s="13"/>
      <c r="Q59" s="13"/>
      <c r="R59" s="13"/>
      <c r="S59" s="13"/>
      <c r="T59" s="13"/>
      <c r="U59" s="13"/>
      <c r="V59" s="13"/>
    </row>
    <row r="60" spans="1:22" ht="12" customHeight="1">
      <c r="A60" s="330"/>
      <c r="B60" s="331"/>
      <c r="C60" s="331"/>
      <c r="D60" s="331"/>
      <c r="E60" s="331"/>
      <c r="F60" s="331"/>
      <c r="G60" s="331"/>
      <c r="H60" s="332"/>
      <c r="I60" s="13"/>
      <c r="J60" s="13"/>
      <c r="K60" s="13"/>
      <c r="L60" s="13"/>
      <c r="M60" s="13"/>
      <c r="N60" s="13"/>
      <c r="O60" s="13"/>
      <c r="P60" s="13"/>
      <c r="Q60" s="13"/>
      <c r="R60" s="13"/>
      <c r="S60" s="13"/>
      <c r="T60" s="13"/>
      <c r="U60" s="13"/>
      <c r="V60" s="13"/>
    </row>
    <row r="61" spans="2:22" ht="12" customHeight="1">
      <c r="B61" s="11"/>
      <c r="C61" s="12"/>
      <c r="D61" s="12"/>
      <c r="E61" s="12"/>
      <c r="F61" s="12"/>
      <c r="G61" s="12"/>
      <c r="H61" s="12"/>
      <c r="I61" s="13"/>
      <c r="J61" s="13"/>
      <c r="K61" s="13"/>
      <c r="L61" s="13"/>
      <c r="M61" s="13"/>
      <c r="N61" s="13"/>
      <c r="O61" s="13"/>
      <c r="P61" s="13"/>
      <c r="Q61" s="13"/>
      <c r="R61" s="13"/>
      <c r="S61" s="13"/>
      <c r="T61" s="13"/>
      <c r="U61" s="13"/>
      <c r="V61" s="13"/>
    </row>
    <row r="62" spans="2:22" ht="12" customHeight="1">
      <c r="B62" s="11"/>
      <c r="C62" s="12"/>
      <c r="D62" s="12"/>
      <c r="E62" s="12"/>
      <c r="F62" s="12"/>
      <c r="G62" s="12"/>
      <c r="H62" s="12"/>
      <c r="I62" s="13"/>
      <c r="J62" s="13"/>
      <c r="K62" s="13"/>
      <c r="L62" s="13"/>
      <c r="M62" s="13"/>
      <c r="N62" s="13"/>
      <c r="O62" s="13"/>
      <c r="P62" s="13"/>
      <c r="Q62" s="13"/>
      <c r="R62" s="13"/>
      <c r="S62" s="13"/>
      <c r="T62" s="13"/>
      <c r="U62" s="13"/>
      <c r="V62" s="13"/>
    </row>
    <row r="63" spans="2:22" ht="12" customHeight="1">
      <c r="B63" s="11"/>
      <c r="C63" s="12"/>
      <c r="D63" s="12"/>
      <c r="E63" s="12"/>
      <c r="F63" s="12"/>
      <c r="G63" s="12"/>
      <c r="H63" s="12"/>
      <c r="I63" s="13"/>
      <c r="J63" s="13"/>
      <c r="K63" s="13"/>
      <c r="L63" s="13"/>
      <c r="M63" s="13"/>
      <c r="N63" s="13"/>
      <c r="O63" s="13"/>
      <c r="P63" s="13"/>
      <c r="Q63" s="13"/>
      <c r="R63" s="13"/>
      <c r="S63" s="13"/>
      <c r="T63" s="13"/>
      <c r="U63" s="13"/>
      <c r="V63" s="13"/>
    </row>
    <row r="64" spans="2:22" ht="12" customHeight="1">
      <c r="B64" s="11"/>
      <c r="C64" s="12"/>
      <c r="D64" s="12"/>
      <c r="E64" s="12"/>
      <c r="F64" s="12"/>
      <c r="G64" s="12"/>
      <c r="H64" s="12"/>
      <c r="I64" s="13"/>
      <c r="J64" s="13"/>
      <c r="K64" s="13"/>
      <c r="L64" s="13"/>
      <c r="M64" s="13"/>
      <c r="N64" s="13"/>
      <c r="O64" s="13"/>
      <c r="P64" s="13"/>
      <c r="Q64" s="13"/>
      <c r="R64" s="13"/>
      <c r="S64" s="13"/>
      <c r="T64" s="13"/>
      <c r="U64" s="13"/>
      <c r="V64" s="13"/>
    </row>
    <row r="65" spans="2:22" ht="12" customHeight="1">
      <c r="B65" s="11"/>
      <c r="C65" s="12"/>
      <c r="D65" s="12"/>
      <c r="E65" s="12"/>
      <c r="F65" s="12"/>
      <c r="G65" s="12"/>
      <c r="H65" s="12"/>
      <c r="I65" s="13"/>
      <c r="J65" s="13"/>
      <c r="K65" s="13"/>
      <c r="L65" s="13"/>
      <c r="M65" s="13"/>
      <c r="N65" s="13"/>
      <c r="O65" s="13"/>
      <c r="P65" s="13"/>
      <c r="Q65" s="13"/>
      <c r="R65" s="13"/>
      <c r="S65" s="13"/>
      <c r="T65" s="13"/>
      <c r="U65" s="13"/>
      <c r="V65" s="13"/>
    </row>
    <row r="66" spans="2:22" ht="12" customHeight="1">
      <c r="B66" s="11"/>
      <c r="C66" s="12"/>
      <c r="D66" s="12"/>
      <c r="E66" s="12"/>
      <c r="F66" s="12"/>
      <c r="G66" s="12"/>
      <c r="H66" s="12"/>
      <c r="I66" s="13"/>
      <c r="J66" s="13"/>
      <c r="K66" s="13"/>
      <c r="L66" s="13"/>
      <c r="M66" s="13"/>
      <c r="N66" s="13"/>
      <c r="O66" s="13"/>
      <c r="P66" s="13"/>
      <c r="Q66" s="13"/>
      <c r="R66" s="13"/>
      <c r="S66" s="13"/>
      <c r="T66" s="13"/>
      <c r="U66" s="13"/>
      <c r="V66" s="13"/>
    </row>
    <row r="67" spans="2:22" ht="12" customHeight="1">
      <c r="B67" s="11"/>
      <c r="C67" s="12"/>
      <c r="D67" s="12"/>
      <c r="E67" s="12"/>
      <c r="F67" s="12"/>
      <c r="G67" s="12"/>
      <c r="H67" s="12"/>
      <c r="I67" s="13"/>
      <c r="J67" s="13"/>
      <c r="K67" s="13"/>
      <c r="L67" s="13"/>
      <c r="M67" s="13"/>
      <c r="N67" s="13"/>
      <c r="O67" s="13"/>
      <c r="P67" s="13"/>
      <c r="Q67" s="13"/>
      <c r="R67" s="13"/>
      <c r="S67" s="13"/>
      <c r="T67" s="13"/>
      <c r="U67" s="13"/>
      <c r="V67" s="13"/>
    </row>
    <row r="68" spans="2:22" ht="12" customHeight="1">
      <c r="B68" s="11"/>
      <c r="C68" s="12"/>
      <c r="D68" s="12"/>
      <c r="E68" s="12"/>
      <c r="F68" s="12"/>
      <c r="G68" s="12"/>
      <c r="H68" s="12"/>
      <c r="I68" s="13"/>
      <c r="J68" s="13"/>
      <c r="K68" s="13"/>
      <c r="L68" s="13"/>
      <c r="M68" s="13"/>
      <c r="N68" s="13"/>
      <c r="O68" s="13"/>
      <c r="P68" s="13"/>
      <c r="Q68" s="13"/>
      <c r="R68" s="13"/>
      <c r="S68" s="13"/>
      <c r="T68" s="13"/>
      <c r="U68" s="13"/>
      <c r="V68" s="13"/>
    </row>
    <row r="69" spans="2:22" ht="12" customHeight="1">
      <c r="B69" s="11"/>
      <c r="C69" s="12"/>
      <c r="D69" s="12"/>
      <c r="E69" s="12"/>
      <c r="F69" s="12"/>
      <c r="G69" s="12"/>
      <c r="H69" s="12"/>
      <c r="I69" s="13"/>
      <c r="J69" s="13"/>
      <c r="K69" s="13"/>
      <c r="L69" s="13"/>
      <c r="M69" s="13"/>
      <c r="N69" s="13"/>
      <c r="O69" s="13"/>
      <c r="P69" s="13"/>
      <c r="Q69" s="13"/>
      <c r="R69" s="13"/>
      <c r="S69" s="13"/>
      <c r="T69" s="13"/>
      <c r="U69" s="13"/>
      <c r="V69" s="13"/>
    </row>
    <row r="70" spans="2:22" ht="12" customHeight="1">
      <c r="B70" s="11"/>
      <c r="C70" s="12"/>
      <c r="D70" s="12"/>
      <c r="E70" s="12"/>
      <c r="F70" s="12"/>
      <c r="G70" s="12"/>
      <c r="H70" s="12"/>
      <c r="I70" s="13"/>
      <c r="J70" s="13"/>
      <c r="K70" s="13"/>
      <c r="L70" s="13"/>
      <c r="M70" s="13"/>
      <c r="N70" s="13"/>
      <c r="O70" s="13"/>
      <c r="P70" s="13"/>
      <c r="Q70" s="13"/>
      <c r="R70" s="13"/>
      <c r="S70" s="13"/>
      <c r="T70" s="13"/>
      <c r="U70" s="13"/>
      <c r="V70" s="13"/>
    </row>
    <row r="71" spans="2:22" ht="12" customHeight="1">
      <c r="B71" s="11"/>
      <c r="C71" s="12"/>
      <c r="D71" s="12"/>
      <c r="E71" s="12"/>
      <c r="F71" s="12"/>
      <c r="G71" s="12"/>
      <c r="H71" s="12"/>
      <c r="I71" s="13"/>
      <c r="J71" s="13"/>
      <c r="K71" s="13"/>
      <c r="L71" s="13"/>
      <c r="M71" s="13"/>
      <c r="N71" s="13"/>
      <c r="O71" s="13"/>
      <c r="P71" s="13"/>
      <c r="Q71" s="13"/>
      <c r="R71" s="13"/>
      <c r="S71" s="13"/>
      <c r="T71" s="13"/>
      <c r="U71" s="13"/>
      <c r="V71" s="13"/>
    </row>
    <row r="72" spans="2:22" ht="12" customHeight="1">
      <c r="B72" s="11"/>
      <c r="C72" s="12"/>
      <c r="D72" s="12"/>
      <c r="E72" s="12"/>
      <c r="F72" s="12"/>
      <c r="G72" s="12"/>
      <c r="H72" s="12"/>
      <c r="I72" s="13"/>
      <c r="J72" s="13"/>
      <c r="K72" s="13"/>
      <c r="L72" s="13"/>
      <c r="M72" s="13"/>
      <c r="N72" s="13"/>
      <c r="O72" s="13"/>
      <c r="P72" s="13"/>
      <c r="Q72" s="13"/>
      <c r="R72" s="13"/>
      <c r="S72" s="13"/>
      <c r="T72" s="13"/>
      <c r="U72" s="13"/>
      <c r="V72" s="13"/>
    </row>
    <row r="73" spans="2:22" ht="12" customHeight="1">
      <c r="B73" s="11"/>
      <c r="C73" s="12"/>
      <c r="D73" s="12"/>
      <c r="E73" s="12"/>
      <c r="F73" s="12"/>
      <c r="G73" s="12"/>
      <c r="H73" s="12"/>
      <c r="I73" s="13"/>
      <c r="J73" s="13"/>
      <c r="K73" s="13"/>
      <c r="L73" s="13"/>
      <c r="M73" s="13"/>
      <c r="N73" s="13"/>
      <c r="O73" s="13"/>
      <c r="P73" s="13"/>
      <c r="Q73" s="13"/>
      <c r="R73" s="13"/>
      <c r="S73" s="13"/>
      <c r="T73" s="13"/>
      <c r="U73" s="13"/>
      <c r="V73" s="13"/>
    </row>
    <row r="74" spans="2:22" ht="12" customHeight="1">
      <c r="B74" s="11"/>
      <c r="C74" s="12"/>
      <c r="D74" s="12"/>
      <c r="E74" s="12"/>
      <c r="F74" s="12"/>
      <c r="G74" s="12"/>
      <c r="H74" s="12"/>
      <c r="I74" s="13"/>
      <c r="J74" s="13"/>
      <c r="K74" s="13"/>
      <c r="L74" s="13"/>
      <c r="M74" s="13"/>
      <c r="N74" s="13"/>
      <c r="O74" s="13"/>
      <c r="P74" s="13"/>
      <c r="Q74" s="13"/>
      <c r="R74" s="13"/>
      <c r="S74" s="13"/>
      <c r="T74" s="13"/>
      <c r="U74" s="13"/>
      <c r="V74" s="13"/>
    </row>
    <row r="75" spans="2:22" ht="12" customHeight="1">
      <c r="B75" s="11"/>
      <c r="C75" s="12"/>
      <c r="D75" s="12"/>
      <c r="E75" s="12"/>
      <c r="F75" s="12"/>
      <c r="G75" s="12"/>
      <c r="H75" s="12"/>
      <c r="I75" s="13"/>
      <c r="J75" s="13"/>
      <c r="K75" s="13"/>
      <c r="L75" s="13"/>
      <c r="M75" s="13"/>
      <c r="N75" s="13"/>
      <c r="O75" s="13"/>
      <c r="P75" s="13"/>
      <c r="Q75" s="13"/>
      <c r="R75" s="13"/>
      <c r="S75" s="13"/>
      <c r="T75" s="13"/>
      <c r="U75" s="13"/>
      <c r="V75" s="13"/>
    </row>
    <row r="76" spans="2:22" ht="12" customHeight="1">
      <c r="B76" s="11"/>
      <c r="C76" s="12"/>
      <c r="D76" s="12"/>
      <c r="E76" s="12"/>
      <c r="F76" s="12"/>
      <c r="G76" s="12"/>
      <c r="H76" s="12"/>
      <c r="I76" s="13"/>
      <c r="J76" s="13"/>
      <c r="K76" s="13"/>
      <c r="L76" s="13"/>
      <c r="M76" s="13"/>
      <c r="N76" s="13"/>
      <c r="O76" s="13"/>
      <c r="P76" s="13"/>
      <c r="Q76" s="13"/>
      <c r="R76" s="13"/>
      <c r="S76" s="13"/>
      <c r="T76" s="13"/>
      <c r="U76" s="13"/>
      <c r="V76" s="13"/>
    </row>
    <row r="77" spans="2:22" ht="12" customHeight="1">
      <c r="B77" s="11"/>
      <c r="C77" s="12"/>
      <c r="D77" s="12"/>
      <c r="E77" s="12"/>
      <c r="F77" s="12"/>
      <c r="G77" s="12"/>
      <c r="H77" s="12"/>
      <c r="I77" s="13"/>
      <c r="J77" s="13"/>
      <c r="K77" s="13"/>
      <c r="L77" s="13"/>
      <c r="M77" s="13"/>
      <c r="N77" s="13"/>
      <c r="O77" s="13"/>
      <c r="P77" s="13"/>
      <c r="Q77" s="13"/>
      <c r="R77" s="13"/>
      <c r="S77" s="13"/>
      <c r="T77" s="13"/>
      <c r="U77" s="13"/>
      <c r="V77" s="13"/>
    </row>
    <row r="78" spans="2:22" ht="12" customHeight="1">
      <c r="B78" s="11"/>
      <c r="C78" s="12"/>
      <c r="D78" s="12"/>
      <c r="E78" s="12"/>
      <c r="F78" s="12"/>
      <c r="G78" s="12"/>
      <c r="H78" s="12"/>
      <c r="I78" s="13"/>
      <c r="J78" s="13"/>
      <c r="K78" s="13"/>
      <c r="L78" s="13"/>
      <c r="M78" s="13"/>
      <c r="N78" s="13"/>
      <c r="O78" s="13"/>
      <c r="P78" s="13"/>
      <c r="Q78" s="13"/>
      <c r="R78" s="13"/>
      <c r="S78" s="13"/>
      <c r="T78" s="13"/>
      <c r="U78" s="13"/>
      <c r="V78" s="13"/>
    </row>
    <row r="79" spans="2:22" ht="12" customHeight="1">
      <c r="B79" s="11"/>
      <c r="C79" s="12"/>
      <c r="D79" s="12"/>
      <c r="E79" s="12"/>
      <c r="F79" s="12"/>
      <c r="G79" s="12"/>
      <c r="H79" s="12"/>
      <c r="I79" s="13"/>
      <c r="J79" s="13"/>
      <c r="K79" s="13"/>
      <c r="L79" s="13"/>
      <c r="M79" s="13"/>
      <c r="N79" s="13"/>
      <c r="O79" s="13"/>
      <c r="P79" s="13"/>
      <c r="Q79" s="13"/>
      <c r="R79" s="13"/>
      <c r="S79" s="13"/>
      <c r="T79" s="13"/>
      <c r="U79" s="13"/>
      <c r="V79" s="13"/>
    </row>
    <row r="80" spans="2:22" ht="12" customHeight="1">
      <c r="B80" s="11"/>
      <c r="C80" s="12"/>
      <c r="D80" s="12"/>
      <c r="E80" s="12"/>
      <c r="F80" s="12"/>
      <c r="G80" s="12"/>
      <c r="H80" s="12"/>
      <c r="I80" s="13"/>
      <c r="J80" s="13"/>
      <c r="K80" s="13"/>
      <c r="L80" s="13"/>
      <c r="M80" s="13"/>
      <c r="N80" s="13"/>
      <c r="O80" s="13"/>
      <c r="P80" s="13"/>
      <c r="Q80" s="13"/>
      <c r="R80" s="13"/>
      <c r="S80" s="13"/>
      <c r="T80" s="13"/>
      <c r="U80" s="13"/>
      <c r="V80" s="13"/>
    </row>
    <row r="81" spans="2:22" ht="12" customHeight="1">
      <c r="B81" s="11"/>
      <c r="C81" s="12"/>
      <c r="D81" s="12"/>
      <c r="E81" s="12"/>
      <c r="F81" s="12"/>
      <c r="G81" s="12"/>
      <c r="H81" s="12"/>
      <c r="I81" s="13"/>
      <c r="J81" s="13"/>
      <c r="K81" s="13"/>
      <c r="L81" s="13"/>
      <c r="M81" s="13"/>
      <c r="N81" s="13"/>
      <c r="O81" s="13"/>
      <c r="P81" s="13"/>
      <c r="Q81" s="13"/>
      <c r="R81" s="13"/>
      <c r="S81" s="13"/>
      <c r="T81" s="13"/>
      <c r="U81" s="13"/>
      <c r="V81" s="13"/>
    </row>
    <row r="82" spans="2:22" ht="12" customHeight="1">
      <c r="B82" s="11"/>
      <c r="C82" s="12"/>
      <c r="D82" s="12"/>
      <c r="E82" s="12"/>
      <c r="F82" s="12"/>
      <c r="G82" s="12"/>
      <c r="H82" s="12"/>
      <c r="I82" s="13"/>
      <c r="J82" s="13"/>
      <c r="K82" s="13"/>
      <c r="L82" s="13"/>
      <c r="M82" s="13"/>
      <c r="N82" s="13"/>
      <c r="O82" s="13"/>
      <c r="P82" s="13"/>
      <c r="Q82" s="13"/>
      <c r="R82" s="13"/>
      <c r="S82" s="13"/>
      <c r="T82" s="13"/>
      <c r="U82" s="13"/>
      <c r="V82" s="13"/>
    </row>
    <row r="83" spans="2:22" ht="12" customHeight="1">
      <c r="B83" s="11"/>
      <c r="C83" s="12"/>
      <c r="D83" s="12"/>
      <c r="E83" s="12"/>
      <c r="F83" s="12"/>
      <c r="G83" s="12"/>
      <c r="H83" s="12"/>
      <c r="I83" s="13"/>
      <c r="J83" s="13"/>
      <c r="K83" s="13"/>
      <c r="L83" s="13"/>
      <c r="M83" s="13"/>
      <c r="N83" s="13"/>
      <c r="O83" s="13"/>
      <c r="P83" s="13"/>
      <c r="Q83" s="13"/>
      <c r="R83" s="13"/>
      <c r="S83" s="13"/>
      <c r="T83" s="13"/>
      <c r="U83" s="13"/>
      <c r="V83" s="13"/>
    </row>
    <row r="84" spans="2:22" ht="12" customHeight="1">
      <c r="B84" s="11"/>
      <c r="C84" s="12"/>
      <c r="D84" s="12"/>
      <c r="E84" s="12"/>
      <c r="F84" s="12"/>
      <c r="G84" s="12"/>
      <c r="H84" s="12"/>
      <c r="I84" s="13"/>
      <c r="J84" s="13"/>
      <c r="K84" s="13"/>
      <c r="L84" s="13"/>
      <c r="M84" s="13"/>
      <c r="N84" s="13"/>
      <c r="O84" s="13"/>
      <c r="P84" s="13"/>
      <c r="Q84" s="13"/>
      <c r="R84" s="13"/>
      <c r="S84" s="13"/>
      <c r="T84" s="13"/>
      <c r="U84" s="13"/>
      <c r="V84" s="13"/>
    </row>
    <row r="85" spans="2:22" ht="12" customHeight="1">
      <c r="B85" s="11"/>
      <c r="C85" s="12"/>
      <c r="D85" s="12"/>
      <c r="E85" s="12"/>
      <c r="F85" s="12"/>
      <c r="G85" s="12"/>
      <c r="H85" s="12"/>
      <c r="I85" s="13"/>
      <c r="J85" s="13"/>
      <c r="K85" s="13"/>
      <c r="L85" s="13"/>
      <c r="M85" s="13"/>
      <c r="N85" s="13"/>
      <c r="O85" s="13"/>
      <c r="P85" s="13"/>
      <c r="Q85" s="13"/>
      <c r="R85" s="13"/>
      <c r="S85" s="13"/>
      <c r="T85" s="13"/>
      <c r="U85" s="13"/>
      <c r="V85" s="13"/>
    </row>
    <row r="86" spans="2:22" ht="12" customHeight="1">
      <c r="B86" s="11"/>
      <c r="C86" s="12"/>
      <c r="D86" s="12"/>
      <c r="E86" s="12"/>
      <c r="F86" s="12"/>
      <c r="G86" s="12"/>
      <c r="H86" s="12"/>
      <c r="I86" s="13"/>
      <c r="J86" s="13"/>
      <c r="K86" s="13"/>
      <c r="L86" s="13"/>
      <c r="M86" s="13"/>
      <c r="N86" s="13"/>
      <c r="O86" s="13"/>
      <c r="P86" s="13"/>
      <c r="Q86" s="13"/>
      <c r="R86" s="13"/>
      <c r="S86" s="13"/>
      <c r="T86" s="13"/>
      <c r="U86" s="13"/>
      <c r="V86" s="13"/>
    </row>
    <row r="87" spans="2:22" ht="12" customHeight="1">
      <c r="B87" s="11"/>
      <c r="C87" s="12"/>
      <c r="D87" s="12"/>
      <c r="E87" s="12"/>
      <c r="F87" s="12"/>
      <c r="G87" s="12"/>
      <c r="H87" s="12"/>
      <c r="I87" s="13"/>
      <c r="J87" s="13"/>
      <c r="K87" s="13"/>
      <c r="L87" s="13"/>
      <c r="M87" s="13"/>
      <c r="N87" s="13"/>
      <c r="O87" s="13"/>
      <c r="P87" s="13"/>
      <c r="Q87" s="13"/>
      <c r="R87" s="13"/>
      <c r="S87" s="13"/>
      <c r="T87" s="13"/>
      <c r="U87" s="13"/>
      <c r="V87" s="13"/>
    </row>
    <row r="88" spans="2:22" ht="12" customHeight="1">
      <c r="B88" s="11"/>
      <c r="C88" s="12"/>
      <c r="D88" s="12"/>
      <c r="E88" s="12"/>
      <c r="F88" s="12"/>
      <c r="G88" s="12"/>
      <c r="H88" s="12"/>
      <c r="I88" s="13"/>
      <c r="J88" s="13"/>
      <c r="K88" s="13"/>
      <c r="L88" s="13"/>
      <c r="M88" s="13"/>
      <c r="N88" s="13"/>
      <c r="O88" s="13"/>
      <c r="P88" s="13"/>
      <c r="Q88" s="13"/>
      <c r="R88" s="13"/>
      <c r="S88" s="13"/>
      <c r="T88" s="13"/>
      <c r="U88" s="13"/>
      <c r="V88" s="13"/>
    </row>
    <row r="89" spans="2:22" ht="12" customHeight="1">
      <c r="B89" s="11"/>
      <c r="C89" s="12"/>
      <c r="D89" s="12"/>
      <c r="E89" s="12"/>
      <c r="F89" s="12"/>
      <c r="G89" s="12"/>
      <c r="H89" s="12"/>
      <c r="I89" s="13"/>
      <c r="J89" s="13"/>
      <c r="K89" s="13"/>
      <c r="L89" s="13"/>
      <c r="M89" s="13"/>
      <c r="N89" s="13"/>
      <c r="O89" s="13"/>
      <c r="P89" s="13"/>
      <c r="Q89" s="13"/>
      <c r="R89" s="13"/>
      <c r="S89" s="13"/>
      <c r="T89" s="13"/>
      <c r="U89" s="13"/>
      <c r="V89" s="13"/>
    </row>
    <row r="90" spans="2:22" ht="12" customHeight="1">
      <c r="B90" s="11"/>
      <c r="C90" s="12"/>
      <c r="D90" s="12"/>
      <c r="E90" s="12"/>
      <c r="F90" s="12"/>
      <c r="G90" s="12"/>
      <c r="H90" s="12"/>
      <c r="I90" s="13"/>
      <c r="J90" s="13"/>
      <c r="K90" s="13"/>
      <c r="L90" s="13"/>
      <c r="M90" s="13"/>
      <c r="N90" s="13"/>
      <c r="O90" s="13"/>
      <c r="P90" s="13"/>
      <c r="Q90" s="13"/>
      <c r="R90" s="13"/>
      <c r="S90" s="13"/>
      <c r="T90" s="13"/>
      <c r="U90" s="13"/>
      <c r="V90" s="13"/>
    </row>
    <row r="91" spans="2:22" ht="12" customHeight="1">
      <c r="B91" s="11"/>
      <c r="C91" s="12"/>
      <c r="D91" s="12"/>
      <c r="E91" s="12"/>
      <c r="F91" s="12"/>
      <c r="G91" s="12"/>
      <c r="H91" s="12"/>
      <c r="I91" s="13"/>
      <c r="J91" s="13"/>
      <c r="K91" s="13"/>
      <c r="L91" s="13"/>
      <c r="M91" s="13"/>
      <c r="N91" s="13"/>
      <c r="O91" s="13"/>
      <c r="P91" s="13"/>
      <c r="Q91" s="13"/>
      <c r="R91" s="13"/>
      <c r="S91" s="13"/>
      <c r="T91" s="13"/>
      <c r="U91" s="13"/>
      <c r="V91" s="13"/>
    </row>
    <row r="92" spans="2:22" ht="12" customHeight="1">
      <c r="B92" s="11"/>
      <c r="C92" s="12"/>
      <c r="D92" s="12"/>
      <c r="E92" s="12"/>
      <c r="F92" s="12"/>
      <c r="G92" s="12"/>
      <c r="H92" s="12"/>
      <c r="I92" s="13"/>
      <c r="J92" s="13"/>
      <c r="K92" s="13"/>
      <c r="L92" s="13"/>
      <c r="M92" s="13"/>
      <c r="N92" s="13"/>
      <c r="O92" s="13"/>
      <c r="P92" s="13"/>
      <c r="Q92" s="13"/>
      <c r="R92" s="13"/>
      <c r="S92" s="13"/>
      <c r="T92" s="13"/>
      <c r="U92" s="13"/>
      <c r="V92" s="13"/>
    </row>
    <row r="93" spans="2:22" ht="12" customHeight="1">
      <c r="B93" s="11"/>
      <c r="C93" s="12"/>
      <c r="D93" s="12"/>
      <c r="E93" s="12"/>
      <c r="F93" s="12"/>
      <c r="G93" s="12"/>
      <c r="H93" s="12"/>
      <c r="I93" s="13"/>
      <c r="J93" s="13"/>
      <c r="K93" s="13"/>
      <c r="L93" s="13"/>
      <c r="M93" s="13"/>
      <c r="N93" s="13"/>
      <c r="O93" s="13"/>
      <c r="P93" s="13"/>
      <c r="Q93" s="13"/>
      <c r="R93" s="13"/>
      <c r="S93" s="13"/>
      <c r="T93" s="13"/>
      <c r="U93" s="13"/>
      <c r="V93" s="13"/>
    </row>
    <row r="94" spans="2:22" ht="12" customHeight="1">
      <c r="B94" s="11"/>
      <c r="C94" s="12"/>
      <c r="D94" s="12"/>
      <c r="E94" s="12"/>
      <c r="F94" s="12"/>
      <c r="G94" s="12"/>
      <c r="H94" s="12"/>
      <c r="I94" s="13"/>
      <c r="J94" s="13"/>
      <c r="K94" s="13"/>
      <c r="L94" s="13"/>
      <c r="M94" s="13"/>
      <c r="N94" s="13"/>
      <c r="O94" s="13"/>
      <c r="P94" s="13"/>
      <c r="Q94" s="13"/>
      <c r="R94" s="13"/>
      <c r="S94" s="13"/>
      <c r="T94" s="13"/>
      <c r="U94" s="13"/>
      <c r="V94" s="13"/>
    </row>
    <row r="95" spans="2:22" ht="12" customHeight="1">
      <c r="B95" s="11"/>
      <c r="C95" s="12"/>
      <c r="D95" s="12"/>
      <c r="E95" s="12"/>
      <c r="F95" s="12"/>
      <c r="G95" s="12"/>
      <c r="H95" s="12"/>
      <c r="I95" s="13"/>
      <c r="J95" s="13"/>
      <c r="K95" s="13"/>
      <c r="L95" s="13"/>
      <c r="M95" s="13"/>
      <c r="N95" s="13"/>
      <c r="O95" s="13"/>
      <c r="P95" s="13"/>
      <c r="Q95" s="13"/>
      <c r="R95" s="13"/>
      <c r="S95" s="13"/>
      <c r="T95" s="13"/>
      <c r="U95" s="13"/>
      <c r="V95" s="13"/>
    </row>
    <row r="96" spans="2:22" ht="12" customHeight="1">
      <c r="B96" s="11"/>
      <c r="C96" s="12"/>
      <c r="D96" s="12"/>
      <c r="E96" s="12"/>
      <c r="F96" s="12"/>
      <c r="G96" s="12"/>
      <c r="H96" s="12"/>
      <c r="I96" s="13"/>
      <c r="J96" s="13"/>
      <c r="K96" s="13"/>
      <c r="L96" s="13"/>
      <c r="M96" s="13"/>
      <c r="N96" s="13"/>
      <c r="O96" s="13"/>
      <c r="P96" s="13"/>
      <c r="Q96" s="13"/>
      <c r="R96" s="13"/>
      <c r="S96" s="13"/>
      <c r="T96" s="13"/>
      <c r="U96" s="13"/>
      <c r="V96" s="13"/>
    </row>
    <row r="97" spans="2:22" ht="12" customHeight="1">
      <c r="B97" s="11"/>
      <c r="C97" s="12"/>
      <c r="D97" s="12"/>
      <c r="E97" s="12"/>
      <c r="F97" s="12"/>
      <c r="G97" s="12"/>
      <c r="H97" s="12"/>
      <c r="I97" s="13"/>
      <c r="J97" s="13"/>
      <c r="K97" s="13"/>
      <c r="L97" s="13"/>
      <c r="M97" s="13"/>
      <c r="N97" s="13"/>
      <c r="O97" s="13"/>
      <c r="P97" s="13"/>
      <c r="Q97" s="13"/>
      <c r="R97" s="13"/>
      <c r="S97" s="13"/>
      <c r="T97" s="13"/>
      <c r="U97" s="13"/>
      <c r="V97" s="13"/>
    </row>
    <row r="98" spans="2:22" ht="12" customHeight="1">
      <c r="B98" s="11"/>
      <c r="C98" s="12"/>
      <c r="D98" s="12"/>
      <c r="E98" s="12"/>
      <c r="F98" s="12"/>
      <c r="G98" s="12"/>
      <c r="H98" s="12"/>
      <c r="I98" s="13"/>
      <c r="J98" s="13"/>
      <c r="K98" s="13"/>
      <c r="L98" s="13"/>
      <c r="M98" s="13"/>
      <c r="N98" s="13"/>
      <c r="O98" s="13"/>
      <c r="P98" s="13"/>
      <c r="Q98" s="13"/>
      <c r="R98" s="13"/>
      <c r="S98" s="13"/>
      <c r="T98" s="13"/>
      <c r="U98" s="13"/>
      <c r="V98" s="13"/>
    </row>
    <row r="99" spans="2:22" ht="12" customHeight="1">
      <c r="B99" s="11"/>
      <c r="C99" s="12"/>
      <c r="D99" s="12"/>
      <c r="E99" s="12"/>
      <c r="F99" s="12"/>
      <c r="G99" s="12"/>
      <c r="H99" s="12"/>
      <c r="I99" s="13"/>
      <c r="J99" s="13"/>
      <c r="K99" s="13"/>
      <c r="L99" s="13"/>
      <c r="M99" s="13"/>
      <c r="N99" s="13"/>
      <c r="O99" s="13"/>
      <c r="P99" s="13"/>
      <c r="Q99" s="13"/>
      <c r="R99" s="13"/>
      <c r="S99" s="13"/>
      <c r="T99" s="13"/>
      <c r="U99" s="13"/>
      <c r="V99" s="13"/>
    </row>
    <row r="100" spans="2:22" ht="12" customHeight="1">
      <c r="B100" s="11"/>
      <c r="C100" s="12"/>
      <c r="D100" s="12"/>
      <c r="E100" s="12"/>
      <c r="F100" s="12"/>
      <c r="G100" s="12"/>
      <c r="H100" s="12"/>
      <c r="I100" s="13"/>
      <c r="J100" s="13"/>
      <c r="K100" s="13"/>
      <c r="L100" s="13"/>
      <c r="M100" s="13"/>
      <c r="N100" s="13"/>
      <c r="O100" s="13"/>
      <c r="P100" s="13"/>
      <c r="Q100" s="13"/>
      <c r="R100" s="13"/>
      <c r="S100" s="13"/>
      <c r="T100" s="13"/>
      <c r="U100" s="13"/>
      <c r="V100" s="13"/>
    </row>
    <row r="101" spans="2:22" ht="12" customHeight="1">
      <c r="B101" s="11"/>
      <c r="C101" s="12"/>
      <c r="D101" s="12"/>
      <c r="E101" s="12"/>
      <c r="F101" s="12"/>
      <c r="G101" s="12"/>
      <c r="H101" s="12"/>
      <c r="I101" s="13"/>
      <c r="J101" s="13"/>
      <c r="K101" s="13"/>
      <c r="L101" s="13"/>
      <c r="M101" s="13"/>
      <c r="N101" s="13"/>
      <c r="O101" s="13"/>
      <c r="P101" s="13"/>
      <c r="Q101" s="13"/>
      <c r="R101" s="13"/>
      <c r="S101" s="13"/>
      <c r="T101" s="13"/>
      <c r="U101" s="13"/>
      <c r="V101" s="13"/>
    </row>
    <row r="102" spans="1:22" ht="12" customHeight="1">
      <c r="A102" s="29"/>
      <c r="B102" s="11"/>
      <c r="C102" s="12"/>
      <c r="D102" s="12"/>
      <c r="E102" s="12"/>
      <c r="F102" s="12"/>
      <c r="G102" s="12"/>
      <c r="H102" s="12"/>
      <c r="I102" s="13"/>
      <c r="J102" s="13"/>
      <c r="K102" s="13"/>
      <c r="L102" s="13"/>
      <c r="M102" s="13"/>
      <c r="N102" s="13"/>
      <c r="O102" s="13"/>
      <c r="P102" s="13"/>
      <c r="Q102" s="13"/>
      <c r="R102" s="13"/>
      <c r="S102" s="13"/>
      <c r="T102" s="13"/>
      <c r="U102" s="13"/>
      <c r="V102" s="13"/>
    </row>
    <row r="103" spans="2:22" ht="12" customHeight="1">
      <c r="B103" s="11"/>
      <c r="C103" s="12"/>
      <c r="D103" s="12"/>
      <c r="E103" s="12"/>
      <c r="F103" s="12"/>
      <c r="G103" s="12"/>
      <c r="H103" s="12"/>
      <c r="I103" s="13"/>
      <c r="J103" s="13"/>
      <c r="K103" s="13"/>
      <c r="L103" s="13"/>
      <c r="M103" s="13"/>
      <c r="N103" s="13"/>
      <c r="O103" s="13"/>
      <c r="P103" s="13"/>
      <c r="Q103" s="13"/>
      <c r="R103" s="13"/>
      <c r="S103" s="13"/>
      <c r="T103" s="13"/>
      <c r="U103" s="13"/>
      <c r="V103" s="13"/>
    </row>
    <row r="104" spans="2:22" ht="12" customHeight="1">
      <c r="B104" s="11"/>
      <c r="C104" s="12"/>
      <c r="D104" s="12"/>
      <c r="E104" s="12"/>
      <c r="F104" s="12"/>
      <c r="G104" s="12"/>
      <c r="H104" s="12"/>
      <c r="I104" s="13"/>
      <c r="J104" s="13"/>
      <c r="K104" s="13"/>
      <c r="L104" s="13"/>
      <c r="M104" s="13"/>
      <c r="N104" s="13"/>
      <c r="O104" s="13"/>
      <c r="P104" s="13"/>
      <c r="Q104" s="13"/>
      <c r="R104" s="13"/>
      <c r="S104" s="13"/>
      <c r="T104" s="13"/>
      <c r="U104" s="13"/>
      <c r="V104" s="13"/>
    </row>
    <row r="105" spans="2:22" ht="12" customHeight="1">
      <c r="B105" s="11"/>
      <c r="C105" s="12"/>
      <c r="D105" s="12"/>
      <c r="E105" s="12"/>
      <c r="F105" s="12"/>
      <c r="G105" s="12"/>
      <c r="H105" s="12"/>
      <c r="I105" s="13"/>
      <c r="J105" s="13"/>
      <c r="K105" s="13"/>
      <c r="L105" s="13"/>
      <c r="M105" s="13"/>
      <c r="N105" s="13"/>
      <c r="O105" s="13"/>
      <c r="P105" s="13"/>
      <c r="Q105" s="13"/>
      <c r="R105" s="13"/>
      <c r="S105" s="13"/>
      <c r="T105" s="13"/>
      <c r="U105" s="13"/>
      <c r="V105" s="13"/>
    </row>
    <row r="106" spans="2:22" ht="12" customHeight="1">
      <c r="B106" s="11"/>
      <c r="C106" s="12"/>
      <c r="D106" s="12"/>
      <c r="E106" s="12"/>
      <c r="F106" s="12"/>
      <c r="G106" s="12"/>
      <c r="H106" s="12"/>
      <c r="I106" s="13"/>
      <c r="J106" s="13"/>
      <c r="K106" s="13"/>
      <c r="L106" s="13"/>
      <c r="M106" s="13"/>
      <c r="N106" s="13"/>
      <c r="O106" s="13"/>
      <c r="P106" s="13"/>
      <c r="Q106" s="13"/>
      <c r="R106" s="13"/>
      <c r="S106" s="13"/>
      <c r="T106" s="13"/>
      <c r="U106" s="13"/>
      <c r="V106" s="13"/>
    </row>
    <row r="107" spans="2:22" ht="12" customHeight="1">
      <c r="B107" s="11"/>
      <c r="C107" s="12"/>
      <c r="D107" s="12"/>
      <c r="E107" s="12"/>
      <c r="F107" s="12"/>
      <c r="G107" s="12"/>
      <c r="H107" s="12"/>
      <c r="I107" s="13"/>
      <c r="J107" s="13"/>
      <c r="K107" s="13"/>
      <c r="L107" s="13"/>
      <c r="M107" s="13"/>
      <c r="N107" s="13"/>
      <c r="O107" s="13"/>
      <c r="P107" s="13"/>
      <c r="Q107" s="13"/>
      <c r="R107" s="13"/>
      <c r="S107" s="13"/>
      <c r="T107" s="13"/>
      <c r="U107" s="13"/>
      <c r="V107" s="13"/>
    </row>
    <row r="108" spans="2:22" ht="12" customHeight="1">
      <c r="B108" s="11"/>
      <c r="C108" s="12"/>
      <c r="D108" s="12"/>
      <c r="E108" s="12"/>
      <c r="F108" s="12"/>
      <c r="G108" s="12"/>
      <c r="H108" s="12"/>
      <c r="I108" s="13"/>
      <c r="J108" s="13"/>
      <c r="K108" s="13"/>
      <c r="L108" s="13"/>
      <c r="M108" s="13"/>
      <c r="N108" s="13"/>
      <c r="O108" s="13"/>
      <c r="P108" s="13"/>
      <c r="Q108" s="13"/>
      <c r="R108" s="13"/>
      <c r="S108" s="13"/>
      <c r="T108" s="13"/>
      <c r="U108" s="13"/>
      <c r="V108" s="13"/>
    </row>
    <row r="109" spans="2:22" ht="12" customHeight="1">
      <c r="B109" s="11"/>
      <c r="C109" s="12"/>
      <c r="D109" s="12"/>
      <c r="E109" s="12"/>
      <c r="F109" s="12"/>
      <c r="G109" s="12"/>
      <c r="H109" s="12"/>
      <c r="I109" s="13"/>
      <c r="J109" s="13"/>
      <c r="K109" s="13"/>
      <c r="L109" s="13"/>
      <c r="M109" s="13"/>
      <c r="N109" s="13"/>
      <c r="O109" s="13"/>
      <c r="P109" s="13"/>
      <c r="Q109" s="13"/>
      <c r="R109" s="13"/>
      <c r="S109" s="13"/>
      <c r="T109" s="13"/>
      <c r="U109" s="13"/>
      <c r="V109" s="13"/>
    </row>
    <row r="110" spans="2:22" ht="12" customHeight="1">
      <c r="B110" s="11"/>
      <c r="C110" s="12"/>
      <c r="D110" s="12"/>
      <c r="E110" s="12"/>
      <c r="F110" s="12"/>
      <c r="G110" s="12"/>
      <c r="H110" s="12"/>
      <c r="I110" s="13"/>
      <c r="J110" s="13"/>
      <c r="K110" s="13"/>
      <c r="L110" s="13"/>
      <c r="M110" s="13"/>
      <c r="N110" s="13"/>
      <c r="O110" s="13"/>
      <c r="P110" s="13"/>
      <c r="Q110" s="13"/>
      <c r="R110" s="13"/>
      <c r="S110" s="13"/>
      <c r="T110" s="13"/>
      <c r="U110" s="13"/>
      <c r="V110" s="13"/>
    </row>
    <row r="111" spans="2:22" ht="12" customHeight="1">
      <c r="B111" s="11"/>
      <c r="C111" s="12"/>
      <c r="D111" s="12"/>
      <c r="E111" s="12"/>
      <c r="F111" s="12"/>
      <c r="G111" s="12"/>
      <c r="H111" s="12"/>
      <c r="I111" s="13"/>
      <c r="J111" s="13"/>
      <c r="K111" s="13"/>
      <c r="L111" s="13"/>
      <c r="M111" s="13"/>
      <c r="N111" s="13"/>
      <c r="O111" s="13"/>
      <c r="P111" s="13"/>
      <c r="Q111" s="13"/>
      <c r="R111" s="13"/>
      <c r="S111" s="13"/>
      <c r="T111" s="13"/>
      <c r="U111" s="13"/>
      <c r="V111" s="13"/>
    </row>
    <row r="112" spans="2:22" ht="12" customHeight="1">
      <c r="B112" s="11"/>
      <c r="C112" s="12"/>
      <c r="D112" s="12"/>
      <c r="E112" s="12"/>
      <c r="F112" s="12"/>
      <c r="G112" s="12"/>
      <c r="H112" s="12"/>
      <c r="I112" s="13"/>
      <c r="J112" s="13"/>
      <c r="K112" s="13"/>
      <c r="L112" s="13"/>
      <c r="M112" s="13"/>
      <c r="N112" s="13"/>
      <c r="O112" s="13"/>
      <c r="P112" s="13"/>
      <c r="Q112" s="13"/>
      <c r="R112" s="13"/>
      <c r="S112" s="13"/>
      <c r="T112" s="13"/>
      <c r="U112" s="13"/>
      <c r="V112" s="13"/>
    </row>
    <row r="113" spans="2:22" ht="12" customHeight="1">
      <c r="B113" s="11"/>
      <c r="C113" s="12"/>
      <c r="D113" s="12"/>
      <c r="E113" s="12"/>
      <c r="F113" s="12"/>
      <c r="G113" s="12"/>
      <c r="H113" s="12"/>
      <c r="I113" s="13"/>
      <c r="J113" s="13"/>
      <c r="K113" s="13"/>
      <c r="L113" s="13"/>
      <c r="M113" s="13"/>
      <c r="N113" s="13"/>
      <c r="O113" s="13"/>
      <c r="P113" s="13"/>
      <c r="Q113" s="13"/>
      <c r="R113" s="13"/>
      <c r="S113" s="13"/>
      <c r="T113" s="13"/>
      <c r="U113" s="13"/>
      <c r="V113" s="13"/>
    </row>
    <row r="114" spans="2:22" ht="12" customHeight="1">
      <c r="B114" s="11"/>
      <c r="C114" s="12"/>
      <c r="D114" s="12"/>
      <c r="E114" s="12"/>
      <c r="F114" s="12"/>
      <c r="G114" s="12"/>
      <c r="H114" s="12"/>
      <c r="I114" s="13"/>
      <c r="J114" s="13"/>
      <c r="K114" s="13"/>
      <c r="L114" s="13"/>
      <c r="M114" s="13"/>
      <c r="N114" s="13"/>
      <c r="O114" s="13"/>
      <c r="P114" s="13"/>
      <c r="Q114" s="13"/>
      <c r="R114" s="13"/>
      <c r="S114" s="13"/>
      <c r="T114" s="13"/>
      <c r="U114" s="13"/>
      <c r="V114" s="13"/>
    </row>
    <row r="115" spans="2:22" ht="12" customHeight="1">
      <c r="B115" s="11"/>
      <c r="C115" s="12"/>
      <c r="D115" s="12"/>
      <c r="E115" s="12"/>
      <c r="F115" s="12"/>
      <c r="G115" s="12"/>
      <c r="H115" s="12"/>
      <c r="I115" s="13"/>
      <c r="J115" s="13"/>
      <c r="K115" s="13"/>
      <c r="L115" s="13"/>
      <c r="M115" s="13"/>
      <c r="N115" s="13"/>
      <c r="O115" s="13"/>
      <c r="P115" s="13"/>
      <c r="Q115" s="13"/>
      <c r="R115" s="13"/>
      <c r="S115" s="13"/>
      <c r="T115" s="13"/>
      <c r="U115" s="13"/>
      <c r="V115" s="13"/>
    </row>
    <row r="120" ht="12" customHeight="1">
      <c r="A120" s="26"/>
    </row>
    <row r="123" ht="12" customHeight="1">
      <c r="B123" s="15"/>
    </row>
  </sheetData>
  <sheetProtection/>
  <mergeCells count="16">
    <mergeCell ref="C4:C5"/>
    <mergeCell ref="A2:A5"/>
    <mergeCell ref="D4:D5"/>
    <mergeCell ref="F4:F5"/>
    <mergeCell ref="G4:G5"/>
    <mergeCell ref="H4:H5"/>
    <mergeCell ref="A59:H59"/>
    <mergeCell ref="C2:D3"/>
    <mergeCell ref="E2:F3"/>
    <mergeCell ref="E4:E5"/>
    <mergeCell ref="A1:F1"/>
    <mergeCell ref="A57:H57"/>
    <mergeCell ref="A58:H58"/>
    <mergeCell ref="G1:H1"/>
    <mergeCell ref="G2:H3"/>
    <mergeCell ref="B2:B5"/>
  </mergeCells>
  <printOptions horizontalCentered="1"/>
  <pageMargins left="0.4" right="0.4" top="0.5" bottom="0.5" header="0" footer="0"/>
  <pageSetup fitToHeight="1" fitToWidth="1" horizontalDpi="300" verticalDpi="300" orientation="landscape" scale="94" r:id="rId1"/>
  <ignoredErrors>
    <ignoredError sqref="G7:G51 G52:G53 G54:G5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Dairy products</dc:title>
  <dc:subject>Agricultural economics</dc:subject>
  <dc:creator>Andrzej Blazejczyk</dc:creator>
  <cp:keywords>Dairy products; food consumption, food availability, butter, cheese, ice cream, frozen dairy products, evaporated and condensed milk, dry milk products, U.S. Department of Agriculture, USDA, Economic Research Service, ERS</cp:keywords>
  <dc:description/>
  <cp:lastModifiedBy>Martin, Anikka - REE-ERS, Kansas City, MO</cp:lastModifiedBy>
  <cp:lastPrinted>2015-10-21T15:16:53Z</cp:lastPrinted>
  <dcterms:created xsi:type="dcterms:W3CDTF">1999-01-20T20:47:37Z</dcterms:created>
  <dcterms:modified xsi:type="dcterms:W3CDTF">2021-03-11T17:37:59Z</dcterms:modified>
  <cp:category>Food availability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