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35" yWindow="-75" windowWidth="19800" windowHeight="12855" tabRatio="666" activeTab="1"/>
  </bookViews>
  <sheets>
    <sheet name="Read Me" sheetId="11" r:id="rId1"/>
    <sheet name="STEC O157 Mean COI" sheetId="6" r:id="rId2"/>
    <sheet name="low" sheetId="9" r:id="rId3"/>
    <sheet name="high" sheetId="10" r:id="rId4"/>
    <sheet name="STEC O157 Assumptions" sheetId="8" r:id="rId5"/>
  </sheets>
  <definedNames>
    <definedName name="_xlnm.Print_Area" localSheetId="4">'STEC O157 Assumptions'!$A$1:$N$54</definedName>
    <definedName name="_xlnm.Print_Area" localSheetId="1">'STEC O157 Mean COI'!$A$1:$M$36</definedName>
  </definedNames>
  <calcPr calcId="145621"/>
</workbook>
</file>

<file path=xl/calcChain.xml><?xml version="1.0" encoding="utf-8"?>
<calcChain xmlns="http://schemas.openxmlformats.org/spreadsheetml/2006/main">
  <c r="L13" i="8" l="1"/>
  <c r="K13" i="8"/>
  <c r="J13" i="8"/>
  <c r="I13" i="8"/>
  <c r="H13" i="8"/>
  <c r="G13" i="8"/>
  <c r="F13" i="8"/>
  <c r="K23" i="9" l="1"/>
  <c r="M24" i="10"/>
  <c r="L24" i="10"/>
  <c r="K24" i="10"/>
  <c r="M16" i="6"/>
  <c r="L16" i="6"/>
  <c r="K16" i="6"/>
  <c r="J16" i="6"/>
  <c r="I16" i="6"/>
  <c r="K16" i="9"/>
  <c r="J16" i="9"/>
  <c r="I16" i="9"/>
  <c r="I17" i="10"/>
  <c r="J17" i="10"/>
  <c r="M22" i="10" l="1"/>
  <c r="L22" i="10"/>
  <c r="K22" i="10"/>
  <c r="J22" i="10"/>
  <c r="I22" i="10"/>
  <c r="G22" i="10"/>
  <c r="F22" i="10"/>
  <c r="K18" i="10"/>
  <c r="M17" i="10"/>
  <c r="L17" i="10"/>
  <c r="K17" i="10"/>
  <c r="M16" i="10"/>
  <c r="L16" i="10"/>
  <c r="K16" i="10"/>
  <c r="J16" i="10"/>
  <c r="I16" i="10"/>
  <c r="G16" i="10"/>
  <c r="M15" i="10"/>
  <c r="L15" i="10"/>
  <c r="K15" i="10"/>
  <c r="J15" i="10"/>
  <c r="I15" i="10"/>
  <c r="G15" i="10"/>
  <c r="M14" i="10"/>
  <c r="L14" i="10"/>
  <c r="K14" i="10"/>
  <c r="J14" i="10"/>
  <c r="I14" i="10"/>
  <c r="G14" i="10"/>
  <c r="F14" i="10"/>
  <c r="H8" i="10"/>
  <c r="M21" i="9"/>
  <c r="L21" i="9"/>
  <c r="K21" i="9"/>
  <c r="J21" i="9"/>
  <c r="I21" i="9"/>
  <c r="G21" i="9"/>
  <c r="F21" i="9"/>
  <c r="K17" i="9"/>
  <c r="K15" i="9"/>
  <c r="J15" i="9"/>
  <c r="I15" i="9"/>
  <c r="G15" i="9"/>
  <c r="K14" i="9"/>
  <c r="J14" i="9"/>
  <c r="I14" i="9"/>
  <c r="G14" i="9"/>
  <c r="K13" i="9"/>
  <c r="J13" i="9"/>
  <c r="I13" i="9"/>
  <c r="G13" i="9"/>
  <c r="F13" i="9"/>
  <c r="H7" i="9"/>
  <c r="M20" i="10" l="1"/>
  <c r="M26" i="10" s="1"/>
  <c r="J20" i="10"/>
  <c r="J26" i="10" s="1"/>
  <c r="F20" i="10"/>
  <c r="F26" i="10" s="1"/>
  <c r="K20" i="10"/>
  <c r="K26" i="10" s="1"/>
  <c r="L20" i="10"/>
  <c r="L26" i="10" s="1"/>
  <c r="I20" i="10"/>
  <c r="I26" i="10" s="1"/>
  <c r="G20" i="10"/>
  <c r="G26" i="10" s="1"/>
  <c r="G19" i="9"/>
  <c r="G25" i="9" s="1"/>
  <c r="I19" i="9"/>
  <c r="I25" i="9" s="1"/>
  <c r="J19" i="9"/>
  <c r="J25" i="9" s="1"/>
  <c r="F19" i="9"/>
  <c r="F25" i="9" s="1"/>
  <c r="K19" i="9"/>
  <c r="K25" i="9" s="1"/>
  <c r="E27" i="9" l="1"/>
  <c r="E28" i="10"/>
  <c r="M23" i="6"/>
  <c r="L23" i="6"/>
  <c r="K23" i="6"/>
  <c r="M21" i="6"/>
  <c r="L21" i="6"/>
  <c r="K21" i="6"/>
  <c r="J21" i="6"/>
  <c r="I21" i="6"/>
  <c r="G21" i="6"/>
  <c r="F21" i="6"/>
  <c r="K17" i="6"/>
  <c r="M15" i="6"/>
  <c r="L15" i="6"/>
  <c r="K15" i="6"/>
  <c r="J15" i="6"/>
  <c r="M14" i="6"/>
  <c r="L14" i="6"/>
  <c r="K14" i="6"/>
  <c r="J14" i="6"/>
  <c r="M13" i="6"/>
  <c r="L13" i="6"/>
  <c r="K13" i="6"/>
  <c r="J13" i="6"/>
  <c r="I15" i="6"/>
  <c r="I14" i="6"/>
  <c r="I13" i="6"/>
  <c r="G15" i="6"/>
  <c r="G14" i="6"/>
  <c r="G13" i="6"/>
  <c r="F13" i="6"/>
  <c r="L19" i="6" l="1"/>
  <c r="L25" i="6" s="1"/>
  <c r="J19" i="6"/>
  <c r="M19" i="6"/>
  <c r="M25" i="6" s="1"/>
  <c r="J25" i="6"/>
  <c r="F19" i="6"/>
  <c r="F25" i="6" s="1"/>
  <c r="K19" i="6"/>
  <c r="K25" i="6" s="1"/>
  <c r="G19" i="6"/>
  <c r="G25" i="6" s="1"/>
  <c r="I19" i="6"/>
  <c r="I25" i="6" s="1"/>
  <c r="E27" i="6" l="1"/>
  <c r="H8" i="6"/>
</calcChain>
</file>

<file path=xl/sharedStrings.xml><?xml version="1.0" encoding="utf-8"?>
<sst xmlns="http://schemas.openxmlformats.org/spreadsheetml/2006/main" count="150" uniqueCount="59">
  <si>
    <t>Cost component</t>
  </si>
  <si>
    <t>Number of cases</t>
  </si>
  <si>
    <t>Premature death</t>
  </si>
  <si>
    <t>low</t>
  </si>
  <si>
    <t>mean</t>
  </si>
  <si>
    <t>high</t>
  </si>
  <si>
    <t>low value per death</t>
  </si>
  <si>
    <t>mean value per death</t>
  </si>
  <si>
    <t>high value per death</t>
  </si>
  <si>
    <t>Total</t>
  </si>
  <si>
    <t>Productivity loss per case</t>
  </si>
  <si>
    <t>Hospitalized</t>
  </si>
  <si>
    <t>Not hospitalized</t>
  </si>
  <si>
    <t>Medications</t>
  </si>
  <si>
    <t>Office visits</t>
  </si>
  <si>
    <t>Hospitalization</t>
  </si>
  <si>
    <t>Chronic medical</t>
  </si>
  <si>
    <t>Productivity loss</t>
  </si>
  <si>
    <t>Chronic medical costs</t>
  </si>
  <si>
    <t>Didn't visit physician; recovered</t>
  </si>
  <si>
    <t>Visited physician; recovered</t>
  </si>
  <si>
    <t>Hospitalized, HUS only; recovered</t>
  </si>
  <si>
    <t>Hospitalized, non-HUS; died</t>
  </si>
  <si>
    <t>Hospitalized, HUS; died</t>
  </si>
  <si>
    <t>Total direct medical costs</t>
  </si>
  <si>
    <t>Total costs by outcome</t>
  </si>
  <si>
    <t>1.  HUS is haemolytic uraemic syndrome.</t>
  </si>
  <si>
    <t>High estimates, 2013</t>
  </si>
  <si>
    <t>Low estimates, 2013</t>
  </si>
  <si>
    <t>Mean estimates, 2013</t>
  </si>
  <si>
    <r>
      <t>Hospitalized, non-HUS; recovered</t>
    </r>
    <r>
      <rPr>
        <b/>
        <vertAlign val="superscript"/>
        <sz val="11"/>
        <color theme="1"/>
        <rFont val="Calibri"/>
        <family val="2"/>
        <scheme val="minor"/>
      </rPr>
      <t>1</t>
    </r>
  </si>
  <si>
    <r>
      <t>Hospitalized HUS &amp; ESRD; survived with later premature death</t>
    </r>
    <r>
      <rPr>
        <b/>
        <vertAlign val="superscript"/>
        <sz val="11"/>
        <color theme="1"/>
        <rFont val="Calibri"/>
        <family val="2"/>
        <scheme val="minor"/>
      </rPr>
      <t>2</t>
    </r>
  </si>
  <si>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</si>
  <si>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</si>
  <si>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</si>
  <si>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</si>
  <si>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r>
      <t xml:space="preserve">Low, Mean, and High Estimates of the Annual Cost of Foodborne Illnesses Caused by Shiga toxin-producing </t>
    </r>
    <r>
      <rPr>
        <b/>
        <i/>
        <sz val="11"/>
        <color theme="1"/>
        <rFont val="Calibri"/>
        <family val="2"/>
        <scheme val="minor"/>
      </rPr>
      <t xml:space="preserve">Escherichia coli </t>
    </r>
    <r>
      <rPr>
        <b/>
        <sz val="11"/>
        <color theme="1"/>
        <rFont val="Calibri"/>
        <family val="2"/>
        <scheme val="minor"/>
      </rPr>
      <t>O157</t>
    </r>
  </si>
  <si>
    <t>ERS has developed similar Excel files for each of 15 major foodborne pathogens.  The U.S. Centers for Disease Control and Prevention estimates that these 15 pathogens cause over 95 percent of the foodborne illnesses, hospitalizations and deaths each year in the U.S. for which a pathogen cause can be identified.</t>
  </si>
  <si>
    <r>
      <rPr>
        <i/>
        <sz val="11"/>
        <color theme="1"/>
        <rFont val="Calibri"/>
        <family val="2"/>
        <scheme val="minor"/>
      </rPr>
      <t>Cite as:</t>
    </r>
    <r>
      <rPr>
        <sz val="11"/>
        <color theme="1"/>
        <rFont val="Calibri"/>
        <family val="2"/>
        <scheme val="minor"/>
      </rPr>
      <t xml:space="preserve">  Economic Research Service (ERS), U.S. Department of Agriculture (USDA). Cost Estimates of Foodborne Illnesses. http://ers.usda.gov/data-products/cost-estimates-of-foodborne-illnesses.aspx (2014).</t>
    </r>
  </si>
  <si>
    <r>
      <t xml:space="preserve">Cost of foodborne illness estimates for </t>
    </r>
    <r>
      <rPr>
        <b/>
        <i/>
        <sz val="11"/>
        <color theme="1"/>
        <rFont val="Calibri"/>
        <family val="2"/>
        <scheme val="minor"/>
      </rPr>
      <t>Escherichia coli</t>
    </r>
    <r>
      <rPr>
        <b/>
        <sz val="11"/>
        <color theme="1"/>
        <rFont val="Calibri"/>
        <family val="2"/>
        <scheme val="minor"/>
      </rPr>
      <t xml:space="preserve"> O157 </t>
    </r>
  </si>
  <si>
    <r>
      <rPr>
        <b/>
        <i/>
        <sz val="11"/>
        <color theme="1"/>
        <rFont val="Calibri"/>
        <family val="2"/>
        <scheme val="minor"/>
      </rPr>
      <t>Escherichia coli</t>
    </r>
    <r>
      <rPr>
        <b/>
        <sz val="11"/>
        <color theme="1"/>
        <rFont val="Calibri"/>
        <family val="2"/>
        <scheme val="minor"/>
      </rPr>
      <t xml:space="preserve"> O157</t>
    </r>
  </si>
  <si>
    <r>
      <t>Hospitalized HUS &amp; ESRD*; survived with later premature death</t>
    </r>
    <r>
      <rPr>
        <b/>
        <vertAlign val="superscript"/>
        <sz val="11"/>
        <color theme="1"/>
        <rFont val="Calibri"/>
        <family val="2"/>
        <scheme val="minor"/>
      </rPr>
      <t>2</t>
    </r>
  </si>
  <si>
    <t>* The assumption is that End Stage Renal Disease (ESRD) shortens life expectancy.  Thus, these cases are counted as resulting in deaths at a future date, the value of which is discounted back to present value.</t>
  </si>
  <si>
    <t>2.  ESRD is end stage renal disease.</t>
  </si>
  <si>
    <t>ERS's mean estimate of the total annual cost of foodborne illness from Escherichia coli O157 in 2013 dollars is $271,418,690.</t>
  </si>
  <si>
    <t>Citation: Economic Research Service (ERS), U.S. Department of Agriculture (USDA). Cost Estimates of Foodborne Illnesses. http://ers.usda.gov/data-products/cost-estimates-of-foodborne-illnesses.aspx.</t>
  </si>
  <si>
    <t>Cases by outcome</t>
  </si>
  <si>
    <t>Acute medical costs</t>
  </si>
  <si>
    <t>Emergency room visits</t>
  </si>
  <si>
    <t>Total costs</t>
  </si>
  <si>
    <t>ERS's low estimate of the total annual cost of foodborne illness from Escherichia coli O157 in 2013 dollars is $25,452,077.</t>
  </si>
  <si>
    <t>ERS's high estimate of the total annual cost of foodborne illness from Escherichia coli O157 in 2013 dollars is $1,191,978,238.</t>
  </si>
  <si>
    <t>Per case assumptions, 2013 (in 2013 dollars)</t>
  </si>
  <si>
    <t>Medical costs (average cost per case)</t>
  </si>
  <si>
    <t>Total cases</t>
  </si>
  <si>
    <r>
      <t xml:space="preserve">This Excel file reports the USDA Economic Research Service estimates of the annual cost of foodborne illnesses for </t>
    </r>
    <r>
      <rPr>
        <i/>
        <sz val="11"/>
        <color theme="1"/>
        <rFont val="Calibri"/>
        <family val="2"/>
        <scheme val="minor"/>
      </rPr>
      <t>Escherichia coli</t>
    </r>
    <r>
      <rPr>
        <sz val="11"/>
        <color theme="1"/>
        <rFont val="Calibri"/>
        <family val="2"/>
        <scheme val="minor"/>
      </rPr>
      <t xml:space="preserve"> O157 in the U.S.  </t>
    </r>
  </si>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</sst>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15"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color theme="1"/>
      <name val="Calibri"/>
      <family val="2"/>
      <scheme val="minor"/>
    </font>
    <font>
      <sz val="10"/>
      <name val="Arial"/>
      <family val="2"/>
    </font>
    <font>
      <sz val="7.5"/>
      <color theme="1"/>
      <name val="Verdana"/>
      <family val="2"/>
    </font>
    <font>
      <i/>
      <u/>
      <sz val="11"/>
      <color theme="1"/>
      <name val="Calibri"/>
      <family val="2"/>
      <scheme val="minor"/>
    </font>
    <font>
      <b/>
      <i/>
      <sz val="11"/>
      <color theme="1"/>
      <name val="Calibri"/>
      <family val="2"/>
      <scheme val="minor"/>
    </font>
    <font>
      <b/>
      <vertAlign val="superscript"/>
      <sz val="11"/>
      <color theme="1"/>
      <name val="Calibri"/>
      <family val="2"/>
      <scheme val="minor"/>
    </font>
    <font>
      <sz val="1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b/>
      <sz val="10"/>
      <color theme="1"/>
      <name val="Calibri"/>
      <family val="2"/>
      <scheme val="minor"/>
    </font>
  </fonts>
  <fills count="3">
    <fill>
      <patternFill patternType="none"/>
    </fill>
    <fill>
      <patternFill patternType="gray125"/>
    </fill>
    <fill>
      <patternFill patternType="solid">
        <fgColor rgb="FFFFFFFF"/>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4" fontId="4" fillId="0" borderId="0" applyFont="0" applyFill="0" applyBorder="0" applyAlignment="0" applyProtection="0"/>
    <xf numFmtId="0" fontId="5" fillId="0" borderId="0"/>
  </cellStyleXfs>
  <cellXfs count="213">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Fill="1"/>
    <xf numFmtId="0" fontId="0" fillId="0" borderId="0" xfId="0" applyFill="1" applyBorder="1"/>
    <xf numFmtId="3" fontId="0" fillId="0" borderId="0" xfId="0" applyNumberFormat="1" applyFill="1" applyBorder="1" applyAlignment="1">
      <alignment horizontal="right" wrapText="1"/>
    </xf>
    <xf numFmtId="0" fontId="0" fillId="0" borderId="0" xfId="0" applyBorder="1" applyAlignment="1">
      <alignment wrapText="1"/>
    </xf>
    <xf numFmtId="0" fontId="0" fillId="0" borderId="0" xfId="0" applyBorder="1"/>
    <xf numFmtId="3" fontId="0" fillId="0" borderId="0" xfId="0" applyNumberFormat="1" applyFill="1" applyBorder="1" applyAlignment="1">
      <alignment horizontal="right"/>
    </xf>
    <xf numFmtId="2" fontId="0" fillId="0" borderId="0" xfId="0" applyNumberFormat="1" applyFill="1" applyBorder="1"/>
    <xf numFmtId="8" fontId="0" fillId="0" borderId="0" xfId="0" applyNumberFormat="1" applyBorder="1"/>
    <xf numFmtId="165" fontId="0" fillId="0" borderId="0" xfId="0" applyNumberFormat="1"/>
    <xf numFmtId="10" fontId="0" fillId="0" borderId="0" xfId="0" applyNumberFormat="1" applyFill="1" applyBorder="1" applyAlignment="1">
      <alignment horizontal="right"/>
    </xf>
    <xf numFmtId="0" fontId="0" fillId="0" borderId="0" xfId="0" quotePrefix="1" applyFill="1"/>
    <xf numFmtId="44" fontId="0" fillId="0" borderId="0" xfId="8" applyFont="1" applyFill="1" applyBorder="1"/>
    <xf numFmtId="6" fontId="0" fillId="0" borderId="0" xfId="0" applyNumberFormat="1" applyFill="1" applyBorder="1"/>
    <xf numFmtId="0" fontId="0" fillId="0" borderId="2" xfId="0" applyBorder="1"/>
    <xf numFmtId="0" fontId="0" fillId="0" borderId="2" xfId="0" applyBorder="1" applyAlignment="1">
      <alignment wrapText="1"/>
    </xf>
    <xf numFmtId="8" fontId="0" fillId="0" borderId="2" xfId="0" applyNumberFormat="1" applyBorder="1"/>
    <xf numFmtId="3" fontId="0" fillId="0" borderId="0" xfId="0" applyNumberFormat="1" applyBorder="1"/>
    <xf numFmtId="0" fontId="1" fillId="0" borderId="0" xfId="0" applyFont="1" applyBorder="1" applyAlignment="1">
      <alignment horizontal="center"/>
    </xf>
    <xf numFmtId="0" fontId="0" fillId="0" borderId="0" xfId="0" applyFont="1"/>
    <xf numFmtId="8" fontId="0" fillId="0" borderId="0" xfId="0" applyNumberFormat="1" applyFill="1"/>
    <xf numFmtId="0" fontId="0" fillId="0" borderId="0" xfId="0" applyFill="1" applyAlignment="1">
      <alignment wrapText="1"/>
    </xf>
    <xf numFmtId="0" fontId="1" fillId="0" borderId="0" xfId="0" applyFont="1" applyBorder="1" applyAlignment="1">
      <alignment horizontal="center"/>
    </xf>
    <xf numFmtId="3" fontId="6" fillId="0" borderId="0" xfId="0" applyNumberFormat="1" applyFont="1" applyFill="1" applyBorder="1" applyAlignment="1">
      <alignment horizontal="right" wrapText="1"/>
    </xf>
    <xf numFmtId="0" fontId="6" fillId="0" borderId="0" xfId="0" applyFont="1" applyFill="1" applyBorder="1" applyAlignment="1">
      <alignment horizontal="right" wrapText="1"/>
    </xf>
    <xf numFmtId="0" fontId="0" fillId="0" borderId="0" xfId="0" applyFont="1" applyFill="1" applyBorder="1" applyAlignment="1">
      <alignment horizontal="left"/>
    </xf>
    <xf numFmtId="165" fontId="0" fillId="0" borderId="0" xfId="0" applyNumberFormat="1" applyFill="1" applyBorder="1"/>
    <xf numFmtId="0" fontId="1" fillId="0" borderId="0" xfId="0" applyFont="1" applyBorder="1" applyAlignment="1">
      <alignment horizontal="center"/>
    </xf>
    <xf numFmtId="0" fontId="0" fillId="0" borderId="0" xfId="0" applyFont="1" applyBorder="1"/>
    <xf numFmtId="0" fontId="0" fillId="0" borderId="0" xfId="0" applyFont="1" applyBorder="1" applyAlignment="1">
      <alignment horizontal="center"/>
    </xf>
    <xf numFmtId="165" fontId="0" fillId="0" borderId="2" xfId="0" applyNumberFormat="1" applyFont="1" applyBorder="1"/>
    <xf numFmtId="165" fontId="0" fillId="0" borderId="0" xfId="0" applyNumberFormat="1" applyFont="1" applyBorder="1"/>
    <xf numFmtId="8" fontId="0" fillId="0" borderId="0" xfId="0" applyNumberFormat="1" applyFill="1" applyBorder="1"/>
    <xf numFmtId="0" fontId="0" fillId="0" borderId="2" xfId="0" applyFont="1" applyBorder="1" applyAlignment="1">
      <alignment wrapText="1"/>
    </xf>
    <xf numFmtId="0" fontId="0" fillId="0" borderId="0" xfId="0" applyFont="1" applyAlignment="1">
      <alignment wrapText="1"/>
    </xf>
    <xf numFmtId="0" fontId="0" fillId="0" borderId="2" xfId="0" applyFont="1" applyBorder="1"/>
    <xf numFmtId="0" fontId="0" fillId="0" borderId="4" xfId="0" applyFont="1" applyBorder="1"/>
    <xf numFmtId="3" fontId="0" fillId="0" borderId="2" xfId="0"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2" xfId="0" applyFont="1" applyBorder="1" applyAlignment="1">
      <alignment horizontal="center"/>
    </xf>
    <xf numFmtId="0" fontId="0" fillId="0" borderId="1" xfId="0" applyFont="1" applyBorder="1"/>
    <xf numFmtId="6" fontId="0" fillId="0" borderId="2" xfId="0" applyNumberFormat="1" applyFont="1" applyBorder="1"/>
    <xf numFmtId="166" fontId="0" fillId="0" borderId="2" xfId="0" applyNumberFormat="1" applyFont="1" applyBorder="1"/>
    <xf numFmtId="3" fontId="6" fillId="0" borderId="0" xfId="0" applyNumberFormat="1" applyFont="1" applyBorder="1" applyAlignment="1">
      <alignment wrapText="1"/>
    </xf>
    <xf numFmtId="0" fontId="6" fillId="0" borderId="0" xfId="0" applyFont="1" applyBorder="1" applyAlignment="1">
      <alignment wrapText="1"/>
    </xf>
    <xf numFmtId="0" fontId="0" fillId="0" borderId="3" xfId="0" applyFont="1" applyBorder="1" applyAlignment="1">
      <alignment wrapText="1"/>
    </xf>
    <xf numFmtId="0" fontId="6" fillId="0" borderId="3" xfId="0" applyFont="1" applyBorder="1" applyAlignment="1">
      <alignment wrapText="1"/>
    </xf>
    <xf numFmtId="3" fontId="0" fillId="0" borderId="3" xfId="0" applyNumberFormat="1" applyFont="1" applyFill="1" applyBorder="1" applyAlignment="1">
      <alignment horizontal="right"/>
    </xf>
    <xf numFmtId="0" fontId="0" fillId="0" borderId="3" xfId="0" applyFont="1" applyBorder="1" applyAlignment="1">
      <alignment horizontal="center"/>
    </xf>
    <xf numFmtId="165" fontId="0" fillId="0" borderId="3" xfId="0" applyNumberFormat="1" applyFont="1" applyBorder="1"/>
    <xf numFmtId="166" fontId="0" fillId="0" borderId="0" xfId="0" applyNumberFormat="1" applyFont="1" applyBorder="1"/>
    <xf numFmtId="3" fontId="6" fillId="0" borderId="2" xfId="0" applyNumberFormat="1" applyFont="1" applyBorder="1" applyAlignment="1">
      <alignment wrapText="1"/>
    </xf>
    <xf numFmtId="0" fontId="0" fillId="0" borderId="11" xfId="0" applyFont="1" applyBorder="1"/>
    <xf numFmtId="0" fontId="0" fillId="0" borderId="11" xfId="0" applyBorder="1"/>
    <xf numFmtId="0" fontId="0" fillId="0" borderId="12" xfId="0" applyBorder="1"/>
    <xf numFmtId="165" fontId="0" fillId="0" borderId="11" xfId="0" applyNumberFormat="1" applyBorder="1"/>
    <xf numFmtId="0" fontId="0" fillId="0" borderId="10" xfId="0" applyBorder="1"/>
    <xf numFmtId="0" fontId="0" fillId="0" borderId="0" xfId="0" applyFont="1" applyBorder="1" applyAlignment="1">
      <alignment wrapText="1"/>
    </xf>
    <xf numFmtId="0" fontId="0" fillId="0" borderId="0" xfId="0" applyFont="1" applyFill="1"/>
    <xf numFmtId="0" fontId="0" fillId="0" borderId="9" xfId="0" applyFont="1" applyBorder="1"/>
    <xf numFmtId="6" fontId="0" fillId="0" borderId="0" xfId="0" applyNumberFormat="1" applyFont="1" applyFill="1" applyBorder="1"/>
    <xf numFmtId="3" fontId="6" fillId="0" borderId="2" xfId="0" applyNumberFormat="1" applyFont="1" applyFill="1" applyBorder="1" applyAlignment="1">
      <alignment horizontal="right" wrapText="1"/>
    </xf>
    <xf numFmtId="6" fontId="0" fillId="0" borderId="2" xfId="0" applyNumberFormat="1" applyFont="1" applyFill="1" applyBorder="1"/>
    <xf numFmtId="10" fontId="0" fillId="0" borderId="2" xfId="0" applyNumberFormat="1" applyFill="1" applyBorder="1" applyAlignment="1">
      <alignment horizontal="right"/>
    </xf>
    <xf numFmtId="0" fontId="0" fillId="0" borderId="2" xfId="0" applyFill="1" applyBorder="1"/>
    <xf numFmtId="3" fontId="6" fillId="0" borderId="0" xfId="0" applyNumberFormat="1" applyFont="1" applyFill="1" applyBorder="1" applyAlignment="1">
      <alignment wrapText="1"/>
    </xf>
    <xf numFmtId="0" fontId="6" fillId="0" borderId="0" xfId="0" applyFont="1" applyFill="1" applyBorder="1" applyAlignment="1">
      <alignment wrapText="1"/>
    </xf>
    <xf numFmtId="0" fontId="0" fillId="0" borderId="0" xfId="0" applyFont="1" applyFill="1" applyBorder="1"/>
    <xf numFmtId="0" fontId="0" fillId="0" borderId="0" xfId="0" applyFont="1" applyFill="1" applyBorder="1" applyAlignment="1">
      <alignment horizontal="center"/>
    </xf>
    <xf numFmtId="165" fontId="0" fillId="0" borderId="0" xfId="0" applyNumberFormat="1" applyFont="1" applyFill="1" applyBorder="1"/>
    <xf numFmtId="0" fontId="0" fillId="0" borderId="2" xfId="0" applyFont="1" applyFill="1" applyBorder="1"/>
    <xf numFmtId="3" fontId="6" fillId="0" borderId="2" xfId="0" applyNumberFormat="1" applyFont="1" applyFill="1" applyBorder="1" applyAlignment="1">
      <alignment wrapText="1"/>
    </xf>
    <xf numFmtId="0" fontId="0" fillId="0" borderId="2" xfId="0" applyFont="1" applyFill="1" applyBorder="1" applyAlignment="1">
      <alignment horizontal="center"/>
    </xf>
    <xf numFmtId="8" fontId="0" fillId="0" borderId="2" xfId="0" applyNumberFormat="1" applyFont="1" applyFill="1" applyBorder="1"/>
    <xf numFmtId="165" fontId="0" fillId="0" borderId="2" xfId="0" applyNumberFormat="1" applyFont="1" applyFill="1" applyBorder="1"/>
    <xf numFmtId="8" fontId="0" fillId="0" borderId="2" xfId="0" applyNumberFormat="1" applyFill="1" applyBorder="1"/>
    <xf numFmtId="0" fontId="0" fillId="0" borderId="12" xfId="0" applyFont="1" applyFill="1" applyBorder="1"/>
    <xf numFmtId="0" fontId="0" fillId="0" borderId="11" xfId="0" applyFont="1" applyFill="1" applyBorder="1"/>
    <xf numFmtId="165" fontId="0" fillId="0" borderId="11" xfId="0" applyNumberFormat="1" applyFont="1" applyBorder="1"/>
    <xf numFmtId="0" fontId="0" fillId="0" borderId="10" xfId="0" applyFont="1" applyBorder="1"/>
    <xf numFmtId="0" fontId="2" fillId="0" borderId="0" xfId="0" applyFont="1" applyBorder="1"/>
    <xf numFmtId="0" fontId="1" fillId="0" borderId="2" xfId="0" applyFont="1" applyBorder="1"/>
    <xf numFmtId="0" fontId="1" fillId="0" borderId="4" xfId="0" applyFont="1" applyBorder="1"/>
    <xf numFmtId="0" fontId="0" fillId="0" borderId="2" xfId="0" applyFont="1" applyBorder="1" applyAlignment="1"/>
    <xf numFmtId="44" fontId="0" fillId="0" borderId="2" xfId="8" applyFont="1" applyFill="1" applyBorder="1"/>
    <xf numFmtId="0" fontId="0" fillId="0" borderId="2" xfId="0" applyFill="1" applyBorder="1" applyAlignment="1">
      <alignment wrapText="1"/>
    </xf>
    <xf numFmtId="0" fontId="0" fillId="0" borderId="4" xfId="0" applyFont="1" applyBorder="1" applyAlignment="1">
      <alignment wrapText="1"/>
    </xf>
    <xf numFmtId="3" fontId="0" fillId="0" borderId="2" xfId="0" applyNumberFormat="1" applyFont="1" applyBorder="1"/>
    <xf numFmtId="3" fontId="0" fillId="0" borderId="2" xfId="0" applyNumberFormat="1" applyFont="1" applyFill="1" applyBorder="1" applyAlignment="1">
      <alignment horizontal="right" wrapText="1"/>
    </xf>
    <xf numFmtId="0" fontId="0" fillId="0" borderId="9" xfId="0" applyFont="1" applyBorder="1" applyAlignment="1">
      <alignment wrapText="1"/>
    </xf>
    <xf numFmtId="0" fontId="0" fillId="0" borderId="0" xfId="0" quotePrefix="1" applyFont="1" applyFill="1"/>
    <xf numFmtId="164" fontId="0" fillId="0" borderId="2" xfId="0" applyNumberFormat="1" applyFont="1" applyFill="1" applyBorder="1"/>
    <xf numFmtId="0" fontId="0" fillId="0" borderId="2" xfId="0" quotePrefix="1" applyFont="1" applyFill="1" applyBorder="1"/>
    <xf numFmtId="0" fontId="0" fillId="0" borderId="9" xfId="0" applyFont="1" applyFill="1" applyBorder="1"/>
    <xf numFmtId="2" fontId="0" fillId="0" borderId="4" xfId="0" quotePrefix="1" applyNumberFormat="1" applyFont="1" applyFill="1" applyBorder="1"/>
    <xf numFmtId="2" fontId="0" fillId="0" borderId="2" xfId="0" quotePrefix="1" applyNumberFormat="1" applyFont="1" applyFill="1" applyBorder="1"/>
    <xf numFmtId="8" fontId="0" fillId="0" borderId="0" xfId="0" applyNumberFormat="1" applyFont="1" applyFill="1"/>
    <xf numFmtId="0" fontId="0" fillId="0" borderId="0" xfId="0" quotePrefix="1" applyFont="1" applyAlignment="1">
      <alignment wrapText="1"/>
    </xf>
    <xf numFmtId="0" fontId="0" fillId="0" borderId="2" xfId="0" quotePrefix="1" applyFont="1" applyBorder="1"/>
    <xf numFmtId="0" fontId="0" fillId="0" borderId="12" xfId="0" quotePrefix="1" applyFont="1" applyBorder="1"/>
    <xf numFmtId="0" fontId="0" fillId="0" borderId="11" xfId="0" applyFont="1" applyBorder="1" applyAlignment="1">
      <alignment wrapText="1"/>
    </xf>
    <xf numFmtId="0" fontId="0" fillId="0" borderId="14" xfId="0" applyFont="1" applyBorder="1"/>
    <xf numFmtId="3" fontId="0" fillId="0" borderId="14" xfId="0" applyNumberFormat="1" applyFont="1" applyFill="1" applyBorder="1" applyAlignment="1">
      <alignment horizontal="right" wrapText="1"/>
    </xf>
    <xf numFmtId="3" fontId="0" fillId="0" borderId="14" xfId="0" applyNumberFormat="1" applyFont="1" applyBorder="1"/>
    <xf numFmtId="8" fontId="0" fillId="0" borderId="14" xfId="0" applyNumberFormat="1" applyFont="1" applyBorder="1"/>
    <xf numFmtId="166" fontId="0" fillId="0" borderId="17" xfId="0" applyNumberFormat="1" applyBorder="1"/>
    <xf numFmtId="6" fontId="0" fillId="0" borderId="14" xfId="0" applyNumberFormat="1" applyFont="1" applyBorder="1"/>
    <xf numFmtId="8" fontId="0" fillId="0" borderId="14" xfId="0" applyNumberFormat="1" applyBorder="1"/>
    <xf numFmtId="6" fontId="0" fillId="0" borderId="17" xfId="0" applyNumberFormat="1" applyFill="1" applyBorder="1"/>
    <xf numFmtId="0" fontId="0" fillId="0" borderId="12" xfId="0" applyFont="1" applyBorder="1"/>
    <xf numFmtId="0" fontId="0" fillId="0" borderId="12" xfId="0" applyFont="1" applyBorder="1" applyAlignment="1">
      <alignment wrapText="1"/>
    </xf>
    <xf numFmtId="6" fontId="0" fillId="0" borderId="9" xfId="0" applyNumberFormat="1" applyFont="1" applyFill="1" applyBorder="1"/>
    <xf numFmtId="0" fontId="1" fillId="0" borderId="0" xfId="0" applyFont="1" applyAlignment="1">
      <alignment vertical="center"/>
    </xf>
    <xf numFmtId="0" fontId="7" fillId="0" borderId="0" xfId="0" applyFont="1"/>
    <xf numFmtId="0" fontId="0" fillId="0" borderId="0" xfId="0" applyAlignment="1">
      <alignment vertical="center" wrapText="1"/>
    </xf>
    <xf numFmtId="0" fontId="0" fillId="0" borderId="0" xfId="0" applyAlignment="1">
      <alignment horizontal="left" vertical="top" wrapText="1"/>
    </xf>
    <xf numFmtId="0" fontId="1" fillId="0" borderId="0" xfId="0" applyFont="1" applyBorder="1"/>
    <xf numFmtId="0" fontId="1" fillId="0" borderId="13" xfId="0" applyFont="1" applyBorder="1"/>
    <xf numFmtId="0" fontId="1" fillId="0" borderId="14" xfId="0" applyFont="1" applyBorder="1"/>
    <xf numFmtId="0" fontId="1" fillId="0" borderId="15" xfId="0" applyFont="1" applyBorder="1" applyAlignment="1">
      <alignment wrapText="1"/>
    </xf>
    <xf numFmtId="0" fontId="1" fillId="0" borderId="16" xfId="0" applyFont="1" applyBorder="1" applyAlignment="1">
      <alignment wrapText="1"/>
    </xf>
    <xf numFmtId="0" fontId="1" fillId="0" borderId="1" xfId="0" applyFont="1" applyBorder="1" applyAlignment="1">
      <alignment wrapText="1"/>
    </xf>
    <xf numFmtId="0" fontId="1" fillId="0" borderId="0" xfId="0" applyFont="1" applyFill="1"/>
    <xf numFmtId="0" fontId="1" fillId="0" borderId="11" xfId="0" applyFont="1" applyBorder="1"/>
    <xf numFmtId="0" fontId="8" fillId="0" borderId="0" xfId="0" applyFont="1"/>
    <xf numFmtId="0" fontId="1" fillId="0" borderId="19" xfId="0" applyFont="1" applyBorder="1"/>
    <xf numFmtId="0" fontId="1" fillId="0" borderId="18" xfId="0" applyFont="1" applyBorder="1"/>
    <xf numFmtId="0" fontId="1" fillId="0" borderId="0" xfId="0" applyFont="1" applyAlignment="1">
      <alignment wrapText="1"/>
    </xf>
    <xf numFmtId="0" fontId="1" fillId="0" borderId="6" xfId="0" applyFont="1" applyBorder="1"/>
    <xf numFmtId="0" fontId="1" fillId="0" borderId="9" xfId="0" applyFont="1" applyBorder="1"/>
    <xf numFmtId="165" fontId="4" fillId="0" borderId="0" xfId="0" applyNumberFormat="1" applyFont="1" applyBorder="1"/>
    <xf numFmtId="166" fontId="4" fillId="0" borderId="0" xfId="8" applyNumberFormat="1" applyFont="1" applyFill="1"/>
    <xf numFmtId="165" fontId="4" fillId="0" borderId="11" xfId="0" applyNumberFormat="1" applyFont="1" applyBorder="1"/>
    <xf numFmtId="165" fontId="4" fillId="0" borderId="10" xfId="0" applyNumberFormat="1" applyFont="1" applyBorder="1"/>
    <xf numFmtId="166" fontId="10" fillId="0" borderId="0" xfId="8" applyNumberFormat="1" applyFont="1" applyFill="1" applyAlignment="1">
      <alignment vertical="top" wrapText="1"/>
    </xf>
    <xf numFmtId="166" fontId="10" fillId="0" borderId="11" xfId="8" applyNumberFormat="1" applyFont="1" applyFill="1" applyBorder="1" applyAlignment="1">
      <alignment vertical="top" wrapText="1"/>
    </xf>
    <xf numFmtId="6" fontId="0" fillId="0" borderId="0" xfId="0" applyNumberFormat="1" applyFont="1"/>
    <xf numFmtId="6" fontId="0" fillId="0" borderId="2" xfId="8" applyNumberFormat="1" applyFont="1" applyFill="1" applyBorder="1"/>
    <xf numFmtId="6" fontId="0" fillId="0" borderId="0" xfId="8" applyNumberFormat="1" applyFont="1" applyFill="1" applyBorder="1"/>
    <xf numFmtId="6" fontId="0" fillId="0" borderId="0" xfId="8" applyNumberFormat="1" applyFont="1" applyBorder="1" applyAlignment="1">
      <alignment wrapText="1"/>
    </xf>
    <xf numFmtId="6" fontId="0" fillId="0" borderId="2" xfId="8" applyNumberFormat="1" applyFont="1" applyBorder="1"/>
    <xf numFmtId="6" fontId="0" fillId="0" borderId="0" xfId="8" applyNumberFormat="1" applyFont="1" applyBorder="1"/>
    <xf numFmtId="6" fontId="0" fillId="0" borderId="2" xfId="8" applyNumberFormat="1" applyFont="1" applyFill="1" applyBorder="1" applyAlignment="1">
      <alignment wrapText="1"/>
    </xf>
    <xf numFmtId="6" fontId="0" fillId="0" borderId="0" xfId="8" applyNumberFormat="1" applyFont="1" applyFill="1" applyBorder="1" applyAlignment="1">
      <alignment wrapText="1"/>
    </xf>
    <xf numFmtId="6" fontId="0" fillId="0" borderId="2" xfId="8" quotePrefix="1" applyNumberFormat="1" applyFont="1" applyFill="1" applyBorder="1"/>
    <xf numFmtId="6" fontId="0" fillId="0" borderId="2" xfId="8" applyNumberFormat="1" applyFont="1" applyFill="1" applyBorder="1" applyAlignment="1">
      <alignment horizontal="right" wrapText="1"/>
    </xf>
    <xf numFmtId="6" fontId="0" fillId="0" borderId="0" xfId="8" applyNumberFormat="1" applyFont="1" applyFill="1" applyBorder="1" applyAlignment="1">
      <alignment horizontal="right" wrapText="1"/>
    </xf>
    <xf numFmtId="6" fontId="0" fillId="0" borderId="0" xfId="0" applyNumberFormat="1" applyFont="1" applyFill="1"/>
    <xf numFmtId="6" fontId="0" fillId="0" borderId="0" xfId="0" applyNumberFormat="1" applyFont="1" applyAlignment="1">
      <alignment wrapText="1"/>
    </xf>
    <xf numFmtId="6" fontId="0" fillId="0" borderId="4" xfId="0" applyNumberFormat="1" applyFont="1" applyFill="1" applyBorder="1"/>
    <xf numFmtId="6" fontId="0" fillId="0" borderId="9" xfId="0" quotePrefix="1" applyNumberFormat="1" applyFont="1" applyBorder="1" applyAlignment="1">
      <alignment wrapText="1"/>
    </xf>
    <xf numFmtId="0" fontId="2"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3" fillId="0" borderId="0" xfId="0" applyFont="1" applyAlignment="1">
      <alignment vertical="center" wrapText="1"/>
    </xf>
    <xf numFmtId="0" fontId="0" fillId="0" borderId="0" xfId="0" applyFill="1" applyAlignment="1">
      <alignment horizontal="left" wrapText="1"/>
    </xf>
    <xf numFmtId="0" fontId="14" fillId="0" borderId="15" xfId="0" applyFont="1" applyBorder="1" applyAlignment="1">
      <alignment wrapText="1"/>
    </xf>
    <xf numFmtId="165" fontId="0" fillId="0" borderId="2" xfId="0" applyNumberFormat="1" applyFont="1" applyBorder="1" applyAlignment="1">
      <alignment horizontal="center"/>
    </xf>
    <xf numFmtId="165" fontId="0" fillId="0" borderId="0" xfId="0" applyNumberFormat="1" applyFont="1" applyBorder="1" applyAlignment="1">
      <alignment horizontal="center"/>
    </xf>
    <xf numFmtId="165" fontId="0" fillId="0" borderId="3" xfId="0" applyNumberFormat="1" applyFont="1" applyBorder="1" applyAlignment="1">
      <alignment horizontal="center"/>
    </xf>
    <xf numFmtId="165" fontId="0" fillId="0" borderId="0" xfId="0" quotePrefix="1" applyNumberFormat="1" applyFont="1" applyBorder="1" applyAlignment="1">
      <alignment horizontal="right"/>
    </xf>
    <xf numFmtId="165" fontId="0" fillId="0" borderId="4" xfId="0" quotePrefix="1" applyNumberFormat="1" applyFont="1" applyBorder="1"/>
    <xf numFmtId="165" fontId="0" fillId="0" borderId="8" xfId="0" quotePrefix="1" applyNumberFormat="1" applyFont="1" applyBorder="1"/>
    <xf numFmtId="165" fontId="0" fillId="0" borderId="9" xfId="0" quotePrefix="1" applyNumberFormat="1" applyFont="1" applyBorder="1"/>
    <xf numFmtId="165" fontId="6" fillId="2" borderId="2" xfId="0" applyNumberFormat="1" applyFont="1" applyFill="1" applyBorder="1" applyAlignment="1">
      <alignment horizontal="right" wrapText="1"/>
    </xf>
    <xf numFmtId="165" fontId="6" fillId="2" borderId="0" xfId="0" applyNumberFormat="1" applyFont="1" applyFill="1" applyBorder="1" applyAlignment="1">
      <alignment horizontal="right" wrapText="1"/>
    </xf>
    <xf numFmtId="165" fontId="6" fillId="2" borderId="3" xfId="0" applyNumberFormat="1" applyFont="1" applyFill="1" applyBorder="1" applyAlignment="1">
      <alignment horizontal="right" wrapText="1"/>
    </xf>
    <xf numFmtId="165" fontId="0" fillId="0" borderId="0" xfId="0" applyNumberFormat="1" applyFont="1"/>
    <xf numFmtId="165" fontId="0" fillId="0" borderId="4" xfId="0" applyNumberFormat="1" applyFont="1" applyBorder="1"/>
    <xf numFmtId="165" fontId="0" fillId="0" borderId="8" xfId="0" applyNumberFormat="1" applyFont="1" applyBorder="1"/>
    <xf numFmtId="165" fontId="0" fillId="0" borderId="9" xfId="0" applyNumberFormat="1" applyFont="1" applyBorder="1"/>
    <xf numFmtId="3" fontId="0" fillId="0" borderId="0" xfId="0" applyNumberFormat="1" applyFont="1"/>
    <xf numFmtId="3" fontId="0" fillId="0" borderId="3" xfId="0" applyNumberFormat="1" applyFont="1" applyBorder="1"/>
    <xf numFmtId="3" fontId="0" fillId="0" borderId="0" xfId="0" applyNumberFormat="1" applyFont="1" applyAlignment="1">
      <alignment wrapText="1"/>
    </xf>
    <xf numFmtId="3" fontId="0" fillId="0" borderId="3" xfId="0" applyNumberFormat="1" applyFont="1" applyBorder="1" applyAlignment="1">
      <alignment wrapText="1"/>
    </xf>
    <xf numFmtId="3" fontId="0" fillId="0" borderId="0" xfId="0" applyNumberFormat="1" applyFont="1" applyBorder="1"/>
    <xf numFmtId="165" fontId="0" fillId="0" borderId="4" xfId="0" quotePrefix="1" applyNumberFormat="1" applyFont="1" applyFill="1" applyBorder="1"/>
    <xf numFmtId="165" fontId="0" fillId="0" borderId="9" xfId="0" quotePrefix="1" applyNumberFormat="1" applyFont="1" applyFill="1" applyBorder="1"/>
    <xf numFmtId="165" fontId="0" fillId="0" borderId="0" xfId="0" quotePrefix="1" applyNumberFormat="1" applyFont="1" applyBorder="1"/>
    <xf numFmtId="165" fontId="6" fillId="0" borderId="2" xfId="0" applyNumberFormat="1" applyFont="1" applyFill="1" applyBorder="1" applyAlignment="1">
      <alignment horizontal="right" wrapText="1"/>
    </xf>
    <xf numFmtId="165" fontId="6" fillId="0" borderId="0" xfId="0" applyNumberFormat="1" applyFont="1" applyFill="1" applyBorder="1" applyAlignment="1">
      <alignment horizontal="right" wrapText="1"/>
    </xf>
    <xf numFmtId="165" fontId="0" fillId="0" borderId="2" xfId="0" applyNumberFormat="1" applyFill="1" applyBorder="1"/>
    <xf numFmtId="165" fontId="0" fillId="0" borderId="0" xfId="0" applyNumberFormat="1" applyBorder="1"/>
    <xf numFmtId="165" fontId="0" fillId="0" borderId="12" xfId="0" applyNumberFormat="1" applyFill="1" applyBorder="1"/>
    <xf numFmtId="165" fontId="0" fillId="0" borderId="11" xfId="0" applyNumberFormat="1" applyFill="1" applyBorder="1"/>
    <xf numFmtId="165" fontId="0" fillId="0" borderId="10" xfId="0" applyNumberFormat="1" applyBorder="1"/>
    <xf numFmtId="3" fontId="0" fillId="0" borderId="2" xfId="0" applyNumberFormat="1" applyFont="1" applyFill="1" applyBorder="1"/>
    <xf numFmtId="3" fontId="0" fillId="0" borderId="0" xfId="0" applyNumberFormat="1" applyFont="1" applyFill="1" applyBorder="1"/>
    <xf numFmtId="3" fontId="0" fillId="0" borderId="0" xfId="0" applyNumberFormat="1" applyFont="1" applyFill="1" applyBorder="1" applyAlignment="1">
      <alignment wrapText="1"/>
    </xf>
    <xf numFmtId="3" fontId="0" fillId="0" borderId="2" xfId="0" applyNumberFormat="1" applyFont="1" applyFill="1" applyBorder="1" applyAlignment="1">
      <alignment wrapText="1"/>
    </xf>
    <xf numFmtId="165" fontId="0" fillId="0" borderId="2" xfId="0" applyNumberFormat="1" applyFont="1" applyFill="1" applyBorder="1" applyAlignment="1">
      <alignment horizontal="center"/>
    </xf>
    <xf numFmtId="165" fontId="0" fillId="0" borderId="0" xfId="0" applyNumberFormat="1" applyFont="1" applyFill="1" applyBorder="1" applyAlignment="1">
      <alignment horizontal="center"/>
    </xf>
    <xf numFmtId="165" fontId="0" fillId="0" borderId="0" xfId="0" quotePrefix="1" applyNumberFormat="1" applyFont="1" applyFill="1" applyBorder="1" applyAlignment="1">
      <alignment horizontal="right"/>
    </xf>
    <xf numFmtId="165" fontId="0" fillId="0" borderId="8" xfId="0" quotePrefix="1" applyNumberFormat="1" applyFont="1" applyFill="1" applyBorder="1"/>
    <xf numFmtId="165" fontId="0" fillId="0" borderId="4" xfId="0" applyNumberFormat="1" applyFont="1" applyFill="1" applyBorder="1"/>
    <xf numFmtId="165" fontId="0" fillId="0" borderId="9" xfId="0" applyNumberFormat="1" applyFont="1" applyFill="1" applyBorder="1"/>
    <xf numFmtId="165" fontId="0" fillId="0" borderId="8" xfId="0" applyNumberFormat="1" applyFont="1" applyFill="1" applyBorder="1"/>
    <xf numFmtId="5" fontId="0" fillId="0" borderId="17" xfId="0" applyNumberFormat="1" applyFont="1" applyFill="1" applyBorder="1"/>
    <xf numFmtId="3" fontId="0" fillId="0" borderId="0" xfId="0" applyNumberFormat="1" applyFont="1" applyBorder="1" applyAlignment="1">
      <alignment wrapText="1"/>
    </xf>
    <xf numFmtId="3" fontId="0" fillId="0" borderId="2" xfId="0" applyNumberFormat="1" applyFont="1" applyBorder="1" applyAlignment="1">
      <alignment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0" fillId="0" borderId="0" xfId="0" applyAlignment="1">
      <alignment horizontal="left" wrapText="1"/>
    </xf>
    <xf numFmtId="0" fontId="1" fillId="0" borderId="0" xfId="0" applyFont="1" applyBorder="1" applyAlignment="1">
      <alignment horizontal="center"/>
    </xf>
    <xf numFmtId="0" fontId="0" fillId="0" borderId="0" xfId="0" applyFill="1" applyAlignment="1">
      <alignment horizontal="left" wrapText="1"/>
    </xf>
    <xf numFmtId="0" fontId="0" fillId="0" borderId="0" xfId="0" applyFont="1" applyAlignment="1">
      <alignment horizontal="left" wrapText="1"/>
    </xf>
  </cellXfs>
  <cellStyles count="10">
    <cellStyle name="Comma 2" xfId="2"/>
    <cellStyle name="Currency" xfId="8" builtinId="4"/>
    <cellStyle name="Currency 2" xfId="3"/>
    <cellStyle name="Normal" xfId="0" builtinId="0"/>
    <cellStyle name="Normal 2" xfId="4"/>
    <cellStyle name="Normal 3" xfId="5"/>
    <cellStyle name="Normal 4" xfId="6"/>
    <cellStyle name="Normal 5" xfId="1"/>
    <cellStyle name="Normal 6" xfId="9"/>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x14ac:dyDescent="0.25"/>
  <cols>
    <col min="2" max="2" width="111.28515625" customWidth="1"/>
  </cols>
  <sheetData>
    <row r="2" spans="2:10" ht="24.95" customHeight="1" x14ac:dyDescent="0.25">
      <c r="B2" s="115" t="s">
        <v>36</v>
      </c>
      <c r="J2" s="116"/>
    </row>
    <row r="3" spans="2:10" x14ac:dyDescent="0.25">
      <c r="B3" s="115"/>
      <c r="J3" s="116"/>
    </row>
    <row r="4" spans="2:10" ht="30" x14ac:dyDescent="0.25">
      <c r="B4" s="117" t="s">
        <v>55</v>
      </c>
    </row>
    <row r="5" spans="2:10" x14ac:dyDescent="0.25">
      <c r="B5" s="117"/>
    </row>
    <row r="6" spans="2:10" ht="45" x14ac:dyDescent="0.25">
      <c r="B6" s="117" t="s">
        <v>37</v>
      </c>
    </row>
    <row r="7" spans="2:10" x14ac:dyDescent="0.25">
      <c r="B7" s="117"/>
    </row>
    <row r="8" spans="2:10" ht="48" customHeight="1" x14ac:dyDescent="0.25">
      <c r="B8" s="118" t="s">
        <v>56</v>
      </c>
    </row>
    <row r="9" spans="2:10" x14ac:dyDescent="0.25">
      <c r="B9" s="117"/>
    </row>
    <row r="10" spans="2:10" x14ac:dyDescent="0.25">
      <c r="B10" s="154" t="s">
        <v>32</v>
      </c>
    </row>
    <row r="11" spans="2:10" ht="30" x14ac:dyDescent="0.25">
      <c r="B11" s="155" t="s">
        <v>33</v>
      </c>
    </row>
    <row r="12" spans="2:10" x14ac:dyDescent="0.25">
      <c r="B12" s="156"/>
    </row>
    <row r="13" spans="2:10" ht="45" x14ac:dyDescent="0.25">
      <c r="B13" s="156" t="s">
        <v>34</v>
      </c>
    </row>
    <row r="14" spans="2:10" x14ac:dyDescent="0.25">
      <c r="B14" s="157"/>
    </row>
    <row r="15" spans="2:10" ht="30" x14ac:dyDescent="0.25">
      <c r="B15" s="117" t="s">
        <v>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8"/>
  <sheetViews>
    <sheetView tabSelected="1" zoomScale="85" zoomScaleNormal="85" workbookViewId="0"/>
  </sheetViews>
  <sheetFormatPr defaultRowHeight="15" x14ac:dyDescent="0.25"/>
  <cols>
    <col min="1" max="1" width="5.140625" customWidth="1"/>
    <col min="2" max="2" width="4" customWidth="1"/>
    <col min="3" max="3" width="38.28515625" customWidth="1"/>
    <col min="4" max="4" width="3.28515625" customWidth="1"/>
    <col min="5" max="5" width="18.42578125" customWidth="1"/>
    <col min="6" max="6" width="17.5703125" customWidth="1"/>
    <col min="7" max="7" width="19.42578125" customWidth="1"/>
    <col min="8" max="8" width="16.85546875" customWidth="1"/>
    <col min="9" max="9" width="15.85546875" customWidth="1"/>
    <col min="10" max="10" width="16" customWidth="1"/>
    <col min="11" max="11" width="18" customWidth="1"/>
    <col min="12" max="12" width="15.28515625" customWidth="1"/>
    <col min="13" max="13" width="17" customWidth="1"/>
    <col min="20" max="20" width="10.42578125" customWidth="1"/>
    <col min="21" max="21" width="10.140625" customWidth="1"/>
    <col min="22" max="22" width="11.7109375" customWidth="1"/>
    <col min="23" max="23" width="12.5703125" customWidth="1"/>
    <col min="24" max="24" width="13.28515625" customWidth="1"/>
    <col min="25" max="25" width="13.140625" customWidth="1"/>
    <col min="26" max="26" width="12.85546875" customWidth="1"/>
    <col min="27" max="27" width="14" customWidth="1"/>
    <col min="28" max="28" width="12.85546875" customWidth="1"/>
    <col min="29" max="30" width="15" customWidth="1"/>
  </cols>
  <sheetData>
    <row r="1" spans="1:39" x14ac:dyDescent="0.25">
      <c r="A1" s="1" t="s">
        <v>39</v>
      </c>
      <c r="D1" s="8"/>
    </row>
    <row r="2" spans="1:39" x14ac:dyDescent="0.25">
      <c r="D2" s="8"/>
      <c r="E2" s="119" t="s">
        <v>29</v>
      </c>
      <c r="F2" s="8"/>
    </row>
    <row r="3" spans="1:39" ht="14.45" customHeight="1" x14ac:dyDescent="0.25">
      <c r="D3" s="8"/>
      <c r="E3" s="43"/>
      <c r="F3" s="205"/>
      <c r="G3" s="205"/>
      <c r="H3" s="205"/>
      <c r="I3" s="205"/>
      <c r="J3" s="205"/>
      <c r="K3" s="205"/>
      <c r="L3" s="205"/>
      <c r="M3" s="205"/>
      <c r="AE3" s="8"/>
      <c r="AF3" s="8"/>
      <c r="AG3" s="8"/>
      <c r="AH3" s="8"/>
      <c r="AI3" s="8"/>
      <c r="AJ3" s="8"/>
      <c r="AK3" s="8"/>
      <c r="AL3" s="8"/>
    </row>
    <row r="4" spans="1:39" ht="14.45" customHeight="1" x14ac:dyDescent="0.25">
      <c r="E4" s="120"/>
      <c r="F4" s="206" t="s">
        <v>12</v>
      </c>
      <c r="G4" s="208"/>
      <c r="H4" s="206" t="s">
        <v>11</v>
      </c>
      <c r="I4" s="207"/>
      <c r="J4" s="207"/>
      <c r="K4" s="207"/>
      <c r="L4" s="207"/>
      <c r="M4" s="208"/>
      <c r="AE4" s="8"/>
      <c r="AF4" s="8"/>
      <c r="AG4" s="8"/>
      <c r="AH4" s="8"/>
      <c r="AI4" s="8"/>
      <c r="AJ4" s="8"/>
      <c r="AK4" s="8"/>
      <c r="AL4" s="8"/>
    </row>
    <row r="5" spans="1:39" ht="62.25" x14ac:dyDescent="0.25">
      <c r="A5" s="22"/>
      <c r="E5" s="128" t="s">
        <v>9</v>
      </c>
      <c r="F5" s="122" t="s">
        <v>19</v>
      </c>
      <c r="G5" s="123" t="s">
        <v>20</v>
      </c>
      <c r="H5" s="122" t="s">
        <v>11</v>
      </c>
      <c r="I5" s="124" t="s">
        <v>30</v>
      </c>
      <c r="J5" s="124" t="s">
        <v>21</v>
      </c>
      <c r="K5" s="124" t="s">
        <v>31</v>
      </c>
      <c r="L5" s="124" t="s">
        <v>22</v>
      </c>
      <c r="M5" s="123" t="s">
        <v>23</v>
      </c>
      <c r="AE5" s="7"/>
      <c r="AF5" s="7"/>
      <c r="AG5" s="7"/>
      <c r="AH5" s="8"/>
      <c r="AI5" s="8"/>
      <c r="AJ5" s="8"/>
      <c r="AK5" s="8"/>
      <c r="AL5" s="8"/>
    </row>
    <row r="6" spans="1:39" x14ac:dyDescent="0.25">
      <c r="A6" s="2"/>
      <c r="E6" s="104"/>
      <c r="F6" s="36"/>
      <c r="G6" s="37"/>
      <c r="H6" s="36"/>
      <c r="I6" s="37"/>
      <c r="J6" s="37"/>
      <c r="K6" s="37"/>
      <c r="L6" s="37"/>
      <c r="M6" s="48"/>
      <c r="AE6" s="7"/>
      <c r="AF6" s="7"/>
      <c r="AG6" s="7"/>
      <c r="AH6" s="7"/>
      <c r="AI6" s="8"/>
      <c r="AJ6" s="8"/>
      <c r="AK6" s="8"/>
      <c r="AL6" s="8"/>
    </row>
    <row r="7" spans="1:39" x14ac:dyDescent="0.25">
      <c r="A7" s="2"/>
      <c r="E7" s="104"/>
      <c r="F7" s="36"/>
      <c r="G7" s="37"/>
      <c r="H7" s="36"/>
      <c r="I7" s="37"/>
      <c r="J7" s="37"/>
      <c r="K7" s="37"/>
      <c r="L7" s="37"/>
      <c r="M7" s="48"/>
      <c r="AE7" s="7"/>
      <c r="AF7" s="7"/>
      <c r="AG7" s="8"/>
      <c r="AH7" s="8"/>
      <c r="AI7" s="8"/>
      <c r="AJ7" s="8"/>
      <c r="AK7" s="8"/>
      <c r="AL7" s="8"/>
    </row>
    <row r="8" spans="1:39" ht="29.1" customHeight="1" x14ac:dyDescent="0.25">
      <c r="A8" s="1" t="s">
        <v>1</v>
      </c>
      <c r="E8" s="105">
        <v>63153</v>
      </c>
      <c r="F8" s="90"/>
      <c r="G8" s="174"/>
      <c r="H8" s="90">
        <f>SUM(I9:M9)</f>
        <v>2138</v>
      </c>
      <c r="I8" s="174"/>
      <c r="J8" s="174"/>
      <c r="K8" s="174"/>
      <c r="L8" s="174"/>
      <c r="M8" s="175"/>
      <c r="N8" s="8"/>
      <c r="O8" s="8"/>
      <c r="P8" s="8"/>
      <c r="AE8" s="8"/>
      <c r="AF8" s="8"/>
      <c r="AG8" s="8"/>
      <c r="AH8" s="8"/>
      <c r="AI8" s="8"/>
      <c r="AJ8" s="8"/>
      <c r="AK8" s="8"/>
      <c r="AL8" s="8"/>
    </row>
    <row r="9" spans="1:39" x14ac:dyDescent="0.25">
      <c r="A9" s="1" t="s">
        <v>46</v>
      </c>
      <c r="E9" s="106"/>
      <c r="F9" s="40">
        <v>49278</v>
      </c>
      <c r="G9" s="41">
        <v>11737</v>
      </c>
      <c r="H9" s="40"/>
      <c r="I9" s="176">
        <v>1806</v>
      </c>
      <c r="J9" s="176">
        <v>302</v>
      </c>
      <c r="K9" s="176">
        <v>10</v>
      </c>
      <c r="L9" s="176">
        <v>8</v>
      </c>
      <c r="M9" s="177">
        <v>12</v>
      </c>
      <c r="N9" s="8"/>
      <c r="O9" s="8"/>
      <c r="P9" s="8"/>
      <c r="AE9" s="7"/>
      <c r="AF9" s="8"/>
      <c r="AG9" s="9"/>
      <c r="AH9" s="9"/>
      <c r="AI9" s="9"/>
      <c r="AJ9" s="9"/>
      <c r="AK9" s="8"/>
      <c r="AL9" s="8"/>
    </row>
    <row r="10" spans="1:39" x14ac:dyDescent="0.25">
      <c r="A10" s="1"/>
      <c r="B10" s="22"/>
      <c r="C10" s="22"/>
      <c r="E10" s="106"/>
      <c r="F10" s="54"/>
      <c r="G10" s="46"/>
      <c r="H10" s="54"/>
      <c r="I10" s="46"/>
      <c r="J10" s="47"/>
      <c r="K10" s="47"/>
      <c r="L10" s="47"/>
      <c r="M10" s="49"/>
      <c r="N10" s="13"/>
      <c r="O10" s="8"/>
      <c r="P10" s="8"/>
      <c r="Q10" s="8"/>
      <c r="AF10" s="8"/>
      <c r="AG10" s="8"/>
      <c r="AH10" s="8"/>
      <c r="AI10" s="8"/>
      <c r="AJ10" s="8"/>
      <c r="AK10" s="8"/>
      <c r="AL10" s="8"/>
      <c r="AM10" s="8"/>
    </row>
    <row r="11" spans="1:39" x14ac:dyDescent="0.25">
      <c r="A11" s="1" t="s">
        <v>0</v>
      </c>
      <c r="B11" s="31"/>
      <c r="C11" s="31"/>
      <c r="D11" s="8"/>
      <c r="E11" s="106"/>
      <c r="F11" s="40"/>
      <c r="G11" s="41"/>
      <c r="H11" s="40"/>
      <c r="I11" s="41"/>
      <c r="J11" s="41"/>
      <c r="K11" s="41"/>
      <c r="L11" s="41"/>
      <c r="M11" s="50"/>
      <c r="N11" s="8"/>
      <c r="O11" s="8"/>
      <c r="P11" s="8"/>
      <c r="AE11" s="8"/>
      <c r="AF11" s="8"/>
      <c r="AG11" s="8"/>
      <c r="AH11" s="8"/>
      <c r="AI11" s="8"/>
      <c r="AJ11" s="8"/>
      <c r="AK11" s="8"/>
      <c r="AL11" s="8"/>
    </row>
    <row r="12" spans="1:39" x14ac:dyDescent="0.25">
      <c r="A12" s="1"/>
      <c r="B12" s="31" t="s">
        <v>47</v>
      </c>
      <c r="C12" s="31"/>
      <c r="D12" s="8"/>
      <c r="E12" s="104"/>
      <c r="F12" s="42"/>
      <c r="G12" s="32"/>
      <c r="H12" s="42"/>
      <c r="I12" s="32"/>
      <c r="J12" s="32"/>
      <c r="K12" s="32"/>
      <c r="L12" s="32"/>
      <c r="M12" s="51"/>
      <c r="N12" s="8"/>
      <c r="O12" s="8"/>
      <c r="P12" s="8"/>
      <c r="AE12" s="8"/>
      <c r="AF12" s="8"/>
      <c r="AG12" s="8"/>
      <c r="AH12" s="8"/>
      <c r="AI12" s="8"/>
      <c r="AJ12" s="8"/>
      <c r="AK12" s="8"/>
      <c r="AL12" s="8"/>
    </row>
    <row r="13" spans="1:39" x14ac:dyDescent="0.25">
      <c r="A13" s="1"/>
      <c r="B13" s="31"/>
      <c r="C13" s="28" t="s">
        <v>13</v>
      </c>
      <c r="D13" s="5"/>
      <c r="E13" s="104"/>
      <c r="F13" s="160">
        <f>'STEC O157 Assumptions'!F15*F$9</f>
        <v>135960.31400000001</v>
      </c>
      <c r="G13" s="161">
        <f>'STEC O157 Assumptions'!G15*G$9</f>
        <v>212566.90000000005</v>
      </c>
      <c r="H13" s="160"/>
      <c r="I13" s="161">
        <f>'STEC O157 Assumptions'!H15*I$9</f>
        <v>95083.058000000019</v>
      </c>
      <c r="J13" s="161">
        <f>'STEC O157 Assumptions'!I15*J$9</f>
        <v>9293.9000000000015</v>
      </c>
      <c r="K13" s="161">
        <f>'STEC O157 Assumptions'!J15*K$9</f>
        <v>430.40199999999999</v>
      </c>
      <c r="L13" s="161">
        <f>'STEC O157 Assumptions'!K15*L$9</f>
        <v>350.88200000000006</v>
      </c>
      <c r="M13" s="162">
        <f>'STEC O157 Assumptions'!L15*M$9</f>
        <v>325.03800000000007</v>
      </c>
      <c r="N13" s="8"/>
      <c r="O13" s="8"/>
      <c r="P13" s="8"/>
      <c r="AE13" s="8"/>
      <c r="AF13" s="8"/>
      <c r="AG13" s="8"/>
      <c r="AH13" s="8"/>
      <c r="AI13" s="8"/>
      <c r="AJ13" s="8"/>
      <c r="AK13" s="8"/>
      <c r="AL13" s="8"/>
    </row>
    <row r="14" spans="1:39" x14ac:dyDescent="0.25">
      <c r="A14" s="1"/>
      <c r="B14" s="22"/>
      <c r="C14" s="28" t="s">
        <v>14</v>
      </c>
      <c r="E14" s="104"/>
      <c r="F14" s="160"/>
      <c r="G14" s="161">
        <f>'STEC O157 Assumptions'!G16*G$9</f>
        <v>2026570.4032200745</v>
      </c>
      <c r="H14" s="160"/>
      <c r="I14" s="161">
        <f>'STEC O157 Assumptions'!H16*I$9</f>
        <v>250448.57224750618</v>
      </c>
      <c r="J14" s="161">
        <f>'STEC O157 Assumptions'!I16*J$9</f>
        <v>79243.523749999993</v>
      </c>
      <c r="K14" s="161">
        <f>'STEC O157 Assumptions'!J16*K$9</f>
        <v>2624.1916988778053</v>
      </c>
      <c r="L14" s="161">
        <f>'STEC O157 Assumptions'!K16*L$9</f>
        <v>1109.5131078553616</v>
      </c>
      <c r="M14" s="162">
        <f>'STEC O157 Assumptions'!L16*M$9</f>
        <v>3148.5884413965082</v>
      </c>
      <c r="N14" s="8"/>
      <c r="O14" s="8"/>
      <c r="P14" s="8"/>
      <c r="AE14" s="8"/>
      <c r="AF14" s="8"/>
      <c r="AG14" s="8"/>
      <c r="AH14" s="8"/>
      <c r="AI14" s="8"/>
      <c r="AJ14" s="8"/>
      <c r="AK14" s="8"/>
      <c r="AL14" s="8"/>
    </row>
    <row r="15" spans="1:39" x14ac:dyDescent="0.25">
      <c r="A15" s="1"/>
      <c r="B15" s="22"/>
      <c r="C15" s="28" t="s">
        <v>48</v>
      </c>
      <c r="D15" s="4"/>
      <c r="E15" s="104"/>
      <c r="F15" s="160"/>
      <c r="G15" s="161">
        <f>'STEC O157 Assumptions'!G17*G$9</f>
        <v>2690067.5067264573</v>
      </c>
      <c r="H15" s="160"/>
      <c r="I15" s="161">
        <f>'STEC O157 Assumptions'!H17*I$9</f>
        <v>910639.71300448454</v>
      </c>
      <c r="J15" s="161">
        <f>'STEC O157 Assumptions'!I17*J$9</f>
        <v>219763.9955156951</v>
      </c>
      <c r="K15" s="161">
        <f>'STEC O157 Assumptions'!J17*K$9</f>
        <v>7276.5717488789232</v>
      </c>
      <c r="L15" s="161">
        <f>'STEC O157 Assumptions'!K17*L$9</f>
        <v>4033.8183856502246</v>
      </c>
      <c r="M15" s="162">
        <f>'STEC O157 Assumptions'!L17*M$9</f>
        <v>8732.3766816143507</v>
      </c>
      <c r="AE15" s="7"/>
    </row>
    <row r="16" spans="1:39" x14ac:dyDescent="0.25">
      <c r="A16" s="1"/>
      <c r="B16" s="22"/>
      <c r="C16" s="28" t="s">
        <v>15</v>
      </c>
      <c r="D16" s="4"/>
      <c r="E16" s="104"/>
      <c r="F16" s="160"/>
      <c r="G16" s="161"/>
      <c r="H16" s="160"/>
      <c r="I16" s="161">
        <f xml:space="preserve"> 'STEC O157 Assumptions'!H18*I$9</f>
        <v>15229292.705304516</v>
      </c>
      <c r="J16" s="161">
        <f xml:space="preserve"> 'STEC O157 Assumptions'!K18*J$9</f>
        <v>2546644.2210216108</v>
      </c>
      <c r="K16" s="161">
        <f>'STEC O157 Assumptions'!J18*K$9</f>
        <v>545961.85068762279</v>
      </c>
      <c r="L16" s="161">
        <f>'STEC O157 Assumptions'!K18*L$9</f>
        <v>67460.774066797632</v>
      </c>
      <c r="M16" s="162">
        <f>'STEC O157 Assumptions'!L18*M$9</f>
        <v>655154.47593320231</v>
      </c>
      <c r="S16" s="21"/>
      <c r="T16" s="21"/>
      <c r="U16" s="21"/>
      <c r="V16" s="21"/>
      <c r="W16" s="21"/>
      <c r="X16" s="21"/>
      <c r="Y16" s="21"/>
      <c r="Z16" s="21"/>
      <c r="AA16" s="21"/>
      <c r="AB16" s="21"/>
      <c r="AC16" s="21"/>
      <c r="AD16" s="21"/>
      <c r="AE16" s="21"/>
    </row>
    <row r="17" spans="1:31" x14ac:dyDescent="0.25">
      <c r="A17" s="1"/>
      <c r="B17" s="28" t="s">
        <v>18</v>
      </c>
      <c r="C17" s="22"/>
      <c r="D17" s="4"/>
      <c r="E17" s="104"/>
      <c r="F17" s="160"/>
      <c r="G17" s="161"/>
      <c r="H17" s="160"/>
      <c r="I17" s="161"/>
      <c r="J17" s="161"/>
      <c r="K17" s="161">
        <f>'STEC O157 Assumptions'!J19*K$9</f>
        <v>8917814.9750905223</v>
      </c>
      <c r="L17" s="161"/>
      <c r="M17" s="162"/>
      <c r="S17" s="25"/>
      <c r="T17" s="25"/>
      <c r="U17" s="25"/>
      <c r="V17" s="25"/>
      <c r="W17" s="25"/>
      <c r="X17" s="25"/>
      <c r="Y17" s="25"/>
      <c r="Z17" s="25"/>
      <c r="AA17" s="25"/>
      <c r="AB17" s="25"/>
      <c r="AC17" s="25"/>
      <c r="AD17" s="25"/>
      <c r="AE17" s="25"/>
    </row>
    <row r="18" spans="1:31" x14ac:dyDescent="0.25">
      <c r="A18" s="1"/>
      <c r="B18" s="22"/>
      <c r="C18" s="22"/>
      <c r="D18" s="4"/>
      <c r="E18" s="104"/>
      <c r="F18" s="160"/>
      <c r="G18" s="163"/>
      <c r="H18" s="33"/>
      <c r="I18" s="34"/>
      <c r="J18" s="34"/>
      <c r="K18" s="34"/>
      <c r="L18" s="34"/>
      <c r="M18" s="52"/>
      <c r="S18" s="25"/>
      <c r="T18" s="25"/>
      <c r="U18" s="25"/>
      <c r="V18" s="25"/>
      <c r="W18" s="25"/>
      <c r="X18" s="25"/>
      <c r="Y18" s="25"/>
      <c r="Z18" s="25"/>
      <c r="AA18" s="25"/>
      <c r="AB18" s="25"/>
      <c r="AC18" s="25"/>
      <c r="AD18" s="25"/>
      <c r="AE18" s="25"/>
    </row>
    <row r="19" spans="1:31" x14ac:dyDescent="0.25">
      <c r="A19" s="1"/>
      <c r="B19" s="127" t="s">
        <v>24</v>
      </c>
      <c r="D19" s="4"/>
      <c r="E19" s="104"/>
      <c r="F19" s="164">
        <f>SUM(F13:F17)</f>
        <v>135960.31400000001</v>
      </c>
      <c r="G19" s="165">
        <f>SUM(G13:G17)</f>
        <v>4929204.8099465314</v>
      </c>
      <c r="H19" s="33"/>
      <c r="I19" s="166">
        <f t="shared" ref="I19:M19" si="0">SUM(I13:I17)</f>
        <v>16485464.048556507</v>
      </c>
      <c r="J19" s="166">
        <f t="shared" si="0"/>
        <v>2854945.6402873057</v>
      </c>
      <c r="K19" s="166">
        <f t="shared" si="0"/>
        <v>9474107.991225902</v>
      </c>
      <c r="L19" s="166">
        <f t="shared" si="0"/>
        <v>72954.987560303212</v>
      </c>
      <c r="M19" s="165">
        <f t="shared" si="0"/>
        <v>667360.47905621317</v>
      </c>
      <c r="S19" s="6"/>
      <c r="T19" s="8"/>
      <c r="U19" s="8"/>
      <c r="V19" s="8"/>
      <c r="W19" s="8"/>
      <c r="X19" s="8"/>
      <c r="Y19" s="8"/>
      <c r="Z19" s="8"/>
      <c r="AA19" s="8"/>
      <c r="AB19" s="8"/>
      <c r="AC19" s="8"/>
      <c r="AD19" s="8"/>
      <c r="AE19" s="8"/>
    </row>
    <row r="20" spans="1:31" x14ac:dyDescent="0.25">
      <c r="A20" s="1"/>
      <c r="B20" s="2"/>
      <c r="C20" s="22"/>
      <c r="D20" s="4"/>
      <c r="E20" s="104"/>
      <c r="F20" s="167"/>
      <c r="G20" s="168"/>
      <c r="H20" s="33"/>
      <c r="I20" s="168"/>
      <c r="J20" s="168"/>
      <c r="K20" s="168"/>
      <c r="L20" s="168"/>
      <c r="M20" s="169"/>
      <c r="N20" s="26"/>
      <c r="O20" s="26"/>
      <c r="S20" s="20"/>
      <c r="T20" s="9"/>
      <c r="U20" s="9"/>
      <c r="V20" s="9"/>
      <c r="W20" s="7"/>
      <c r="X20" s="7"/>
      <c r="Y20" s="7"/>
      <c r="Z20" s="7"/>
      <c r="AA20" s="7"/>
      <c r="AB20" s="9"/>
      <c r="AC20" s="9"/>
      <c r="AD20" s="9"/>
      <c r="AE20" s="9"/>
    </row>
    <row r="21" spans="1:31" x14ac:dyDescent="0.25">
      <c r="A21" s="1"/>
      <c r="B21" s="127" t="s">
        <v>17</v>
      </c>
      <c r="C21" s="22"/>
      <c r="E21" s="104"/>
      <c r="F21" s="33">
        <f>'STEC O157 Assumptions'!F21*'STEC O157 Mean COI'!F$9</f>
        <v>1431031.1890396527</v>
      </c>
      <c r="G21" s="34">
        <f>'STEC O157 Assumptions'!G21*'STEC O157 Mean COI'!G$9</f>
        <v>2477897.2966574528</v>
      </c>
      <c r="H21" s="33"/>
      <c r="I21" s="34">
        <f>'STEC O157 Assumptions'!H21*'STEC O157 Mean COI'!I$9</f>
        <v>1110585.4181190191</v>
      </c>
      <c r="J21" s="34">
        <f>'STEC O157 Assumptions'!I21*'STEC O157 Mean COI'!J$9</f>
        <v>22515.292909847714</v>
      </c>
      <c r="K21" s="34">
        <f>'STEC O157 Assumptions'!J21*'STEC O157 Mean COI'!K$9</f>
        <v>588895.16851172526</v>
      </c>
      <c r="L21" s="34">
        <f>'STEC O157 Assumptions'!K21*'STEC O157 Mean COI'!L$9</f>
        <v>7678.1112209082812</v>
      </c>
      <c r="M21" s="52">
        <f>'STEC O157 Assumptions'!L21*'STEC O157 Mean COI'!M$9</f>
        <v>4431.3918671371366</v>
      </c>
      <c r="S21" s="20"/>
      <c r="T21" s="13"/>
      <c r="U21" s="13"/>
      <c r="V21" s="13"/>
      <c r="W21" s="13"/>
      <c r="X21" s="13"/>
      <c r="Y21" s="13"/>
      <c r="Z21" s="13"/>
      <c r="AA21" s="13"/>
      <c r="AB21" s="13"/>
      <c r="AC21" s="13"/>
      <c r="AD21" s="13"/>
      <c r="AE21" s="13"/>
    </row>
    <row r="22" spans="1:31" x14ac:dyDescent="0.25">
      <c r="A22" s="1"/>
      <c r="B22" s="2"/>
      <c r="C22" s="22"/>
      <c r="E22" s="104"/>
      <c r="F22" s="33"/>
      <c r="G22" s="34"/>
      <c r="H22" s="33"/>
      <c r="I22" s="34"/>
      <c r="J22" s="34"/>
      <c r="K22" s="34"/>
      <c r="L22" s="34"/>
      <c r="M22" s="52"/>
      <c r="N22" s="11"/>
    </row>
    <row r="23" spans="1:31" x14ac:dyDescent="0.25">
      <c r="A23" s="1"/>
      <c r="B23" s="127" t="s">
        <v>2</v>
      </c>
      <c r="C23" s="22"/>
      <c r="E23" s="104"/>
      <c r="F23" s="33"/>
      <c r="G23" s="34"/>
      <c r="H23" s="33"/>
      <c r="I23" s="34"/>
      <c r="J23" s="34"/>
      <c r="K23" s="34">
        <f>K9*'STEC O157 Assumptions'!J25</f>
        <v>58008516.915842377</v>
      </c>
      <c r="L23" s="34">
        <f>L9*'STEC O157 Assumptions'!K25</f>
        <v>69258856.2678525</v>
      </c>
      <c r="M23" s="52">
        <f>M9*'STEC O157 Assumptions'!L25</f>
        <v>103888284.40177876</v>
      </c>
    </row>
    <row r="24" spans="1:31" x14ac:dyDescent="0.25">
      <c r="A24" s="1"/>
      <c r="B24" s="22"/>
      <c r="C24" s="22"/>
      <c r="E24" s="104"/>
      <c r="F24" s="33"/>
      <c r="G24" s="170"/>
      <c r="H24" s="33"/>
      <c r="I24" s="170"/>
      <c r="J24" s="170"/>
      <c r="K24" s="170"/>
      <c r="L24" s="170"/>
      <c r="M24" s="52"/>
    </row>
    <row r="25" spans="1:31" x14ac:dyDescent="0.25">
      <c r="A25" s="125" t="s">
        <v>25</v>
      </c>
      <c r="B25" s="22"/>
      <c r="C25" s="22"/>
      <c r="E25" s="107"/>
      <c r="F25" s="171">
        <f>SUM(F19:F23)</f>
        <v>1566991.5030396527</v>
      </c>
      <c r="G25" s="172">
        <f>SUM(G19:G23)</f>
        <v>7407102.1066039838</v>
      </c>
      <c r="H25" s="33"/>
      <c r="I25" s="173">
        <f>SUM(I19:I23)</f>
        <v>17596049.466675527</v>
      </c>
      <c r="J25" s="173">
        <f>SUM(J19:J23)</f>
        <v>2877460.9331971533</v>
      </c>
      <c r="K25" s="173">
        <f>SUM(K19:K23)</f>
        <v>68071520.075580001</v>
      </c>
      <c r="L25" s="173">
        <f>SUM(L19:L23)</f>
        <v>69339489.366633713</v>
      </c>
      <c r="M25" s="172">
        <f>SUM(M19:M23)</f>
        <v>104560076.27270211</v>
      </c>
    </row>
    <row r="26" spans="1:31" x14ac:dyDescent="0.25">
      <c r="A26" s="1"/>
      <c r="B26" s="22"/>
      <c r="C26" s="22"/>
      <c r="E26" s="107"/>
      <c r="F26" s="45"/>
      <c r="G26" s="53"/>
      <c r="H26" s="53"/>
      <c r="I26" s="53"/>
      <c r="J26" s="53"/>
      <c r="K26" s="53"/>
      <c r="L26" s="53"/>
      <c r="M26" s="53"/>
      <c r="N26" s="17"/>
    </row>
    <row r="27" spans="1:31" ht="15.75" thickBot="1" x14ac:dyDescent="0.3">
      <c r="A27" s="126" t="s">
        <v>49</v>
      </c>
      <c r="B27" s="56"/>
      <c r="C27" s="56"/>
      <c r="D27" s="56"/>
      <c r="E27" s="108">
        <f>SUM(F25:M25)</f>
        <v>271418689.72443211</v>
      </c>
      <c r="F27" s="57"/>
      <c r="G27" s="56"/>
      <c r="H27" s="56"/>
      <c r="I27" s="56"/>
      <c r="J27" s="56"/>
      <c r="K27" s="58"/>
      <c r="L27" s="56"/>
      <c r="M27" s="59"/>
      <c r="N27" s="17"/>
    </row>
    <row r="28" spans="1:31" ht="15.75" thickTop="1" x14ac:dyDescent="0.25">
      <c r="A28" s="1"/>
      <c r="E28" s="4"/>
      <c r="F28" s="4"/>
      <c r="G28" s="4"/>
      <c r="H28" s="4"/>
      <c r="K28" s="12"/>
    </row>
    <row r="29" spans="1:31" x14ac:dyDescent="0.25">
      <c r="A29" t="s">
        <v>26</v>
      </c>
    </row>
    <row r="30" spans="1:31" x14ac:dyDescent="0.25">
      <c r="A30" t="s">
        <v>43</v>
      </c>
    </row>
    <row r="31" spans="1:31" ht="75" customHeight="1" x14ac:dyDescent="0.25">
      <c r="A31" s="209" t="s">
        <v>57</v>
      </c>
      <c r="B31" s="209"/>
      <c r="C31" s="209"/>
      <c r="D31" s="209"/>
      <c r="E31" s="209"/>
      <c r="F31" s="209"/>
      <c r="G31" s="209"/>
      <c r="H31" s="209"/>
      <c r="I31" s="209"/>
      <c r="J31" s="209"/>
      <c r="K31" s="22"/>
      <c r="L31" s="22"/>
      <c r="O31" s="4"/>
      <c r="P31" s="4"/>
    </row>
    <row r="32" spans="1:31" ht="13.5" customHeight="1" x14ac:dyDescent="0.25">
      <c r="A32" t="s">
        <v>44</v>
      </c>
    </row>
    <row r="33" spans="1:12" ht="35.1" customHeight="1" x14ac:dyDescent="0.25">
      <c r="A33" s="22" t="s">
        <v>45</v>
      </c>
      <c r="B33" s="22"/>
      <c r="C33" s="22"/>
      <c r="D33" s="22"/>
      <c r="E33" s="22"/>
      <c r="F33" s="22"/>
      <c r="G33" s="22"/>
      <c r="H33" s="22"/>
      <c r="I33" s="22"/>
      <c r="J33" s="22"/>
      <c r="K33" s="22"/>
      <c r="L33" s="22"/>
    </row>
    <row r="34" spans="1:12" ht="13.5" customHeight="1" x14ac:dyDescent="0.25"/>
    <row r="35" spans="1:12" ht="13.5" customHeight="1" x14ac:dyDescent="0.25">
      <c r="A35" s="203" t="s">
        <v>35</v>
      </c>
      <c r="B35" s="203"/>
      <c r="C35" s="203"/>
      <c r="D35" s="203"/>
      <c r="E35" s="203"/>
      <c r="F35" s="203"/>
      <c r="G35" s="203"/>
      <c r="H35" s="203"/>
      <c r="I35" s="203"/>
      <c r="J35" s="203"/>
    </row>
    <row r="36" spans="1:12" ht="35.25" customHeight="1" x14ac:dyDescent="0.25">
      <c r="A36" s="4"/>
      <c r="B36" s="4"/>
      <c r="C36" s="204" t="s">
        <v>33</v>
      </c>
      <c r="D36" s="204"/>
      <c r="E36" s="204"/>
      <c r="F36" s="204"/>
      <c r="G36" s="204"/>
      <c r="H36" s="204"/>
      <c r="I36" s="204"/>
      <c r="J36" s="204"/>
    </row>
    <row r="37" spans="1:12" ht="35.25" customHeight="1" x14ac:dyDescent="0.25">
      <c r="C37" s="204" t="s">
        <v>34</v>
      </c>
      <c r="D37" s="204"/>
      <c r="E37" s="204"/>
      <c r="F37" s="204"/>
      <c r="G37" s="204"/>
      <c r="H37" s="204"/>
      <c r="I37" s="204"/>
      <c r="J37" s="204"/>
    </row>
    <row r="38" spans="1:12" ht="13.5" customHeight="1" x14ac:dyDescent="0.25"/>
  </sheetData>
  <mergeCells count="7">
    <mergeCell ref="A35:J35"/>
    <mergeCell ref="C36:J36"/>
    <mergeCell ref="C37:J37"/>
    <mergeCell ref="F3:M3"/>
    <mergeCell ref="H4:M4"/>
    <mergeCell ref="F4:G4"/>
    <mergeCell ref="A31:J31"/>
  </mergeCells>
  <pageMargins left="0.7" right="0.7" top="0.75" bottom="0.75" header="0.3" footer="0.3"/>
  <pageSetup scale="5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zoomScale="70" zoomScaleNormal="70" workbookViewId="0"/>
  </sheetViews>
  <sheetFormatPr defaultRowHeight="15" x14ac:dyDescent="0.25"/>
  <cols>
    <col min="1" max="1" width="5.140625" customWidth="1"/>
    <col min="2" max="2" width="4" customWidth="1"/>
    <col min="3" max="3" width="38.28515625" customWidth="1"/>
    <col min="4" max="4" width="3.28515625" customWidth="1"/>
    <col min="5" max="5" width="18.42578125" customWidth="1"/>
    <col min="6" max="6" width="17.5703125" customWidth="1"/>
    <col min="7" max="7" width="15.85546875" customWidth="1"/>
    <col min="8" max="8" width="14" customWidth="1"/>
    <col min="9" max="9" width="15.85546875" customWidth="1"/>
    <col min="10" max="10" width="16" customWidth="1"/>
    <col min="11" max="11" width="18" customWidth="1"/>
    <col min="12" max="12" width="17.140625" customWidth="1"/>
    <col min="13" max="13" width="17" customWidth="1"/>
    <col min="20" max="20" width="10.42578125" customWidth="1"/>
    <col min="21" max="21" width="10.140625" customWidth="1"/>
    <col min="22" max="22" width="11.7109375" customWidth="1"/>
    <col min="23" max="23" width="12.5703125" customWidth="1"/>
    <col min="24" max="24" width="13.28515625" customWidth="1"/>
    <col min="25" max="25" width="13.140625" customWidth="1"/>
    <col min="26" max="26" width="12.85546875" customWidth="1"/>
    <col min="27" max="27" width="14" customWidth="1"/>
    <col min="28" max="28" width="12.85546875" customWidth="1"/>
    <col min="29" max="30" width="15" customWidth="1"/>
  </cols>
  <sheetData>
    <row r="1" spans="1:39" x14ac:dyDescent="0.25">
      <c r="A1" s="1" t="s">
        <v>39</v>
      </c>
      <c r="B1" s="1"/>
      <c r="C1" s="1"/>
      <c r="D1" s="1"/>
      <c r="E1" s="1"/>
      <c r="F1" s="1"/>
      <c r="G1" s="1"/>
      <c r="H1" s="1"/>
      <c r="I1" s="1"/>
      <c r="J1" s="1"/>
      <c r="K1" s="1"/>
      <c r="L1" s="1"/>
      <c r="M1" s="1"/>
    </row>
    <row r="2" spans="1:39" x14ac:dyDescent="0.25">
      <c r="A2" s="1"/>
      <c r="B2" s="1"/>
      <c r="C2" s="1"/>
      <c r="D2" s="1"/>
      <c r="E2" s="119" t="s">
        <v>28</v>
      </c>
      <c r="F2" s="119"/>
      <c r="G2" s="1"/>
      <c r="H2" s="1"/>
      <c r="I2" s="1"/>
      <c r="J2" s="1"/>
      <c r="K2" s="1"/>
      <c r="L2" s="1"/>
      <c r="M2" s="1"/>
    </row>
    <row r="3" spans="1:39" ht="14.45" customHeight="1" x14ac:dyDescent="0.25">
      <c r="A3" s="1"/>
      <c r="B3" s="1"/>
      <c r="C3" s="1"/>
      <c r="D3" s="1"/>
      <c r="E3" s="119"/>
      <c r="F3" s="210"/>
      <c r="G3" s="210"/>
      <c r="H3" s="210"/>
      <c r="I3" s="210"/>
      <c r="J3" s="210"/>
      <c r="K3" s="210"/>
      <c r="L3" s="210"/>
      <c r="M3" s="210"/>
      <c r="AE3" s="8"/>
      <c r="AF3" s="8"/>
      <c r="AG3" s="8"/>
      <c r="AH3" s="8"/>
      <c r="AI3" s="8"/>
      <c r="AJ3" s="8"/>
      <c r="AK3" s="8"/>
      <c r="AL3" s="8"/>
    </row>
    <row r="4" spans="1:39" ht="14.45" customHeight="1" x14ac:dyDescent="0.25">
      <c r="A4" s="1"/>
      <c r="B4" s="1"/>
      <c r="C4" s="1"/>
      <c r="D4" s="1"/>
      <c r="E4" s="129"/>
      <c r="F4" s="206" t="s">
        <v>12</v>
      </c>
      <c r="G4" s="208"/>
      <c r="H4" s="206" t="s">
        <v>11</v>
      </c>
      <c r="I4" s="207"/>
      <c r="J4" s="207"/>
      <c r="K4" s="207"/>
      <c r="L4" s="207"/>
      <c r="M4" s="208"/>
      <c r="N4" s="17"/>
      <c r="AE4" s="8"/>
      <c r="AF4" s="8"/>
      <c r="AG4" s="8"/>
      <c r="AH4" s="8"/>
      <c r="AI4" s="8"/>
      <c r="AJ4" s="8"/>
      <c r="AK4" s="8"/>
      <c r="AL4" s="8"/>
    </row>
    <row r="5" spans="1:39" ht="62.25" x14ac:dyDescent="0.25">
      <c r="A5" s="1"/>
      <c r="B5" s="1"/>
      <c r="C5" s="1"/>
      <c r="D5" s="1"/>
      <c r="E5" s="121" t="s">
        <v>9</v>
      </c>
      <c r="F5" s="122" t="s">
        <v>19</v>
      </c>
      <c r="G5" s="123" t="s">
        <v>20</v>
      </c>
      <c r="H5" s="159" t="s">
        <v>11</v>
      </c>
      <c r="I5" s="124" t="s">
        <v>30</v>
      </c>
      <c r="J5" s="124" t="s">
        <v>21</v>
      </c>
      <c r="K5" s="124" t="s">
        <v>31</v>
      </c>
      <c r="L5" s="124" t="s">
        <v>22</v>
      </c>
      <c r="M5" s="123" t="s">
        <v>23</v>
      </c>
      <c r="N5" s="17"/>
      <c r="AE5" s="7"/>
      <c r="AF5" s="7"/>
      <c r="AG5" s="7"/>
      <c r="AH5" s="8"/>
      <c r="AI5" s="8"/>
      <c r="AJ5" s="8"/>
      <c r="AK5" s="8"/>
      <c r="AL5" s="8"/>
    </row>
    <row r="6" spans="1:39" x14ac:dyDescent="0.25">
      <c r="A6" s="2"/>
      <c r="B6" s="22"/>
      <c r="C6" s="22"/>
      <c r="D6" s="22"/>
      <c r="E6" s="104"/>
      <c r="F6" s="36"/>
      <c r="G6" s="37"/>
      <c r="H6" s="36"/>
      <c r="I6" s="37"/>
      <c r="J6" s="37"/>
      <c r="K6" s="37"/>
      <c r="L6" s="37"/>
      <c r="M6" s="37"/>
      <c r="N6" s="17"/>
      <c r="AE6" s="7"/>
      <c r="AF6" s="7"/>
      <c r="AG6" s="7"/>
      <c r="AH6" s="7"/>
      <c r="AI6" s="8"/>
      <c r="AJ6" s="8"/>
      <c r="AK6" s="8"/>
      <c r="AL6" s="8"/>
    </row>
    <row r="7" spans="1:39" ht="29.1" customHeight="1" x14ac:dyDescent="0.25">
      <c r="A7" s="1" t="s">
        <v>1</v>
      </c>
      <c r="B7" s="22"/>
      <c r="C7" s="22"/>
      <c r="D7" s="22"/>
      <c r="E7" s="105">
        <v>17587</v>
      </c>
      <c r="F7" s="90"/>
      <c r="G7" s="178"/>
      <c r="H7" s="90">
        <f>SUM(I8:M8)</f>
        <v>548.99999999999989</v>
      </c>
      <c r="I7" s="201"/>
      <c r="J7" s="201"/>
      <c r="K7" s="201"/>
      <c r="L7" s="201"/>
      <c r="M7" s="201"/>
      <c r="N7" s="18"/>
      <c r="O7" s="8"/>
      <c r="P7" s="8"/>
      <c r="AE7" s="8"/>
      <c r="AF7" s="8"/>
      <c r="AG7" s="8"/>
      <c r="AH7" s="8"/>
      <c r="AI7" s="8"/>
      <c r="AJ7" s="8"/>
      <c r="AK7" s="8"/>
      <c r="AL7" s="8"/>
    </row>
    <row r="8" spans="1:39" x14ac:dyDescent="0.25">
      <c r="A8" s="1" t="s">
        <v>46</v>
      </c>
      <c r="B8" s="22"/>
      <c r="C8" s="22"/>
      <c r="D8" s="22"/>
      <c r="E8" s="106"/>
      <c r="F8" s="40">
        <v>13769.451886687901</v>
      </c>
      <c r="G8" s="178">
        <v>3268.5481133121202</v>
      </c>
      <c r="H8" s="202"/>
      <c r="I8" s="201">
        <v>468.12747875354103</v>
      </c>
      <c r="J8" s="201">
        <v>78.28045325779037</v>
      </c>
      <c r="K8" s="201">
        <v>2.5920679886685551</v>
      </c>
      <c r="L8" s="201">
        <v>0</v>
      </c>
      <c r="M8" s="201">
        <v>0</v>
      </c>
      <c r="N8" s="18"/>
      <c r="AC8" s="7"/>
      <c r="AD8" s="8"/>
      <c r="AE8" s="9"/>
      <c r="AF8" s="9"/>
      <c r="AG8" s="9"/>
      <c r="AH8" s="9"/>
      <c r="AI8" s="8"/>
      <c r="AJ8" s="8"/>
    </row>
    <row r="9" spans="1:39" x14ac:dyDescent="0.25">
      <c r="A9" s="1"/>
      <c r="B9" s="22"/>
      <c r="C9" s="22"/>
      <c r="D9" s="22"/>
      <c r="E9" s="106"/>
      <c r="F9" s="54"/>
      <c r="G9" s="46"/>
      <c r="H9" s="54"/>
      <c r="I9" s="46"/>
      <c r="J9" s="47"/>
      <c r="K9" s="47"/>
      <c r="L9" s="47"/>
      <c r="M9" s="47"/>
      <c r="N9" s="66"/>
      <c r="O9" s="8"/>
      <c r="P9" s="8"/>
      <c r="Q9" s="8"/>
      <c r="AF9" s="8"/>
      <c r="AG9" s="8"/>
      <c r="AH9" s="8"/>
      <c r="AI9" s="8"/>
      <c r="AJ9" s="8"/>
      <c r="AK9" s="8"/>
      <c r="AL9" s="8"/>
      <c r="AM9" s="8"/>
    </row>
    <row r="10" spans="1:39" x14ac:dyDescent="0.25">
      <c r="A10" s="1" t="s">
        <v>0</v>
      </c>
      <c r="B10" s="22"/>
      <c r="C10" s="22"/>
      <c r="D10" s="22"/>
      <c r="E10" s="106"/>
      <c r="F10" s="40"/>
      <c r="G10" s="41"/>
      <c r="H10" s="40"/>
      <c r="I10" s="41"/>
      <c r="J10" s="41"/>
      <c r="K10" s="41"/>
      <c r="L10" s="41"/>
      <c r="M10" s="41"/>
      <c r="N10" s="17"/>
      <c r="O10" s="8"/>
      <c r="P10" s="8"/>
      <c r="AE10" s="8"/>
      <c r="AF10" s="8"/>
      <c r="AG10" s="8"/>
      <c r="AH10" s="8"/>
      <c r="AI10" s="8"/>
      <c r="AJ10" s="8"/>
      <c r="AK10" s="8"/>
      <c r="AL10" s="8"/>
    </row>
    <row r="11" spans="1:39" x14ac:dyDescent="0.25">
      <c r="A11" s="1"/>
      <c r="B11" s="31"/>
      <c r="C11" s="31"/>
      <c r="D11" s="31"/>
      <c r="E11" s="104"/>
      <c r="F11" s="42"/>
      <c r="G11" s="32"/>
      <c r="H11" s="42"/>
      <c r="I11" s="32"/>
      <c r="J11" s="32"/>
      <c r="K11" s="32"/>
      <c r="L11" s="32"/>
      <c r="M11" s="32"/>
      <c r="N11" s="17"/>
      <c r="O11" s="8"/>
      <c r="P11" s="8"/>
      <c r="AE11" s="8"/>
      <c r="AF11" s="8"/>
      <c r="AG11" s="8"/>
      <c r="AH11" s="8"/>
      <c r="AI11" s="8"/>
      <c r="AJ11" s="8"/>
      <c r="AK11" s="8"/>
      <c r="AL11" s="8"/>
    </row>
    <row r="12" spans="1:39" x14ac:dyDescent="0.25">
      <c r="A12" s="1"/>
      <c r="B12" s="31" t="s">
        <v>47</v>
      </c>
      <c r="C12" s="31"/>
      <c r="D12" s="31"/>
      <c r="E12" s="104"/>
      <c r="F12" s="42"/>
      <c r="G12" s="32"/>
      <c r="H12" s="42"/>
      <c r="I12" s="32"/>
      <c r="J12" s="32"/>
      <c r="K12" s="32"/>
      <c r="L12" s="32"/>
      <c r="M12" s="32"/>
      <c r="N12" s="38"/>
      <c r="O12" s="8"/>
      <c r="P12" s="8"/>
      <c r="AE12" s="8"/>
      <c r="AF12" s="8"/>
      <c r="AG12" s="8"/>
      <c r="AH12" s="8"/>
      <c r="AI12" s="8"/>
      <c r="AJ12" s="8"/>
      <c r="AK12" s="8"/>
      <c r="AL12" s="8"/>
    </row>
    <row r="13" spans="1:39" x14ac:dyDescent="0.25">
      <c r="A13" s="1"/>
      <c r="B13" s="31"/>
      <c r="C13" s="28" t="s">
        <v>13</v>
      </c>
      <c r="D13" s="61"/>
      <c r="E13" s="104"/>
      <c r="F13" s="160">
        <f>'STEC O157 Assumptions'!F15*F$8</f>
        <v>37990.563783472942</v>
      </c>
      <c r="G13" s="161">
        <f>'STEC O157 Assumptions'!G15*G$8</f>
        <v>59196.143814229043</v>
      </c>
      <c r="H13" s="160"/>
      <c r="I13" s="161">
        <f>'STEC O157 Assumptions'!H15*I$8</f>
        <v>24646.175090651559</v>
      </c>
      <c r="J13" s="161">
        <f>'STEC O157 Assumptions'!I15*J$8</f>
        <v>2409.0420679886688</v>
      </c>
      <c r="K13" s="161">
        <f>'STEC O157 Assumptions'!J15*K$8</f>
        <v>111.56312464589234</v>
      </c>
      <c r="L13" s="161"/>
      <c r="M13" s="161"/>
      <c r="N13" s="38"/>
      <c r="O13" s="8"/>
      <c r="P13" s="8"/>
      <c r="AE13" s="8"/>
      <c r="AF13" s="8"/>
      <c r="AG13" s="8"/>
      <c r="AH13" s="8"/>
      <c r="AI13" s="8"/>
      <c r="AJ13" s="8"/>
      <c r="AK13" s="8"/>
      <c r="AL13" s="8"/>
    </row>
    <row r="14" spans="1:39" x14ac:dyDescent="0.25">
      <c r="A14" s="1"/>
      <c r="B14" s="22"/>
      <c r="C14" s="28" t="s">
        <v>14</v>
      </c>
      <c r="D14" s="22"/>
      <c r="E14" s="104"/>
      <c r="F14" s="160"/>
      <c r="G14" s="161">
        <f>'STEC O157 Assumptions'!G16*G$8</f>
        <v>564364.22151649976</v>
      </c>
      <c r="H14" s="160"/>
      <c r="I14" s="161">
        <f>'STEC O157 Assumptions'!H16*I$8</f>
        <v>64917.972693050462</v>
      </c>
      <c r="J14" s="161">
        <f>'STEC O157 Assumptions'!I16*J$8</f>
        <v>20540.460122167136</v>
      </c>
      <c r="K14" s="161">
        <f>'STEC O157 Assumptions'!J16*K$8</f>
        <v>680.20832987909114</v>
      </c>
      <c r="L14" s="161"/>
      <c r="M14" s="161"/>
      <c r="N14" s="38"/>
      <c r="O14" s="8"/>
      <c r="P14" s="8"/>
      <c r="AE14" s="8"/>
      <c r="AF14" s="8"/>
      <c r="AG14" s="8"/>
      <c r="AH14" s="8"/>
      <c r="AI14" s="8"/>
      <c r="AJ14" s="8"/>
      <c r="AK14" s="8"/>
      <c r="AL14" s="8"/>
    </row>
    <row r="15" spans="1:39" x14ac:dyDescent="0.25">
      <c r="A15" s="1"/>
      <c r="B15" s="22"/>
      <c r="C15" s="28" t="s">
        <v>48</v>
      </c>
      <c r="D15" s="61"/>
      <c r="E15" s="104"/>
      <c r="F15" s="160"/>
      <c r="G15" s="161">
        <f>'STEC O157 Assumptions'!G17*G$8</f>
        <v>749136.49772454647</v>
      </c>
      <c r="H15" s="160"/>
      <c r="I15" s="161">
        <f>'STEC O157 Assumptions'!H17*I$8</f>
        <v>236044.00492892443</v>
      </c>
      <c r="J15" s="161">
        <f>'STEC O157 Assumptions'!I17*J$8</f>
        <v>56964.321783813321</v>
      </c>
      <c r="K15" s="161">
        <f>'STEC O157 Assumptions'!J17*K$8</f>
        <v>1886.1368697519022</v>
      </c>
      <c r="L15" s="161"/>
      <c r="M15" s="161"/>
      <c r="N15" s="38"/>
      <c r="AE15" s="7"/>
    </row>
    <row r="16" spans="1:39" x14ac:dyDescent="0.25">
      <c r="A16" s="1"/>
      <c r="B16" s="22"/>
      <c r="C16" s="28" t="s">
        <v>15</v>
      </c>
      <c r="D16" s="61"/>
      <c r="E16" s="104"/>
      <c r="F16" s="160"/>
      <c r="G16" s="161"/>
      <c r="H16" s="160"/>
      <c r="I16" s="161">
        <f xml:space="preserve"> 'STEC O157 Assumptions'!H18*I$8</f>
        <v>3947536.2111483375</v>
      </c>
      <c r="J16" s="161">
        <f xml:space="preserve"> 'STEC O157 Assumptions'!K18*J$8</f>
        <v>660107.49638378865</v>
      </c>
      <c r="K16" s="161">
        <f>'STEC O157 Assumptions'!J18*K$8</f>
        <v>141517.02362016283</v>
      </c>
      <c r="L16" s="161"/>
      <c r="M16" s="161"/>
      <c r="N16" s="38"/>
      <c r="S16" s="30"/>
      <c r="T16" s="30"/>
      <c r="U16" s="30"/>
      <c r="V16" s="30"/>
      <c r="W16" s="30"/>
      <c r="X16" s="30"/>
      <c r="Y16" s="30"/>
      <c r="Z16" s="30"/>
      <c r="AA16" s="30"/>
      <c r="AB16" s="30"/>
      <c r="AC16" s="30"/>
      <c r="AD16" s="30"/>
      <c r="AE16" s="30"/>
    </row>
    <row r="17" spans="1:31" x14ac:dyDescent="0.25">
      <c r="A17" s="1"/>
      <c r="B17" s="28" t="s">
        <v>18</v>
      </c>
      <c r="C17" s="22"/>
      <c r="D17" s="61"/>
      <c r="E17" s="104"/>
      <c r="F17" s="160"/>
      <c r="G17" s="161"/>
      <c r="H17" s="160"/>
      <c r="I17" s="161"/>
      <c r="J17" s="161"/>
      <c r="K17" s="161">
        <f>'STEC O157 Assumptions'!J19*K$8</f>
        <v>2311558.2725801212</v>
      </c>
      <c r="L17" s="161"/>
      <c r="M17" s="161"/>
      <c r="N17" s="38"/>
      <c r="S17" s="30"/>
      <c r="T17" s="30"/>
      <c r="U17" s="30"/>
      <c r="V17" s="30"/>
      <c r="W17" s="30"/>
      <c r="X17" s="30"/>
      <c r="Y17" s="30"/>
      <c r="Z17" s="30"/>
      <c r="AA17" s="30"/>
      <c r="AB17" s="30"/>
      <c r="AC17" s="30"/>
      <c r="AD17" s="30"/>
      <c r="AE17" s="30"/>
    </row>
    <row r="18" spans="1:31" x14ac:dyDescent="0.25">
      <c r="A18" s="1"/>
      <c r="B18" s="22"/>
      <c r="C18" s="22"/>
      <c r="D18" s="61"/>
      <c r="E18" s="104"/>
      <c r="F18" s="160"/>
      <c r="G18" s="163"/>
      <c r="H18" s="33"/>
      <c r="I18" s="34"/>
      <c r="J18" s="34"/>
      <c r="K18" s="34"/>
      <c r="L18" s="34"/>
      <c r="M18" s="34"/>
      <c r="N18" s="38"/>
      <c r="S18" s="30"/>
      <c r="T18" s="30"/>
      <c r="U18" s="30"/>
      <c r="V18" s="30"/>
      <c r="W18" s="30"/>
      <c r="X18" s="30"/>
      <c r="Y18" s="30"/>
      <c r="Z18" s="30"/>
      <c r="AA18" s="30"/>
      <c r="AB18" s="30"/>
      <c r="AC18" s="30"/>
      <c r="AD18" s="30"/>
      <c r="AE18" s="30"/>
    </row>
    <row r="19" spans="1:31" x14ac:dyDescent="0.25">
      <c r="A19" s="1"/>
      <c r="B19" s="127" t="s">
        <v>24</v>
      </c>
      <c r="C19" s="127"/>
      <c r="D19" s="61"/>
      <c r="E19" s="104"/>
      <c r="F19" s="179">
        <f>SUM(F13:F17)</f>
        <v>37990.563783472942</v>
      </c>
      <c r="G19" s="180">
        <f>SUM(G13:G17)</f>
        <v>1372696.8630552753</v>
      </c>
      <c r="H19" s="33"/>
      <c r="I19" s="166">
        <f t="shared" ref="I19:K19" si="0">SUM(I13:I17)</f>
        <v>4273144.3638609638</v>
      </c>
      <c r="J19" s="166">
        <f t="shared" si="0"/>
        <v>740021.32035775774</v>
      </c>
      <c r="K19" s="166">
        <f t="shared" si="0"/>
        <v>2455753.2045245608</v>
      </c>
      <c r="L19" s="181"/>
      <c r="M19" s="181"/>
      <c r="N19" s="17"/>
      <c r="S19" s="6"/>
      <c r="T19" s="8"/>
      <c r="U19" s="8"/>
      <c r="V19" s="8"/>
      <c r="W19" s="8"/>
      <c r="X19" s="8"/>
      <c r="Y19" s="8"/>
      <c r="Z19" s="8"/>
      <c r="AA19" s="8"/>
      <c r="AB19" s="8"/>
      <c r="AC19" s="8"/>
      <c r="AD19" s="8"/>
      <c r="AE19" s="8"/>
    </row>
    <row r="20" spans="1:31" x14ac:dyDescent="0.25">
      <c r="A20" s="1"/>
      <c r="B20" s="127"/>
      <c r="C20" s="127"/>
      <c r="D20" s="61"/>
      <c r="E20" s="104"/>
      <c r="F20" s="182"/>
      <c r="G20" s="183"/>
      <c r="H20" s="33"/>
      <c r="I20" s="168"/>
      <c r="J20" s="168"/>
      <c r="K20" s="168"/>
      <c r="L20" s="168"/>
      <c r="M20" s="168"/>
      <c r="N20" s="64"/>
      <c r="O20" s="26"/>
      <c r="S20" s="20"/>
      <c r="T20" s="9"/>
      <c r="U20" s="9"/>
      <c r="V20" s="9"/>
      <c r="W20" s="7"/>
      <c r="X20" s="7"/>
      <c r="Y20" s="7"/>
      <c r="Z20" s="7"/>
      <c r="AA20" s="7"/>
      <c r="AB20" s="9"/>
      <c r="AC20" s="9"/>
      <c r="AD20" s="9"/>
      <c r="AE20" s="9"/>
    </row>
    <row r="21" spans="1:31" x14ac:dyDescent="0.25">
      <c r="A21" s="1"/>
      <c r="B21" s="127" t="s">
        <v>17</v>
      </c>
      <c r="C21" s="127"/>
      <c r="D21" s="22"/>
      <c r="E21" s="104"/>
      <c r="F21" s="77">
        <f>'STEC O157 Assumptions'!F21*low!F$8</f>
        <v>399864.34323290869</v>
      </c>
      <c r="G21" s="72">
        <f>'STEC O157 Assumptions'!G21*low!G$8</f>
        <v>690050.82508059312</v>
      </c>
      <c r="H21" s="33"/>
      <c r="I21" s="34">
        <f>'STEC O157 Assumptions'!H21*low!I$8</f>
        <v>287871.2910988392</v>
      </c>
      <c r="J21" s="34">
        <f>'STEC O157 Assumptions'!I21*low!J$8</f>
        <v>5836.1170007112351</v>
      </c>
      <c r="K21" s="34">
        <f>'STEC O157 Assumptions'!J21*low!K$8</f>
        <v>152645.63149808173</v>
      </c>
      <c r="L21" s="34">
        <f>'STEC O157 Assumptions'!K21*low!L$8</f>
        <v>0</v>
      </c>
      <c r="M21" s="34">
        <f>'STEC O157 Assumptions'!L21*low!M$8</f>
        <v>0</v>
      </c>
      <c r="N21" s="17"/>
      <c r="S21" s="20"/>
      <c r="T21" s="13"/>
      <c r="U21" s="13"/>
      <c r="V21" s="13"/>
      <c r="W21" s="13"/>
      <c r="X21" s="13"/>
      <c r="Y21" s="13"/>
      <c r="Z21" s="13"/>
      <c r="AA21" s="13"/>
      <c r="AB21" s="13"/>
      <c r="AC21" s="13"/>
      <c r="AD21" s="13"/>
      <c r="AE21" s="13"/>
    </row>
    <row r="22" spans="1:31" x14ac:dyDescent="0.25">
      <c r="A22" s="1"/>
      <c r="B22" s="127"/>
      <c r="C22" s="127"/>
      <c r="D22" s="22"/>
      <c r="E22" s="104"/>
      <c r="F22" s="33"/>
      <c r="G22" s="34"/>
      <c r="H22" s="33"/>
      <c r="I22" s="34"/>
      <c r="J22" s="34"/>
      <c r="K22" s="34"/>
      <c r="L22" s="34"/>
      <c r="M22" s="34"/>
      <c r="N22" s="19"/>
    </row>
    <row r="23" spans="1:31" x14ac:dyDescent="0.25">
      <c r="A23" s="1"/>
      <c r="B23" s="127" t="s">
        <v>2</v>
      </c>
      <c r="C23" s="127"/>
      <c r="D23" s="22"/>
      <c r="E23" s="104"/>
      <c r="F23" s="33"/>
      <c r="G23" s="34"/>
      <c r="H23" s="33"/>
      <c r="I23" s="34"/>
      <c r="J23" s="34"/>
      <c r="K23" s="34">
        <f>K8*'STEC O157 Assumptions'!J25</f>
        <v>15036201.976769341</v>
      </c>
      <c r="L23" s="34"/>
      <c r="M23" s="34"/>
      <c r="N23" s="17"/>
    </row>
    <row r="24" spans="1:31" x14ac:dyDescent="0.25">
      <c r="A24" s="1"/>
      <c r="B24" s="22"/>
      <c r="C24" s="22"/>
      <c r="D24" s="22"/>
      <c r="E24" s="104"/>
      <c r="F24" s="33"/>
      <c r="G24" s="34"/>
      <c r="H24" s="33"/>
      <c r="I24" s="34"/>
      <c r="J24" s="34"/>
      <c r="K24" s="34"/>
      <c r="L24" s="34"/>
      <c r="M24" s="34"/>
      <c r="N24" s="17"/>
    </row>
    <row r="25" spans="1:31" x14ac:dyDescent="0.25">
      <c r="A25" s="125" t="s">
        <v>25</v>
      </c>
      <c r="B25" s="22"/>
      <c r="C25" s="22"/>
      <c r="D25" s="22"/>
      <c r="E25" s="109"/>
      <c r="F25" s="171">
        <f>SUM(F19:F23)</f>
        <v>437854.90701638162</v>
      </c>
      <c r="G25" s="173">
        <f>SUM(G19:G23)</f>
        <v>2062747.6881358684</v>
      </c>
      <c r="H25" s="171"/>
      <c r="I25" s="173">
        <f>SUM(I19:I23)</f>
        <v>4561015.6549598034</v>
      </c>
      <c r="J25" s="173">
        <f>SUM(J19:J23)</f>
        <v>745857.437358469</v>
      </c>
      <c r="K25" s="173">
        <f>SUM(K19:K23)</f>
        <v>17644600.812791985</v>
      </c>
      <c r="L25" s="173"/>
      <c r="M25" s="172"/>
      <c r="N25" s="17"/>
    </row>
    <row r="26" spans="1:31" x14ac:dyDescent="0.25">
      <c r="A26" s="1"/>
      <c r="B26" s="22"/>
      <c r="C26" s="8"/>
      <c r="D26" s="8"/>
      <c r="E26" s="110"/>
      <c r="F26" s="184"/>
      <c r="G26" s="185"/>
      <c r="H26" s="185"/>
      <c r="I26" s="185"/>
      <c r="J26" s="12"/>
      <c r="K26" s="12"/>
      <c r="L26" s="12"/>
      <c r="M26" s="12"/>
      <c r="N26" s="17"/>
    </row>
    <row r="27" spans="1:31" ht="15.75" thickBot="1" x14ac:dyDescent="0.3">
      <c r="A27" s="126" t="s">
        <v>49</v>
      </c>
      <c r="B27" s="56"/>
      <c r="C27" s="56"/>
      <c r="D27" s="56"/>
      <c r="E27" s="111">
        <f>SUM(F25:M25)</f>
        <v>25452076.500262506</v>
      </c>
      <c r="F27" s="186"/>
      <c r="G27" s="187"/>
      <c r="H27" s="187"/>
      <c r="I27" s="58"/>
      <c r="J27" s="58"/>
      <c r="K27" s="58"/>
      <c r="L27" s="58"/>
      <c r="M27" s="188"/>
      <c r="N27" s="17"/>
    </row>
    <row r="28" spans="1:31" ht="15.75" thickTop="1" x14ac:dyDescent="0.25">
      <c r="C28" s="5"/>
      <c r="D28" s="5"/>
      <c r="E28" s="5"/>
      <c r="F28" s="5"/>
      <c r="G28" s="29"/>
      <c r="H28" s="29"/>
      <c r="I28" s="29"/>
      <c r="J28" s="29"/>
      <c r="K28" s="5"/>
      <c r="L28" s="29"/>
      <c r="M28" s="29"/>
      <c r="N28" s="5"/>
      <c r="O28" s="5"/>
      <c r="P28" s="5"/>
      <c r="Q28" s="5"/>
      <c r="R28" s="5"/>
      <c r="S28" s="5"/>
      <c r="T28" s="5"/>
      <c r="U28" s="5"/>
      <c r="V28" s="5"/>
      <c r="W28" s="5"/>
    </row>
    <row r="29" spans="1:31" x14ac:dyDescent="0.25">
      <c r="A29" t="s">
        <v>26</v>
      </c>
      <c r="K29" s="26"/>
      <c r="L29" s="27"/>
      <c r="M29" s="27"/>
      <c r="N29" s="5"/>
      <c r="O29" s="29"/>
      <c r="P29" s="29"/>
      <c r="Q29" s="5"/>
      <c r="R29" s="5"/>
      <c r="S29" s="5"/>
      <c r="T29" s="5"/>
      <c r="U29" s="5"/>
      <c r="V29" s="5"/>
      <c r="W29" s="5"/>
    </row>
    <row r="30" spans="1:31" x14ac:dyDescent="0.25">
      <c r="A30" t="s">
        <v>43</v>
      </c>
      <c r="L30" s="12"/>
      <c r="M30" s="12"/>
    </row>
    <row r="31" spans="1:31" ht="75" customHeight="1" x14ac:dyDescent="0.25">
      <c r="A31" s="209" t="s">
        <v>57</v>
      </c>
      <c r="B31" s="209"/>
      <c r="C31" s="209"/>
      <c r="D31" s="209"/>
      <c r="E31" s="209"/>
      <c r="F31" s="209"/>
      <c r="G31" s="209"/>
      <c r="H31" s="209"/>
      <c r="I31" s="209"/>
      <c r="J31" s="209"/>
      <c r="K31" s="22"/>
      <c r="L31" s="22"/>
      <c r="O31" s="4"/>
      <c r="P31" s="4"/>
    </row>
    <row r="32" spans="1:31" x14ac:dyDescent="0.25">
      <c r="A32" s="22" t="s">
        <v>50</v>
      </c>
      <c r="B32" s="22"/>
      <c r="C32" s="22"/>
      <c r="D32" s="22"/>
      <c r="E32" s="22"/>
      <c r="F32" s="22"/>
      <c r="G32" s="22"/>
      <c r="H32" s="22"/>
      <c r="I32" s="22"/>
      <c r="J32" s="22"/>
      <c r="K32" s="26"/>
      <c r="L32" s="26"/>
      <c r="M32" s="26"/>
      <c r="N32" s="5"/>
      <c r="O32" s="29"/>
      <c r="P32" s="29"/>
      <c r="Q32" s="5"/>
      <c r="R32" s="5"/>
      <c r="S32" s="5"/>
      <c r="T32" s="5"/>
      <c r="U32" s="5"/>
      <c r="V32" s="5"/>
      <c r="W32" s="5"/>
    </row>
    <row r="33" spans="1:23" ht="35.1" customHeight="1" x14ac:dyDescent="0.25">
      <c r="A33" s="22" t="s">
        <v>45</v>
      </c>
      <c r="B33" s="22"/>
      <c r="C33" s="22"/>
      <c r="D33" s="22"/>
      <c r="E33" s="22"/>
      <c r="F33" s="22"/>
      <c r="G33" s="22"/>
      <c r="H33" s="22"/>
      <c r="I33" s="22"/>
      <c r="J33" s="22"/>
      <c r="K33" s="22"/>
      <c r="L33" s="22"/>
    </row>
    <row r="34" spans="1:23" x14ac:dyDescent="0.25">
      <c r="A34" s="22"/>
      <c r="B34" s="22"/>
      <c r="C34" s="22"/>
      <c r="D34" s="22"/>
      <c r="E34" s="22"/>
      <c r="F34" s="22"/>
      <c r="G34" s="22"/>
      <c r="H34" s="22"/>
      <c r="I34" s="22"/>
      <c r="J34" s="22"/>
      <c r="K34" s="26"/>
      <c r="L34" s="26"/>
      <c r="M34" s="26"/>
      <c r="N34" s="5"/>
      <c r="O34" s="29"/>
      <c r="P34" s="29"/>
      <c r="Q34" s="5"/>
      <c r="R34" s="5"/>
      <c r="S34" s="5"/>
      <c r="T34" s="5"/>
      <c r="U34" s="5"/>
      <c r="V34" s="5"/>
      <c r="W34" s="5"/>
    </row>
    <row r="35" spans="1:23" ht="15" customHeight="1" x14ac:dyDescent="0.25">
      <c r="A35" s="203" t="s">
        <v>35</v>
      </c>
      <c r="B35" s="203"/>
      <c r="C35" s="203"/>
      <c r="D35" s="203"/>
      <c r="E35" s="203"/>
      <c r="F35" s="203"/>
      <c r="G35" s="203"/>
      <c r="H35" s="203"/>
      <c r="I35" s="203"/>
      <c r="J35" s="203"/>
      <c r="K35" s="27"/>
      <c r="L35" s="27"/>
      <c r="M35" s="27"/>
      <c r="N35" s="5"/>
      <c r="O35" s="5"/>
      <c r="P35" s="5"/>
      <c r="Q35" s="5"/>
      <c r="R35" s="5"/>
      <c r="S35" s="5"/>
      <c r="T35" s="5"/>
      <c r="U35" s="5"/>
      <c r="V35" s="5"/>
      <c r="W35" s="5"/>
    </row>
    <row r="36" spans="1:23" ht="42" customHeight="1" x14ac:dyDescent="0.25">
      <c r="A36" s="4"/>
      <c r="B36" s="4"/>
      <c r="C36" s="204" t="s">
        <v>33</v>
      </c>
      <c r="D36" s="204"/>
      <c r="E36" s="204"/>
      <c r="F36" s="204"/>
      <c r="G36" s="204"/>
      <c r="H36" s="204"/>
      <c r="I36" s="204"/>
      <c r="J36" s="204"/>
      <c r="K36" s="26"/>
      <c r="L36" s="26"/>
      <c r="M36" s="26"/>
      <c r="N36" s="5"/>
      <c r="O36" s="5"/>
      <c r="P36" s="5"/>
      <c r="Q36" s="5"/>
      <c r="R36" s="5"/>
      <c r="S36" s="5"/>
      <c r="T36" s="5"/>
      <c r="U36" s="5"/>
      <c r="V36" s="5"/>
      <c r="W36" s="5"/>
    </row>
    <row r="37" spans="1:23" ht="42" customHeight="1" x14ac:dyDescent="0.25">
      <c r="C37" s="204" t="s">
        <v>34</v>
      </c>
      <c r="D37" s="204"/>
      <c r="E37" s="204"/>
      <c r="F37" s="204"/>
      <c r="G37" s="204"/>
      <c r="H37" s="204"/>
      <c r="I37" s="204"/>
      <c r="J37" s="204"/>
      <c r="K37" s="26"/>
      <c r="L37" s="26"/>
      <c r="M37" s="26"/>
      <c r="N37" s="29"/>
      <c r="O37" s="5"/>
      <c r="P37" s="5"/>
      <c r="Q37" s="5"/>
      <c r="R37" s="5"/>
      <c r="S37" s="5"/>
      <c r="T37" s="5"/>
      <c r="U37" s="5"/>
      <c r="V37" s="5"/>
      <c r="W37" s="5"/>
    </row>
    <row r="38" spans="1:23" x14ac:dyDescent="0.25">
      <c r="K38" s="26"/>
      <c r="L38" s="26"/>
      <c r="M38" s="26"/>
      <c r="N38" s="29"/>
      <c r="O38" s="5"/>
      <c r="P38" s="5"/>
      <c r="Q38" s="5"/>
      <c r="R38" s="5"/>
      <c r="S38" s="5"/>
      <c r="T38" s="5"/>
      <c r="U38" s="5"/>
      <c r="V38" s="5"/>
      <c r="W38" s="5"/>
    </row>
    <row r="39" spans="1:23" x14ac:dyDescent="0.25">
      <c r="C39" s="8"/>
      <c r="D39" s="8"/>
      <c r="E39" s="8"/>
      <c r="F39" s="8"/>
      <c r="G39" s="8"/>
      <c r="H39" s="8"/>
      <c r="I39" s="8"/>
    </row>
  </sheetData>
  <mergeCells count="7">
    <mergeCell ref="C36:J36"/>
    <mergeCell ref="C37:J37"/>
    <mergeCell ref="F3:M3"/>
    <mergeCell ref="F4:G4"/>
    <mergeCell ref="H4:M4"/>
    <mergeCell ref="A35:J35"/>
    <mergeCell ref="A31:J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zoomScale="85" zoomScaleNormal="85" workbookViewId="0"/>
  </sheetViews>
  <sheetFormatPr defaultRowHeight="15" x14ac:dyDescent="0.25"/>
  <cols>
    <col min="1" max="1" width="5.140625" customWidth="1"/>
    <col min="2" max="2" width="4" customWidth="1"/>
    <col min="3" max="3" width="38.28515625" customWidth="1"/>
    <col min="4" max="4" width="3.28515625" customWidth="1"/>
    <col min="5" max="5" width="18.42578125" customWidth="1"/>
    <col min="6" max="6" width="17.5703125" customWidth="1"/>
    <col min="7" max="7" width="15.85546875" customWidth="1"/>
    <col min="8" max="8" width="12.5703125" customWidth="1"/>
    <col min="9" max="9" width="15.85546875" customWidth="1"/>
    <col min="10" max="10" width="16" customWidth="1"/>
    <col min="11" max="11" width="18" customWidth="1"/>
    <col min="12" max="12" width="25.5703125" customWidth="1"/>
    <col min="13" max="13" width="17" customWidth="1"/>
    <col min="20" max="20" width="10.42578125" customWidth="1"/>
    <col min="21" max="21" width="10.140625" customWidth="1"/>
    <col min="22" max="22" width="11.7109375" customWidth="1"/>
    <col min="23" max="23" width="12.5703125" customWidth="1"/>
    <col min="24" max="24" width="13.28515625" customWidth="1"/>
    <col min="25" max="25" width="13.140625" customWidth="1"/>
    <col min="26" max="26" width="12.85546875" customWidth="1"/>
    <col min="27" max="27" width="14" customWidth="1"/>
    <col min="28" max="28" width="12.85546875" customWidth="1"/>
    <col min="29" max="30" width="15" customWidth="1"/>
  </cols>
  <sheetData>
    <row r="1" spans="1:39" x14ac:dyDescent="0.25">
      <c r="A1" s="1" t="s">
        <v>39</v>
      </c>
      <c r="B1" s="1"/>
      <c r="C1" s="1"/>
      <c r="D1" s="1"/>
      <c r="E1" s="1"/>
      <c r="F1" s="1"/>
      <c r="G1" s="1"/>
      <c r="H1" s="1"/>
      <c r="I1" s="1"/>
      <c r="J1" s="1"/>
      <c r="K1" s="1"/>
      <c r="L1" s="1"/>
      <c r="M1" s="1"/>
    </row>
    <row r="2" spans="1:39" x14ac:dyDescent="0.25">
      <c r="A2" s="1"/>
      <c r="B2" s="1"/>
      <c r="C2" s="1"/>
      <c r="D2" s="1"/>
      <c r="E2" s="119" t="s">
        <v>27</v>
      </c>
      <c r="F2" s="119"/>
      <c r="G2" s="1"/>
      <c r="H2" s="1"/>
      <c r="I2" s="1"/>
      <c r="J2" s="1"/>
      <c r="K2" s="1"/>
      <c r="L2" s="1"/>
      <c r="M2" s="1"/>
    </row>
    <row r="3" spans="1:39" ht="14.45" customHeight="1" x14ac:dyDescent="0.25">
      <c r="A3" s="1"/>
      <c r="B3" s="1"/>
      <c r="C3" s="1"/>
      <c r="D3" s="1"/>
      <c r="E3" s="1"/>
      <c r="F3" s="210"/>
      <c r="G3" s="210"/>
      <c r="H3" s="210"/>
      <c r="I3" s="210"/>
      <c r="J3" s="210"/>
      <c r="K3" s="210"/>
      <c r="L3" s="210"/>
      <c r="M3" s="210"/>
      <c r="AE3" s="8"/>
      <c r="AF3" s="8"/>
      <c r="AG3" s="8"/>
      <c r="AH3" s="8"/>
      <c r="AI3" s="8"/>
      <c r="AJ3" s="8"/>
      <c r="AK3" s="8"/>
      <c r="AL3" s="8"/>
    </row>
    <row r="4" spans="1:39" ht="14.45" customHeight="1" x14ac:dyDescent="0.25">
      <c r="A4" s="1"/>
      <c r="B4" s="1"/>
      <c r="C4" s="1"/>
      <c r="D4" s="1"/>
      <c r="E4" s="120"/>
      <c r="F4" s="206" t="s">
        <v>12</v>
      </c>
      <c r="G4" s="208"/>
      <c r="H4" s="206" t="s">
        <v>11</v>
      </c>
      <c r="I4" s="207"/>
      <c r="J4" s="207"/>
      <c r="K4" s="207"/>
      <c r="L4" s="207"/>
      <c r="M4" s="208"/>
      <c r="N4" s="17"/>
      <c r="AE4" s="8"/>
      <c r="AF4" s="8"/>
      <c r="AG4" s="8"/>
      <c r="AH4" s="8"/>
      <c r="AI4" s="8"/>
      <c r="AJ4" s="8"/>
      <c r="AK4" s="8"/>
      <c r="AL4" s="8"/>
    </row>
    <row r="5" spans="1:39" ht="62.25" x14ac:dyDescent="0.25">
      <c r="A5" s="1"/>
      <c r="B5" s="1"/>
      <c r="C5" s="1"/>
      <c r="D5" s="1"/>
      <c r="E5" s="121" t="s">
        <v>9</v>
      </c>
      <c r="F5" s="122" t="s">
        <v>19</v>
      </c>
      <c r="G5" s="123" t="s">
        <v>20</v>
      </c>
      <c r="H5" s="122" t="s">
        <v>11</v>
      </c>
      <c r="I5" s="124" t="s">
        <v>30</v>
      </c>
      <c r="J5" s="124" t="s">
        <v>21</v>
      </c>
      <c r="K5" s="124" t="s">
        <v>31</v>
      </c>
      <c r="L5" s="124" t="s">
        <v>22</v>
      </c>
      <c r="M5" s="123" t="s">
        <v>23</v>
      </c>
      <c r="N5" s="17"/>
      <c r="AE5" s="7"/>
      <c r="AF5" s="7"/>
      <c r="AG5" s="7"/>
      <c r="AH5" s="8"/>
      <c r="AI5" s="8"/>
      <c r="AJ5" s="8"/>
      <c r="AK5" s="8"/>
      <c r="AL5" s="8"/>
    </row>
    <row r="6" spans="1:39" x14ac:dyDescent="0.25">
      <c r="A6" s="2"/>
      <c r="B6" s="22"/>
      <c r="C6" s="22"/>
      <c r="D6" s="22"/>
      <c r="E6" s="104"/>
      <c r="F6" s="36"/>
      <c r="G6" s="37"/>
      <c r="H6" s="36"/>
      <c r="I6" s="37"/>
      <c r="J6" s="37"/>
      <c r="K6" s="37"/>
      <c r="L6" s="37"/>
      <c r="M6" s="37"/>
      <c r="N6" s="17"/>
      <c r="AE6" s="7"/>
      <c r="AF6" s="7"/>
      <c r="AG6" s="7"/>
      <c r="AH6" s="7"/>
      <c r="AI6" s="8"/>
      <c r="AJ6" s="8"/>
      <c r="AK6" s="8"/>
      <c r="AL6" s="8"/>
    </row>
    <row r="7" spans="1:39" x14ac:dyDescent="0.25">
      <c r="A7" s="2"/>
      <c r="B7" s="22"/>
      <c r="C7" s="22"/>
      <c r="D7" s="22"/>
      <c r="E7" s="106"/>
      <c r="F7" s="202"/>
      <c r="G7" s="176"/>
      <c r="H7" s="202"/>
      <c r="I7" s="176"/>
      <c r="J7" s="176"/>
      <c r="K7" s="176"/>
      <c r="L7" s="176"/>
      <c r="M7" s="176"/>
      <c r="N7" s="17"/>
      <c r="AE7" s="7"/>
      <c r="AF7" s="7"/>
      <c r="AG7" s="8"/>
      <c r="AH7" s="8"/>
      <c r="AI7" s="8"/>
      <c r="AJ7" s="8"/>
      <c r="AK7" s="8"/>
      <c r="AL7" s="8"/>
    </row>
    <row r="8" spans="1:39" ht="29.1" customHeight="1" x14ac:dyDescent="0.25">
      <c r="A8" s="1" t="s">
        <v>1</v>
      </c>
      <c r="B8" s="22"/>
      <c r="C8" s="22"/>
      <c r="D8" s="22"/>
      <c r="E8" s="105">
        <v>149631</v>
      </c>
      <c r="F8" s="189"/>
      <c r="G8" s="190"/>
      <c r="H8" s="189">
        <f>SUM(I9:M9)</f>
        <v>4614</v>
      </c>
      <c r="I8" s="191"/>
      <c r="J8" s="191"/>
      <c r="K8" s="191"/>
      <c r="L8" s="191"/>
      <c r="M8" s="191"/>
      <c r="N8" s="18"/>
      <c r="O8" s="8"/>
      <c r="P8" s="8"/>
      <c r="AE8" s="8"/>
      <c r="AF8" s="8"/>
      <c r="AG8" s="8"/>
      <c r="AH8" s="8"/>
      <c r="AI8" s="8"/>
      <c r="AJ8" s="8"/>
      <c r="AK8" s="8"/>
      <c r="AL8" s="8"/>
    </row>
    <row r="9" spans="1:39" x14ac:dyDescent="0.25">
      <c r="A9" s="1" t="s">
        <v>46</v>
      </c>
      <c r="B9" s="22"/>
      <c r="C9" s="22"/>
      <c r="D9" s="22"/>
      <c r="E9" s="106"/>
      <c r="F9" s="40">
        <v>117208.04322835</v>
      </c>
      <c r="G9" s="190">
        <v>27808.956771649799</v>
      </c>
      <c r="H9" s="192"/>
      <c r="I9" s="191">
        <v>3837.9631728045324</v>
      </c>
      <c r="J9" s="191">
        <v>641.78564683663842</v>
      </c>
      <c r="K9" s="191">
        <v>21.251180358829082</v>
      </c>
      <c r="L9" s="191">
        <v>45.2</v>
      </c>
      <c r="M9" s="191">
        <v>67.8</v>
      </c>
      <c r="N9" s="18"/>
      <c r="AC9" s="7"/>
      <c r="AD9" s="8"/>
      <c r="AE9" s="9"/>
      <c r="AF9" s="9"/>
      <c r="AG9" s="9"/>
      <c r="AH9" s="9"/>
      <c r="AI9" s="8"/>
      <c r="AJ9" s="8"/>
    </row>
    <row r="10" spans="1:39" x14ac:dyDescent="0.25">
      <c r="A10" s="1"/>
      <c r="B10" s="22"/>
      <c r="C10" s="22"/>
      <c r="D10" s="22"/>
      <c r="E10" s="106"/>
      <c r="F10" s="74"/>
      <c r="G10" s="68"/>
      <c r="H10" s="74"/>
      <c r="I10" s="68"/>
      <c r="J10" s="69"/>
      <c r="K10" s="69"/>
      <c r="L10" s="69"/>
      <c r="M10" s="69"/>
      <c r="N10" s="66"/>
      <c r="O10" s="8"/>
      <c r="P10" s="8"/>
      <c r="Q10" s="8"/>
      <c r="AF10" s="8"/>
      <c r="AG10" s="8"/>
      <c r="AH10" s="8"/>
      <c r="AI10" s="8"/>
      <c r="AJ10" s="8"/>
      <c r="AK10" s="8"/>
      <c r="AL10" s="8"/>
      <c r="AM10" s="8"/>
    </row>
    <row r="11" spans="1:39" x14ac:dyDescent="0.25">
      <c r="A11" s="119" t="s">
        <v>0</v>
      </c>
      <c r="B11" s="31"/>
      <c r="C11" s="31"/>
      <c r="D11" s="22"/>
      <c r="E11" s="106"/>
      <c r="F11" s="40"/>
      <c r="G11" s="41"/>
      <c r="H11" s="40"/>
      <c r="I11" s="41"/>
      <c r="J11" s="41"/>
      <c r="K11" s="41"/>
      <c r="L11" s="41"/>
      <c r="M11" s="41"/>
      <c r="N11" s="17"/>
      <c r="O11" s="8"/>
      <c r="P11" s="8"/>
      <c r="AE11" s="8"/>
      <c r="AF11" s="8"/>
      <c r="AG11" s="8"/>
      <c r="AH11" s="8"/>
      <c r="AI11" s="8"/>
      <c r="AJ11" s="8"/>
      <c r="AK11" s="8"/>
      <c r="AL11" s="8"/>
    </row>
    <row r="12" spans="1:39" x14ac:dyDescent="0.25">
      <c r="A12" s="119"/>
      <c r="B12" s="31"/>
      <c r="C12" s="31"/>
      <c r="D12" s="31"/>
      <c r="E12" s="104"/>
      <c r="F12" s="75"/>
      <c r="G12" s="71"/>
      <c r="H12" s="75"/>
      <c r="I12" s="71"/>
      <c r="J12" s="71"/>
      <c r="K12" s="71"/>
      <c r="L12" s="71"/>
      <c r="M12" s="71"/>
      <c r="N12" s="17"/>
      <c r="O12" s="8"/>
      <c r="P12" s="8"/>
      <c r="AE12" s="8"/>
      <c r="AF12" s="8"/>
      <c r="AG12" s="8"/>
      <c r="AH12" s="8"/>
      <c r="AI12" s="8"/>
      <c r="AJ12" s="8"/>
      <c r="AK12" s="8"/>
      <c r="AL12" s="8"/>
    </row>
    <row r="13" spans="1:39" x14ac:dyDescent="0.25">
      <c r="A13" s="119"/>
      <c r="B13" s="31" t="s">
        <v>47</v>
      </c>
      <c r="C13" s="31"/>
      <c r="D13" s="31"/>
      <c r="E13" s="104"/>
      <c r="F13" s="75"/>
      <c r="G13" s="71"/>
      <c r="H13" s="75"/>
      <c r="I13" s="71"/>
      <c r="J13" s="71"/>
      <c r="K13" s="71"/>
      <c r="L13" s="71"/>
      <c r="M13" s="71"/>
      <c r="N13" s="17"/>
      <c r="O13" s="8"/>
      <c r="P13" s="8"/>
      <c r="AE13" s="8"/>
      <c r="AF13" s="8"/>
      <c r="AG13" s="8"/>
      <c r="AH13" s="8"/>
      <c r="AI13" s="8"/>
      <c r="AJ13" s="8"/>
      <c r="AK13" s="8"/>
      <c r="AL13" s="8"/>
    </row>
    <row r="14" spans="1:39" x14ac:dyDescent="0.25">
      <c r="A14" s="119"/>
      <c r="B14" s="31"/>
      <c r="C14" s="28" t="s">
        <v>13</v>
      </c>
      <c r="D14" s="31"/>
      <c r="E14" s="104"/>
      <c r="F14" s="193">
        <f>'STEC O157 Assumptions'!F15*F$9</f>
        <v>323382.49037404195</v>
      </c>
      <c r="G14" s="194">
        <f>'STEC O157 Assumptions'!G15*G$9</f>
        <v>503643.49775782623</v>
      </c>
      <c r="H14" s="193"/>
      <c r="I14" s="194">
        <f>'STEC O157 Assumptions'!H15*I$9</f>
        <v>202062.72146270069</v>
      </c>
      <c r="J14" s="194">
        <f>'STEC O157 Assumptions'!I15*J$9</f>
        <v>19750.634513692166</v>
      </c>
      <c r="K14" s="194">
        <f>'STEC O157 Assumptions'!J15*K$9</f>
        <v>914.65505288007546</v>
      </c>
      <c r="L14" s="194">
        <f>'STEC O157 Assumptions'!K15*L$9</f>
        <v>1982.4833000000006</v>
      </c>
      <c r="M14" s="194">
        <f>'STEC O157 Assumptions'!L15*M$9</f>
        <v>1836.4647000000002</v>
      </c>
      <c r="N14" s="38"/>
      <c r="O14" s="31"/>
      <c r="P14" s="31"/>
      <c r="Q14" s="22"/>
      <c r="AE14" s="8"/>
      <c r="AF14" s="8"/>
      <c r="AG14" s="8"/>
      <c r="AH14" s="8"/>
      <c r="AI14" s="8"/>
      <c r="AJ14" s="8"/>
      <c r="AK14" s="8"/>
      <c r="AL14" s="8"/>
    </row>
    <row r="15" spans="1:39" x14ac:dyDescent="0.25">
      <c r="A15" s="1"/>
      <c r="B15" s="22"/>
      <c r="C15" s="28" t="s">
        <v>14</v>
      </c>
      <c r="D15" s="22"/>
      <c r="E15" s="104"/>
      <c r="F15" s="193"/>
      <c r="G15" s="194">
        <f>'STEC O157 Assumptions'!G16*G$9</f>
        <v>4801636.596903123</v>
      </c>
      <c r="H15" s="193"/>
      <c r="I15" s="194">
        <f>'STEC O157 Assumptions'!H16*I$9</f>
        <v>532232.77794429904</v>
      </c>
      <c r="J15" s="194">
        <f>'STEC O157 Assumptions'!I16*J$9</f>
        <v>168401.84154804063</v>
      </c>
      <c r="K15" s="194">
        <f>'STEC O157 Assumptions'!J16*K$9</f>
        <v>5576.7171088994337</v>
      </c>
      <c r="L15" s="194">
        <f>'STEC O157 Assumptions'!K16*L$9</f>
        <v>6268.7490593827933</v>
      </c>
      <c r="M15" s="194">
        <f>'STEC O157 Assumptions'!L16*M$9</f>
        <v>17789.524693890271</v>
      </c>
      <c r="N15" s="38"/>
      <c r="O15" s="31"/>
      <c r="P15" s="31"/>
      <c r="Q15" s="22"/>
      <c r="AE15" s="8"/>
      <c r="AF15" s="8"/>
      <c r="AG15" s="8"/>
      <c r="AH15" s="8"/>
      <c r="AI15" s="8"/>
      <c r="AJ15" s="8"/>
      <c r="AK15" s="8"/>
      <c r="AL15" s="8"/>
    </row>
    <row r="16" spans="1:39" x14ac:dyDescent="0.25">
      <c r="A16" s="1"/>
      <c r="B16" s="22"/>
      <c r="C16" s="28" t="s">
        <v>48</v>
      </c>
      <c r="D16" s="22"/>
      <c r="E16" s="104"/>
      <c r="F16" s="193"/>
      <c r="G16" s="194">
        <f>'STEC O157 Assumptions'!G17*G$9</f>
        <v>6373687.5698539494</v>
      </c>
      <c r="H16" s="193"/>
      <c r="I16" s="194">
        <f>'STEC O157 Assumptions'!H17*I$9</f>
        <v>1935216.8782970654</v>
      </c>
      <c r="J16" s="194">
        <f>'STEC O157 Assumptions'!I17*J$9</f>
        <v>467024.43050809432</v>
      </c>
      <c r="K16" s="194">
        <f>'STEC O157 Assumptions'!J17*K$9</f>
        <v>15463.573862938636</v>
      </c>
      <c r="L16" s="194">
        <f>'STEC O157 Assumptions'!K17*L$9</f>
        <v>22791.073878923769</v>
      </c>
      <c r="M16" s="194">
        <f>'STEC O157 Assumptions'!L17*M$9</f>
        <v>49337.928251121077</v>
      </c>
      <c r="N16" s="38"/>
      <c r="O16" s="22"/>
      <c r="P16" s="22"/>
      <c r="Q16" s="22"/>
      <c r="AE16" s="7"/>
    </row>
    <row r="17" spans="1:31" x14ac:dyDescent="0.25">
      <c r="A17" s="1"/>
      <c r="B17" s="22"/>
      <c r="C17" s="28" t="s">
        <v>15</v>
      </c>
      <c r="D17" s="22"/>
      <c r="E17" s="104"/>
      <c r="F17" s="193"/>
      <c r="G17" s="194"/>
      <c r="H17" s="193"/>
      <c r="I17" s="194">
        <f xml:space="preserve"> 'STEC O157 Assumptions'!H18*I$9</f>
        <v>32364044.601782635</v>
      </c>
      <c r="J17" s="194">
        <f xml:space="preserve"> 'STEC O157 Assumptions'!K18*J$9</f>
        <v>5411919.5650700051</v>
      </c>
      <c r="K17" s="194">
        <f>'STEC O157 Assumptions'!J18*K$9</f>
        <v>1160233.3758002785</v>
      </c>
      <c r="L17" s="194">
        <f>'STEC O157 Assumptions'!K18*L$9</f>
        <v>381153.37347740663</v>
      </c>
      <c r="M17" s="194">
        <f>'STEC O157 Assumptions'!L18*M$9</f>
        <v>3701622.7890225928</v>
      </c>
      <c r="N17" s="38"/>
      <c r="O17" s="22"/>
      <c r="P17" s="22"/>
      <c r="Q17" s="22"/>
      <c r="S17" s="30"/>
      <c r="T17" s="30"/>
      <c r="U17" s="30"/>
      <c r="V17" s="30"/>
      <c r="W17" s="30"/>
      <c r="X17" s="30"/>
      <c r="Y17" s="30"/>
      <c r="Z17" s="30"/>
      <c r="AA17" s="30"/>
      <c r="AB17" s="30"/>
      <c r="AC17" s="30"/>
      <c r="AD17" s="30"/>
      <c r="AE17" s="30"/>
    </row>
    <row r="18" spans="1:31" x14ac:dyDescent="0.25">
      <c r="A18" s="1"/>
      <c r="B18" s="28" t="s">
        <v>18</v>
      </c>
      <c r="C18" s="22"/>
      <c r="D18" s="28"/>
      <c r="E18" s="104"/>
      <c r="F18" s="193"/>
      <c r="G18" s="194"/>
      <c r="H18" s="193"/>
      <c r="I18" s="194"/>
      <c r="J18" s="194"/>
      <c r="K18" s="194">
        <f>'STEC O157 Assumptions'!J19*K$9</f>
        <v>18951409.444231555</v>
      </c>
      <c r="L18" s="194"/>
      <c r="M18" s="194"/>
      <c r="N18" s="38"/>
      <c r="O18" s="22"/>
      <c r="P18" s="22"/>
      <c r="Q18" s="22"/>
      <c r="S18" s="30"/>
      <c r="T18" s="30"/>
      <c r="U18" s="30"/>
      <c r="V18" s="30"/>
      <c r="W18" s="30"/>
      <c r="X18" s="30"/>
      <c r="Y18" s="30"/>
      <c r="Z18" s="30"/>
      <c r="AA18" s="30"/>
      <c r="AB18" s="30"/>
      <c r="AC18" s="30"/>
      <c r="AD18" s="30"/>
      <c r="AE18" s="30"/>
    </row>
    <row r="19" spans="1:31" x14ac:dyDescent="0.25">
      <c r="A19" s="1"/>
      <c r="B19" s="22"/>
      <c r="C19" s="22"/>
      <c r="D19" s="61"/>
      <c r="E19" s="104"/>
      <c r="F19" s="193"/>
      <c r="G19" s="195"/>
      <c r="H19" s="77"/>
      <c r="I19" s="72"/>
      <c r="J19" s="72"/>
      <c r="K19" s="72"/>
      <c r="L19" s="72"/>
      <c r="M19" s="72"/>
      <c r="N19" s="17"/>
      <c r="O19" s="8"/>
      <c r="S19" s="30"/>
      <c r="T19" s="30"/>
      <c r="U19" s="30"/>
      <c r="V19" s="30"/>
      <c r="W19" s="30"/>
      <c r="X19" s="30"/>
      <c r="Y19" s="30"/>
      <c r="Z19" s="30"/>
      <c r="AA19" s="30"/>
      <c r="AB19" s="30"/>
      <c r="AC19" s="30"/>
      <c r="AD19" s="30"/>
      <c r="AE19" s="30"/>
    </row>
    <row r="20" spans="1:31" x14ac:dyDescent="0.25">
      <c r="A20" s="1"/>
      <c r="B20" s="127" t="s">
        <v>24</v>
      </c>
      <c r="C20" s="22"/>
      <c r="D20" s="61"/>
      <c r="E20" s="104"/>
      <c r="F20" s="179">
        <f>SUM(F14:F18)</f>
        <v>323382.49037404195</v>
      </c>
      <c r="G20" s="180">
        <f>SUM(G14:G18)</f>
        <v>11678967.664514899</v>
      </c>
      <c r="H20" s="77"/>
      <c r="I20" s="180">
        <f t="shared" ref="I20:M20" si="0">SUM(I14:I18)</f>
        <v>35033556.979486704</v>
      </c>
      <c r="J20" s="180">
        <f t="shared" si="0"/>
        <v>6067096.4716398325</v>
      </c>
      <c r="K20" s="180">
        <f t="shared" si="0"/>
        <v>20133597.766056553</v>
      </c>
      <c r="L20" s="180">
        <f t="shared" si="0"/>
        <v>412195.6797157132</v>
      </c>
      <c r="M20" s="196">
        <f t="shared" si="0"/>
        <v>3770586.7066676044</v>
      </c>
      <c r="N20" s="67"/>
      <c r="O20" s="5"/>
      <c r="S20" s="6"/>
      <c r="T20" s="8"/>
      <c r="U20" s="8"/>
      <c r="V20" s="8"/>
      <c r="W20" s="8"/>
      <c r="X20" s="8"/>
      <c r="Y20" s="8"/>
      <c r="Z20" s="8"/>
      <c r="AA20" s="8"/>
      <c r="AB20" s="8"/>
      <c r="AC20" s="8"/>
      <c r="AD20" s="8"/>
      <c r="AE20" s="8"/>
    </row>
    <row r="21" spans="1:31" x14ac:dyDescent="0.25">
      <c r="A21" s="1"/>
      <c r="B21" s="127"/>
      <c r="C21" s="22"/>
      <c r="D21" s="61"/>
      <c r="E21" s="104"/>
      <c r="F21" s="182"/>
      <c r="G21" s="183"/>
      <c r="H21" s="77"/>
      <c r="I21" s="183"/>
      <c r="J21" s="183"/>
      <c r="K21" s="183"/>
      <c r="L21" s="183"/>
      <c r="M21" s="183"/>
      <c r="N21" s="64"/>
      <c r="O21" s="26"/>
      <c r="S21" s="20"/>
      <c r="T21" s="9"/>
      <c r="U21" s="9"/>
      <c r="V21" s="9"/>
      <c r="W21" s="7"/>
      <c r="X21" s="7"/>
      <c r="Y21" s="7"/>
      <c r="Z21" s="7"/>
      <c r="AA21" s="7"/>
      <c r="AB21" s="9"/>
      <c r="AC21" s="9"/>
      <c r="AD21" s="9"/>
      <c r="AE21" s="9"/>
    </row>
    <row r="22" spans="1:31" x14ac:dyDescent="0.25">
      <c r="A22" s="1"/>
      <c r="B22" s="127" t="s">
        <v>17</v>
      </c>
      <c r="C22" s="22"/>
      <c r="D22" s="22"/>
      <c r="E22" s="104"/>
      <c r="F22" s="77">
        <f>'STEC O157 Assumptions'!F21*high!F$9</f>
        <v>3403716.9825495495</v>
      </c>
      <c r="G22" s="72">
        <f>'STEC O157 Assumptions'!G21*high!G$9</f>
        <v>5870983.9658630835</v>
      </c>
      <c r="H22" s="77"/>
      <c r="I22" s="72">
        <f>'STEC O157 Assumptions'!H21*high!I$9</f>
        <v>2360125.1024332885</v>
      </c>
      <c r="J22" s="72">
        <f>'STEC O157 Assumptions'!I21*high!J$9</f>
        <v>47847.655045903957</v>
      </c>
      <c r="K22" s="72">
        <f>'STEC O157 Assumptions'!J21*high!K$9</f>
        <v>1251471.7438485718</v>
      </c>
      <c r="L22" s="72">
        <f>'STEC O157 Assumptions'!K21*high!L$9</f>
        <v>43381.328398131795</v>
      </c>
      <c r="M22" s="72">
        <f>'STEC O157 Assumptions'!L21*high!M$9</f>
        <v>25037.36404932482</v>
      </c>
      <c r="N22" s="67"/>
      <c r="O22" s="4"/>
      <c r="S22" s="20"/>
      <c r="T22" s="13"/>
      <c r="U22" s="13"/>
      <c r="V22" s="13"/>
      <c r="W22" s="13"/>
      <c r="X22" s="13"/>
      <c r="Y22" s="13"/>
      <c r="Z22" s="13"/>
      <c r="AA22" s="13"/>
      <c r="AB22" s="13"/>
      <c r="AC22" s="13"/>
      <c r="AD22" s="13"/>
      <c r="AE22" s="13"/>
    </row>
    <row r="23" spans="1:31" x14ac:dyDescent="0.25">
      <c r="A23" s="1"/>
      <c r="B23" s="127"/>
      <c r="C23" s="22"/>
      <c r="D23" s="22"/>
      <c r="E23" s="104"/>
      <c r="F23" s="77"/>
      <c r="G23" s="72"/>
      <c r="H23" s="77"/>
      <c r="I23" s="72"/>
      <c r="J23" s="72"/>
      <c r="K23" s="72"/>
      <c r="L23" s="72"/>
      <c r="M23" s="72"/>
      <c r="N23" s="78"/>
      <c r="O23" s="4"/>
    </row>
    <row r="24" spans="1:31" x14ac:dyDescent="0.25">
      <c r="A24" s="1"/>
      <c r="B24" s="127" t="s">
        <v>2</v>
      </c>
      <c r="C24" s="22"/>
      <c r="D24" s="22"/>
      <c r="E24" s="104"/>
      <c r="F24" s="77"/>
      <c r="G24" s="72"/>
      <c r="H24" s="77"/>
      <c r="I24" s="72"/>
      <c r="J24" s="72"/>
      <c r="K24" s="72">
        <f>K9*'STEC O157 Assumptions'!J25</f>
        <v>123274945.53267542</v>
      </c>
      <c r="L24" s="72">
        <f>L9*'STEC O157 Assumptions'!K25</f>
        <v>391312537.91336668</v>
      </c>
      <c r="M24" s="72">
        <f>M9*'STEC O157 Assumptions'!L25</f>
        <v>586968806.87004995</v>
      </c>
      <c r="N24" s="17"/>
    </row>
    <row r="25" spans="1:31" x14ac:dyDescent="0.25">
      <c r="A25" s="1"/>
      <c r="B25" s="22"/>
      <c r="C25" s="22"/>
      <c r="D25" s="22"/>
      <c r="E25" s="104"/>
      <c r="F25" s="77"/>
      <c r="G25" s="72"/>
      <c r="H25" s="77"/>
      <c r="I25" s="72"/>
      <c r="J25" s="72"/>
      <c r="K25" s="72"/>
      <c r="L25" s="72"/>
      <c r="M25" s="72"/>
      <c r="N25" s="17"/>
    </row>
    <row r="26" spans="1:31" x14ac:dyDescent="0.25">
      <c r="A26" s="125" t="s">
        <v>25</v>
      </c>
      <c r="B26" s="22"/>
      <c r="C26" s="22"/>
      <c r="D26" s="22"/>
      <c r="E26" s="109"/>
      <c r="F26" s="197">
        <f>SUM(F20:F24)</f>
        <v>3727099.4729235917</v>
      </c>
      <c r="G26" s="198">
        <f>SUM(G20:G24)</f>
        <v>17549951.630377982</v>
      </c>
      <c r="H26" s="77"/>
      <c r="I26" s="198">
        <f>SUM(I20:I24)</f>
        <v>37393682.08191999</v>
      </c>
      <c r="J26" s="198">
        <f>SUM(J20:J24)</f>
        <v>6114944.1266857367</v>
      </c>
      <c r="K26" s="198">
        <f>SUM(K20:K24)</f>
        <v>144660015.04258054</v>
      </c>
      <c r="L26" s="198">
        <f>SUM(L20:L24)</f>
        <v>391768114.92148054</v>
      </c>
      <c r="M26" s="199">
        <f>SUM(M20:M24)</f>
        <v>590764430.94076693</v>
      </c>
      <c r="N26" s="17"/>
    </row>
    <row r="27" spans="1:31" x14ac:dyDescent="0.25">
      <c r="A27" s="1"/>
      <c r="B27" s="22"/>
      <c r="C27" s="22"/>
      <c r="D27" s="22"/>
      <c r="E27" s="107"/>
      <c r="F27" s="73"/>
      <c r="G27" s="70"/>
      <c r="H27" s="70"/>
      <c r="I27" s="70"/>
      <c r="J27" s="70"/>
      <c r="K27" s="72"/>
      <c r="L27" s="70"/>
      <c r="M27" s="70"/>
      <c r="N27" s="17"/>
    </row>
    <row r="28" spans="1:31" ht="15.75" thickBot="1" x14ac:dyDescent="0.3">
      <c r="A28" s="126" t="s">
        <v>49</v>
      </c>
      <c r="B28" s="56"/>
      <c r="C28" s="55"/>
      <c r="D28" s="55"/>
      <c r="E28" s="200">
        <f>SUM(F26:M26)</f>
        <v>1191978238.2167354</v>
      </c>
      <c r="F28" s="79"/>
      <c r="G28" s="80"/>
      <c r="H28" s="80"/>
      <c r="I28" s="55"/>
      <c r="J28" s="55"/>
      <c r="K28" s="81"/>
      <c r="L28" s="55"/>
      <c r="M28" s="82"/>
      <c r="N28" s="17"/>
    </row>
    <row r="29" spans="1:31" ht="15.75" thickTop="1" x14ac:dyDescent="0.25">
      <c r="A29" s="1"/>
      <c r="B29" s="22"/>
      <c r="C29" s="70"/>
      <c r="D29" s="70"/>
      <c r="E29" s="70"/>
      <c r="F29" s="70"/>
      <c r="G29" s="72"/>
      <c r="H29" s="72"/>
      <c r="I29" s="72"/>
      <c r="J29" s="72"/>
      <c r="K29" s="70"/>
      <c r="L29" s="72"/>
      <c r="M29" s="72"/>
      <c r="N29" s="5"/>
      <c r="O29" s="5"/>
      <c r="P29" s="5"/>
      <c r="Q29" s="5"/>
      <c r="R29" s="5"/>
      <c r="S29" s="5"/>
      <c r="T29" s="5"/>
      <c r="U29" s="5"/>
      <c r="V29" s="5"/>
      <c r="W29" s="5"/>
    </row>
    <row r="30" spans="1:31" x14ac:dyDescent="0.25">
      <c r="A30" t="s">
        <v>26</v>
      </c>
      <c r="K30" s="26"/>
      <c r="L30" s="27"/>
      <c r="M30" s="27"/>
      <c r="N30" s="5"/>
      <c r="O30" s="29"/>
      <c r="P30" s="29"/>
      <c r="Q30" s="5"/>
      <c r="R30" s="5"/>
      <c r="S30" s="5"/>
      <c r="T30" s="5"/>
      <c r="U30" s="5"/>
      <c r="V30" s="5"/>
      <c r="W30" s="5"/>
    </row>
    <row r="31" spans="1:31" x14ac:dyDescent="0.25">
      <c r="A31" t="s">
        <v>43</v>
      </c>
      <c r="L31" s="12"/>
      <c r="M31" s="12"/>
    </row>
    <row r="32" spans="1:31" x14ac:dyDescent="0.25">
      <c r="L32" s="12"/>
      <c r="M32" s="12"/>
    </row>
    <row r="33" spans="1:23" ht="75" customHeight="1" x14ac:dyDescent="0.25">
      <c r="A33" s="209" t="s">
        <v>57</v>
      </c>
      <c r="B33" s="209"/>
      <c r="C33" s="209"/>
      <c r="D33" s="209"/>
      <c r="E33" s="209"/>
      <c r="F33" s="209"/>
      <c r="G33" s="209"/>
      <c r="H33" s="209"/>
      <c r="I33" s="209"/>
      <c r="J33" s="209"/>
      <c r="K33" s="22"/>
      <c r="L33" s="22"/>
      <c r="O33" s="4"/>
      <c r="P33" s="4"/>
    </row>
    <row r="34" spans="1:23" x14ac:dyDescent="0.25">
      <c r="A34" s="22" t="s">
        <v>51</v>
      </c>
      <c r="B34" s="22"/>
      <c r="C34" s="22"/>
      <c r="D34" s="22"/>
      <c r="E34" s="22"/>
      <c r="F34" s="22"/>
      <c r="G34" s="22"/>
      <c r="H34" s="22"/>
      <c r="I34" s="22"/>
      <c r="J34" s="22"/>
      <c r="K34" s="26"/>
      <c r="L34" s="26"/>
      <c r="M34" s="26"/>
      <c r="N34" s="5"/>
      <c r="O34" s="29"/>
      <c r="P34" s="29"/>
      <c r="Q34" s="5"/>
      <c r="R34" s="5"/>
      <c r="S34" s="5"/>
      <c r="T34" s="5"/>
      <c r="U34" s="5"/>
      <c r="V34" s="5"/>
      <c r="W34" s="5"/>
    </row>
    <row r="35" spans="1:23" ht="35.1" customHeight="1" x14ac:dyDescent="0.25">
      <c r="A35" s="22" t="s">
        <v>45</v>
      </c>
      <c r="B35" s="22"/>
      <c r="C35" s="22"/>
      <c r="D35" s="22"/>
      <c r="E35" s="22"/>
      <c r="F35" s="22"/>
      <c r="G35" s="22"/>
      <c r="H35" s="22"/>
      <c r="I35" s="22"/>
      <c r="J35" s="22"/>
      <c r="K35" s="22"/>
      <c r="L35" s="22"/>
    </row>
    <row r="36" spans="1:23" x14ac:dyDescent="0.25">
      <c r="A36" s="22"/>
      <c r="B36" s="22"/>
      <c r="C36" s="22"/>
      <c r="D36" s="22"/>
      <c r="E36" s="22"/>
      <c r="F36" s="22"/>
      <c r="G36" s="22"/>
      <c r="H36" s="22"/>
      <c r="I36" s="22"/>
      <c r="J36" s="22"/>
      <c r="K36" s="26"/>
      <c r="L36" s="26"/>
      <c r="M36" s="26"/>
      <c r="N36" s="5"/>
      <c r="O36" s="29"/>
      <c r="P36" s="29"/>
      <c r="Q36" s="5"/>
      <c r="R36" s="5"/>
      <c r="S36" s="5"/>
      <c r="T36" s="5"/>
      <c r="U36" s="5"/>
      <c r="V36" s="5"/>
      <c r="W36" s="5"/>
    </row>
    <row r="37" spans="1:23" ht="15" customHeight="1" x14ac:dyDescent="0.25">
      <c r="A37" s="203" t="s">
        <v>35</v>
      </c>
      <c r="B37" s="203"/>
      <c r="C37" s="203"/>
      <c r="D37" s="203"/>
      <c r="E37" s="203"/>
      <c r="F37" s="203"/>
      <c r="G37" s="203"/>
      <c r="H37" s="203"/>
      <c r="I37" s="203"/>
      <c r="J37" s="203"/>
      <c r="K37" s="27"/>
      <c r="L37" s="27"/>
      <c r="M37" s="27"/>
      <c r="N37" s="5"/>
      <c r="O37" s="5"/>
      <c r="P37" s="5"/>
      <c r="Q37" s="5"/>
      <c r="R37" s="5"/>
      <c r="S37" s="5"/>
      <c r="T37" s="5"/>
      <c r="U37" s="5"/>
      <c r="V37" s="5"/>
      <c r="W37" s="5"/>
    </row>
    <row r="38" spans="1:23" ht="36.75" customHeight="1" x14ac:dyDescent="0.25">
      <c r="A38" s="4"/>
      <c r="B38" s="4"/>
      <c r="C38" s="204" t="s">
        <v>33</v>
      </c>
      <c r="D38" s="204"/>
      <c r="E38" s="204"/>
      <c r="F38" s="204"/>
      <c r="G38" s="204"/>
      <c r="H38" s="204"/>
      <c r="I38" s="204"/>
      <c r="J38" s="204"/>
      <c r="K38" s="26"/>
      <c r="L38" s="26"/>
      <c r="M38" s="26"/>
      <c r="N38" s="5"/>
      <c r="O38" s="5"/>
      <c r="P38" s="5"/>
      <c r="Q38" s="5"/>
      <c r="R38" s="5"/>
      <c r="S38" s="5"/>
      <c r="T38" s="5"/>
      <c r="U38" s="5"/>
      <c r="V38" s="5"/>
      <c r="W38" s="5"/>
    </row>
    <row r="39" spans="1:23" ht="36.75" customHeight="1" x14ac:dyDescent="0.25">
      <c r="C39" s="204" t="s">
        <v>34</v>
      </c>
      <c r="D39" s="204"/>
      <c r="E39" s="204"/>
      <c r="F39" s="204"/>
      <c r="G39" s="204"/>
      <c r="H39" s="204"/>
      <c r="I39" s="204"/>
      <c r="J39" s="204"/>
      <c r="K39" s="26"/>
      <c r="L39" s="26"/>
      <c r="M39" s="26"/>
      <c r="N39" s="29"/>
      <c r="O39" s="5"/>
      <c r="P39" s="5"/>
      <c r="Q39" s="5"/>
      <c r="R39" s="5"/>
      <c r="S39" s="5"/>
      <c r="T39" s="5"/>
      <c r="U39" s="5"/>
      <c r="V39" s="5"/>
      <c r="W39" s="5"/>
    </row>
    <row r="40" spans="1:23" x14ac:dyDescent="0.25">
      <c r="K40" s="26"/>
      <c r="L40" s="26"/>
      <c r="M40" s="26"/>
      <c r="N40" s="29"/>
      <c r="O40" s="5"/>
      <c r="P40" s="5"/>
      <c r="Q40" s="5"/>
      <c r="R40" s="5"/>
      <c r="S40" s="5"/>
      <c r="T40" s="5"/>
      <c r="U40" s="5"/>
      <c r="V40" s="5"/>
      <c r="W40" s="5"/>
    </row>
  </sheetData>
  <mergeCells count="7">
    <mergeCell ref="C38:J38"/>
    <mergeCell ref="C39:J39"/>
    <mergeCell ref="F3:M3"/>
    <mergeCell ref="F4:G4"/>
    <mergeCell ref="H4:M4"/>
    <mergeCell ref="A37:J37"/>
    <mergeCell ref="A33:J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6"/>
  <sheetViews>
    <sheetView zoomScaleNormal="100" workbookViewId="0"/>
  </sheetViews>
  <sheetFormatPr defaultRowHeight="15" x14ac:dyDescent="0.25"/>
  <cols>
    <col min="4" max="4" width="11.140625" customWidth="1"/>
    <col min="5" max="5" width="10.7109375" customWidth="1"/>
    <col min="6" max="7" width="12.140625" customWidth="1"/>
    <col min="8" max="8" width="13.42578125" customWidth="1"/>
    <col min="9" max="9" width="14.28515625" customWidth="1"/>
    <col min="10" max="10" width="13.28515625" bestFit="1" customWidth="1"/>
    <col min="11" max="11" width="13" customWidth="1"/>
    <col min="12" max="12" width="13.85546875" customWidth="1"/>
  </cols>
  <sheetData>
    <row r="1" spans="1:15" x14ac:dyDescent="0.25">
      <c r="A1" s="1" t="s">
        <v>39</v>
      </c>
      <c r="B1" s="1"/>
      <c r="C1" s="1"/>
      <c r="D1" s="1"/>
      <c r="E1" s="1"/>
      <c r="F1" s="1"/>
      <c r="G1" s="1"/>
      <c r="H1" s="130"/>
      <c r="I1" s="130"/>
      <c r="J1" s="130"/>
      <c r="K1" s="130"/>
      <c r="L1" s="130"/>
      <c r="M1" s="3"/>
    </row>
    <row r="2" spans="1:15" x14ac:dyDescent="0.25">
      <c r="A2" s="1"/>
      <c r="B2" s="1"/>
      <c r="C2" s="1"/>
      <c r="D2" s="1"/>
      <c r="E2" s="1" t="s">
        <v>52</v>
      </c>
      <c r="F2" s="1"/>
      <c r="G2" s="1"/>
      <c r="H2" s="130"/>
      <c r="I2" s="130"/>
      <c r="J2" s="130"/>
      <c r="K2" s="130"/>
      <c r="L2" s="130"/>
      <c r="M2" s="7"/>
    </row>
    <row r="3" spans="1:15" x14ac:dyDescent="0.25">
      <c r="A3" s="1"/>
      <c r="B3" s="1"/>
      <c r="C3" s="1"/>
      <c r="D3" s="1"/>
      <c r="E3" s="131"/>
      <c r="F3" s="206" t="s">
        <v>12</v>
      </c>
      <c r="G3" s="208"/>
      <c r="H3" s="206" t="s">
        <v>11</v>
      </c>
      <c r="I3" s="207"/>
      <c r="J3" s="207"/>
      <c r="K3" s="207"/>
      <c r="L3" s="207"/>
      <c r="M3" s="86"/>
    </row>
    <row r="4" spans="1:15" ht="92.25" x14ac:dyDescent="0.25">
      <c r="A4" s="1" t="s">
        <v>40</v>
      </c>
      <c r="B4" s="1"/>
      <c r="C4" s="1"/>
      <c r="D4" s="1"/>
      <c r="E4" s="84" t="s">
        <v>54</v>
      </c>
      <c r="F4" s="122" t="s">
        <v>19</v>
      </c>
      <c r="G4" s="123" t="s">
        <v>20</v>
      </c>
      <c r="H4" s="124" t="s">
        <v>30</v>
      </c>
      <c r="I4" s="124" t="s">
        <v>21</v>
      </c>
      <c r="J4" s="124" t="s">
        <v>41</v>
      </c>
      <c r="K4" s="124" t="s">
        <v>22</v>
      </c>
      <c r="L4" s="123" t="s">
        <v>23</v>
      </c>
      <c r="N4" s="3"/>
      <c r="O4" s="3"/>
    </row>
    <row r="5" spans="1:15" x14ac:dyDescent="0.25">
      <c r="A5" s="83"/>
      <c r="B5" s="31"/>
      <c r="C5" s="31"/>
      <c r="D5" s="31"/>
      <c r="E5" s="38"/>
      <c r="F5" s="36"/>
      <c r="G5" s="60"/>
      <c r="H5" s="36"/>
      <c r="I5" s="60"/>
      <c r="J5" s="60"/>
      <c r="K5" s="60"/>
      <c r="L5" s="60"/>
      <c r="M5" s="18"/>
      <c r="N5" s="7"/>
      <c r="O5" s="7"/>
    </row>
    <row r="6" spans="1:15" x14ac:dyDescent="0.25">
      <c r="A6" s="22"/>
      <c r="B6" s="22"/>
      <c r="C6" s="22"/>
      <c r="D6" s="22"/>
      <c r="E6" s="38"/>
      <c r="F6" s="38"/>
      <c r="G6" s="22"/>
      <c r="H6" s="38"/>
      <c r="I6" s="22"/>
      <c r="J6" s="22"/>
      <c r="K6" s="37"/>
      <c r="L6" s="22"/>
      <c r="M6" s="18"/>
    </row>
    <row r="7" spans="1:15" x14ac:dyDescent="0.25">
      <c r="A7" s="1" t="s">
        <v>1</v>
      </c>
      <c r="B7" s="22"/>
      <c r="C7" s="22"/>
      <c r="D7" s="22"/>
      <c r="E7" s="90"/>
      <c r="F7" s="38"/>
      <c r="G7" s="22"/>
      <c r="H7" s="38"/>
      <c r="I7" s="22"/>
      <c r="J7" s="22"/>
      <c r="K7" s="22"/>
      <c r="L7" s="22"/>
      <c r="M7" s="18"/>
    </row>
    <row r="8" spans="1:15" x14ac:dyDescent="0.25">
      <c r="A8" s="22"/>
      <c r="B8" s="22"/>
      <c r="C8" s="22" t="s">
        <v>3</v>
      </c>
      <c r="D8" s="22"/>
      <c r="E8" s="91">
        <v>17587</v>
      </c>
      <c r="F8" s="40">
        <v>13769.451886687901</v>
      </c>
      <c r="G8" s="174">
        <v>3268.5481133121202</v>
      </c>
      <c r="H8" s="202">
        <v>468.12747875354103</v>
      </c>
      <c r="I8" s="176">
        <v>78.28045325779037</v>
      </c>
      <c r="J8" s="176">
        <v>2.5920679886685551</v>
      </c>
      <c r="K8" s="176">
        <v>0</v>
      </c>
      <c r="L8" s="176">
        <v>0</v>
      </c>
      <c r="M8" s="18"/>
      <c r="N8" s="9"/>
      <c r="O8" s="9"/>
    </row>
    <row r="9" spans="1:15" x14ac:dyDescent="0.25">
      <c r="A9" s="22"/>
      <c r="B9" s="22"/>
      <c r="C9" s="22" t="s">
        <v>4</v>
      </c>
      <c r="D9" s="22"/>
      <c r="E9" s="91">
        <v>63153</v>
      </c>
      <c r="F9" s="40">
        <v>49278</v>
      </c>
      <c r="G9" s="41">
        <v>11737</v>
      </c>
      <c r="H9" s="202">
        <v>1806</v>
      </c>
      <c r="I9" s="176">
        <v>302</v>
      </c>
      <c r="J9" s="176">
        <v>10</v>
      </c>
      <c r="K9" s="176">
        <v>8</v>
      </c>
      <c r="L9" s="176">
        <v>12</v>
      </c>
      <c r="M9" s="18"/>
      <c r="N9" s="9"/>
      <c r="O9" s="9"/>
    </row>
    <row r="10" spans="1:15" x14ac:dyDescent="0.25">
      <c r="A10" s="22"/>
      <c r="B10" s="22"/>
      <c r="C10" s="22" t="s">
        <v>5</v>
      </c>
      <c r="D10" s="22"/>
      <c r="E10" s="91">
        <v>149631</v>
      </c>
      <c r="F10" s="40">
        <v>117208.04322835</v>
      </c>
      <c r="G10" s="174">
        <v>27808.956771649799</v>
      </c>
      <c r="H10" s="202">
        <v>3837.9631728045324</v>
      </c>
      <c r="I10" s="176">
        <v>641.78564683663842</v>
      </c>
      <c r="J10" s="176">
        <v>21.251180358829082</v>
      </c>
      <c r="K10" s="176">
        <v>45.2</v>
      </c>
      <c r="L10" s="176">
        <v>67.8</v>
      </c>
      <c r="M10" s="18"/>
      <c r="N10" s="9"/>
      <c r="O10" s="9"/>
    </row>
    <row r="11" spans="1:15" x14ac:dyDescent="0.25">
      <c r="A11" s="22"/>
      <c r="B11" s="22"/>
      <c r="C11" s="22"/>
      <c r="D11" s="22"/>
      <c r="E11" s="38"/>
      <c r="F11" s="84"/>
      <c r="G11" s="22"/>
      <c r="H11" s="36"/>
      <c r="I11" s="37"/>
      <c r="J11" s="37"/>
      <c r="K11" s="37"/>
      <c r="L11" s="37"/>
      <c r="M11" s="18"/>
    </row>
    <row r="12" spans="1:15" x14ac:dyDescent="0.25">
      <c r="A12" s="132" t="s">
        <v>0</v>
      </c>
      <c r="B12" s="62"/>
      <c r="C12" s="62"/>
      <c r="D12" s="62"/>
      <c r="E12" s="39"/>
      <c r="F12" s="85"/>
      <c r="G12" s="62"/>
      <c r="H12" s="89"/>
      <c r="I12" s="92"/>
      <c r="J12" s="92"/>
      <c r="K12" s="92"/>
      <c r="L12" s="92"/>
      <c r="M12" s="18"/>
    </row>
    <row r="13" spans="1:15" x14ac:dyDescent="0.25">
      <c r="A13" s="1" t="s">
        <v>53</v>
      </c>
      <c r="B13" s="22"/>
      <c r="C13" s="22"/>
      <c r="D13" s="22"/>
      <c r="E13" s="38"/>
      <c r="F13" s="44">
        <f>SUM(F15:F19)</f>
        <v>2.7590469174885346</v>
      </c>
      <c r="G13" s="139">
        <f t="shared" ref="G13:L13" si="0">SUM(G15:G19)</f>
        <v>419.97144159040062</v>
      </c>
      <c r="H13" s="44">
        <f t="shared" si="0"/>
        <v>9128.1639250036023</v>
      </c>
      <c r="I13" s="139">
        <f t="shared" si="0"/>
        <v>55617.064211128425</v>
      </c>
      <c r="J13" s="139">
        <f t="shared" si="0"/>
        <v>947410.79912259011</v>
      </c>
      <c r="K13" s="139">
        <f t="shared" si="0"/>
        <v>9119.3734450379015</v>
      </c>
      <c r="L13" s="139">
        <f t="shared" si="0"/>
        <v>55613.373254684426</v>
      </c>
      <c r="M13" s="18"/>
    </row>
    <row r="14" spans="1:15" x14ac:dyDescent="0.25">
      <c r="A14" s="22"/>
      <c r="B14" s="61"/>
      <c r="C14" s="61"/>
      <c r="D14" s="93"/>
      <c r="E14" s="94"/>
      <c r="F14" s="44"/>
      <c r="G14" s="139"/>
      <c r="H14" s="44"/>
      <c r="I14" s="139"/>
      <c r="J14" s="139"/>
      <c r="K14" s="63"/>
      <c r="L14" s="63"/>
      <c r="M14" s="18"/>
    </row>
    <row r="15" spans="1:15" x14ac:dyDescent="0.25">
      <c r="A15" s="22"/>
      <c r="B15" s="28" t="s">
        <v>13</v>
      </c>
      <c r="C15" s="61"/>
      <c r="D15" s="61"/>
      <c r="E15" s="95"/>
      <c r="F15" s="140">
        <v>2.7590469174885346</v>
      </c>
      <c r="G15" s="141">
        <v>18.110837522365173</v>
      </c>
      <c r="H15" s="140">
        <v>52.648426356589155</v>
      </c>
      <c r="I15" s="141">
        <v>30.774503311258282</v>
      </c>
      <c r="J15" s="141">
        <v>43.040199999999999</v>
      </c>
      <c r="K15" s="142">
        <v>43.860250000000008</v>
      </c>
      <c r="L15" s="142">
        <v>27.086500000000004</v>
      </c>
      <c r="M15" s="18"/>
      <c r="N15" s="15"/>
      <c r="O15" s="15"/>
    </row>
    <row r="16" spans="1:15" x14ac:dyDescent="0.25">
      <c r="A16" s="22"/>
      <c r="B16" s="28" t="s">
        <v>14</v>
      </c>
      <c r="C16" s="22"/>
      <c r="D16" s="22"/>
      <c r="E16" s="38"/>
      <c r="F16" s="143"/>
      <c r="G16" s="144">
        <v>172.66511060919098</v>
      </c>
      <c r="H16" s="145">
        <v>138.6758428834475</v>
      </c>
      <c r="I16" s="146">
        <v>262.3957740066225</v>
      </c>
      <c r="J16" s="146">
        <v>262.41916988778053</v>
      </c>
      <c r="K16" s="146">
        <v>138.6891384819202</v>
      </c>
      <c r="L16" s="142">
        <v>262.38237011637568</v>
      </c>
      <c r="M16" s="18"/>
      <c r="N16" s="4"/>
      <c r="O16" s="4"/>
    </row>
    <row r="17" spans="1:15" x14ac:dyDescent="0.25">
      <c r="A17" s="22"/>
      <c r="B17" s="28" t="s">
        <v>48</v>
      </c>
      <c r="C17" s="61"/>
      <c r="D17" s="61"/>
      <c r="E17" s="73"/>
      <c r="F17" s="147"/>
      <c r="G17" s="144">
        <v>229.19549345884445</v>
      </c>
      <c r="H17" s="148">
        <v>504.23018438786517</v>
      </c>
      <c r="I17" s="149">
        <v>727.6953493897189</v>
      </c>
      <c r="J17" s="149">
        <v>727.65717488789232</v>
      </c>
      <c r="K17" s="149">
        <v>504.22729820627808</v>
      </c>
      <c r="L17" s="141">
        <v>727.69805680119589</v>
      </c>
      <c r="M17" s="87"/>
      <c r="N17" s="3"/>
      <c r="O17" s="15"/>
    </row>
    <row r="18" spans="1:15" x14ac:dyDescent="0.25">
      <c r="A18" s="22"/>
      <c r="B18" s="28" t="s">
        <v>15</v>
      </c>
      <c r="C18" s="61"/>
      <c r="D18" s="61"/>
      <c r="E18" s="73"/>
      <c r="F18" s="140"/>
      <c r="G18" s="141"/>
      <c r="H18" s="140">
        <v>8432.6094713757011</v>
      </c>
      <c r="I18" s="146">
        <v>54596.198584420825</v>
      </c>
      <c r="J18" s="146">
        <v>54596.185068762279</v>
      </c>
      <c r="K18" s="146">
        <v>8432.596758349704</v>
      </c>
      <c r="L18" s="142">
        <v>54596.206327766857</v>
      </c>
      <c r="M18" s="18"/>
      <c r="N18" s="3"/>
      <c r="O18" s="4"/>
    </row>
    <row r="19" spans="1:15" x14ac:dyDescent="0.25">
      <c r="A19" s="22"/>
      <c r="B19" s="28" t="s">
        <v>16</v>
      </c>
      <c r="C19" s="61"/>
      <c r="D19" s="61"/>
      <c r="E19" s="73"/>
      <c r="F19" s="147"/>
      <c r="G19" s="144"/>
      <c r="H19" s="140"/>
      <c r="I19" s="141"/>
      <c r="J19" s="141">
        <v>891781.49750905216</v>
      </c>
      <c r="K19" s="141"/>
      <c r="L19" s="141"/>
      <c r="M19" s="87"/>
      <c r="N19" s="3"/>
      <c r="O19" s="10"/>
    </row>
    <row r="20" spans="1:15" x14ac:dyDescent="0.25">
      <c r="A20" s="22"/>
      <c r="B20" s="61"/>
      <c r="C20" s="61"/>
      <c r="D20" s="61"/>
      <c r="E20" s="73"/>
      <c r="F20" s="65"/>
      <c r="G20" s="150"/>
      <c r="H20" s="65"/>
      <c r="I20" s="151"/>
      <c r="J20" s="151"/>
      <c r="K20" s="151"/>
      <c r="L20" s="151"/>
      <c r="M20" s="18"/>
      <c r="N20" s="3"/>
      <c r="O20" s="10"/>
    </row>
    <row r="21" spans="1:15" x14ac:dyDescent="0.25">
      <c r="A21" s="132" t="s">
        <v>10</v>
      </c>
      <c r="B21" s="62"/>
      <c r="C21" s="62"/>
      <c r="D21" s="96"/>
      <c r="E21" s="97"/>
      <c r="F21" s="152">
        <v>29.039960814961091</v>
      </c>
      <c r="G21" s="114">
        <v>211.11845417546672</v>
      </c>
      <c r="H21" s="152">
        <v>614.94209198173814</v>
      </c>
      <c r="I21" s="114">
        <v>74.553950032608327</v>
      </c>
      <c r="J21" s="153">
        <v>58889.516851172521</v>
      </c>
      <c r="K21" s="114">
        <v>959.76390261353515</v>
      </c>
      <c r="L21" s="114">
        <v>369.28265559476137</v>
      </c>
      <c r="M21" s="88"/>
      <c r="N21" s="35"/>
      <c r="O21" s="35"/>
    </row>
    <row r="22" spans="1:15" x14ac:dyDescent="0.25">
      <c r="A22" s="22"/>
      <c r="B22" s="22"/>
      <c r="C22" s="22"/>
      <c r="D22" s="61"/>
      <c r="E22" s="98"/>
      <c r="F22" s="76"/>
      <c r="G22" s="99"/>
      <c r="H22" s="76"/>
      <c r="I22" s="99"/>
      <c r="J22" s="100"/>
      <c r="K22" s="99"/>
      <c r="L22" s="99"/>
      <c r="M22" s="88"/>
      <c r="N22" s="23"/>
      <c r="O22" s="23"/>
    </row>
    <row r="23" spans="1:15" x14ac:dyDescent="0.25">
      <c r="A23" s="132" t="s">
        <v>2</v>
      </c>
      <c r="B23" s="62"/>
      <c r="C23" s="62"/>
      <c r="D23" s="62"/>
      <c r="E23" s="39"/>
      <c r="F23" s="39"/>
      <c r="G23" s="62"/>
      <c r="H23" s="39"/>
      <c r="I23" s="62"/>
      <c r="J23" s="62"/>
      <c r="K23" s="62"/>
      <c r="L23" s="92"/>
      <c r="M23" s="67"/>
      <c r="N23" s="4"/>
      <c r="O23" s="4"/>
    </row>
    <row r="24" spans="1:15" x14ac:dyDescent="0.25">
      <c r="A24" s="22"/>
      <c r="B24" s="22"/>
      <c r="C24" s="61" t="s">
        <v>6</v>
      </c>
      <c r="D24" s="61"/>
      <c r="E24" s="101"/>
      <c r="F24" s="38"/>
      <c r="G24" s="22"/>
      <c r="H24" s="36"/>
      <c r="I24" s="37"/>
      <c r="J24" s="137">
        <v>1027644.316851261</v>
      </c>
      <c r="K24" s="133">
        <v>1574064.9151784659</v>
      </c>
      <c r="L24" s="133">
        <v>1574064.9151784659</v>
      </c>
      <c r="M24" s="67"/>
      <c r="N24" s="14"/>
      <c r="O24" s="16"/>
    </row>
    <row r="25" spans="1:15" x14ac:dyDescent="0.25">
      <c r="A25" s="22"/>
      <c r="B25" s="22"/>
      <c r="C25" s="61" t="s">
        <v>7</v>
      </c>
      <c r="D25" s="61"/>
      <c r="E25" s="101"/>
      <c r="F25" s="38"/>
      <c r="G25" s="22"/>
      <c r="H25" s="36"/>
      <c r="I25" s="37"/>
      <c r="J25" s="134">
        <v>5800851.6915842379</v>
      </c>
      <c r="K25" s="133">
        <v>8657357.0334815625</v>
      </c>
      <c r="L25" s="133">
        <v>8657357.0334815625</v>
      </c>
      <c r="M25" s="67"/>
      <c r="N25" s="14"/>
      <c r="O25" s="16"/>
    </row>
    <row r="26" spans="1:15" ht="15.75" thickBot="1" x14ac:dyDescent="0.3">
      <c r="A26" s="55"/>
      <c r="B26" s="55"/>
      <c r="C26" s="80" t="s">
        <v>8</v>
      </c>
      <c r="D26" s="80"/>
      <c r="E26" s="102"/>
      <c r="F26" s="112"/>
      <c r="G26" s="55"/>
      <c r="H26" s="113"/>
      <c r="I26" s="103"/>
      <c r="J26" s="138">
        <v>10276443.168512611</v>
      </c>
      <c r="K26" s="135">
        <v>15740649.151784657</v>
      </c>
      <c r="L26" s="136">
        <v>15740649.151784657</v>
      </c>
      <c r="M26" s="67"/>
      <c r="N26" s="14"/>
      <c r="O26" s="16"/>
    </row>
    <row r="27" spans="1:15" ht="15.75" thickTop="1" x14ac:dyDescent="0.25">
      <c r="H27" s="3"/>
      <c r="I27" s="3"/>
      <c r="J27" s="3"/>
      <c r="K27" s="3"/>
      <c r="L27" s="3"/>
      <c r="M27" s="3"/>
    </row>
    <row r="28" spans="1:15" ht="31.5" customHeight="1" x14ac:dyDescent="0.25">
      <c r="A28" s="211" t="s">
        <v>42</v>
      </c>
      <c r="B28" s="211"/>
      <c r="C28" s="211"/>
      <c r="D28" s="211"/>
      <c r="E28" s="211"/>
      <c r="F28" s="211"/>
      <c r="G28" s="211"/>
      <c r="H28" s="211"/>
      <c r="I28" s="211"/>
      <c r="J28" s="211"/>
      <c r="K28" s="211"/>
      <c r="L28" s="211"/>
      <c r="M28" s="3"/>
    </row>
    <row r="29" spans="1:15" x14ac:dyDescent="0.25">
      <c r="A29" t="s">
        <v>26</v>
      </c>
    </row>
    <row r="30" spans="1:15" x14ac:dyDescent="0.25">
      <c r="A30" t="s">
        <v>43</v>
      </c>
    </row>
    <row r="31" spans="1:15" ht="45" customHeight="1" x14ac:dyDescent="0.25">
      <c r="A31" s="212" t="s">
        <v>58</v>
      </c>
      <c r="B31" s="212"/>
      <c r="C31" s="212"/>
      <c r="D31" s="212"/>
      <c r="E31" s="212"/>
      <c r="F31" s="212"/>
      <c r="G31" s="212"/>
      <c r="H31" s="212"/>
      <c r="I31" s="212"/>
      <c r="J31" s="212"/>
      <c r="K31" s="212"/>
      <c r="L31" s="212"/>
    </row>
    <row r="32" spans="1:15" ht="30" customHeight="1" x14ac:dyDescent="0.25">
      <c r="A32" s="22" t="s">
        <v>45</v>
      </c>
      <c r="B32" s="22"/>
      <c r="C32" s="22"/>
      <c r="D32" s="22"/>
      <c r="E32" s="22"/>
      <c r="F32" s="22"/>
      <c r="G32" s="22"/>
      <c r="H32" s="22"/>
      <c r="I32" s="22"/>
      <c r="J32" s="22"/>
      <c r="K32" s="22"/>
      <c r="L32" s="22"/>
    </row>
    <row r="33" spans="1:13" ht="15" customHeight="1" x14ac:dyDescent="0.25">
      <c r="A33" s="158"/>
      <c r="B33" s="158"/>
      <c r="C33" s="158"/>
      <c r="D33" s="158"/>
      <c r="E33" s="158"/>
      <c r="F33" s="158"/>
      <c r="G33" s="158"/>
      <c r="H33" s="158"/>
      <c r="I33" s="158"/>
      <c r="J33" s="158"/>
      <c r="K33" s="158"/>
      <c r="L33" s="158"/>
      <c r="M33" s="3"/>
    </row>
    <row r="34" spans="1:13" x14ac:dyDescent="0.25">
      <c r="A34" s="203" t="s">
        <v>35</v>
      </c>
      <c r="B34" s="203"/>
      <c r="C34" s="203"/>
      <c r="D34" s="203"/>
      <c r="E34" s="203"/>
      <c r="F34" s="203"/>
      <c r="G34" s="203"/>
      <c r="H34" s="203"/>
      <c r="I34" s="203"/>
      <c r="J34" s="203"/>
      <c r="K34" s="24"/>
      <c r="L34" s="24"/>
      <c r="M34" s="3"/>
    </row>
    <row r="35" spans="1:13" ht="39" customHeight="1" x14ac:dyDescent="0.25">
      <c r="A35" s="4"/>
      <c r="B35" s="204" t="s">
        <v>33</v>
      </c>
      <c r="C35" s="204"/>
      <c r="D35" s="204"/>
      <c r="E35" s="204"/>
      <c r="F35" s="204"/>
      <c r="G35" s="204"/>
      <c r="H35" s="204"/>
      <c r="I35" s="204"/>
      <c r="J35" s="204"/>
      <c r="K35" s="204"/>
      <c r="L35" s="204"/>
      <c r="M35" s="3"/>
    </row>
    <row r="36" spans="1:13" ht="39" customHeight="1" x14ac:dyDescent="0.25">
      <c r="B36" s="204" t="s">
        <v>34</v>
      </c>
      <c r="C36" s="204"/>
      <c r="D36" s="204"/>
      <c r="E36" s="204"/>
      <c r="F36" s="204"/>
      <c r="G36" s="204"/>
      <c r="H36" s="204"/>
      <c r="I36" s="204"/>
      <c r="J36" s="204"/>
      <c r="K36" s="204"/>
      <c r="L36" s="204"/>
      <c r="M36" s="3"/>
    </row>
  </sheetData>
  <mergeCells count="7">
    <mergeCell ref="B35:L35"/>
    <mergeCell ref="B36:L36"/>
    <mergeCell ref="A28:L28"/>
    <mergeCell ref="F3:G3"/>
    <mergeCell ref="H3:L3"/>
    <mergeCell ref="A34:J34"/>
    <mergeCell ref="A31:L31"/>
  </mergeCells>
  <pageMargins left="0.7" right="0.7" top="0.75" bottom="0.75" header="0.3" footer="0.3"/>
  <pageSetup scale="69"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STEC O157 Mean COI</vt:lpstr>
      <vt:lpstr>low</vt:lpstr>
      <vt:lpstr>high</vt:lpstr>
      <vt:lpstr>STEC O157 Assumptions</vt:lpstr>
      <vt:lpstr>'STEC O157 Assumptions'!Print_Area</vt:lpstr>
      <vt:lpstr>'STEC O157 Mean COI'!Print_Area</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Escherichia coli O157</dc:title>
  <dc:subject>agricultural economics</dc:subject>
  <dc:creator>Sandra Hoffmann</dc:creator>
  <cp:keywords>Escherichia coli, E. coli, foodborne illness, foodborne illnesses, cost estimates, disease outcomes, foodborne infections, outpatient expenditures, inpatient expenditures, medical care, medical costs, lost wages</cp:keywords>
  <cp:lastModifiedBy>WIN31TONT40</cp:lastModifiedBy>
  <cp:lastPrinted>2014-07-21T18:46:42Z</cp:lastPrinted>
  <dcterms:created xsi:type="dcterms:W3CDTF">2014-04-15T12:34:33Z</dcterms:created>
  <dcterms:modified xsi:type="dcterms:W3CDTF">2014-10-06T21:52:57Z</dcterms:modified>
</cp:coreProperties>
</file>