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California 1975-99" sheetId="1" r:id="rId1"/>
  </sheets>
  <definedNames>
    <definedName name="_Regression_Int" localSheetId="0" hidden="1">1</definedName>
    <definedName name="_xlnm.Print_Area" localSheetId="0">'California 1975-99'!$A$1:$Y$64</definedName>
    <definedName name="Print_Area_MI" localSheetId="0">'California 1975-99'!#REF!</definedName>
  </definedNames>
  <calcPr fullCalcOnLoad="1"/>
</workbook>
</file>

<file path=xl/sharedStrings.xml><?xml version="1.0" encoding="utf-8"?>
<sst xmlns="http://schemas.openxmlformats.org/spreadsheetml/2006/main" count="64" uniqueCount="38">
  <si>
    <t xml:space="preserve">                   Item</t>
  </si>
  <si>
    <t xml:space="preserve"> </t>
  </si>
  <si>
    <t>Dollars per planted acre</t>
  </si>
  <si>
    <t>Gross value of production</t>
  </si>
  <si>
    <t xml:space="preserve"> (excluding direct Government payments):</t>
  </si>
  <si>
    <t xml:space="preserve">  Rice</t>
  </si>
  <si>
    <t xml:space="preserve">    Total, gross value of production</t>
  </si>
  <si>
    <t>Cash expenses:</t>
  </si>
  <si>
    <t xml:space="preserve">  Seed</t>
  </si>
  <si>
    <t xml:space="preserve">  Fertilizer</t>
  </si>
  <si>
    <t xml:space="preserve">  Chemicals</t>
  </si>
  <si>
    <t xml:space="preserve">  Custom operations  1/</t>
  </si>
  <si>
    <t xml:space="preserve">  Fuel, lube, and electricity</t>
  </si>
  <si>
    <t xml:space="preserve">  Repairs</t>
  </si>
  <si>
    <t xml:space="preserve">  Hired labor</t>
  </si>
  <si>
    <t xml:space="preserve">  Drying  2/</t>
  </si>
  <si>
    <t xml:space="preserve">  Other variable cash expenses  3/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</si>
  <si>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</si>
  <si>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</si>
  <si>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</si>
  <si>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</si>
  <si>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</si>
  <si>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</si>
  <si>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</si>
  <si>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(dollars/cwt.)</t>
  </si>
  <si>
    <t>Yield (cwt./planted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</si>
  <si>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</si>
  <si>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</si>
  <si>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</si>
  <si>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</si>
  <si>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</si>
  <si>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</si>
  <si>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</si>
  <si>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</si>
  <si>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 xml:space="preserve">  Residual returns to management and risk</t>
  </si>
  <si>
    <t>1/ Cost of custom operations and technical services.  2/ Commercial drying only, beginning in 1992.  3/ Cost of purchased irrigation water.   Note:  Survey base changed in 1984, 1988, and 1992.</t>
  </si>
  <si>
    <t>Rice production economic costs and returns, California, 1975-2000</t>
  </si>
  <si>
    <t>Rice production cash costs and returns, California, 1975-1999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</si>
</sst>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"/>
    <numFmt numFmtId="167" formatCode="0.0000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2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right"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 applyProtection="1">
      <alignment horizontal="fill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left"/>
      <protection/>
    </xf>
    <xf numFmtId="4" fontId="1" fillId="0" borderId="1" xfId="0" applyNumberFormat="1" applyFont="1" applyBorder="1" applyAlignment="1" applyProtection="1">
      <alignment horizontal="left"/>
      <protection/>
    </xf>
    <xf numFmtId="4" fontId="1" fillId="0" borderId="1" xfId="0" applyNumberFormat="1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64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1.4453125" style="0" customWidth="1"/>
    <col min="2" max="11" width="8.77734375" style="0" customWidth="1"/>
    <col min="12" max="12" width="8.6640625" style="0" customWidth="1"/>
    <col min="13" max="26" width="8.77734375" style="0" customWidth="1"/>
  </cols>
  <sheetData>
    <row r="1" spans="1:32" ht="15.75">
      <c r="A1" s="1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6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2"/>
      <c r="AB2" s="2"/>
      <c r="AC2" s="2"/>
      <c r="AD2" s="2"/>
      <c r="AE2" s="2"/>
      <c r="AF2" s="2"/>
    </row>
    <row r="3" spans="1:32" ht="15.75">
      <c r="A3" s="1" t="s">
        <v>0</v>
      </c>
      <c r="B3" s="13">
        <v>1975</v>
      </c>
      <c r="C3" s="13">
        <v>1976</v>
      </c>
      <c r="D3" s="13">
        <v>1977</v>
      </c>
      <c r="E3" s="13">
        <v>1978</v>
      </c>
      <c r="F3" s="13">
        <v>1979</v>
      </c>
      <c r="G3" s="13">
        <v>1980</v>
      </c>
      <c r="H3" s="13">
        <v>1981</v>
      </c>
      <c r="I3" s="13">
        <v>1982</v>
      </c>
      <c r="J3" s="13">
        <v>1983</v>
      </c>
      <c r="K3" s="13">
        <v>1984</v>
      </c>
      <c r="L3" s="13">
        <v>1985</v>
      </c>
      <c r="M3" s="13">
        <v>1986</v>
      </c>
      <c r="N3" s="13">
        <v>1987</v>
      </c>
      <c r="O3" s="13">
        <v>1988</v>
      </c>
      <c r="P3" s="13">
        <v>1989</v>
      </c>
      <c r="Q3" s="13">
        <v>1990</v>
      </c>
      <c r="R3" s="13">
        <v>1991</v>
      </c>
      <c r="S3" s="13">
        <v>1992</v>
      </c>
      <c r="T3" s="13">
        <v>1993</v>
      </c>
      <c r="U3" s="13">
        <v>1994</v>
      </c>
      <c r="V3" s="13">
        <v>1995</v>
      </c>
      <c r="W3" s="13">
        <v>1996</v>
      </c>
      <c r="X3" s="13">
        <v>1997</v>
      </c>
      <c r="Y3" s="13">
        <v>1998</v>
      </c>
      <c r="Z3" s="13">
        <v>1999</v>
      </c>
      <c r="AA3" s="2"/>
      <c r="AB3" s="2"/>
      <c r="AC3" s="2"/>
      <c r="AD3" s="2"/>
      <c r="AE3" s="2"/>
      <c r="AF3" s="2"/>
    </row>
    <row r="4" spans="1:32" ht="5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2"/>
      <c r="AB4" s="2"/>
      <c r="AC4" s="2"/>
      <c r="AD4" s="2"/>
      <c r="AE4" s="2"/>
      <c r="AF4" s="2"/>
    </row>
    <row r="5" spans="1:32" ht="15.75">
      <c r="A5" s="2"/>
      <c r="B5" s="2"/>
      <c r="C5" s="2"/>
      <c r="D5" s="2"/>
      <c r="E5" s="2"/>
      <c r="F5" s="2"/>
      <c r="G5" s="2"/>
      <c r="H5" s="1" t="s">
        <v>1</v>
      </c>
      <c r="I5" s="2"/>
      <c r="J5" s="2"/>
      <c r="K5" s="2"/>
      <c r="L5" s="2"/>
      <c r="M5" s="1" t="s">
        <v>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1" t="s">
        <v>5</v>
      </c>
      <c r="B8" s="9">
        <f aca="true" t="shared" si="0" ref="B8:Y8">(B32)*(B33)</f>
        <v>443.502</v>
      </c>
      <c r="C8" s="9">
        <f t="shared" si="0"/>
        <v>362.607</v>
      </c>
      <c r="D8" s="9">
        <f t="shared" si="0"/>
        <v>508.46400000000006</v>
      </c>
      <c r="E8" s="9">
        <f t="shared" si="0"/>
        <v>392.7316</v>
      </c>
      <c r="F8" s="9">
        <f t="shared" si="0"/>
        <v>631.1519999999999</v>
      </c>
      <c r="G8" s="9">
        <f t="shared" si="0"/>
        <v>697.0550000000001</v>
      </c>
      <c r="H8" s="9">
        <f t="shared" si="0"/>
        <v>671.8684999999999</v>
      </c>
      <c r="I8" s="9">
        <f t="shared" si="0"/>
        <v>489.34270000000004</v>
      </c>
      <c r="J8" s="9">
        <f t="shared" si="0"/>
        <v>582.1504</v>
      </c>
      <c r="K8" s="9">
        <f t="shared" si="0"/>
        <v>534.8629999999999</v>
      </c>
      <c r="L8" s="9">
        <f t="shared" si="0"/>
        <v>531.8765999999999</v>
      </c>
      <c r="M8" s="9">
        <f t="shared" si="0"/>
        <v>281.8422</v>
      </c>
      <c r="N8" s="9">
        <f t="shared" si="0"/>
        <v>316.18580000000003</v>
      </c>
      <c r="O8" s="9">
        <f t="shared" si="0"/>
        <v>412.8705</v>
      </c>
      <c r="P8" s="9">
        <f t="shared" si="0"/>
        <v>515.9105</v>
      </c>
      <c r="Q8" s="9">
        <f t="shared" si="0"/>
        <v>401.41049999999996</v>
      </c>
      <c r="R8" s="9">
        <f t="shared" si="0"/>
        <v>513.9258</v>
      </c>
      <c r="S8" s="9">
        <f t="shared" si="0"/>
        <v>477.4604</v>
      </c>
      <c r="T8" s="9">
        <f t="shared" si="0"/>
        <v>460.36049999999994</v>
      </c>
      <c r="U8" s="9">
        <f t="shared" si="0"/>
        <v>574.86</v>
      </c>
      <c r="V8" s="9">
        <f t="shared" si="0"/>
        <v>680.5951</v>
      </c>
      <c r="W8" s="9">
        <f t="shared" si="0"/>
        <v>744.9554999999999</v>
      </c>
      <c r="X8" s="9">
        <f t="shared" si="0"/>
        <v>704.9262</v>
      </c>
      <c r="Y8" s="9">
        <f t="shared" si="0"/>
        <v>665.642</v>
      </c>
      <c r="Z8" s="9">
        <f>(Z32)*(Z33)</f>
        <v>390.8512</v>
      </c>
      <c r="AA8" s="2"/>
      <c r="AB8" s="2"/>
      <c r="AC8" s="2"/>
      <c r="AD8" s="2"/>
      <c r="AE8" s="2"/>
      <c r="AF8" s="2"/>
    </row>
    <row r="9" spans="1:32" ht="15.75">
      <c r="A9" s="1" t="s">
        <v>6</v>
      </c>
      <c r="B9" s="9">
        <f aca="true" t="shared" si="1" ref="B9:Y9">B8</f>
        <v>443.502</v>
      </c>
      <c r="C9" s="9">
        <f t="shared" si="1"/>
        <v>362.607</v>
      </c>
      <c r="D9" s="9">
        <f t="shared" si="1"/>
        <v>508.46400000000006</v>
      </c>
      <c r="E9" s="9">
        <f t="shared" si="1"/>
        <v>392.7316</v>
      </c>
      <c r="F9" s="9">
        <f t="shared" si="1"/>
        <v>631.1519999999999</v>
      </c>
      <c r="G9" s="9">
        <f t="shared" si="1"/>
        <v>697.0550000000001</v>
      </c>
      <c r="H9" s="9">
        <f t="shared" si="1"/>
        <v>671.8684999999999</v>
      </c>
      <c r="I9" s="9">
        <f t="shared" si="1"/>
        <v>489.34270000000004</v>
      </c>
      <c r="J9" s="9">
        <f t="shared" si="1"/>
        <v>582.1504</v>
      </c>
      <c r="K9" s="9">
        <f t="shared" si="1"/>
        <v>534.8629999999999</v>
      </c>
      <c r="L9" s="9">
        <f t="shared" si="1"/>
        <v>531.8765999999999</v>
      </c>
      <c r="M9" s="9">
        <f t="shared" si="1"/>
        <v>281.8422</v>
      </c>
      <c r="N9" s="9">
        <f t="shared" si="1"/>
        <v>316.18580000000003</v>
      </c>
      <c r="O9" s="9">
        <f t="shared" si="1"/>
        <v>412.8705</v>
      </c>
      <c r="P9" s="9">
        <f t="shared" si="1"/>
        <v>515.9105</v>
      </c>
      <c r="Q9" s="9">
        <f t="shared" si="1"/>
        <v>401.41049999999996</v>
      </c>
      <c r="R9" s="9">
        <f t="shared" si="1"/>
        <v>513.9258</v>
      </c>
      <c r="S9" s="9">
        <f t="shared" si="1"/>
        <v>477.4604</v>
      </c>
      <c r="T9" s="9">
        <f t="shared" si="1"/>
        <v>460.36049999999994</v>
      </c>
      <c r="U9" s="9">
        <f t="shared" si="1"/>
        <v>574.86</v>
      </c>
      <c r="V9" s="9">
        <f t="shared" si="1"/>
        <v>680.5951</v>
      </c>
      <c r="W9" s="9">
        <f t="shared" si="1"/>
        <v>744.9554999999999</v>
      </c>
      <c r="X9" s="9">
        <f t="shared" si="1"/>
        <v>704.9262</v>
      </c>
      <c r="Y9" s="9">
        <f t="shared" si="1"/>
        <v>665.642</v>
      </c>
      <c r="Z9" s="9">
        <f>Z8</f>
        <v>390.8512</v>
      </c>
      <c r="AA9" s="2"/>
      <c r="AB9" s="2"/>
      <c r="AC9" s="2"/>
      <c r="AD9" s="2"/>
      <c r="AE9" s="2"/>
      <c r="AF9" s="2"/>
    </row>
    <row r="10" spans="1:32" ht="15.75">
      <c r="A10" s="2"/>
      <c r="B10" s="14"/>
      <c r="C10" s="14"/>
      <c r="D10" s="14"/>
      <c r="E10" s="14"/>
      <c r="F10" s="14"/>
      <c r="G10" s="14"/>
      <c r="H10" s="14"/>
      <c r="I10" s="9"/>
      <c r="J10" s="9"/>
      <c r="K10" s="9"/>
      <c r="L10" s="9"/>
      <c r="M10" s="9"/>
      <c r="N10" s="9"/>
      <c r="O10" s="9"/>
      <c r="P10" s="9"/>
      <c r="Q10" s="9"/>
      <c r="R10" s="9"/>
      <c r="S10" s="14"/>
      <c r="T10" s="14"/>
      <c r="U10" s="14"/>
      <c r="V10" s="14"/>
      <c r="W10" s="14"/>
      <c r="X10" s="14"/>
      <c r="Y10" s="14"/>
      <c r="Z10" s="14"/>
      <c r="AA10" s="2"/>
      <c r="AB10" s="2"/>
      <c r="AC10" s="2"/>
      <c r="AD10" s="2"/>
      <c r="AE10" s="2"/>
      <c r="AF10" s="2"/>
    </row>
    <row r="11" spans="1:32" ht="15.75">
      <c r="A11" s="1" t="s">
        <v>7</v>
      </c>
      <c r="B11" s="14"/>
      <c r="C11" s="14"/>
      <c r="D11" s="14"/>
      <c r="E11" s="14"/>
      <c r="F11" s="14"/>
      <c r="G11" s="14"/>
      <c r="H11" s="14"/>
      <c r="I11" s="9"/>
      <c r="J11" s="9"/>
      <c r="K11" s="9"/>
      <c r="L11" s="9"/>
      <c r="M11" s="9"/>
      <c r="N11" s="9"/>
      <c r="O11" s="9"/>
      <c r="P11" s="9"/>
      <c r="Q11" s="9"/>
      <c r="R11" s="9"/>
      <c r="S11" s="14"/>
      <c r="T11" s="14"/>
      <c r="U11" s="14"/>
      <c r="V11" s="14"/>
      <c r="W11" s="14"/>
      <c r="X11" s="14"/>
      <c r="Y11" s="14"/>
      <c r="Z11" s="14"/>
      <c r="AA11" s="2"/>
      <c r="AB11" s="2"/>
      <c r="AC11" s="2"/>
      <c r="AD11" s="2"/>
      <c r="AE11" s="2"/>
      <c r="AF11" s="2"/>
    </row>
    <row r="12" spans="1:32" ht="15.75">
      <c r="A12" s="1" t="s">
        <v>8</v>
      </c>
      <c r="B12" s="9">
        <v>24.55</v>
      </c>
      <c r="C12" s="9">
        <v>24.55</v>
      </c>
      <c r="D12" s="9">
        <v>20.07</v>
      </c>
      <c r="E12" s="9">
        <v>31.01</v>
      </c>
      <c r="F12" s="9">
        <v>28.23</v>
      </c>
      <c r="G12" s="9">
        <v>25.79</v>
      </c>
      <c r="H12" s="9">
        <v>30.68</v>
      </c>
      <c r="I12" s="9">
        <v>31.33</v>
      </c>
      <c r="J12" s="9">
        <v>24.15</v>
      </c>
      <c r="K12" s="9">
        <v>26.56</v>
      </c>
      <c r="L12" s="9">
        <v>26.56</v>
      </c>
      <c r="M12" s="9">
        <v>21.09</v>
      </c>
      <c r="N12" s="9">
        <v>21.59</v>
      </c>
      <c r="O12" s="9">
        <v>22.01</v>
      </c>
      <c r="P12" s="9">
        <v>22.06</v>
      </c>
      <c r="Q12" s="9">
        <v>22.09</v>
      </c>
      <c r="R12" s="9">
        <v>24.8</v>
      </c>
      <c r="S12" s="9">
        <v>21.91</v>
      </c>
      <c r="T12" s="9">
        <v>21.45</v>
      </c>
      <c r="U12" s="9">
        <v>25.74</v>
      </c>
      <c r="V12" s="9">
        <v>23.44</v>
      </c>
      <c r="W12" s="9">
        <v>27.27</v>
      </c>
      <c r="X12" s="9">
        <v>26.2</v>
      </c>
      <c r="Y12" s="9">
        <v>25.28</v>
      </c>
      <c r="Z12" s="15">
        <v>26.81</v>
      </c>
      <c r="AA12" s="2"/>
      <c r="AB12" s="2"/>
      <c r="AC12" s="2"/>
      <c r="AD12" s="2"/>
      <c r="AE12" s="2"/>
      <c r="AF12" s="2"/>
    </row>
    <row r="13" spans="1:32" ht="15.75">
      <c r="A13" s="1" t="s">
        <v>9</v>
      </c>
      <c r="B13" s="9">
        <v>46.57</v>
      </c>
      <c r="C13" s="9">
        <v>34.47</v>
      </c>
      <c r="D13" s="9">
        <v>33.29</v>
      </c>
      <c r="E13" s="9">
        <v>32.97</v>
      </c>
      <c r="F13" s="9">
        <v>32.94</v>
      </c>
      <c r="G13" s="9">
        <v>41.48</v>
      </c>
      <c r="H13" s="9">
        <v>43.66</v>
      </c>
      <c r="I13" s="9">
        <v>45.35</v>
      </c>
      <c r="J13" s="9">
        <v>43.52</v>
      </c>
      <c r="K13" s="9">
        <v>37.38</v>
      </c>
      <c r="L13" s="9">
        <v>34.7</v>
      </c>
      <c r="M13" s="9">
        <v>37.26</v>
      </c>
      <c r="N13" s="9">
        <v>34.37</v>
      </c>
      <c r="O13" s="9">
        <v>38.63</v>
      </c>
      <c r="P13" s="9">
        <v>41.07</v>
      </c>
      <c r="Q13" s="9">
        <v>41.89</v>
      </c>
      <c r="R13" s="9">
        <v>39.23</v>
      </c>
      <c r="S13" s="9">
        <v>50.95</v>
      </c>
      <c r="T13" s="9">
        <v>52.05</v>
      </c>
      <c r="U13" s="9">
        <v>54.23</v>
      </c>
      <c r="V13" s="9">
        <v>62.94</v>
      </c>
      <c r="W13" s="9">
        <v>67.61</v>
      </c>
      <c r="X13" s="9">
        <v>65.98</v>
      </c>
      <c r="Y13" s="9">
        <v>64.12</v>
      </c>
      <c r="Z13" s="15">
        <v>61.45</v>
      </c>
      <c r="AA13" s="2"/>
      <c r="AB13" s="2"/>
      <c r="AC13" s="2"/>
      <c r="AD13" s="2"/>
      <c r="AE13" s="2"/>
      <c r="AF13" s="2"/>
    </row>
    <row r="14" spans="1:32" ht="15.75">
      <c r="A14" s="1" t="s">
        <v>10</v>
      </c>
      <c r="B14" s="9">
        <v>10.23</v>
      </c>
      <c r="C14" s="9">
        <v>15.43</v>
      </c>
      <c r="D14" s="9">
        <v>20.24</v>
      </c>
      <c r="E14" s="9">
        <v>18.98</v>
      </c>
      <c r="F14" s="9">
        <v>19.36</v>
      </c>
      <c r="G14" s="9">
        <v>20.6</v>
      </c>
      <c r="H14" s="9">
        <v>22.41</v>
      </c>
      <c r="I14" s="9">
        <v>24.03</v>
      </c>
      <c r="J14" s="9">
        <v>25.24</v>
      </c>
      <c r="K14" s="9">
        <v>6</v>
      </c>
      <c r="L14" s="9">
        <v>6</v>
      </c>
      <c r="M14" s="9">
        <v>49.12</v>
      </c>
      <c r="N14" s="9">
        <v>47.96</v>
      </c>
      <c r="O14" s="9">
        <v>48.74</v>
      </c>
      <c r="P14" s="9">
        <v>50.66</v>
      </c>
      <c r="Q14" s="9">
        <v>53.34</v>
      </c>
      <c r="R14" s="9">
        <v>57.94</v>
      </c>
      <c r="S14" s="9">
        <v>65.77</v>
      </c>
      <c r="T14" s="9">
        <v>68.25</v>
      </c>
      <c r="U14" s="9">
        <v>71.52</v>
      </c>
      <c r="V14" s="9">
        <v>79.82</v>
      </c>
      <c r="W14" s="9">
        <v>83.2</v>
      </c>
      <c r="X14" s="9">
        <v>83.76</v>
      </c>
      <c r="Y14" s="9">
        <v>83.76</v>
      </c>
      <c r="Z14" s="15">
        <v>84.32</v>
      </c>
      <c r="AA14" s="2"/>
      <c r="AB14" s="2"/>
      <c r="AC14" s="2"/>
      <c r="AD14" s="2"/>
      <c r="AE14" s="2"/>
      <c r="AF14" s="2"/>
    </row>
    <row r="15" spans="1:32" ht="15.75">
      <c r="A15" s="1" t="s">
        <v>11</v>
      </c>
      <c r="B15" s="9">
        <v>32.89</v>
      </c>
      <c r="C15" s="9">
        <v>34.35</v>
      </c>
      <c r="D15" s="9">
        <v>38.67</v>
      </c>
      <c r="E15" s="9">
        <v>37.09</v>
      </c>
      <c r="F15" s="9">
        <v>43.27</v>
      </c>
      <c r="G15" s="9">
        <v>48.54</v>
      </c>
      <c r="H15" s="9">
        <v>54.32</v>
      </c>
      <c r="I15" s="9">
        <v>56.5</v>
      </c>
      <c r="J15" s="9">
        <v>59.17</v>
      </c>
      <c r="K15" s="9">
        <v>66.62</v>
      </c>
      <c r="L15" s="9">
        <v>66.05</v>
      </c>
      <c r="M15" s="9">
        <v>48.35</v>
      </c>
      <c r="N15" s="9">
        <v>49.63</v>
      </c>
      <c r="O15" s="9">
        <v>49.38</v>
      </c>
      <c r="P15" s="9">
        <v>52.67</v>
      </c>
      <c r="Q15" s="9">
        <v>54.31</v>
      </c>
      <c r="R15" s="9">
        <v>55.62</v>
      </c>
      <c r="S15" s="9">
        <v>81</v>
      </c>
      <c r="T15" s="9">
        <v>83.68</v>
      </c>
      <c r="U15" s="9">
        <v>87.13</v>
      </c>
      <c r="V15" s="9">
        <v>84.92</v>
      </c>
      <c r="W15" s="9">
        <v>87.16</v>
      </c>
      <c r="X15" s="9">
        <f>88.53+0.09</f>
        <v>88.62</v>
      </c>
      <c r="Y15" s="9">
        <f>84.96+0.09</f>
        <v>85.05</v>
      </c>
      <c r="Z15" s="15">
        <v>89.16</v>
      </c>
      <c r="AA15" s="1" t="s">
        <v>1</v>
      </c>
      <c r="AB15" s="2"/>
      <c r="AC15" s="2"/>
      <c r="AD15" s="2"/>
      <c r="AE15" s="2"/>
      <c r="AF15" s="2"/>
    </row>
    <row r="16" spans="1:32" ht="15.75">
      <c r="A16" s="1" t="s">
        <v>12</v>
      </c>
      <c r="B16" s="9">
        <v>12.45</v>
      </c>
      <c r="C16" s="9">
        <v>12.8</v>
      </c>
      <c r="D16" s="9">
        <v>14.32</v>
      </c>
      <c r="E16" s="9">
        <v>13.54</v>
      </c>
      <c r="F16" s="9">
        <v>18.67</v>
      </c>
      <c r="G16" s="9">
        <v>25.76</v>
      </c>
      <c r="H16" s="9">
        <v>29.88</v>
      </c>
      <c r="I16" s="9">
        <v>30.54</v>
      </c>
      <c r="J16" s="9">
        <v>28.5</v>
      </c>
      <c r="K16" s="9">
        <v>26.82</v>
      </c>
      <c r="L16" s="9">
        <v>32.28</v>
      </c>
      <c r="M16" s="9">
        <v>43.49</v>
      </c>
      <c r="N16" s="9">
        <v>47.51</v>
      </c>
      <c r="O16" s="9">
        <v>54.85</v>
      </c>
      <c r="P16" s="9">
        <v>59.08</v>
      </c>
      <c r="Q16" s="9">
        <v>58.4</v>
      </c>
      <c r="R16" s="9">
        <v>62.15</v>
      </c>
      <c r="S16" s="9">
        <v>64.48</v>
      </c>
      <c r="T16" s="9">
        <v>69.82</v>
      </c>
      <c r="U16" s="9">
        <v>66.21</v>
      </c>
      <c r="V16" s="9">
        <v>59.18</v>
      </c>
      <c r="W16" s="9">
        <v>65.96</v>
      </c>
      <c r="X16" s="9">
        <v>73.88</v>
      </c>
      <c r="Y16" s="9">
        <v>53.92</v>
      </c>
      <c r="Z16" s="15">
        <v>61.72</v>
      </c>
      <c r="AA16" s="2"/>
      <c r="AB16" s="2"/>
      <c r="AC16" s="2"/>
      <c r="AD16" s="2"/>
      <c r="AE16" s="2"/>
      <c r="AF16" s="2"/>
    </row>
    <row r="17" spans="1:32" ht="15.75">
      <c r="A17" s="1" t="s">
        <v>13</v>
      </c>
      <c r="B17" s="9">
        <v>16.41</v>
      </c>
      <c r="C17" s="9">
        <v>15.56</v>
      </c>
      <c r="D17" s="9">
        <v>16.21</v>
      </c>
      <c r="E17" s="9">
        <v>15.12</v>
      </c>
      <c r="F17" s="9">
        <v>17.41</v>
      </c>
      <c r="G17" s="9">
        <v>20.16</v>
      </c>
      <c r="H17" s="9">
        <v>22</v>
      </c>
      <c r="I17" s="9">
        <v>23.69</v>
      </c>
      <c r="J17" s="9">
        <v>25.15</v>
      </c>
      <c r="K17" s="9">
        <v>34.65</v>
      </c>
      <c r="L17" s="9">
        <v>34.53</v>
      </c>
      <c r="M17" s="9">
        <v>20.57</v>
      </c>
      <c r="N17" s="9">
        <v>20.58</v>
      </c>
      <c r="O17" s="9">
        <v>21.44</v>
      </c>
      <c r="P17" s="9">
        <v>22.8</v>
      </c>
      <c r="Q17" s="9">
        <v>24.49</v>
      </c>
      <c r="R17" s="9">
        <v>25.59</v>
      </c>
      <c r="S17" s="9">
        <v>27.93</v>
      </c>
      <c r="T17" s="9">
        <v>31.36</v>
      </c>
      <c r="U17" s="9">
        <v>33.3</v>
      </c>
      <c r="V17" s="9">
        <v>34.01</v>
      </c>
      <c r="W17" s="9">
        <v>35.37</v>
      </c>
      <c r="X17" s="9">
        <v>36.25</v>
      </c>
      <c r="Y17" s="9">
        <v>34.09</v>
      </c>
      <c r="Z17" s="15">
        <v>36.63</v>
      </c>
      <c r="AA17" s="2"/>
      <c r="AB17" s="2"/>
      <c r="AC17" s="2"/>
      <c r="AD17" s="2"/>
      <c r="AE17" s="2"/>
      <c r="AF17" s="2"/>
    </row>
    <row r="18" spans="1:32" ht="15.75">
      <c r="A18" s="1" t="s">
        <v>14</v>
      </c>
      <c r="B18" s="9">
        <v>20.3</v>
      </c>
      <c r="C18" s="9">
        <v>20.37</v>
      </c>
      <c r="D18" s="9">
        <v>14.42</v>
      </c>
      <c r="E18" s="9">
        <v>15.36</v>
      </c>
      <c r="F18" s="9">
        <v>16.6</v>
      </c>
      <c r="G18" s="9">
        <v>18.24</v>
      </c>
      <c r="H18" s="9">
        <v>18.5</v>
      </c>
      <c r="I18" s="9">
        <v>19.55</v>
      </c>
      <c r="J18" s="9">
        <v>19.41</v>
      </c>
      <c r="K18" s="9">
        <v>30.92</v>
      </c>
      <c r="L18" s="9">
        <v>32.65</v>
      </c>
      <c r="M18" s="9">
        <v>41.37</v>
      </c>
      <c r="N18" s="9">
        <v>44.08</v>
      </c>
      <c r="O18" s="9">
        <v>40.36</v>
      </c>
      <c r="P18" s="9">
        <v>42.86</v>
      </c>
      <c r="Q18" s="9">
        <v>42.61</v>
      </c>
      <c r="R18" s="9">
        <v>43.08</v>
      </c>
      <c r="S18" s="9">
        <v>42.02</v>
      </c>
      <c r="T18" s="9">
        <v>42.6</v>
      </c>
      <c r="U18" s="9">
        <v>42.09</v>
      </c>
      <c r="V18" s="9">
        <v>41.07</v>
      </c>
      <c r="W18" s="9">
        <v>45.23</v>
      </c>
      <c r="X18" s="9">
        <v>48</v>
      </c>
      <c r="Y18" s="9">
        <v>47.49</v>
      </c>
      <c r="Z18" s="15">
        <v>50.19</v>
      </c>
      <c r="AA18" s="2"/>
      <c r="AB18" s="2"/>
      <c r="AC18" s="2"/>
      <c r="AD18" s="2"/>
      <c r="AE18" s="2"/>
      <c r="AF18" s="2"/>
    </row>
    <row r="19" spans="1:32" ht="15.75">
      <c r="A19" s="1" t="s">
        <v>15</v>
      </c>
      <c r="B19" s="9">
        <v>22.04</v>
      </c>
      <c r="C19" s="9">
        <v>22.65</v>
      </c>
      <c r="D19" s="9">
        <v>25.35</v>
      </c>
      <c r="E19" s="9">
        <v>23.97</v>
      </c>
      <c r="F19" s="9">
        <v>30.23</v>
      </c>
      <c r="G19" s="9">
        <v>37.62</v>
      </c>
      <c r="H19" s="9">
        <v>45.43</v>
      </c>
      <c r="I19" s="9">
        <v>49.72</v>
      </c>
      <c r="J19" s="9">
        <v>51.26</v>
      </c>
      <c r="K19" s="9">
        <v>46.04</v>
      </c>
      <c r="L19" s="9">
        <v>47.33</v>
      </c>
      <c r="M19" s="9">
        <v>53.47</v>
      </c>
      <c r="N19" s="9">
        <v>47.89</v>
      </c>
      <c r="O19" s="9">
        <v>48.03</v>
      </c>
      <c r="P19" s="9">
        <v>55.59</v>
      </c>
      <c r="Q19" s="9">
        <v>55.09</v>
      </c>
      <c r="R19" s="9">
        <v>59.15</v>
      </c>
      <c r="S19" s="9">
        <v>65.34</v>
      </c>
      <c r="T19" s="9">
        <v>63.69</v>
      </c>
      <c r="U19" s="9">
        <v>65.4</v>
      </c>
      <c r="V19" s="9">
        <v>58.49</v>
      </c>
      <c r="W19" s="9">
        <v>57.65</v>
      </c>
      <c r="X19" s="9">
        <v>63.89</v>
      </c>
      <c r="Y19" s="9">
        <v>52.63</v>
      </c>
      <c r="Z19" s="15">
        <v>55.58</v>
      </c>
      <c r="AA19" s="2"/>
      <c r="AB19" s="2"/>
      <c r="AC19" s="2"/>
      <c r="AD19" s="2"/>
      <c r="AE19" s="2"/>
      <c r="AF19" s="2"/>
    </row>
    <row r="20" spans="1:32" ht="15.75">
      <c r="A20" s="1" t="s">
        <v>16</v>
      </c>
      <c r="B20" s="9">
        <v>13.38</v>
      </c>
      <c r="C20" s="9">
        <v>13.97</v>
      </c>
      <c r="D20" s="9">
        <v>15.73</v>
      </c>
      <c r="E20" s="9">
        <v>15.09</v>
      </c>
      <c r="F20" s="9">
        <v>16.65</v>
      </c>
      <c r="G20" s="9">
        <v>18.37</v>
      </c>
      <c r="H20" s="9">
        <v>19.81</v>
      </c>
      <c r="I20" s="9">
        <v>24.32</v>
      </c>
      <c r="J20" s="9">
        <v>24.41</v>
      </c>
      <c r="K20" s="9">
        <v>24.83</v>
      </c>
      <c r="L20" s="9">
        <v>24.63</v>
      </c>
      <c r="M20" s="9">
        <v>22.92</v>
      </c>
      <c r="N20" s="9">
        <v>23.13</v>
      </c>
      <c r="O20" s="9">
        <v>23.05</v>
      </c>
      <c r="P20" s="9">
        <v>25.05</v>
      </c>
      <c r="Q20" s="9">
        <v>25.82</v>
      </c>
      <c r="R20" s="9">
        <v>26.12</v>
      </c>
      <c r="S20" s="9">
        <v>29.7</v>
      </c>
      <c r="T20" s="9">
        <v>30.55</v>
      </c>
      <c r="U20" s="9">
        <v>31.17</v>
      </c>
      <c r="V20" s="9">
        <v>32.05</v>
      </c>
      <c r="W20" s="9">
        <v>33.82</v>
      </c>
      <c r="X20" s="9">
        <v>34.4</v>
      </c>
      <c r="Y20" s="9">
        <v>33.82</v>
      </c>
      <c r="Z20" s="15">
        <f>32.99+0.09</f>
        <v>33.080000000000005</v>
      </c>
      <c r="AA20" s="2"/>
      <c r="AB20" s="2"/>
      <c r="AC20" s="2"/>
      <c r="AD20" s="2"/>
      <c r="AE20" s="2"/>
      <c r="AF20" s="2"/>
    </row>
    <row r="21" spans="1:32" ht="15.75">
      <c r="A21" s="1" t="s">
        <v>17</v>
      </c>
      <c r="B21" s="9">
        <f aca="true" t="shared" si="2" ref="B21:Y21">SUM(B12:B20)</f>
        <v>198.82000000000002</v>
      </c>
      <c r="C21" s="9">
        <f t="shared" si="2"/>
        <v>194.14999999999998</v>
      </c>
      <c r="D21" s="9">
        <f t="shared" si="2"/>
        <v>198.29999999999998</v>
      </c>
      <c r="E21" s="9">
        <f t="shared" si="2"/>
        <v>203.13</v>
      </c>
      <c r="F21" s="9">
        <f t="shared" si="2"/>
        <v>223.36</v>
      </c>
      <c r="G21" s="9">
        <f t="shared" si="2"/>
        <v>256.56</v>
      </c>
      <c r="H21" s="9">
        <f t="shared" si="2"/>
        <v>286.69</v>
      </c>
      <c r="I21" s="9">
        <f t="shared" si="2"/>
        <v>305.03000000000003</v>
      </c>
      <c r="J21" s="9">
        <f t="shared" si="2"/>
        <v>300.81</v>
      </c>
      <c r="K21" s="9">
        <f t="shared" si="2"/>
        <v>299.82</v>
      </c>
      <c r="L21" s="9">
        <f t="shared" si="2"/>
        <v>304.73</v>
      </c>
      <c r="M21" s="9">
        <f t="shared" si="2"/>
        <v>337.64000000000004</v>
      </c>
      <c r="N21" s="9">
        <f t="shared" si="2"/>
        <v>336.73999999999995</v>
      </c>
      <c r="O21" s="9">
        <f t="shared" si="2"/>
        <v>346.48999999999995</v>
      </c>
      <c r="P21" s="9">
        <f t="shared" si="2"/>
        <v>371.84</v>
      </c>
      <c r="Q21" s="9">
        <f t="shared" si="2"/>
        <v>378.04</v>
      </c>
      <c r="R21" s="9">
        <f t="shared" si="2"/>
        <v>393.67999999999995</v>
      </c>
      <c r="S21" s="9">
        <f t="shared" si="2"/>
        <v>449.09999999999997</v>
      </c>
      <c r="T21" s="9">
        <f t="shared" si="2"/>
        <v>463.45000000000005</v>
      </c>
      <c r="U21" s="9">
        <f t="shared" si="2"/>
        <v>476.79</v>
      </c>
      <c r="V21" s="9">
        <f t="shared" si="2"/>
        <v>475.92</v>
      </c>
      <c r="W21" s="9">
        <f t="shared" si="2"/>
        <v>503.27</v>
      </c>
      <c r="X21" s="9">
        <f t="shared" si="2"/>
        <v>520.98</v>
      </c>
      <c r="Y21" s="9">
        <f t="shared" si="2"/>
        <v>480.16</v>
      </c>
      <c r="Z21" s="9">
        <f>SUM(Z12:Z20)</f>
        <v>498.94</v>
      </c>
      <c r="AA21" s="2"/>
      <c r="AB21" s="2"/>
      <c r="AC21" s="2"/>
      <c r="AD21" s="2"/>
      <c r="AE21" s="2"/>
      <c r="AF21" s="2"/>
    </row>
    <row r="22" spans="1:32" ht="15.75">
      <c r="A22" s="2"/>
      <c r="B22" s="14"/>
      <c r="C22" s="14"/>
      <c r="D22" s="14"/>
      <c r="E22" s="14"/>
      <c r="F22" s="14"/>
      <c r="G22" s="14"/>
      <c r="H22" s="14"/>
      <c r="I22" s="9"/>
      <c r="J22" s="9"/>
      <c r="K22" s="9"/>
      <c r="L22" s="9"/>
      <c r="M22" s="9"/>
      <c r="N22" s="9"/>
      <c r="O22" s="9"/>
      <c r="P22" s="9"/>
      <c r="Q22" s="9"/>
      <c r="R22" s="9"/>
      <c r="S22" s="14"/>
      <c r="T22" s="14"/>
      <c r="U22" s="14"/>
      <c r="V22" s="14"/>
      <c r="W22" s="14"/>
      <c r="X22" s="14"/>
      <c r="Y22" s="14"/>
      <c r="Z22" s="16"/>
      <c r="AA22" s="2"/>
      <c r="AB22" s="2"/>
      <c r="AC22" s="2"/>
      <c r="AD22" s="2"/>
      <c r="AE22" s="2"/>
      <c r="AF22" s="2"/>
    </row>
    <row r="23" spans="1:32" ht="15.75">
      <c r="A23" s="1" t="s">
        <v>18</v>
      </c>
      <c r="B23" s="9">
        <v>30.2</v>
      </c>
      <c r="C23" s="9">
        <v>31.56</v>
      </c>
      <c r="D23" s="9">
        <v>33.59</v>
      </c>
      <c r="E23" s="9">
        <v>36.21</v>
      </c>
      <c r="F23" s="9">
        <v>42.94</v>
      </c>
      <c r="G23" s="9">
        <v>41</v>
      </c>
      <c r="H23" s="9">
        <v>38.03</v>
      </c>
      <c r="I23" s="9">
        <v>53.59</v>
      </c>
      <c r="J23" s="9">
        <v>54.13</v>
      </c>
      <c r="K23" s="9">
        <v>55.16</v>
      </c>
      <c r="L23" s="9">
        <v>39.09</v>
      </c>
      <c r="M23" s="9">
        <v>35.78</v>
      </c>
      <c r="N23" s="9">
        <v>34.93</v>
      </c>
      <c r="O23" s="9">
        <v>37.92</v>
      </c>
      <c r="P23" s="9">
        <v>36.81</v>
      </c>
      <c r="Q23" s="9">
        <v>42.6</v>
      </c>
      <c r="R23" s="9">
        <v>38.67</v>
      </c>
      <c r="S23" s="9">
        <v>60.15</v>
      </c>
      <c r="T23" s="9">
        <v>70.29</v>
      </c>
      <c r="U23" s="9">
        <v>74.62</v>
      </c>
      <c r="V23" s="9">
        <v>78.69</v>
      </c>
      <c r="W23" s="9">
        <v>73.66</v>
      </c>
      <c r="X23" s="9">
        <v>86.55</v>
      </c>
      <c r="Y23" s="9">
        <v>81.64</v>
      </c>
      <c r="Z23" s="15">
        <v>69.98</v>
      </c>
      <c r="AA23" s="2"/>
      <c r="AB23" s="2"/>
      <c r="AC23" s="2"/>
      <c r="AD23" s="2"/>
      <c r="AE23" s="2"/>
      <c r="AF23" s="2"/>
    </row>
    <row r="24" spans="1:32" ht="15.75">
      <c r="A24" s="1" t="s">
        <v>19</v>
      </c>
      <c r="B24" s="9">
        <v>5.83</v>
      </c>
      <c r="C24" s="9">
        <v>6.2</v>
      </c>
      <c r="D24" s="9">
        <v>6.55</v>
      </c>
      <c r="E24" s="9">
        <v>6.97</v>
      </c>
      <c r="F24" s="9">
        <v>8.09</v>
      </c>
      <c r="G24" s="9">
        <v>18.85</v>
      </c>
      <c r="H24" s="9">
        <v>18.96</v>
      </c>
      <c r="I24" s="9">
        <v>16.44</v>
      </c>
      <c r="J24" s="9">
        <v>18.68</v>
      </c>
      <c r="K24" s="9">
        <v>22.28</v>
      </c>
      <c r="L24" s="9">
        <v>22.78</v>
      </c>
      <c r="M24" s="9">
        <v>14.5</v>
      </c>
      <c r="N24" s="9">
        <v>14.65</v>
      </c>
      <c r="O24" s="9">
        <v>16.8</v>
      </c>
      <c r="P24" s="9">
        <v>17.66</v>
      </c>
      <c r="Q24" s="9">
        <v>18.1</v>
      </c>
      <c r="R24" s="9">
        <v>17.93</v>
      </c>
      <c r="S24" s="9">
        <v>38.46</v>
      </c>
      <c r="T24" s="9">
        <v>47.7</v>
      </c>
      <c r="U24" s="9">
        <v>55.13</v>
      </c>
      <c r="V24" s="9">
        <v>56.91</v>
      </c>
      <c r="W24" s="9">
        <v>61.63</v>
      </c>
      <c r="X24" s="9">
        <v>60.06</v>
      </c>
      <c r="Y24" s="9">
        <v>74.2</v>
      </c>
      <c r="Z24" s="15">
        <v>52.51</v>
      </c>
      <c r="AA24" s="2"/>
      <c r="AB24" s="2"/>
      <c r="AC24" s="2"/>
      <c r="AD24" s="2"/>
      <c r="AE24" s="2"/>
      <c r="AF24" s="2"/>
    </row>
    <row r="25" spans="1:32" ht="15.75">
      <c r="A25" s="1" t="s">
        <v>20</v>
      </c>
      <c r="B25" s="9">
        <v>86.79</v>
      </c>
      <c r="C25" s="9">
        <v>84.56</v>
      </c>
      <c r="D25" s="9">
        <v>83.27</v>
      </c>
      <c r="E25" s="9">
        <v>86.42</v>
      </c>
      <c r="F25" s="9">
        <v>92.92</v>
      </c>
      <c r="G25" s="9">
        <v>100.39</v>
      </c>
      <c r="H25" s="9">
        <v>87.87</v>
      </c>
      <c r="I25" s="9">
        <v>82.97</v>
      </c>
      <c r="J25" s="9">
        <v>118.12</v>
      </c>
      <c r="K25" s="9">
        <v>108.99</v>
      </c>
      <c r="L25" s="9">
        <v>92.12</v>
      </c>
      <c r="M25" s="9">
        <v>68.53</v>
      </c>
      <c r="N25" s="9">
        <v>51.43</v>
      </c>
      <c r="O25" s="9">
        <v>44.44</v>
      </c>
      <c r="P25" s="9">
        <v>46.27</v>
      </c>
      <c r="Q25" s="9">
        <v>50.82</v>
      </c>
      <c r="R25" s="9">
        <f>19.28+29.2</f>
        <v>48.480000000000004</v>
      </c>
      <c r="S25" s="9">
        <v>31.52</v>
      </c>
      <c r="T25" s="9">
        <v>31.87</v>
      </c>
      <c r="U25" s="9">
        <v>31.62</v>
      </c>
      <c r="V25" s="9">
        <v>36.16</v>
      </c>
      <c r="W25" s="9">
        <v>35.69</v>
      </c>
      <c r="X25" s="9">
        <v>35.89</v>
      </c>
      <c r="Y25" s="9">
        <v>37.81</v>
      </c>
      <c r="Z25" s="15">
        <v>35.93</v>
      </c>
      <c r="AA25" s="2"/>
      <c r="AB25" s="2"/>
      <c r="AC25" s="2"/>
      <c r="AD25" s="2"/>
      <c r="AE25" s="2"/>
      <c r="AF25" s="2"/>
    </row>
    <row r="26" spans="1:32" ht="15.75">
      <c r="A26" s="1" t="s">
        <v>21</v>
      </c>
      <c r="B26" s="9">
        <f aca="true" t="shared" si="3" ref="B26:Y26">SUM(B23:B25)</f>
        <v>122.82000000000001</v>
      </c>
      <c r="C26" s="9">
        <f t="shared" si="3"/>
        <v>122.32</v>
      </c>
      <c r="D26" s="9">
        <f t="shared" si="3"/>
        <v>123.41</v>
      </c>
      <c r="E26" s="9">
        <f t="shared" si="3"/>
        <v>129.6</v>
      </c>
      <c r="F26" s="9">
        <f t="shared" si="3"/>
        <v>143.95</v>
      </c>
      <c r="G26" s="9">
        <f t="shared" si="3"/>
        <v>160.24</v>
      </c>
      <c r="H26" s="9">
        <f t="shared" si="3"/>
        <v>144.86</v>
      </c>
      <c r="I26" s="9">
        <f t="shared" si="3"/>
        <v>153</v>
      </c>
      <c r="J26" s="9">
        <f t="shared" si="3"/>
        <v>190.93</v>
      </c>
      <c r="K26" s="9">
        <f t="shared" si="3"/>
        <v>186.43</v>
      </c>
      <c r="L26" s="9">
        <f t="shared" si="3"/>
        <v>153.99</v>
      </c>
      <c r="M26" s="9">
        <f t="shared" si="3"/>
        <v>118.81</v>
      </c>
      <c r="N26" s="9">
        <f t="shared" si="3"/>
        <v>101.00999999999999</v>
      </c>
      <c r="O26" s="9">
        <f t="shared" si="3"/>
        <v>99.16</v>
      </c>
      <c r="P26" s="9">
        <f t="shared" si="3"/>
        <v>100.74000000000001</v>
      </c>
      <c r="Q26" s="9">
        <f t="shared" si="3"/>
        <v>111.52000000000001</v>
      </c>
      <c r="R26" s="9">
        <f t="shared" si="3"/>
        <v>105.08000000000001</v>
      </c>
      <c r="S26" s="9">
        <f t="shared" si="3"/>
        <v>130.13</v>
      </c>
      <c r="T26" s="9">
        <f t="shared" si="3"/>
        <v>149.86</v>
      </c>
      <c r="U26" s="9">
        <f t="shared" si="3"/>
        <v>161.37</v>
      </c>
      <c r="V26" s="9">
        <f t="shared" si="3"/>
        <v>171.76</v>
      </c>
      <c r="W26" s="9">
        <f t="shared" si="3"/>
        <v>170.98</v>
      </c>
      <c r="X26" s="9">
        <f t="shared" si="3"/>
        <v>182.5</v>
      </c>
      <c r="Y26" s="9">
        <f t="shared" si="3"/>
        <v>193.65</v>
      </c>
      <c r="Z26" s="9">
        <f>SUM(Z23:Z25)</f>
        <v>158.42000000000002</v>
      </c>
      <c r="AA26" s="2"/>
      <c r="AB26" s="2"/>
      <c r="AC26" s="2"/>
      <c r="AD26" s="2"/>
      <c r="AE26" s="2"/>
      <c r="AF26" s="2"/>
    </row>
    <row r="27" spans="1:32" ht="15.75">
      <c r="A27" s="2"/>
      <c r="B27" s="14"/>
      <c r="C27" s="14"/>
      <c r="D27" s="14"/>
      <c r="E27" s="14"/>
      <c r="F27" s="14"/>
      <c r="G27" s="14"/>
      <c r="H27" s="14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4"/>
      <c r="U27" s="14"/>
      <c r="V27" s="14"/>
      <c r="W27" s="14"/>
      <c r="X27" s="14"/>
      <c r="Y27" s="9"/>
      <c r="Z27" s="9"/>
      <c r="AA27" s="2"/>
      <c r="AB27" s="2"/>
      <c r="AC27" s="2"/>
      <c r="AD27" s="2"/>
      <c r="AE27" s="2"/>
      <c r="AF27" s="2"/>
    </row>
    <row r="28" spans="1:32" ht="15.75">
      <c r="A28" s="1" t="s">
        <v>22</v>
      </c>
      <c r="B28" s="9">
        <f aca="true" t="shared" si="4" ref="B28:Y28">B21+B26</f>
        <v>321.64000000000004</v>
      </c>
      <c r="C28" s="9">
        <f t="shared" si="4"/>
        <v>316.46999999999997</v>
      </c>
      <c r="D28" s="9">
        <f t="shared" si="4"/>
        <v>321.71</v>
      </c>
      <c r="E28" s="9">
        <f t="shared" si="4"/>
        <v>332.73</v>
      </c>
      <c r="F28" s="9">
        <f t="shared" si="4"/>
        <v>367.31</v>
      </c>
      <c r="G28" s="9">
        <f t="shared" si="4"/>
        <v>416.8</v>
      </c>
      <c r="H28" s="9">
        <f t="shared" si="4"/>
        <v>431.55</v>
      </c>
      <c r="I28" s="9">
        <f t="shared" si="4"/>
        <v>458.03000000000003</v>
      </c>
      <c r="J28" s="9">
        <f t="shared" si="4"/>
        <v>491.74</v>
      </c>
      <c r="K28" s="9">
        <f t="shared" si="4"/>
        <v>486.25</v>
      </c>
      <c r="L28" s="9">
        <f t="shared" si="4"/>
        <v>458.72</v>
      </c>
      <c r="M28" s="9">
        <f t="shared" si="4"/>
        <v>456.45000000000005</v>
      </c>
      <c r="N28" s="9">
        <f t="shared" si="4"/>
        <v>437.74999999999994</v>
      </c>
      <c r="O28" s="9">
        <f t="shared" si="4"/>
        <v>445.65</v>
      </c>
      <c r="P28" s="9">
        <f t="shared" si="4"/>
        <v>472.58</v>
      </c>
      <c r="Q28" s="9">
        <f t="shared" si="4"/>
        <v>489.56000000000006</v>
      </c>
      <c r="R28" s="9">
        <f t="shared" si="4"/>
        <v>498.76</v>
      </c>
      <c r="S28" s="9">
        <f t="shared" si="4"/>
        <v>579.23</v>
      </c>
      <c r="T28" s="9">
        <f t="shared" si="4"/>
        <v>613.3100000000001</v>
      </c>
      <c r="U28" s="9">
        <f t="shared" si="4"/>
        <v>638.1600000000001</v>
      </c>
      <c r="V28" s="9">
        <f t="shared" si="4"/>
        <v>647.6800000000001</v>
      </c>
      <c r="W28" s="9">
        <f t="shared" si="4"/>
        <v>674.25</v>
      </c>
      <c r="X28" s="9">
        <f t="shared" si="4"/>
        <v>703.48</v>
      </c>
      <c r="Y28" s="9">
        <f t="shared" si="4"/>
        <v>673.8100000000001</v>
      </c>
      <c r="Z28" s="9">
        <f>Z21+Z26</f>
        <v>657.36</v>
      </c>
      <c r="AA28" s="2"/>
      <c r="AB28" s="2"/>
      <c r="AC28" s="2"/>
      <c r="AD28" s="2"/>
      <c r="AE28" s="2"/>
      <c r="AF28" s="2"/>
    </row>
    <row r="29" spans="1:32" ht="15.75">
      <c r="A29" s="2"/>
      <c r="B29" s="14"/>
      <c r="C29" s="14"/>
      <c r="D29" s="14"/>
      <c r="E29" s="14"/>
      <c r="F29" s="14"/>
      <c r="G29" s="14"/>
      <c r="H29" s="1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4"/>
      <c r="U29" s="14"/>
      <c r="V29" s="14"/>
      <c r="W29" s="14"/>
      <c r="X29" s="14"/>
      <c r="Y29" s="14"/>
      <c r="Z29" s="14"/>
      <c r="AA29" s="2"/>
      <c r="AB29" s="2"/>
      <c r="AC29" s="2"/>
      <c r="AD29" s="2"/>
      <c r="AE29" s="2"/>
      <c r="AF29" s="2"/>
    </row>
    <row r="30" spans="1:32" ht="15.75">
      <c r="A30" s="1" t="s">
        <v>23</v>
      </c>
      <c r="B30" s="9">
        <f aca="true" t="shared" si="5" ref="B30:Y30">B9-B28</f>
        <v>121.86199999999997</v>
      </c>
      <c r="C30" s="9">
        <f t="shared" si="5"/>
        <v>46.13700000000006</v>
      </c>
      <c r="D30" s="9">
        <f t="shared" si="5"/>
        <v>186.75400000000008</v>
      </c>
      <c r="E30" s="9">
        <f t="shared" si="5"/>
        <v>60.001599999999996</v>
      </c>
      <c r="F30" s="9">
        <f t="shared" si="5"/>
        <v>263.8419999999999</v>
      </c>
      <c r="G30" s="9">
        <f t="shared" si="5"/>
        <v>280.25500000000005</v>
      </c>
      <c r="H30" s="9">
        <f t="shared" si="5"/>
        <v>240.31849999999991</v>
      </c>
      <c r="I30" s="9">
        <f t="shared" si="5"/>
        <v>31.312700000000007</v>
      </c>
      <c r="J30" s="9">
        <f t="shared" si="5"/>
        <v>90.41039999999998</v>
      </c>
      <c r="K30" s="9">
        <f t="shared" si="5"/>
        <v>48.61299999999994</v>
      </c>
      <c r="L30" s="9">
        <f t="shared" si="5"/>
        <v>73.15659999999991</v>
      </c>
      <c r="M30" s="9">
        <f t="shared" si="5"/>
        <v>-174.60780000000005</v>
      </c>
      <c r="N30" s="9">
        <f t="shared" si="5"/>
        <v>-121.56419999999991</v>
      </c>
      <c r="O30" s="9">
        <f t="shared" si="5"/>
        <v>-32.779499999999985</v>
      </c>
      <c r="P30" s="9">
        <f t="shared" si="5"/>
        <v>43.33049999999997</v>
      </c>
      <c r="Q30" s="9">
        <f t="shared" si="5"/>
        <v>-88.1495000000001</v>
      </c>
      <c r="R30" s="9">
        <f t="shared" si="5"/>
        <v>15.16579999999999</v>
      </c>
      <c r="S30" s="9">
        <f t="shared" si="5"/>
        <v>-101.76960000000003</v>
      </c>
      <c r="T30" s="9">
        <f t="shared" si="5"/>
        <v>-152.9495000000001</v>
      </c>
      <c r="U30" s="9">
        <f t="shared" si="5"/>
        <v>-63.30000000000007</v>
      </c>
      <c r="V30" s="9">
        <f t="shared" si="5"/>
        <v>32.91509999999994</v>
      </c>
      <c r="W30" s="9">
        <f t="shared" si="5"/>
        <v>70.70549999999992</v>
      </c>
      <c r="X30" s="9">
        <f t="shared" si="5"/>
        <v>1.4461999999999762</v>
      </c>
      <c r="Y30" s="9">
        <f t="shared" si="5"/>
        <v>-8.168000000000006</v>
      </c>
      <c r="Z30" s="9">
        <f>Z9-Z28</f>
        <v>-266.5088</v>
      </c>
      <c r="AA30" s="2"/>
      <c r="AB30" s="2"/>
      <c r="AC30" s="2"/>
      <c r="AD30" s="2"/>
      <c r="AE30" s="2"/>
      <c r="AF30" s="2"/>
    </row>
    <row r="31" spans="1:32" ht="6.75" customHeight="1">
      <c r="A31" s="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2"/>
      <c r="AB31" s="2"/>
      <c r="AC31" s="2"/>
      <c r="AD31" s="2"/>
      <c r="AE31" s="2"/>
      <c r="AF31" s="2"/>
    </row>
    <row r="32" spans="1:32" ht="15.75">
      <c r="A32" s="1" t="s">
        <v>24</v>
      </c>
      <c r="B32" s="9">
        <v>7.74</v>
      </c>
      <c r="C32" s="9">
        <v>6.51</v>
      </c>
      <c r="D32" s="9">
        <v>8.8</v>
      </c>
      <c r="E32" s="9">
        <v>7.57</v>
      </c>
      <c r="F32" s="9">
        <v>9.74</v>
      </c>
      <c r="G32" s="9">
        <v>10.9</v>
      </c>
      <c r="H32" s="9">
        <v>9.85</v>
      </c>
      <c r="I32" s="9">
        <v>7.21</v>
      </c>
      <c r="J32" s="9">
        <v>8.32</v>
      </c>
      <c r="K32" s="9">
        <v>7.63</v>
      </c>
      <c r="L32" s="9">
        <v>7.38</v>
      </c>
      <c r="M32" s="9">
        <v>3.69</v>
      </c>
      <c r="N32" s="9">
        <v>4.49</v>
      </c>
      <c r="O32" s="9">
        <v>5.95</v>
      </c>
      <c r="P32" s="9">
        <v>6.61</v>
      </c>
      <c r="Q32" s="9">
        <v>5.35</v>
      </c>
      <c r="R32" s="9">
        <v>6.69</v>
      </c>
      <c r="S32" s="9">
        <v>5.57</v>
      </c>
      <c r="T32" s="9">
        <v>5.51</v>
      </c>
      <c r="U32" s="9">
        <v>6.7</v>
      </c>
      <c r="V32" s="9">
        <v>8.87</v>
      </c>
      <c r="W32" s="9">
        <v>9.85</v>
      </c>
      <c r="X32" s="9">
        <v>8.41</v>
      </c>
      <c r="Y32" s="9">
        <v>9.64</v>
      </c>
      <c r="Z32" s="15">
        <v>5.36</v>
      </c>
      <c r="AA32" s="2"/>
      <c r="AB32" s="2"/>
      <c r="AC32" s="2"/>
      <c r="AD32" s="2"/>
      <c r="AE32" s="2"/>
      <c r="AF32" s="2"/>
    </row>
    <row r="33" spans="1:32" ht="15.75">
      <c r="A33" s="1" t="s">
        <v>25</v>
      </c>
      <c r="B33" s="9">
        <v>57.3</v>
      </c>
      <c r="C33" s="9">
        <v>55.7</v>
      </c>
      <c r="D33" s="9">
        <v>57.78</v>
      </c>
      <c r="E33" s="9">
        <v>51.88</v>
      </c>
      <c r="F33" s="9">
        <v>64.8</v>
      </c>
      <c r="G33" s="9">
        <v>63.95</v>
      </c>
      <c r="H33" s="9">
        <v>68.21</v>
      </c>
      <c r="I33" s="9">
        <v>67.87</v>
      </c>
      <c r="J33" s="9">
        <v>69.97</v>
      </c>
      <c r="K33" s="9">
        <v>70.1</v>
      </c>
      <c r="L33" s="9">
        <v>72.07</v>
      </c>
      <c r="M33" s="9">
        <v>76.38</v>
      </c>
      <c r="N33" s="9">
        <v>70.42</v>
      </c>
      <c r="O33" s="9">
        <v>69.39</v>
      </c>
      <c r="P33" s="9">
        <v>78.05</v>
      </c>
      <c r="Q33" s="9">
        <v>75.03</v>
      </c>
      <c r="R33" s="9">
        <v>76.82</v>
      </c>
      <c r="S33" s="9">
        <v>85.72</v>
      </c>
      <c r="T33" s="9">
        <v>83.55</v>
      </c>
      <c r="U33" s="9">
        <v>85.8</v>
      </c>
      <c r="V33" s="9">
        <v>76.73</v>
      </c>
      <c r="W33" s="9">
        <v>75.63</v>
      </c>
      <c r="X33" s="9">
        <v>83.82</v>
      </c>
      <c r="Y33" s="9">
        <v>69.05</v>
      </c>
      <c r="Z33" s="15">
        <v>72.92</v>
      </c>
      <c r="AA33" s="2"/>
      <c r="AB33" s="2"/>
      <c r="AC33" s="2"/>
      <c r="AD33" s="2"/>
      <c r="AE33" s="2"/>
      <c r="AF33" s="2"/>
    </row>
    <row r="34" spans="1:32" ht="8.25" customHeight="1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"/>
      <c r="AB34" s="2"/>
      <c r="AC34" s="2"/>
      <c r="AD34" s="2"/>
      <c r="AE34" s="2"/>
      <c r="AF34" s="2"/>
    </row>
    <row r="35" spans="1:32" ht="15.75">
      <c r="A35" s="2"/>
      <c r="B35" s="2"/>
      <c r="C35" s="2"/>
      <c r="D35" s="2"/>
      <c r="E35" s="2"/>
      <c r="F35" s="2"/>
      <c r="G35" s="2"/>
      <c r="H35" s="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2"/>
      <c r="V35" s="2"/>
      <c r="W35" s="2"/>
      <c r="X35" s="2"/>
      <c r="Y35" s="2"/>
      <c r="Z35" s="4"/>
      <c r="AA35" s="2"/>
      <c r="AB35" s="2"/>
      <c r="AC35" s="2"/>
      <c r="AD35" s="2"/>
      <c r="AE35" s="2"/>
      <c r="AF35" s="2"/>
    </row>
    <row r="36" spans="1:32" ht="15.75">
      <c r="A36" s="12" t="s">
        <v>36</v>
      </c>
      <c r="B36" s="2"/>
      <c r="C36" s="2"/>
      <c r="D36" s="2"/>
      <c r="E36" s="2"/>
      <c r="F36" s="2"/>
      <c r="G36" s="2"/>
      <c r="H36" s="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2"/>
      <c r="V36" s="2"/>
      <c r="W36" s="2"/>
      <c r="X36" s="2"/>
      <c r="Y36" s="2"/>
      <c r="Z36" s="4"/>
      <c r="AA36" s="2"/>
      <c r="AB36" s="2"/>
      <c r="AC36" s="2"/>
      <c r="AD36" s="2"/>
      <c r="AE36" s="2"/>
      <c r="AF36" s="2"/>
    </row>
    <row r="37" spans="1:32" ht="5.25" customHeight="1">
      <c r="A37" s="7"/>
      <c r="B37" s="7"/>
      <c r="C37" s="7"/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7"/>
      <c r="U37" s="7"/>
      <c r="V37" s="7"/>
      <c r="W37" s="7"/>
      <c r="X37" s="7"/>
      <c r="Y37" s="7"/>
      <c r="Z37" s="7"/>
      <c r="AA37" s="2"/>
      <c r="AB37" s="2"/>
      <c r="AC37" s="2"/>
      <c r="AD37" s="2"/>
      <c r="AE37" s="2"/>
      <c r="AF37" s="2"/>
    </row>
    <row r="38" spans="1:32" ht="15.75">
      <c r="A38" s="1" t="s">
        <v>0</v>
      </c>
      <c r="B38" s="3">
        <v>1975</v>
      </c>
      <c r="C38" s="3">
        <v>1976</v>
      </c>
      <c r="D38" s="3">
        <v>1977</v>
      </c>
      <c r="E38" s="3">
        <v>1978</v>
      </c>
      <c r="F38" s="3">
        <v>1979</v>
      </c>
      <c r="G38" s="3">
        <v>1980</v>
      </c>
      <c r="H38" s="3">
        <v>1981</v>
      </c>
      <c r="I38" s="5">
        <v>1982</v>
      </c>
      <c r="J38" s="5">
        <v>1983</v>
      </c>
      <c r="K38" s="5">
        <v>1984</v>
      </c>
      <c r="L38" s="5">
        <v>1985</v>
      </c>
      <c r="M38" s="5">
        <v>1986</v>
      </c>
      <c r="N38" s="5">
        <v>1987</v>
      </c>
      <c r="O38" s="5">
        <v>1988</v>
      </c>
      <c r="P38" s="5">
        <v>1989</v>
      </c>
      <c r="Q38" s="5">
        <v>1990</v>
      </c>
      <c r="R38" s="5">
        <v>1991</v>
      </c>
      <c r="S38" s="5">
        <v>1992</v>
      </c>
      <c r="T38" s="5">
        <v>1993</v>
      </c>
      <c r="U38" s="3">
        <v>1994</v>
      </c>
      <c r="V38" s="3">
        <v>1995</v>
      </c>
      <c r="W38" s="3">
        <v>1996</v>
      </c>
      <c r="X38" s="3">
        <v>1997</v>
      </c>
      <c r="Y38" s="3">
        <v>1998</v>
      </c>
      <c r="Z38" s="3">
        <v>1999</v>
      </c>
      <c r="AA38" s="2"/>
      <c r="AB38" s="2"/>
      <c r="AC38" s="2"/>
      <c r="AD38" s="2"/>
      <c r="AE38" s="2"/>
      <c r="AF38" s="2"/>
    </row>
    <row r="39" spans="1:32" ht="7.5" customHeight="1">
      <c r="A39" s="7"/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7"/>
      <c r="V39" s="7"/>
      <c r="W39" s="7"/>
      <c r="X39" s="7"/>
      <c r="Y39" s="7"/>
      <c r="Z39" s="7"/>
      <c r="AA39" s="2"/>
      <c r="AB39" s="2"/>
      <c r="AC39" s="2"/>
      <c r="AD39" s="2"/>
      <c r="AE39" s="2"/>
      <c r="AF39" s="2"/>
    </row>
    <row r="40" spans="1:32" ht="15.75">
      <c r="A40" s="2"/>
      <c r="B40" s="2"/>
      <c r="C40" s="2"/>
      <c r="D40" s="2"/>
      <c r="E40" s="2"/>
      <c r="F40" s="2"/>
      <c r="G40" s="2"/>
      <c r="H40" s="1" t="s">
        <v>1</v>
      </c>
      <c r="I40" s="4"/>
      <c r="J40" s="2"/>
      <c r="K40" s="2"/>
      <c r="L40" s="2"/>
      <c r="M40" s="6" t="s">
        <v>2</v>
      </c>
      <c r="N40" s="4"/>
      <c r="O40" s="2"/>
      <c r="P40" s="4"/>
      <c r="Q40" s="4"/>
      <c r="R40" s="4"/>
      <c r="S40" s="2"/>
      <c r="T40" s="1" t="s">
        <v>1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.75">
      <c r="A41" s="1" t="s">
        <v>3</v>
      </c>
      <c r="B41" s="2"/>
      <c r="C41" s="2"/>
      <c r="D41" s="2"/>
      <c r="E41" s="2"/>
      <c r="F41" s="2"/>
      <c r="G41" s="2"/>
      <c r="H41" s="2"/>
      <c r="I41" s="4"/>
      <c r="J41" s="4"/>
      <c r="K41" s="4"/>
      <c r="L41" s="4"/>
      <c r="M41" s="4"/>
      <c r="N41" s="4"/>
      <c r="O41" s="4"/>
      <c r="P41" s="4"/>
      <c r="Q41" s="4"/>
      <c r="R41" s="4"/>
      <c r="S41" s="2"/>
      <c r="T41" s="6" t="s">
        <v>1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.75">
      <c r="A42" s="1" t="s">
        <v>4</v>
      </c>
      <c r="B42" s="2"/>
      <c r="C42" s="2"/>
      <c r="D42" s="2"/>
      <c r="E42" s="2"/>
      <c r="F42" s="2"/>
      <c r="G42" s="2"/>
      <c r="H42" s="2"/>
      <c r="I42" s="4"/>
      <c r="J42" s="4"/>
      <c r="K42" s="4"/>
      <c r="L42" s="4"/>
      <c r="M42" s="4"/>
      <c r="N42" s="4"/>
      <c r="O42" s="4"/>
      <c r="P42" s="4"/>
      <c r="Q42" s="4"/>
      <c r="R42" s="4"/>
      <c r="S42" s="2"/>
      <c r="T42" s="2"/>
      <c r="U42" s="2"/>
      <c r="V42" s="2"/>
      <c r="W42" s="2"/>
      <c r="X42" s="2"/>
      <c r="Y42" s="4"/>
      <c r="Z42" s="4"/>
      <c r="AA42" s="2"/>
      <c r="AB42" s="2"/>
      <c r="AC42" s="2"/>
      <c r="AD42" s="2"/>
      <c r="AE42" s="2"/>
      <c r="AF42" s="2"/>
    </row>
    <row r="43" spans="1:32" ht="15.75">
      <c r="A43" s="1" t="s">
        <v>5</v>
      </c>
      <c r="B43" s="11">
        <f aca="true" t="shared" si="6" ref="B43:Y43">B8</f>
        <v>443.502</v>
      </c>
      <c r="C43" s="11">
        <f t="shared" si="6"/>
        <v>362.607</v>
      </c>
      <c r="D43" s="11">
        <f t="shared" si="6"/>
        <v>508.46400000000006</v>
      </c>
      <c r="E43" s="11">
        <f t="shared" si="6"/>
        <v>392.7316</v>
      </c>
      <c r="F43" s="11">
        <f t="shared" si="6"/>
        <v>631.1519999999999</v>
      </c>
      <c r="G43" s="11">
        <f t="shared" si="6"/>
        <v>697.0550000000001</v>
      </c>
      <c r="H43" s="11">
        <f t="shared" si="6"/>
        <v>671.8684999999999</v>
      </c>
      <c r="I43" s="11">
        <f t="shared" si="6"/>
        <v>489.34270000000004</v>
      </c>
      <c r="J43" s="11">
        <f t="shared" si="6"/>
        <v>582.1504</v>
      </c>
      <c r="K43" s="11">
        <f t="shared" si="6"/>
        <v>534.8629999999999</v>
      </c>
      <c r="L43" s="11">
        <f t="shared" si="6"/>
        <v>531.8765999999999</v>
      </c>
      <c r="M43" s="11">
        <f t="shared" si="6"/>
        <v>281.8422</v>
      </c>
      <c r="N43" s="11">
        <f t="shared" si="6"/>
        <v>316.18580000000003</v>
      </c>
      <c r="O43" s="11">
        <f t="shared" si="6"/>
        <v>412.8705</v>
      </c>
      <c r="P43" s="11">
        <f t="shared" si="6"/>
        <v>515.9105</v>
      </c>
      <c r="Q43" s="11">
        <f t="shared" si="6"/>
        <v>401.41049999999996</v>
      </c>
      <c r="R43" s="11">
        <f t="shared" si="6"/>
        <v>513.9258</v>
      </c>
      <c r="S43" s="11">
        <f t="shared" si="6"/>
        <v>477.4604</v>
      </c>
      <c r="T43" s="11">
        <f t="shared" si="6"/>
        <v>460.36049999999994</v>
      </c>
      <c r="U43" s="11">
        <f t="shared" si="6"/>
        <v>574.86</v>
      </c>
      <c r="V43" s="11">
        <f t="shared" si="6"/>
        <v>680.5951</v>
      </c>
      <c r="W43" s="11">
        <f t="shared" si="6"/>
        <v>744.9554999999999</v>
      </c>
      <c r="X43" s="11">
        <f t="shared" si="6"/>
        <v>704.9262</v>
      </c>
      <c r="Y43" s="11">
        <f t="shared" si="6"/>
        <v>665.642</v>
      </c>
      <c r="Z43" s="11">
        <f>Z8</f>
        <v>390.8512</v>
      </c>
      <c r="AA43" s="18"/>
      <c r="AB43" s="2"/>
      <c r="AC43" s="2"/>
      <c r="AD43" s="2"/>
      <c r="AE43" s="2"/>
      <c r="AF43" s="2"/>
    </row>
    <row r="44" spans="1:32" ht="15.75">
      <c r="A44" s="1" t="s">
        <v>6</v>
      </c>
      <c r="B44" s="11">
        <f aca="true" t="shared" si="7" ref="B44:Y44">B9</f>
        <v>443.502</v>
      </c>
      <c r="C44" s="11">
        <f t="shared" si="7"/>
        <v>362.607</v>
      </c>
      <c r="D44" s="11">
        <f t="shared" si="7"/>
        <v>508.46400000000006</v>
      </c>
      <c r="E44" s="11">
        <f t="shared" si="7"/>
        <v>392.7316</v>
      </c>
      <c r="F44" s="11">
        <f t="shared" si="7"/>
        <v>631.1519999999999</v>
      </c>
      <c r="G44" s="11">
        <f t="shared" si="7"/>
        <v>697.0550000000001</v>
      </c>
      <c r="H44" s="11">
        <f t="shared" si="7"/>
        <v>671.8684999999999</v>
      </c>
      <c r="I44" s="11">
        <f t="shared" si="7"/>
        <v>489.34270000000004</v>
      </c>
      <c r="J44" s="11">
        <f t="shared" si="7"/>
        <v>582.1504</v>
      </c>
      <c r="K44" s="11">
        <f t="shared" si="7"/>
        <v>534.8629999999999</v>
      </c>
      <c r="L44" s="11">
        <f t="shared" si="7"/>
        <v>531.8765999999999</v>
      </c>
      <c r="M44" s="11">
        <f t="shared" si="7"/>
        <v>281.8422</v>
      </c>
      <c r="N44" s="11">
        <f t="shared" si="7"/>
        <v>316.18580000000003</v>
      </c>
      <c r="O44" s="11">
        <f t="shared" si="7"/>
        <v>412.8705</v>
      </c>
      <c r="P44" s="11">
        <f t="shared" si="7"/>
        <v>515.9105</v>
      </c>
      <c r="Q44" s="11">
        <f t="shared" si="7"/>
        <v>401.41049999999996</v>
      </c>
      <c r="R44" s="11">
        <f t="shared" si="7"/>
        <v>513.9258</v>
      </c>
      <c r="S44" s="11">
        <f t="shared" si="7"/>
        <v>477.4604</v>
      </c>
      <c r="T44" s="11">
        <f t="shared" si="7"/>
        <v>460.36049999999994</v>
      </c>
      <c r="U44" s="11">
        <f t="shared" si="7"/>
        <v>574.86</v>
      </c>
      <c r="V44" s="11">
        <f t="shared" si="7"/>
        <v>680.5951</v>
      </c>
      <c r="W44" s="11">
        <f t="shared" si="7"/>
        <v>744.9554999999999</v>
      </c>
      <c r="X44" s="11">
        <f t="shared" si="7"/>
        <v>704.9262</v>
      </c>
      <c r="Y44" s="11">
        <f t="shared" si="7"/>
        <v>665.642</v>
      </c>
      <c r="Z44" s="11">
        <f>Z9</f>
        <v>390.8512</v>
      </c>
      <c r="AA44" s="18"/>
      <c r="AB44" s="2"/>
      <c r="AC44" s="2"/>
      <c r="AD44" s="2"/>
      <c r="AE44" s="2"/>
      <c r="AF44" s="2"/>
    </row>
    <row r="45" spans="1:32" ht="15.75">
      <c r="A45" s="2"/>
      <c r="B45" s="18"/>
      <c r="C45" s="18"/>
      <c r="D45" s="18"/>
      <c r="E45" s="18"/>
      <c r="F45" s="18"/>
      <c r="G45" s="18"/>
      <c r="H45" s="18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8"/>
      <c r="U45" s="18"/>
      <c r="V45" s="18"/>
      <c r="W45" s="18"/>
      <c r="X45" s="18"/>
      <c r="Y45" s="18"/>
      <c r="Z45" s="18"/>
      <c r="AA45" s="18"/>
      <c r="AB45" s="2"/>
      <c r="AC45" s="2"/>
      <c r="AD45" s="2"/>
      <c r="AE45" s="2"/>
      <c r="AF45" s="2"/>
    </row>
    <row r="46" spans="1:32" ht="15.75">
      <c r="A46" s="1" t="s">
        <v>26</v>
      </c>
      <c r="B46" s="18"/>
      <c r="C46" s="18"/>
      <c r="D46" s="18"/>
      <c r="E46" s="18"/>
      <c r="F46" s="18"/>
      <c r="G46" s="18"/>
      <c r="H46" s="18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8"/>
      <c r="U46" s="18"/>
      <c r="V46" s="18"/>
      <c r="W46" s="18"/>
      <c r="X46" s="18"/>
      <c r="Y46" s="18"/>
      <c r="Z46" s="18"/>
      <c r="AA46" s="18"/>
      <c r="AB46" s="2"/>
      <c r="AC46" s="2"/>
      <c r="AD46" s="2"/>
      <c r="AE46" s="2"/>
      <c r="AF46" s="2"/>
    </row>
    <row r="47" spans="1:32" ht="15.75">
      <c r="A47" s="1" t="s">
        <v>27</v>
      </c>
      <c r="B47" s="11">
        <f aca="true" t="shared" si="8" ref="B47:Y47">B21</f>
        <v>198.82000000000002</v>
      </c>
      <c r="C47" s="11">
        <f t="shared" si="8"/>
        <v>194.14999999999998</v>
      </c>
      <c r="D47" s="11">
        <f t="shared" si="8"/>
        <v>198.29999999999998</v>
      </c>
      <c r="E47" s="11">
        <f t="shared" si="8"/>
        <v>203.13</v>
      </c>
      <c r="F47" s="11">
        <f t="shared" si="8"/>
        <v>223.36</v>
      </c>
      <c r="G47" s="11">
        <f t="shared" si="8"/>
        <v>256.56</v>
      </c>
      <c r="H47" s="11">
        <f t="shared" si="8"/>
        <v>286.69</v>
      </c>
      <c r="I47" s="11">
        <f t="shared" si="8"/>
        <v>305.03000000000003</v>
      </c>
      <c r="J47" s="11">
        <f t="shared" si="8"/>
        <v>300.81</v>
      </c>
      <c r="K47" s="11">
        <f t="shared" si="8"/>
        <v>299.82</v>
      </c>
      <c r="L47" s="11">
        <f t="shared" si="8"/>
        <v>304.73</v>
      </c>
      <c r="M47" s="11">
        <f t="shared" si="8"/>
        <v>337.64000000000004</v>
      </c>
      <c r="N47" s="11">
        <f t="shared" si="8"/>
        <v>336.73999999999995</v>
      </c>
      <c r="O47" s="11">
        <f t="shared" si="8"/>
        <v>346.48999999999995</v>
      </c>
      <c r="P47" s="11">
        <f t="shared" si="8"/>
        <v>371.84</v>
      </c>
      <c r="Q47" s="11">
        <f t="shared" si="8"/>
        <v>378.04</v>
      </c>
      <c r="R47" s="11">
        <f t="shared" si="8"/>
        <v>393.67999999999995</v>
      </c>
      <c r="S47" s="11">
        <f t="shared" si="8"/>
        <v>449.09999999999997</v>
      </c>
      <c r="T47" s="11">
        <f t="shared" si="8"/>
        <v>463.45000000000005</v>
      </c>
      <c r="U47" s="11">
        <f t="shared" si="8"/>
        <v>476.79</v>
      </c>
      <c r="V47" s="11">
        <f t="shared" si="8"/>
        <v>475.92</v>
      </c>
      <c r="W47" s="11">
        <f t="shared" si="8"/>
        <v>503.27</v>
      </c>
      <c r="X47" s="11">
        <f t="shared" si="8"/>
        <v>520.98</v>
      </c>
      <c r="Y47" s="11">
        <f t="shared" si="8"/>
        <v>480.16</v>
      </c>
      <c r="Z47" s="11">
        <f>Z21</f>
        <v>498.94</v>
      </c>
      <c r="AA47" s="18"/>
      <c r="AB47" s="2"/>
      <c r="AC47" s="2"/>
      <c r="AD47" s="2"/>
      <c r="AE47" s="2"/>
      <c r="AF47" s="2"/>
    </row>
    <row r="48" spans="1:32" ht="15.75">
      <c r="A48" s="1" t="s">
        <v>18</v>
      </c>
      <c r="B48" s="11">
        <f aca="true" t="shared" si="9" ref="B48:Y48">B23</f>
        <v>30.2</v>
      </c>
      <c r="C48" s="11">
        <f t="shared" si="9"/>
        <v>31.56</v>
      </c>
      <c r="D48" s="11">
        <f t="shared" si="9"/>
        <v>33.59</v>
      </c>
      <c r="E48" s="11">
        <f t="shared" si="9"/>
        <v>36.21</v>
      </c>
      <c r="F48" s="11">
        <f t="shared" si="9"/>
        <v>42.94</v>
      </c>
      <c r="G48" s="11">
        <f t="shared" si="9"/>
        <v>41</v>
      </c>
      <c r="H48" s="11">
        <f t="shared" si="9"/>
        <v>38.03</v>
      </c>
      <c r="I48" s="11">
        <f t="shared" si="9"/>
        <v>53.59</v>
      </c>
      <c r="J48" s="11">
        <f t="shared" si="9"/>
        <v>54.13</v>
      </c>
      <c r="K48" s="11">
        <f t="shared" si="9"/>
        <v>55.16</v>
      </c>
      <c r="L48" s="11">
        <f t="shared" si="9"/>
        <v>39.09</v>
      </c>
      <c r="M48" s="11">
        <f t="shared" si="9"/>
        <v>35.78</v>
      </c>
      <c r="N48" s="11">
        <f t="shared" si="9"/>
        <v>34.93</v>
      </c>
      <c r="O48" s="11">
        <f t="shared" si="9"/>
        <v>37.92</v>
      </c>
      <c r="P48" s="11">
        <f t="shared" si="9"/>
        <v>36.81</v>
      </c>
      <c r="Q48" s="11">
        <f t="shared" si="9"/>
        <v>42.6</v>
      </c>
      <c r="R48" s="11">
        <f t="shared" si="9"/>
        <v>38.67</v>
      </c>
      <c r="S48" s="11">
        <f t="shared" si="9"/>
        <v>60.15</v>
      </c>
      <c r="T48" s="11">
        <f t="shared" si="9"/>
        <v>70.29</v>
      </c>
      <c r="U48" s="11">
        <f t="shared" si="9"/>
        <v>74.62</v>
      </c>
      <c r="V48" s="11">
        <f t="shared" si="9"/>
        <v>78.69</v>
      </c>
      <c r="W48" s="11">
        <f t="shared" si="9"/>
        <v>73.66</v>
      </c>
      <c r="X48" s="11">
        <f t="shared" si="9"/>
        <v>86.55</v>
      </c>
      <c r="Y48" s="11">
        <f t="shared" si="9"/>
        <v>81.64</v>
      </c>
      <c r="Z48" s="11">
        <f>Z23</f>
        <v>69.98</v>
      </c>
      <c r="AA48" s="18"/>
      <c r="AB48" s="2"/>
      <c r="AC48" s="2"/>
      <c r="AD48" s="2"/>
      <c r="AE48" s="2"/>
      <c r="AF48" s="2"/>
    </row>
    <row r="49" spans="1:32" ht="15.75">
      <c r="A49" s="1" t="s">
        <v>19</v>
      </c>
      <c r="B49" s="11">
        <f aca="true" t="shared" si="10" ref="B49:Y49">B24</f>
        <v>5.83</v>
      </c>
      <c r="C49" s="11">
        <f t="shared" si="10"/>
        <v>6.2</v>
      </c>
      <c r="D49" s="11">
        <f t="shared" si="10"/>
        <v>6.55</v>
      </c>
      <c r="E49" s="11">
        <f t="shared" si="10"/>
        <v>6.97</v>
      </c>
      <c r="F49" s="11">
        <f t="shared" si="10"/>
        <v>8.09</v>
      </c>
      <c r="G49" s="11">
        <f t="shared" si="10"/>
        <v>18.85</v>
      </c>
      <c r="H49" s="11">
        <f t="shared" si="10"/>
        <v>18.96</v>
      </c>
      <c r="I49" s="11">
        <f t="shared" si="10"/>
        <v>16.44</v>
      </c>
      <c r="J49" s="11">
        <f t="shared" si="10"/>
        <v>18.68</v>
      </c>
      <c r="K49" s="11">
        <f t="shared" si="10"/>
        <v>22.28</v>
      </c>
      <c r="L49" s="11">
        <f t="shared" si="10"/>
        <v>22.78</v>
      </c>
      <c r="M49" s="11">
        <f t="shared" si="10"/>
        <v>14.5</v>
      </c>
      <c r="N49" s="11">
        <f t="shared" si="10"/>
        <v>14.65</v>
      </c>
      <c r="O49" s="11">
        <f t="shared" si="10"/>
        <v>16.8</v>
      </c>
      <c r="P49" s="11">
        <f t="shared" si="10"/>
        <v>17.66</v>
      </c>
      <c r="Q49" s="11">
        <f t="shared" si="10"/>
        <v>18.1</v>
      </c>
      <c r="R49" s="11">
        <f t="shared" si="10"/>
        <v>17.93</v>
      </c>
      <c r="S49" s="11">
        <f t="shared" si="10"/>
        <v>38.46</v>
      </c>
      <c r="T49" s="11">
        <f t="shared" si="10"/>
        <v>47.7</v>
      </c>
      <c r="U49" s="11">
        <f t="shared" si="10"/>
        <v>55.13</v>
      </c>
      <c r="V49" s="11">
        <f t="shared" si="10"/>
        <v>56.91</v>
      </c>
      <c r="W49" s="11">
        <f t="shared" si="10"/>
        <v>61.63</v>
      </c>
      <c r="X49" s="11">
        <f t="shared" si="10"/>
        <v>60.06</v>
      </c>
      <c r="Y49" s="11">
        <f t="shared" si="10"/>
        <v>74.2</v>
      </c>
      <c r="Z49" s="11">
        <f>Z24</f>
        <v>52.51</v>
      </c>
      <c r="AA49" s="18"/>
      <c r="AB49" s="2"/>
      <c r="AC49" s="2"/>
      <c r="AD49" s="2"/>
      <c r="AE49" s="2"/>
      <c r="AF49" s="2"/>
    </row>
    <row r="50" spans="1:32" ht="15.75">
      <c r="A50" s="1" t="s">
        <v>28</v>
      </c>
      <c r="B50" s="11">
        <v>26.27</v>
      </c>
      <c r="C50" s="11">
        <v>30.35</v>
      </c>
      <c r="D50" s="11">
        <v>27.94</v>
      </c>
      <c r="E50" s="11">
        <v>30.38</v>
      </c>
      <c r="F50" s="11">
        <v>35.9</v>
      </c>
      <c r="G50" s="11">
        <v>39.27</v>
      </c>
      <c r="H50" s="11">
        <v>43.49</v>
      </c>
      <c r="I50" s="11">
        <v>46.87</v>
      </c>
      <c r="J50" s="11">
        <v>49.75</v>
      </c>
      <c r="K50" s="11">
        <v>62.22</v>
      </c>
      <c r="L50" s="11">
        <v>64.34</v>
      </c>
      <c r="M50" s="11">
        <v>30.7</v>
      </c>
      <c r="N50" s="11">
        <v>30.71</v>
      </c>
      <c r="O50" s="11">
        <v>38.83</v>
      </c>
      <c r="P50" s="11">
        <v>41.21</v>
      </c>
      <c r="Q50" s="11">
        <v>43.99</v>
      </c>
      <c r="R50" s="11">
        <v>45.97</v>
      </c>
      <c r="S50" s="11">
        <v>59.26</v>
      </c>
      <c r="T50" s="11">
        <v>66.54</v>
      </c>
      <c r="U50" s="11">
        <v>70.66</v>
      </c>
      <c r="V50" s="11">
        <v>72.15</v>
      </c>
      <c r="W50" s="11">
        <v>75.04</v>
      </c>
      <c r="X50" s="11">
        <v>76.92</v>
      </c>
      <c r="Y50" s="11">
        <v>72.32</v>
      </c>
      <c r="Z50" s="10">
        <v>77.73</v>
      </c>
      <c r="AA50" s="18"/>
      <c r="AB50" s="2"/>
      <c r="AC50" s="2"/>
      <c r="AD50" s="2"/>
      <c r="AE50" s="2"/>
      <c r="AF50" s="2"/>
    </row>
    <row r="51" spans="1:32" ht="15.75">
      <c r="A51" s="1" t="s">
        <v>29</v>
      </c>
      <c r="B51" s="11">
        <v>4.19</v>
      </c>
      <c r="C51" s="11">
        <v>3.62</v>
      </c>
      <c r="D51" s="11">
        <v>3.17</v>
      </c>
      <c r="E51" s="11">
        <v>4.98</v>
      </c>
      <c r="F51" s="11">
        <v>6.84</v>
      </c>
      <c r="G51" s="11">
        <v>8.51</v>
      </c>
      <c r="H51" s="11">
        <v>11.23</v>
      </c>
      <c r="I51" s="11">
        <v>9.44</v>
      </c>
      <c r="J51" s="11">
        <v>7.27</v>
      </c>
      <c r="K51" s="11">
        <v>10.05</v>
      </c>
      <c r="L51" s="11">
        <v>7.93</v>
      </c>
      <c r="M51" s="11">
        <v>6.36</v>
      </c>
      <c r="N51" s="11">
        <v>7.24</v>
      </c>
      <c r="O51" s="11">
        <v>11.99</v>
      </c>
      <c r="P51" s="11">
        <v>14.95</v>
      </c>
      <c r="Q51" s="11">
        <v>14.12</v>
      </c>
      <c r="R51" s="11">
        <v>10.71</v>
      </c>
      <c r="S51" s="11">
        <v>8.02</v>
      </c>
      <c r="T51" s="11">
        <v>7.23</v>
      </c>
      <c r="U51" s="11">
        <v>11.11</v>
      </c>
      <c r="V51" s="11">
        <v>13.3</v>
      </c>
      <c r="W51" s="11">
        <v>12.81</v>
      </c>
      <c r="X51" s="11">
        <v>13.49</v>
      </c>
      <c r="Y51" s="11">
        <v>11.64</v>
      </c>
      <c r="Z51" s="10">
        <v>11.88</v>
      </c>
      <c r="AA51" s="18"/>
      <c r="AB51" s="2"/>
      <c r="AC51" s="2"/>
      <c r="AD51" s="2"/>
      <c r="AE51" s="2"/>
      <c r="AF51" s="2"/>
    </row>
    <row r="52" spans="1:32" ht="15.75">
      <c r="A52" s="1" t="s">
        <v>30</v>
      </c>
      <c r="B52" s="11">
        <v>7.02</v>
      </c>
      <c r="C52" s="11">
        <v>7.59</v>
      </c>
      <c r="D52" s="11">
        <v>6.23</v>
      </c>
      <c r="E52" s="11">
        <v>6.33</v>
      </c>
      <c r="F52" s="11">
        <v>7.35</v>
      </c>
      <c r="G52" s="11">
        <v>7.34</v>
      </c>
      <c r="H52" s="11">
        <v>7.35</v>
      </c>
      <c r="I52" s="11">
        <v>7.56</v>
      </c>
      <c r="J52" s="11">
        <v>7.26</v>
      </c>
      <c r="K52" s="11">
        <v>12.22</v>
      </c>
      <c r="L52" s="11">
        <v>11.97</v>
      </c>
      <c r="M52" s="11">
        <v>5.95</v>
      </c>
      <c r="N52" s="11">
        <v>5.84</v>
      </c>
      <c r="O52" s="11">
        <v>15.89</v>
      </c>
      <c r="P52" s="11">
        <v>19.24</v>
      </c>
      <c r="Q52" s="11">
        <v>21.36</v>
      </c>
      <c r="R52" s="11">
        <v>23.85</v>
      </c>
      <c r="S52" s="11">
        <v>19.13</v>
      </c>
      <c r="T52" s="11">
        <v>19.08</v>
      </c>
      <c r="U52" s="11">
        <v>19.69</v>
      </c>
      <c r="V52" s="11">
        <v>19.64</v>
      </c>
      <c r="W52" s="11">
        <v>18.62</v>
      </c>
      <c r="X52" s="11">
        <v>19.8</v>
      </c>
      <c r="Y52" s="11">
        <v>17.8</v>
      </c>
      <c r="Z52" s="10">
        <v>16.92</v>
      </c>
      <c r="AA52" s="18"/>
      <c r="AB52" s="2"/>
      <c r="AC52" s="2"/>
      <c r="AD52" s="2"/>
      <c r="AE52" s="2"/>
      <c r="AF52" s="2"/>
    </row>
    <row r="53" spans="1:32" ht="15.75">
      <c r="A53" s="1" t="s">
        <v>31</v>
      </c>
      <c r="B53" s="11">
        <v>99.5</v>
      </c>
      <c r="C53" s="11">
        <v>80.85</v>
      </c>
      <c r="D53" s="11">
        <v>114.05</v>
      </c>
      <c r="E53" s="11">
        <v>83.92</v>
      </c>
      <c r="F53" s="11">
        <v>158.83</v>
      </c>
      <c r="G53" s="11">
        <v>159.63</v>
      </c>
      <c r="H53" s="11">
        <v>150.95</v>
      </c>
      <c r="I53" s="11">
        <v>101.71</v>
      </c>
      <c r="J53" s="11">
        <v>125.29</v>
      </c>
      <c r="K53" s="11">
        <v>111.15</v>
      </c>
      <c r="L53" s="11">
        <v>108.62</v>
      </c>
      <c r="M53" s="11">
        <v>72.03</v>
      </c>
      <c r="N53" s="11">
        <v>81.7</v>
      </c>
      <c r="O53" s="11">
        <v>114.12</v>
      </c>
      <c r="P53" s="11">
        <v>135.18</v>
      </c>
      <c r="Q53" s="11">
        <v>104.44</v>
      </c>
      <c r="R53" s="11">
        <v>111.14</v>
      </c>
      <c r="S53" s="11">
        <v>124.49</v>
      </c>
      <c r="T53" s="11">
        <v>135.25</v>
      </c>
      <c r="U53" s="11">
        <v>155.43</v>
      </c>
      <c r="V53" s="11">
        <v>183.41</v>
      </c>
      <c r="W53" s="11">
        <v>217.6</v>
      </c>
      <c r="X53" s="11">
        <v>233.15</v>
      </c>
      <c r="Y53" s="11">
        <v>240.92</v>
      </c>
      <c r="Z53" s="10">
        <v>248.69</v>
      </c>
      <c r="AA53" s="18"/>
      <c r="AB53" s="2"/>
      <c r="AC53" s="2"/>
      <c r="AD53" s="2"/>
      <c r="AE53" s="2"/>
      <c r="AF53" s="2"/>
    </row>
    <row r="54" spans="1:32" ht="15.75">
      <c r="A54" s="1" t="s">
        <v>32</v>
      </c>
      <c r="B54" s="11">
        <v>14.1</v>
      </c>
      <c r="C54" s="11">
        <v>14.15</v>
      </c>
      <c r="D54" s="11">
        <v>10.02</v>
      </c>
      <c r="E54" s="11">
        <v>10.68</v>
      </c>
      <c r="F54" s="11">
        <v>11.54</v>
      </c>
      <c r="G54" s="11">
        <v>12.68</v>
      </c>
      <c r="H54" s="11">
        <v>12.85</v>
      </c>
      <c r="I54" s="11">
        <v>13.58</v>
      </c>
      <c r="J54" s="11">
        <v>13.48</v>
      </c>
      <c r="K54" s="11">
        <v>21.49</v>
      </c>
      <c r="L54" s="11">
        <v>22.68</v>
      </c>
      <c r="M54" s="11">
        <v>42.25</v>
      </c>
      <c r="N54" s="11">
        <v>44.21</v>
      </c>
      <c r="O54" s="11">
        <v>46.99</v>
      </c>
      <c r="P54" s="11">
        <v>49.9</v>
      </c>
      <c r="Q54" s="11">
        <v>49.61</v>
      </c>
      <c r="R54" s="11">
        <v>50.16</v>
      </c>
      <c r="S54" s="11">
        <v>28.46</v>
      </c>
      <c r="T54" s="11">
        <v>26.04</v>
      </c>
      <c r="U54" s="11">
        <v>26.91</v>
      </c>
      <c r="V54" s="11">
        <v>27.11</v>
      </c>
      <c r="W54" s="11">
        <v>27.82</v>
      </c>
      <c r="X54" s="11">
        <v>29.06</v>
      </c>
      <c r="Y54" s="11">
        <v>30.6</v>
      </c>
      <c r="Z54" s="10">
        <v>31.28</v>
      </c>
      <c r="AA54" s="18"/>
      <c r="AB54" s="2"/>
      <c r="AC54" s="2"/>
      <c r="AD54" s="2"/>
      <c r="AE54" s="2"/>
      <c r="AF54" s="2"/>
    </row>
    <row r="55" spans="1:32" ht="15.75">
      <c r="A55" s="1" t="s">
        <v>33</v>
      </c>
      <c r="B55" s="11">
        <f aca="true" t="shared" si="11" ref="B55:Y55">SUM(B47:B54)</f>
        <v>385.93</v>
      </c>
      <c r="C55" s="11">
        <f t="shared" si="11"/>
        <v>368.4699999999999</v>
      </c>
      <c r="D55" s="11">
        <f t="shared" si="11"/>
        <v>399.85</v>
      </c>
      <c r="E55" s="11">
        <f t="shared" si="11"/>
        <v>382.6</v>
      </c>
      <c r="F55" s="11">
        <f t="shared" si="11"/>
        <v>494.84999999999997</v>
      </c>
      <c r="G55" s="11">
        <f t="shared" si="11"/>
        <v>543.8399999999999</v>
      </c>
      <c r="H55" s="11">
        <f t="shared" si="11"/>
        <v>569.5500000000001</v>
      </c>
      <c r="I55" s="11">
        <f t="shared" si="11"/>
        <v>554.22</v>
      </c>
      <c r="J55" s="11">
        <f t="shared" si="11"/>
        <v>576.67</v>
      </c>
      <c r="K55" s="11">
        <f t="shared" si="11"/>
        <v>594.3900000000001</v>
      </c>
      <c r="L55" s="11">
        <f t="shared" si="11"/>
        <v>582.14</v>
      </c>
      <c r="M55" s="11">
        <f t="shared" si="11"/>
        <v>545.21</v>
      </c>
      <c r="N55" s="11">
        <f t="shared" si="11"/>
        <v>556.0199999999999</v>
      </c>
      <c r="O55" s="11">
        <f t="shared" si="11"/>
        <v>629.03</v>
      </c>
      <c r="P55" s="11">
        <f t="shared" si="11"/>
        <v>686.79</v>
      </c>
      <c r="Q55" s="11">
        <f t="shared" si="11"/>
        <v>672.2600000000001</v>
      </c>
      <c r="R55" s="11">
        <f t="shared" si="11"/>
        <v>692.1099999999999</v>
      </c>
      <c r="S55" s="11">
        <f t="shared" si="11"/>
        <v>787.0699999999999</v>
      </c>
      <c r="T55" s="11">
        <f t="shared" si="11"/>
        <v>835.58</v>
      </c>
      <c r="U55" s="11">
        <f t="shared" si="11"/>
        <v>890.34</v>
      </c>
      <c r="V55" s="11">
        <f t="shared" si="11"/>
        <v>927.1299999999999</v>
      </c>
      <c r="W55" s="11">
        <f t="shared" si="11"/>
        <v>990.4499999999999</v>
      </c>
      <c r="X55" s="11">
        <f t="shared" si="11"/>
        <v>1040.0099999999998</v>
      </c>
      <c r="Y55" s="11">
        <f t="shared" si="11"/>
        <v>1009.2800000000001</v>
      </c>
      <c r="Z55" s="11">
        <f>SUM(Z47:Z54)</f>
        <v>1007.9299999999998</v>
      </c>
      <c r="AA55" s="18"/>
      <c r="AB55" s="2"/>
      <c r="AC55" s="2"/>
      <c r="AD55" s="2"/>
      <c r="AE55" s="2"/>
      <c r="AF55" s="2"/>
    </row>
    <row r="56" spans="1:32" ht="15.75">
      <c r="A56" s="2"/>
      <c r="B56" s="18"/>
      <c r="C56" s="18"/>
      <c r="D56" s="18"/>
      <c r="E56" s="18"/>
      <c r="F56" s="18"/>
      <c r="G56" s="18"/>
      <c r="H56" s="18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9" t="s">
        <v>1</v>
      </c>
      <c r="U56" s="19" t="s">
        <v>1</v>
      </c>
      <c r="V56" s="19" t="s">
        <v>1</v>
      </c>
      <c r="W56" s="19" t="s">
        <v>1</v>
      </c>
      <c r="X56" s="19" t="s">
        <v>1</v>
      </c>
      <c r="Y56" s="19" t="s">
        <v>1</v>
      </c>
      <c r="Z56" s="19" t="s">
        <v>1</v>
      </c>
      <c r="AA56" s="18"/>
      <c r="AB56" s="2"/>
      <c r="AC56" s="2"/>
      <c r="AD56" s="2"/>
      <c r="AE56" s="2"/>
      <c r="AF56" s="2"/>
    </row>
    <row r="57" spans="1:32" ht="15.75">
      <c r="A57" s="1" t="s">
        <v>34</v>
      </c>
      <c r="B57" s="11">
        <f aca="true" t="shared" si="12" ref="B57:Y57">B44-B55</f>
        <v>57.572</v>
      </c>
      <c r="C57" s="11">
        <f t="shared" si="12"/>
        <v>-5.862999999999886</v>
      </c>
      <c r="D57" s="11">
        <f t="shared" si="12"/>
        <v>108.61400000000003</v>
      </c>
      <c r="E57" s="11">
        <f t="shared" si="12"/>
        <v>10.131599999999992</v>
      </c>
      <c r="F57" s="11">
        <f t="shared" si="12"/>
        <v>136.30199999999996</v>
      </c>
      <c r="G57" s="11">
        <f t="shared" si="12"/>
        <v>153.21500000000015</v>
      </c>
      <c r="H57" s="11">
        <f t="shared" si="12"/>
        <v>102.31849999999986</v>
      </c>
      <c r="I57" s="11">
        <f t="shared" si="12"/>
        <v>-64.87729999999999</v>
      </c>
      <c r="J57" s="11">
        <f t="shared" si="12"/>
        <v>5.4804000000000315</v>
      </c>
      <c r="K57" s="11">
        <f t="shared" si="12"/>
        <v>-59.52700000000016</v>
      </c>
      <c r="L57" s="11">
        <f t="shared" si="12"/>
        <v>-50.26340000000005</v>
      </c>
      <c r="M57" s="11">
        <f t="shared" si="12"/>
        <v>-263.36780000000005</v>
      </c>
      <c r="N57" s="11">
        <f t="shared" si="12"/>
        <v>-239.83419999999984</v>
      </c>
      <c r="O57" s="11">
        <f t="shared" si="12"/>
        <v>-216.15949999999998</v>
      </c>
      <c r="P57" s="11">
        <f t="shared" si="12"/>
        <v>-170.8795</v>
      </c>
      <c r="Q57" s="11">
        <f t="shared" si="12"/>
        <v>-270.84950000000015</v>
      </c>
      <c r="R57" s="11">
        <f t="shared" si="12"/>
        <v>-178.18419999999992</v>
      </c>
      <c r="S57" s="11">
        <f t="shared" si="12"/>
        <v>-309.60959999999994</v>
      </c>
      <c r="T57" s="11">
        <f t="shared" si="12"/>
        <v>-375.2195000000001</v>
      </c>
      <c r="U57" s="11">
        <f t="shared" si="12"/>
        <v>-315.48</v>
      </c>
      <c r="V57" s="11">
        <f t="shared" si="12"/>
        <v>-246.53489999999988</v>
      </c>
      <c r="W57" s="11">
        <f t="shared" si="12"/>
        <v>-245.49450000000002</v>
      </c>
      <c r="X57" s="11">
        <f t="shared" si="12"/>
        <v>-335.08379999999977</v>
      </c>
      <c r="Y57" s="11">
        <f t="shared" si="12"/>
        <v>-343.63800000000003</v>
      </c>
      <c r="Z57" s="11">
        <f>Z44-Z55</f>
        <v>-617.0787999999998</v>
      </c>
      <c r="AA57" s="18"/>
      <c r="AB57" s="2"/>
      <c r="AC57" s="2"/>
      <c r="AD57" s="2"/>
      <c r="AE57" s="2"/>
      <c r="AF57" s="2"/>
    </row>
    <row r="58" spans="1:32" ht="6" customHeight="1">
      <c r="A58" s="7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18"/>
      <c r="AB58" s="2"/>
      <c r="AC58" s="2"/>
      <c r="AD58" s="2"/>
      <c r="AE58" s="2"/>
      <c r="AF58" s="2"/>
    </row>
    <row r="59" spans="1:32" ht="15.75">
      <c r="A59" s="1" t="s">
        <v>24</v>
      </c>
      <c r="B59" s="11">
        <f aca="true" t="shared" si="13" ref="B59:Y59">B32</f>
        <v>7.74</v>
      </c>
      <c r="C59" s="11">
        <f t="shared" si="13"/>
        <v>6.51</v>
      </c>
      <c r="D59" s="11">
        <f t="shared" si="13"/>
        <v>8.8</v>
      </c>
      <c r="E59" s="11">
        <f t="shared" si="13"/>
        <v>7.57</v>
      </c>
      <c r="F59" s="11">
        <f t="shared" si="13"/>
        <v>9.74</v>
      </c>
      <c r="G59" s="11">
        <f t="shared" si="13"/>
        <v>10.9</v>
      </c>
      <c r="H59" s="11">
        <f t="shared" si="13"/>
        <v>9.85</v>
      </c>
      <c r="I59" s="11">
        <f t="shared" si="13"/>
        <v>7.21</v>
      </c>
      <c r="J59" s="11">
        <f t="shared" si="13"/>
        <v>8.32</v>
      </c>
      <c r="K59" s="11">
        <f t="shared" si="13"/>
        <v>7.63</v>
      </c>
      <c r="L59" s="11">
        <f t="shared" si="13"/>
        <v>7.38</v>
      </c>
      <c r="M59" s="11">
        <f t="shared" si="13"/>
        <v>3.69</v>
      </c>
      <c r="N59" s="11">
        <f t="shared" si="13"/>
        <v>4.49</v>
      </c>
      <c r="O59" s="11">
        <f t="shared" si="13"/>
        <v>5.95</v>
      </c>
      <c r="P59" s="11">
        <f t="shared" si="13"/>
        <v>6.61</v>
      </c>
      <c r="Q59" s="11">
        <f t="shared" si="13"/>
        <v>5.35</v>
      </c>
      <c r="R59" s="11">
        <f t="shared" si="13"/>
        <v>6.69</v>
      </c>
      <c r="S59" s="11">
        <f t="shared" si="13"/>
        <v>5.57</v>
      </c>
      <c r="T59" s="11">
        <f t="shared" si="13"/>
        <v>5.51</v>
      </c>
      <c r="U59" s="11">
        <f t="shared" si="13"/>
        <v>6.7</v>
      </c>
      <c r="V59" s="11">
        <f t="shared" si="13"/>
        <v>8.87</v>
      </c>
      <c r="W59" s="11">
        <f t="shared" si="13"/>
        <v>9.85</v>
      </c>
      <c r="X59" s="11">
        <f t="shared" si="13"/>
        <v>8.41</v>
      </c>
      <c r="Y59" s="11">
        <f t="shared" si="13"/>
        <v>9.64</v>
      </c>
      <c r="Z59" s="11">
        <f>Z32</f>
        <v>5.36</v>
      </c>
      <c r="AA59" s="18"/>
      <c r="AB59" s="2"/>
      <c r="AC59" s="2"/>
      <c r="AD59" s="2"/>
      <c r="AE59" s="2"/>
      <c r="AF59" s="2"/>
    </row>
    <row r="60" spans="1:32" ht="15.75">
      <c r="A60" s="1" t="s">
        <v>25</v>
      </c>
      <c r="B60" s="11">
        <f aca="true" t="shared" si="14" ref="B60:Y60">B33</f>
        <v>57.3</v>
      </c>
      <c r="C60" s="11">
        <f t="shared" si="14"/>
        <v>55.7</v>
      </c>
      <c r="D60" s="11">
        <f t="shared" si="14"/>
        <v>57.78</v>
      </c>
      <c r="E60" s="11">
        <f t="shared" si="14"/>
        <v>51.88</v>
      </c>
      <c r="F60" s="11">
        <f t="shared" si="14"/>
        <v>64.8</v>
      </c>
      <c r="G60" s="11">
        <f t="shared" si="14"/>
        <v>63.95</v>
      </c>
      <c r="H60" s="11">
        <f t="shared" si="14"/>
        <v>68.21</v>
      </c>
      <c r="I60" s="11">
        <f t="shared" si="14"/>
        <v>67.87</v>
      </c>
      <c r="J60" s="11">
        <f t="shared" si="14"/>
        <v>69.97</v>
      </c>
      <c r="K60" s="11">
        <f t="shared" si="14"/>
        <v>70.1</v>
      </c>
      <c r="L60" s="11">
        <f t="shared" si="14"/>
        <v>72.07</v>
      </c>
      <c r="M60" s="11">
        <f t="shared" si="14"/>
        <v>76.38</v>
      </c>
      <c r="N60" s="11">
        <f t="shared" si="14"/>
        <v>70.42</v>
      </c>
      <c r="O60" s="11">
        <f t="shared" si="14"/>
        <v>69.39</v>
      </c>
      <c r="P60" s="11">
        <f t="shared" si="14"/>
        <v>78.05</v>
      </c>
      <c r="Q60" s="11">
        <f t="shared" si="14"/>
        <v>75.03</v>
      </c>
      <c r="R60" s="11">
        <f t="shared" si="14"/>
        <v>76.82</v>
      </c>
      <c r="S60" s="11">
        <f t="shared" si="14"/>
        <v>85.72</v>
      </c>
      <c r="T60" s="11">
        <f t="shared" si="14"/>
        <v>83.55</v>
      </c>
      <c r="U60" s="11">
        <f t="shared" si="14"/>
        <v>85.8</v>
      </c>
      <c r="V60" s="11">
        <f t="shared" si="14"/>
        <v>76.73</v>
      </c>
      <c r="W60" s="11">
        <f t="shared" si="14"/>
        <v>75.63</v>
      </c>
      <c r="X60" s="11">
        <f t="shared" si="14"/>
        <v>83.82</v>
      </c>
      <c r="Y60" s="11">
        <f t="shared" si="14"/>
        <v>69.05</v>
      </c>
      <c r="Z60" s="11">
        <f>Z33</f>
        <v>72.92</v>
      </c>
      <c r="AA60" s="18"/>
      <c r="AB60" s="2"/>
      <c r="AC60" s="2"/>
      <c r="AD60" s="2"/>
      <c r="AE60" s="2"/>
      <c r="AF60" s="2"/>
    </row>
    <row r="61" spans="1:32" ht="8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2"/>
      <c r="AB61" s="2"/>
      <c r="AC61" s="2"/>
      <c r="AD61" s="2"/>
      <c r="AE61" s="2"/>
      <c r="AF61" s="2"/>
    </row>
    <row r="62" spans="1:32" ht="15.75">
      <c r="A62" s="1" t="s">
        <v>35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" t="s">
        <v>1</v>
      </c>
      <c r="Z62" s="1" t="s">
        <v>1</v>
      </c>
      <c r="AA62" s="2"/>
      <c r="AB62" s="2"/>
      <c r="AC62" s="2"/>
      <c r="AD62" s="2"/>
      <c r="AE62" s="2"/>
      <c r="AF62" s="2"/>
    </row>
    <row r="63" spans="1:32" ht="15.75">
      <c r="A63" s="1" t="s">
        <v>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" t="s">
        <v>1</v>
      </c>
      <c r="Z63" s="2"/>
      <c r="AA63" s="2"/>
      <c r="AB63" s="2"/>
      <c r="AC63" s="2"/>
      <c r="AD63" s="2"/>
      <c r="AE63" s="2"/>
      <c r="AF63" s="2"/>
    </row>
    <row r="64" spans="1:32" ht="15.75">
      <c r="A64" s="1" t="s">
        <v>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</sheetData>
  <printOptions/>
  <pageMargins left="0.5" right="0.5" top="0.5" bottom="0.5" header="0.5" footer="0.5"/>
  <pageSetup horizontalDpi="300" verticalDpi="300" orientation="portrait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1999-12-10T08:01:33Z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