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Northwest 1975-2002" sheetId="1" r:id="rId1"/>
    <sheet name="Southwest 1992-2002" sheetId="2" r:id="rId2"/>
  </sheets>
  <definedNames>
    <definedName name="\x" localSheetId="1">'Southwest 1992-2002'!$IU$8107</definedName>
    <definedName name="\x">'Northwest 1975-2002'!$IS$8113</definedName>
    <definedName name="_Regression_Int" localSheetId="0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<sst xmlns="http://schemas.openxmlformats.org/spreadsheetml/2006/main" count="120" uniqueCount="46">
  <si>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</si>
  <si>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</si>
  <si>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</si>
  <si>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</si>
  <si>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Goverment payments):</t>
  </si>
  <si>
    <t xml:space="preserve">  Barley</t>
  </si>
  <si>
    <t xml:space="preserve">  Barley straw  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</si>
  <si>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</si>
  <si>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</si>
  <si>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</si>
  <si>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</si>
  <si>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</si>
  <si>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</si>
  <si>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</si>
  <si>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</si>
  <si>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</si>
  <si>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</si>
  <si>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</si>
  <si>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</si>
  <si>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</si>
  <si>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</si>
  <si>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</si>
  <si>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</si>
  <si>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</si>
  <si>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</si>
  <si>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</si>
  <si>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 xml:space="preserve"> (excluding direct Government payments):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</si>
  <si>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</si>
  <si>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</si>
  <si>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</si>
  <si>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</si>
  <si>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</si>
  <si>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</si>
  <si>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</si>
  <si>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</si>
  <si>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</si>
  <si>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  Cost of purchased irrigation water and baling.    Note:  Survey base changed in 1986 and 1992.</t>
  </si>
  <si>
    <t xml:space="preserve">               Dollars per planted acre</t>
  </si>
  <si>
    <t xml:space="preserve">  Fuel, lure, and electricity</t>
  </si>
  <si>
    <t>1/  Cost of purchased irrigation water and baling.    Note:  Survey base changed in 1986 and 1992.</t>
  </si>
  <si>
    <t>2001</t>
  </si>
  <si>
    <t>2002</t>
  </si>
  <si>
    <t>Barley production cash costs and returns, Northwest, 1975-2002</t>
  </si>
  <si>
    <t>Barley production economic costs and returns, Northwest, 1975-2002</t>
  </si>
  <si>
    <t>Barley production cash costs and returns, Southwest, 1992-2002</t>
  </si>
  <si>
    <t>Barley production economic costs and returns, Southwest, 1992-2002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</si>
</sst>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"/>
    <numFmt numFmtId="167" formatCode="0.0000"/>
    <numFmt numFmtId="168" formatCode="0.000"/>
  </numFmts>
  <fonts count="3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right"/>
      <protection/>
    </xf>
    <xf numFmtId="0" fontId="1" fillId="0" borderId="1" xfId="0" applyFont="1" applyBorder="1" applyAlignment="1" applyProtection="1">
      <alignment horizontal="fill"/>
      <protection/>
    </xf>
    <xf numFmtId="4" fontId="1" fillId="0" borderId="1" xfId="0" applyNumberFormat="1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65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1.5546875" style="0" customWidth="1"/>
    <col min="2" max="21" width="8.77734375" style="0" customWidth="1"/>
    <col min="22" max="22" width="8.99609375" style="0" customWidth="1"/>
    <col min="23" max="29" width="8.77734375" style="0" customWidth="1"/>
  </cols>
  <sheetData>
    <row r="1" spans="1:25" ht="15.75">
      <c r="A1" s="1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5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5.75">
      <c r="A3" s="1" t="s">
        <v>0</v>
      </c>
      <c r="B3" s="3">
        <v>1975</v>
      </c>
      <c r="C3" s="3">
        <v>1976</v>
      </c>
      <c r="D3" s="3">
        <v>1977</v>
      </c>
      <c r="E3" s="3">
        <v>1978</v>
      </c>
      <c r="F3" s="3">
        <v>1979</v>
      </c>
      <c r="G3" s="3">
        <v>1980</v>
      </c>
      <c r="H3" s="3">
        <v>1981</v>
      </c>
      <c r="I3" s="3">
        <v>1982</v>
      </c>
      <c r="J3" s="3">
        <v>1983</v>
      </c>
      <c r="K3" s="3">
        <v>1984</v>
      </c>
      <c r="L3" s="3">
        <v>1985</v>
      </c>
      <c r="M3" s="3">
        <v>1986</v>
      </c>
      <c r="N3" s="3">
        <v>1987</v>
      </c>
      <c r="O3" s="3">
        <v>1988</v>
      </c>
      <c r="P3" s="3">
        <v>1989</v>
      </c>
      <c r="Q3" s="3">
        <v>1990</v>
      </c>
      <c r="R3" s="3">
        <v>1991</v>
      </c>
      <c r="S3" s="3">
        <v>1992</v>
      </c>
      <c r="T3" s="3">
        <v>1993</v>
      </c>
      <c r="U3" s="3">
        <v>1994</v>
      </c>
      <c r="V3" s="3">
        <v>1995</v>
      </c>
      <c r="W3" s="3">
        <v>1996</v>
      </c>
      <c r="X3" s="3">
        <v>1997</v>
      </c>
      <c r="Y3" s="3">
        <v>1998</v>
      </c>
      <c r="Z3" s="3">
        <v>1999</v>
      </c>
      <c r="AA3" s="3">
        <v>2000</v>
      </c>
      <c r="AB3" s="14" t="s">
        <v>40</v>
      </c>
      <c r="AC3" s="14" t="s">
        <v>41</v>
      </c>
    </row>
    <row r="4" spans="1:29" ht="4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6" ht="15.75">
      <c r="A5" s="2"/>
      <c r="B5" s="2"/>
      <c r="C5" s="2"/>
      <c r="D5" s="2"/>
      <c r="E5" s="2"/>
      <c r="F5" s="2"/>
      <c r="G5" s="2"/>
      <c r="H5" s="1" t="s">
        <v>1</v>
      </c>
      <c r="I5" s="2"/>
      <c r="J5" s="2"/>
      <c r="K5" s="2"/>
      <c r="L5" s="2"/>
      <c r="M5" s="1" t="s">
        <v>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5" ht="15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9" ht="15.75">
      <c r="A8" s="1" t="s">
        <v>5</v>
      </c>
      <c r="B8" s="8">
        <f aca="true" t="shared" si="0" ref="B8:AA8">(B32)*(B33)</f>
        <v>128.568</v>
      </c>
      <c r="C8" s="8">
        <f t="shared" si="0"/>
        <v>126.42000000000002</v>
      </c>
      <c r="D8" s="8">
        <f t="shared" si="0"/>
        <v>68.482</v>
      </c>
      <c r="E8" s="8">
        <f t="shared" si="0"/>
        <v>121.59</v>
      </c>
      <c r="F8" s="8">
        <f t="shared" si="0"/>
        <v>135.75</v>
      </c>
      <c r="G8" s="8">
        <f t="shared" si="0"/>
        <v>178.5952</v>
      </c>
      <c r="H8" s="8">
        <f t="shared" si="0"/>
        <v>148.2268</v>
      </c>
      <c r="I8" s="8">
        <f t="shared" si="0"/>
        <v>149.4852</v>
      </c>
      <c r="J8" s="8">
        <f t="shared" si="0"/>
        <v>163.3338</v>
      </c>
      <c r="K8" s="8">
        <f t="shared" si="0"/>
        <v>153.15120000000002</v>
      </c>
      <c r="L8" s="8">
        <f t="shared" si="0"/>
        <v>115.551</v>
      </c>
      <c r="M8" s="8">
        <f t="shared" si="0"/>
        <v>116.1325</v>
      </c>
      <c r="N8" s="8">
        <f t="shared" si="0"/>
        <v>138.6936</v>
      </c>
      <c r="O8" s="8">
        <f t="shared" si="0"/>
        <v>161.082</v>
      </c>
      <c r="P8" s="8">
        <f t="shared" si="0"/>
        <v>173.8464</v>
      </c>
      <c r="Q8" s="8">
        <f t="shared" si="0"/>
        <v>167.86649999999997</v>
      </c>
      <c r="R8" s="8">
        <f t="shared" si="0"/>
        <v>180.336</v>
      </c>
      <c r="S8" s="8">
        <f t="shared" si="0"/>
        <v>177.30239999999998</v>
      </c>
      <c r="T8" s="8">
        <f t="shared" si="0"/>
        <v>183.42659999999998</v>
      </c>
      <c r="U8" s="8">
        <f t="shared" si="0"/>
        <v>163.992</v>
      </c>
      <c r="V8" s="8">
        <f t="shared" si="0"/>
        <v>217.0025</v>
      </c>
      <c r="W8" s="8">
        <f t="shared" si="0"/>
        <v>222.4092</v>
      </c>
      <c r="X8" s="8">
        <f t="shared" si="0"/>
        <v>200.93259999999998</v>
      </c>
      <c r="Y8" s="8">
        <f t="shared" si="0"/>
        <v>145.2924</v>
      </c>
      <c r="Z8" s="8">
        <f t="shared" si="0"/>
        <v>148.4424</v>
      </c>
      <c r="AA8" s="8">
        <f t="shared" si="0"/>
        <v>158.32289999999998</v>
      </c>
      <c r="AB8" s="8">
        <f>(AB32)*(AB33)</f>
        <v>151.047</v>
      </c>
      <c r="AC8" s="8">
        <f>(AC32)*(AC33)</f>
        <v>177.6641</v>
      </c>
    </row>
    <row r="9" spans="1:29" ht="15.75">
      <c r="A9" s="1" t="s">
        <v>6</v>
      </c>
      <c r="B9" s="8">
        <v>3.59</v>
      </c>
      <c r="C9" s="8">
        <v>4.29</v>
      </c>
      <c r="D9" s="8">
        <v>2.72</v>
      </c>
      <c r="E9" s="8">
        <v>4.05</v>
      </c>
      <c r="F9" s="8">
        <v>3.8</v>
      </c>
      <c r="G9" s="8">
        <v>4.04</v>
      </c>
      <c r="H9" s="8">
        <v>2.47</v>
      </c>
      <c r="I9" s="8">
        <v>4.64</v>
      </c>
      <c r="J9" s="8">
        <v>4.38</v>
      </c>
      <c r="K9" s="8">
        <v>4.46</v>
      </c>
      <c r="L9" s="8">
        <v>3.43</v>
      </c>
      <c r="M9" s="8">
        <v>3.54</v>
      </c>
      <c r="N9" s="8">
        <v>3.53</v>
      </c>
      <c r="O9" s="8">
        <v>4.84</v>
      </c>
      <c r="P9" s="8">
        <v>5.48</v>
      </c>
      <c r="Q9" s="8">
        <v>6.34</v>
      </c>
      <c r="R9" s="8">
        <v>4.94</v>
      </c>
      <c r="S9" s="8">
        <v>3.82</v>
      </c>
      <c r="T9" s="8">
        <v>3.91</v>
      </c>
      <c r="U9" s="8">
        <v>4.48</v>
      </c>
      <c r="V9" s="8">
        <v>4.72</v>
      </c>
      <c r="W9" s="8">
        <v>3.8</v>
      </c>
      <c r="X9" s="8">
        <v>4.52</v>
      </c>
      <c r="Y9" s="8">
        <v>3.66</v>
      </c>
      <c r="Z9" s="6">
        <v>3.25</v>
      </c>
      <c r="AA9" s="13">
        <v>4.13</v>
      </c>
      <c r="AB9" s="13">
        <v>5.45</v>
      </c>
      <c r="AC9" s="13">
        <v>4.69</v>
      </c>
    </row>
    <row r="10" spans="1:29" ht="15.75">
      <c r="A10" s="1" t="s">
        <v>7</v>
      </c>
      <c r="B10" s="8">
        <f aca="true" t="shared" si="1" ref="B10:Y10">SUM(B8:B9)</f>
        <v>132.15800000000002</v>
      </c>
      <c r="C10" s="8">
        <f t="shared" si="1"/>
        <v>130.71</v>
      </c>
      <c r="D10" s="8">
        <f t="shared" si="1"/>
        <v>71.202</v>
      </c>
      <c r="E10" s="8">
        <f t="shared" si="1"/>
        <v>125.64</v>
      </c>
      <c r="F10" s="8">
        <f t="shared" si="1"/>
        <v>139.55</v>
      </c>
      <c r="G10" s="8">
        <f t="shared" si="1"/>
        <v>182.6352</v>
      </c>
      <c r="H10" s="8">
        <f t="shared" si="1"/>
        <v>150.6968</v>
      </c>
      <c r="I10" s="8">
        <f t="shared" si="1"/>
        <v>154.12519999999998</v>
      </c>
      <c r="J10" s="8">
        <f t="shared" si="1"/>
        <v>167.7138</v>
      </c>
      <c r="K10" s="8">
        <f t="shared" si="1"/>
        <v>157.61120000000003</v>
      </c>
      <c r="L10" s="8">
        <f t="shared" si="1"/>
        <v>118.98100000000001</v>
      </c>
      <c r="M10" s="8">
        <f t="shared" si="1"/>
        <v>119.6725</v>
      </c>
      <c r="N10" s="8">
        <f t="shared" si="1"/>
        <v>142.2236</v>
      </c>
      <c r="O10" s="8">
        <f t="shared" si="1"/>
        <v>165.922</v>
      </c>
      <c r="P10" s="8">
        <f t="shared" si="1"/>
        <v>179.32639999999998</v>
      </c>
      <c r="Q10" s="8">
        <f t="shared" si="1"/>
        <v>174.20649999999998</v>
      </c>
      <c r="R10" s="8">
        <f t="shared" si="1"/>
        <v>185.276</v>
      </c>
      <c r="S10" s="8">
        <f t="shared" si="1"/>
        <v>181.12239999999997</v>
      </c>
      <c r="T10" s="8">
        <f t="shared" si="1"/>
        <v>187.33659999999998</v>
      </c>
      <c r="U10" s="8">
        <f t="shared" si="1"/>
        <v>168.47199999999998</v>
      </c>
      <c r="V10" s="8">
        <f t="shared" si="1"/>
        <v>221.7225</v>
      </c>
      <c r="W10" s="8">
        <f t="shared" si="1"/>
        <v>226.2092</v>
      </c>
      <c r="X10" s="8">
        <f t="shared" si="1"/>
        <v>205.4526</v>
      </c>
      <c r="Y10" s="8">
        <f t="shared" si="1"/>
        <v>148.95239999999998</v>
      </c>
      <c r="Z10" s="7">
        <f>SUM(Z8:Z9)</f>
        <v>151.6924</v>
      </c>
      <c r="AA10" s="7">
        <f>SUM(AA8:AA9)</f>
        <v>162.45289999999997</v>
      </c>
      <c r="AB10" s="7">
        <f>SUM(AB8:AB9)</f>
        <v>156.49699999999999</v>
      </c>
      <c r="AC10" s="7">
        <f>SUM(AC8:AC9)</f>
        <v>182.3541</v>
      </c>
    </row>
    <row r="11" spans="1:29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8"/>
      <c r="Y11" s="9"/>
      <c r="Z11" s="6"/>
      <c r="AA11" s="13"/>
      <c r="AB11" s="13"/>
      <c r="AC11" s="13"/>
    </row>
    <row r="12" spans="1:29" ht="15.75">
      <c r="A12" s="1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"/>
      <c r="Y12" s="9"/>
      <c r="Z12" s="6"/>
      <c r="AA12" s="13"/>
      <c r="AB12" s="13"/>
      <c r="AC12" s="13"/>
    </row>
    <row r="13" spans="1:29" ht="15.75">
      <c r="A13" s="1" t="s">
        <v>9</v>
      </c>
      <c r="B13" s="8">
        <v>7.83</v>
      </c>
      <c r="C13" s="8">
        <v>7.45</v>
      </c>
      <c r="D13" s="8">
        <v>5.41</v>
      </c>
      <c r="E13" s="8">
        <v>5.57</v>
      </c>
      <c r="F13" s="8">
        <v>5.48</v>
      </c>
      <c r="G13" s="8">
        <v>7.34</v>
      </c>
      <c r="H13" s="8">
        <v>9.16</v>
      </c>
      <c r="I13" s="8">
        <v>7.87</v>
      </c>
      <c r="J13" s="8">
        <v>7.21</v>
      </c>
      <c r="K13" s="8">
        <v>7.78</v>
      </c>
      <c r="L13" s="8">
        <v>7.59</v>
      </c>
      <c r="M13" s="8">
        <v>10.41</v>
      </c>
      <c r="N13" s="8">
        <v>9.43</v>
      </c>
      <c r="O13" s="8">
        <v>9.2</v>
      </c>
      <c r="P13" s="8">
        <v>11.07</v>
      </c>
      <c r="Q13" s="8">
        <v>10.52</v>
      </c>
      <c r="R13" s="8">
        <v>10.4</v>
      </c>
      <c r="S13" s="8">
        <v>11.86</v>
      </c>
      <c r="T13" s="8">
        <v>11.67</v>
      </c>
      <c r="U13" s="8">
        <v>11.79</v>
      </c>
      <c r="V13" s="8">
        <v>11.61</v>
      </c>
      <c r="W13" s="8">
        <v>14.65</v>
      </c>
      <c r="X13" s="8">
        <v>13.6</v>
      </c>
      <c r="Y13" s="8">
        <v>12.69</v>
      </c>
      <c r="Z13" s="6">
        <v>11.87</v>
      </c>
      <c r="AA13" s="13">
        <v>12.1</v>
      </c>
      <c r="AB13" s="13">
        <v>12.51</v>
      </c>
      <c r="AC13" s="13">
        <v>12.21</v>
      </c>
    </row>
    <row r="14" spans="1:29" ht="15.75">
      <c r="A14" s="1" t="s">
        <v>10</v>
      </c>
      <c r="B14" s="8">
        <v>14.52</v>
      </c>
      <c r="C14" s="8">
        <v>10.86</v>
      </c>
      <c r="D14" s="8">
        <v>9.27</v>
      </c>
      <c r="E14" s="8">
        <v>12.44</v>
      </c>
      <c r="F14" s="8">
        <v>12.44</v>
      </c>
      <c r="G14" s="8">
        <v>15.85</v>
      </c>
      <c r="H14" s="8">
        <v>17.71</v>
      </c>
      <c r="I14" s="8">
        <v>20.69</v>
      </c>
      <c r="J14" s="8">
        <v>19.57</v>
      </c>
      <c r="K14" s="8">
        <v>19.37</v>
      </c>
      <c r="L14" s="8">
        <v>18.44</v>
      </c>
      <c r="M14" s="8">
        <v>17.63</v>
      </c>
      <c r="N14" s="8">
        <v>16.78</v>
      </c>
      <c r="O14" s="8">
        <v>17.38</v>
      </c>
      <c r="P14" s="8">
        <v>19.82</v>
      </c>
      <c r="Q14" s="8">
        <v>20.7</v>
      </c>
      <c r="R14" s="8">
        <v>20.16</v>
      </c>
      <c r="S14" s="8">
        <v>25.04</v>
      </c>
      <c r="T14" s="8">
        <v>27.49</v>
      </c>
      <c r="U14" s="8">
        <v>27.16</v>
      </c>
      <c r="V14" s="8">
        <v>32.62</v>
      </c>
      <c r="W14" s="8">
        <v>33.24</v>
      </c>
      <c r="X14" s="8">
        <v>32.13</v>
      </c>
      <c r="Y14" s="8">
        <v>29.46</v>
      </c>
      <c r="Z14" s="6">
        <v>26.47</v>
      </c>
      <c r="AA14" s="13">
        <v>27.6</v>
      </c>
      <c r="AB14" s="13">
        <v>35.45</v>
      </c>
      <c r="AC14" s="13">
        <v>29.04</v>
      </c>
    </row>
    <row r="15" spans="1:29" ht="15.75">
      <c r="A15" s="1" t="s">
        <v>11</v>
      </c>
      <c r="B15" s="8">
        <v>1.5</v>
      </c>
      <c r="C15" s="8">
        <v>2.56</v>
      </c>
      <c r="D15" s="8">
        <v>2.48</v>
      </c>
      <c r="E15" s="8">
        <v>4.45</v>
      </c>
      <c r="F15" s="8">
        <v>4.51</v>
      </c>
      <c r="G15" s="8">
        <v>4.96</v>
      </c>
      <c r="H15" s="8">
        <v>5.57</v>
      </c>
      <c r="I15" s="8">
        <v>6.82</v>
      </c>
      <c r="J15" s="8">
        <v>7.33</v>
      </c>
      <c r="K15" s="8">
        <v>7.56</v>
      </c>
      <c r="L15" s="8">
        <v>7.77</v>
      </c>
      <c r="M15" s="8">
        <v>8.81</v>
      </c>
      <c r="N15" s="8">
        <v>8.74</v>
      </c>
      <c r="O15" s="8">
        <v>8.84</v>
      </c>
      <c r="P15" s="8">
        <v>9.23</v>
      </c>
      <c r="Q15" s="8">
        <v>9.6</v>
      </c>
      <c r="R15" s="8">
        <v>10.43</v>
      </c>
      <c r="S15" s="8">
        <v>13.67</v>
      </c>
      <c r="T15" s="8">
        <v>15.12</v>
      </c>
      <c r="U15" s="8">
        <v>16.35</v>
      </c>
      <c r="V15" s="8">
        <v>16.33</v>
      </c>
      <c r="W15" s="8">
        <v>17.05</v>
      </c>
      <c r="X15" s="8">
        <v>17.33</v>
      </c>
      <c r="Y15" s="8">
        <v>17.24</v>
      </c>
      <c r="Z15" s="6">
        <v>16.71</v>
      </c>
      <c r="AA15" s="13">
        <v>16.59</v>
      </c>
      <c r="AB15" s="13">
        <v>16.96</v>
      </c>
      <c r="AC15" s="13">
        <v>17.11</v>
      </c>
    </row>
    <row r="16" spans="1:29" ht="15.75">
      <c r="A16" s="1" t="s">
        <v>12</v>
      </c>
      <c r="B16" s="8">
        <v>0.41</v>
      </c>
      <c r="C16" s="8">
        <v>0.47</v>
      </c>
      <c r="D16" s="8">
        <v>0.35</v>
      </c>
      <c r="E16" s="8">
        <v>0.61</v>
      </c>
      <c r="F16" s="8">
        <v>0.71</v>
      </c>
      <c r="G16" s="8">
        <v>0.81</v>
      </c>
      <c r="H16" s="8">
        <v>0.91</v>
      </c>
      <c r="I16" s="8">
        <v>3.97</v>
      </c>
      <c r="J16" s="8">
        <v>3.91</v>
      </c>
      <c r="K16" s="8">
        <v>3.96</v>
      </c>
      <c r="L16" s="8">
        <v>3.33</v>
      </c>
      <c r="M16" s="8">
        <v>3.87</v>
      </c>
      <c r="N16" s="8">
        <v>4.26</v>
      </c>
      <c r="O16" s="8">
        <v>4.13</v>
      </c>
      <c r="P16" s="8">
        <v>4.83</v>
      </c>
      <c r="Q16" s="8">
        <v>5.29</v>
      </c>
      <c r="R16" s="8">
        <v>5.44</v>
      </c>
      <c r="S16" s="8">
        <v>6.06</v>
      </c>
      <c r="T16" s="8">
        <v>6.6</v>
      </c>
      <c r="U16" s="8">
        <v>6.83</v>
      </c>
      <c r="V16" s="8">
        <v>7.87</v>
      </c>
      <c r="W16" s="8">
        <v>7.04</v>
      </c>
      <c r="X16" s="8">
        <v>7.07</v>
      </c>
      <c r="Y16" s="8">
        <v>6.88</v>
      </c>
      <c r="Z16" s="6">
        <v>6.68</v>
      </c>
      <c r="AA16" s="13">
        <v>6.99</v>
      </c>
      <c r="AB16" s="13">
        <v>7.27</v>
      </c>
      <c r="AC16" s="13">
        <v>7.69</v>
      </c>
    </row>
    <row r="17" spans="1:29" ht="15.75">
      <c r="A17" s="1" t="s">
        <v>13</v>
      </c>
      <c r="B17" s="8">
        <v>6.28</v>
      </c>
      <c r="C17" s="8">
        <v>7.04</v>
      </c>
      <c r="D17" s="8">
        <v>5.19</v>
      </c>
      <c r="E17" s="8">
        <v>8.97</v>
      </c>
      <c r="F17" s="8">
        <v>14.98</v>
      </c>
      <c r="G17" s="8">
        <v>20.65</v>
      </c>
      <c r="H17" s="8">
        <v>18.62</v>
      </c>
      <c r="I17" s="8">
        <v>15.23</v>
      </c>
      <c r="J17" s="8">
        <v>15.01</v>
      </c>
      <c r="K17" s="8">
        <v>13.71</v>
      </c>
      <c r="L17" s="8">
        <v>13.29</v>
      </c>
      <c r="M17" s="8">
        <v>15.27</v>
      </c>
      <c r="N17" s="8">
        <v>15.8</v>
      </c>
      <c r="O17" s="8">
        <v>16.13</v>
      </c>
      <c r="P17" s="8">
        <v>18.17</v>
      </c>
      <c r="Q17" s="8">
        <v>18.34</v>
      </c>
      <c r="R17" s="8">
        <v>18.98</v>
      </c>
      <c r="S17" s="8">
        <v>24.67</v>
      </c>
      <c r="T17" s="8">
        <v>27.8</v>
      </c>
      <c r="U17" s="8">
        <v>26.86</v>
      </c>
      <c r="V17" s="8">
        <v>28.37</v>
      </c>
      <c r="W17" s="8">
        <v>26.64</v>
      </c>
      <c r="X17" s="8">
        <v>27.32</v>
      </c>
      <c r="Y17" s="8">
        <v>23.97</v>
      </c>
      <c r="Z17" s="6">
        <v>26.07</v>
      </c>
      <c r="AA17" s="13">
        <v>30.52</v>
      </c>
      <c r="AB17" s="13">
        <v>31.08</v>
      </c>
      <c r="AC17" s="13">
        <v>33.36</v>
      </c>
    </row>
    <row r="18" spans="1:29" ht="15.75">
      <c r="A18" s="1" t="s">
        <v>14</v>
      </c>
      <c r="B18" s="8">
        <v>8.02</v>
      </c>
      <c r="C18" s="8">
        <v>8.29</v>
      </c>
      <c r="D18" s="8">
        <v>5.7</v>
      </c>
      <c r="E18" s="8">
        <v>9.71</v>
      </c>
      <c r="F18" s="8">
        <v>11.3</v>
      </c>
      <c r="G18" s="8">
        <v>13.05</v>
      </c>
      <c r="H18" s="8">
        <v>12.71</v>
      </c>
      <c r="I18" s="8">
        <v>12.87</v>
      </c>
      <c r="J18" s="8">
        <v>13.49</v>
      </c>
      <c r="K18" s="8">
        <v>13.29</v>
      </c>
      <c r="L18" s="8">
        <v>12.58</v>
      </c>
      <c r="M18" s="8">
        <v>11.65</v>
      </c>
      <c r="N18" s="8">
        <v>11.84</v>
      </c>
      <c r="O18" s="8">
        <v>12.65</v>
      </c>
      <c r="P18" s="8">
        <v>13.33</v>
      </c>
      <c r="Q18" s="8">
        <v>13.92</v>
      </c>
      <c r="R18" s="8">
        <v>14.56</v>
      </c>
      <c r="S18" s="8">
        <v>14.79</v>
      </c>
      <c r="T18" s="8">
        <v>16.41</v>
      </c>
      <c r="U18" s="8">
        <v>16.5</v>
      </c>
      <c r="V18" s="8">
        <v>17.1</v>
      </c>
      <c r="W18" s="8">
        <v>18.37</v>
      </c>
      <c r="X18" s="8">
        <v>18.85</v>
      </c>
      <c r="Y18" s="8">
        <v>19.1</v>
      </c>
      <c r="Z18" s="6">
        <v>18.79</v>
      </c>
      <c r="AA18" s="13">
        <v>19.81</v>
      </c>
      <c r="AB18" s="13">
        <v>19.59</v>
      </c>
      <c r="AC18" s="13">
        <v>19.87</v>
      </c>
    </row>
    <row r="19" spans="1:29" ht="15.75">
      <c r="A19" s="1" t="s">
        <v>15</v>
      </c>
      <c r="B19" s="8">
        <v>3.83</v>
      </c>
      <c r="C19" s="8">
        <v>4.65</v>
      </c>
      <c r="D19" s="8">
        <v>5.14</v>
      </c>
      <c r="E19" s="8">
        <v>7.59</v>
      </c>
      <c r="F19" s="8">
        <v>5.59</v>
      </c>
      <c r="G19" s="8">
        <v>6.22</v>
      </c>
      <c r="H19" s="8">
        <v>5.87</v>
      </c>
      <c r="I19" s="8">
        <v>5.98</v>
      </c>
      <c r="J19" s="8">
        <v>6.61</v>
      </c>
      <c r="K19" s="8">
        <v>6.05</v>
      </c>
      <c r="L19" s="8">
        <v>6.11</v>
      </c>
      <c r="M19" s="8">
        <v>10.88</v>
      </c>
      <c r="N19" s="8">
        <v>11.1</v>
      </c>
      <c r="O19" s="8">
        <v>11.47</v>
      </c>
      <c r="P19" s="8">
        <v>12.65</v>
      </c>
      <c r="Q19" s="8">
        <v>13.83</v>
      </c>
      <c r="R19" s="8">
        <v>13.71</v>
      </c>
      <c r="S19" s="8">
        <v>7.9</v>
      </c>
      <c r="T19" s="8">
        <v>8.22</v>
      </c>
      <c r="U19" s="8">
        <v>8.44</v>
      </c>
      <c r="V19" s="8">
        <v>8.48</v>
      </c>
      <c r="W19" s="8">
        <v>8.54</v>
      </c>
      <c r="X19" s="8">
        <v>8.67</v>
      </c>
      <c r="Y19" s="8">
        <v>8.88</v>
      </c>
      <c r="Z19" s="6">
        <v>9.1</v>
      </c>
      <c r="AA19" s="13">
        <v>9.79</v>
      </c>
      <c r="AB19" s="13">
        <v>10.27</v>
      </c>
      <c r="AC19" s="13">
        <v>10.82</v>
      </c>
    </row>
    <row r="20" spans="1:29" ht="15.75">
      <c r="A20" s="1" t="s">
        <v>16</v>
      </c>
      <c r="B20" s="8">
        <v>0</v>
      </c>
      <c r="C20" s="8">
        <v>0</v>
      </c>
      <c r="D20" s="8">
        <v>0</v>
      </c>
      <c r="E20" s="8">
        <v>0</v>
      </c>
      <c r="F20" s="8">
        <v>1</v>
      </c>
      <c r="G20" s="8">
        <v>1.01</v>
      </c>
      <c r="H20" s="8">
        <v>0.92</v>
      </c>
      <c r="I20" s="8">
        <v>3.57</v>
      </c>
      <c r="J20" s="8">
        <v>3.58</v>
      </c>
      <c r="K20" s="8">
        <v>3.64</v>
      </c>
      <c r="L20" s="8">
        <v>3.62</v>
      </c>
      <c r="M20" s="8">
        <v>5.98</v>
      </c>
      <c r="N20" s="8">
        <v>6.01</v>
      </c>
      <c r="O20" s="8">
        <v>6.35</v>
      </c>
      <c r="P20" s="8">
        <v>6.62</v>
      </c>
      <c r="Q20" s="8">
        <v>7.06</v>
      </c>
      <c r="R20" s="8">
        <v>7.14</v>
      </c>
      <c r="S20" s="8">
        <v>3.9</v>
      </c>
      <c r="T20" s="8">
        <v>4.35</v>
      </c>
      <c r="U20" s="8">
        <v>4.42</v>
      </c>
      <c r="V20" s="8">
        <v>4.61</v>
      </c>
      <c r="W20" s="8">
        <v>4.43</v>
      </c>
      <c r="X20" s="8">
        <f>3.93+0.43</f>
        <v>4.36</v>
      </c>
      <c r="Y20" s="8">
        <f>3.82+0.41</f>
        <v>4.2299999999999995</v>
      </c>
      <c r="Z20" s="6">
        <v>4.08</v>
      </c>
      <c r="AA20" s="13">
        <v>4.32</v>
      </c>
      <c r="AB20" s="13">
        <v>4.53</v>
      </c>
      <c r="AC20" s="13">
        <v>4.82</v>
      </c>
    </row>
    <row r="21" spans="1:29" ht="15.75">
      <c r="A21" s="1" t="s">
        <v>17</v>
      </c>
      <c r="B21" s="8">
        <f aca="true" t="shared" si="2" ref="B21:AC21">SUM(B13:B20)</f>
        <v>42.39</v>
      </c>
      <c r="C21" s="8">
        <f t="shared" si="2"/>
        <v>41.31999999999999</v>
      </c>
      <c r="D21" s="8">
        <f t="shared" si="2"/>
        <v>33.54</v>
      </c>
      <c r="E21" s="8">
        <f t="shared" si="2"/>
        <v>49.34</v>
      </c>
      <c r="F21" s="8">
        <f t="shared" si="2"/>
        <v>56.010000000000005</v>
      </c>
      <c r="G21" s="8">
        <f t="shared" si="2"/>
        <v>69.89</v>
      </c>
      <c r="H21" s="8">
        <f t="shared" si="2"/>
        <v>71.47000000000001</v>
      </c>
      <c r="I21" s="8">
        <f t="shared" si="2"/>
        <v>77</v>
      </c>
      <c r="J21" s="8">
        <f t="shared" si="2"/>
        <v>76.71</v>
      </c>
      <c r="K21" s="8">
        <f t="shared" si="2"/>
        <v>75.36</v>
      </c>
      <c r="L21" s="8">
        <f t="shared" si="2"/>
        <v>72.73</v>
      </c>
      <c r="M21" s="8">
        <f t="shared" si="2"/>
        <v>84.5</v>
      </c>
      <c r="N21" s="8">
        <f t="shared" si="2"/>
        <v>83.96000000000001</v>
      </c>
      <c r="O21" s="8">
        <f t="shared" si="2"/>
        <v>86.15</v>
      </c>
      <c r="P21" s="8">
        <f t="shared" si="2"/>
        <v>95.72000000000001</v>
      </c>
      <c r="Q21" s="8">
        <f t="shared" si="2"/>
        <v>99.26</v>
      </c>
      <c r="R21" s="8">
        <f t="shared" si="2"/>
        <v>100.82000000000001</v>
      </c>
      <c r="S21" s="8">
        <f t="shared" si="2"/>
        <v>107.89000000000001</v>
      </c>
      <c r="T21" s="8">
        <f t="shared" si="2"/>
        <v>117.65999999999998</v>
      </c>
      <c r="U21" s="8">
        <f t="shared" si="2"/>
        <v>118.35000000000001</v>
      </c>
      <c r="V21" s="8">
        <f t="shared" si="2"/>
        <v>126.99000000000001</v>
      </c>
      <c r="W21" s="8">
        <f t="shared" si="2"/>
        <v>129.96</v>
      </c>
      <c r="X21" s="8">
        <f t="shared" si="2"/>
        <v>129.32999999999998</v>
      </c>
      <c r="Y21" s="8">
        <f t="shared" si="2"/>
        <v>122.45</v>
      </c>
      <c r="Z21" s="8">
        <f t="shared" si="2"/>
        <v>119.77</v>
      </c>
      <c r="AA21" s="8">
        <f t="shared" si="2"/>
        <v>127.72</v>
      </c>
      <c r="AB21" s="8">
        <f t="shared" si="2"/>
        <v>137.66</v>
      </c>
      <c r="AC21" s="8">
        <f t="shared" si="2"/>
        <v>134.92</v>
      </c>
    </row>
    <row r="22" spans="1:29" ht="15.7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/>
      <c r="T22" s="9"/>
      <c r="U22" s="9"/>
      <c r="V22" s="9"/>
      <c r="W22" s="10" t="s">
        <v>1</v>
      </c>
      <c r="X22" s="10" t="s">
        <v>1</v>
      </c>
      <c r="Y22" s="11" t="s">
        <v>1</v>
      </c>
      <c r="Z22" s="6"/>
      <c r="AA22" s="13"/>
      <c r="AB22" s="13"/>
      <c r="AC22" s="13"/>
    </row>
    <row r="23" spans="1:29" ht="15.75">
      <c r="A23" s="1" t="s">
        <v>18</v>
      </c>
      <c r="B23" s="8">
        <v>5.26</v>
      </c>
      <c r="C23" s="8">
        <v>5.58</v>
      </c>
      <c r="D23" s="8">
        <v>5.94</v>
      </c>
      <c r="E23" s="8">
        <v>8.66</v>
      </c>
      <c r="F23" s="8">
        <v>10.54</v>
      </c>
      <c r="G23" s="8">
        <v>13.25</v>
      </c>
      <c r="H23" s="8">
        <v>11.46</v>
      </c>
      <c r="I23" s="8">
        <v>11.26</v>
      </c>
      <c r="J23" s="8">
        <v>12.31</v>
      </c>
      <c r="K23" s="8">
        <v>12.58</v>
      </c>
      <c r="L23" s="8">
        <v>9.06</v>
      </c>
      <c r="M23" s="8">
        <v>9.35</v>
      </c>
      <c r="N23" s="8">
        <v>9.14</v>
      </c>
      <c r="O23" s="8">
        <v>9.83</v>
      </c>
      <c r="P23" s="8">
        <v>9.63</v>
      </c>
      <c r="Q23" s="8">
        <v>11.26</v>
      </c>
      <c r="R23" s="8">
        <v>9.4</v>
      </c>
      <c r="S23" s="8">
        <v>6.22</v>
      </c>
      <c r="T23" s="8">
        <v>6.62</v>
      </c>
      <c r="U23" s="8">
        <v>8.06</v>
      </c>
      <c r="V23" s="8">
        <v>9.58</v>
      </c>
      <c r="W23" s="8">
        <v>9.06</v>
      </c>
      <c r="X23" s="8">
        <v>9.14</v>
      </c>
      <c r="Y23" s="8">
        <v>7.3</v>
      </c>
      <c r="Z23" s="6">
        <v>6.87</v>
      </c>
      <c r="AA23" s="13">
        <v>7.23</v>
      </c>
      <c r="AB23" s="13">
        <v>7.58</v>
      </c>
      <c r="AC23" s="13">
        <v>8.11</v>
      </c>
    </row>
    <row r="24" spans="1:29" ht="15.75">
      <c r="A24" s="1" t="s">
        <v>19</v>
      </c>
      <c r="B24" s="8">
        <v>4.7</v>
      </c>
      <c r="C24" s="8">
        <v>14.6</v>
      </c>
      <c r="D24" s="8">
        <v>5.04</v>
      </c>
      <c r="E24" s="8">
        <v>6.05</v>
      </c>
      <c r="F24" s="8">
        <v>7.22</v>
      </c>
      <c r="G24" s="8">
        <v>11.08</v>
      </c>
      <c r="H24" s="8">
        <v>11.7</v>
      </c>
      <c r="I24" s="8">
        <v>9.32</v>
      </c>
      <c r="J24" s="8">
        <v>9.99</v>
      </c>
      <c r="K24" s="8">
        <v>10.63</v>
      </c>
      <c r="L24" s="8">
        <v>11.08</v>
      </c>
      <c r="M24" s="8">
        <v>9.45</v>
      </c>
      <c r="N24" s="8">
        <v>9.22</v>
      </c>
      <c r="O24" s="8">
        <v>9.28</v>
      </c>
      <c r="P24" s="8">
        <v>9.89</v>
      </c>
      <c r="Q24" s="8">
        <v>9.89</v>
      </c>
      <c r="R24" s="8">
        <v>10.36</v>
      </c>
      <c r="S24" s="8">
        <v>12.45</v>
      </c>
      <c r="T24" s="8">
        <v>12.77</v>
      </c>
      <c r="U24" s="8">
        <v>14.34</v>
      </c>
      <c r="V24" s="8">
        <v>15.04</v>
      </c>
      <c r="W24" s="8">
        <v>15.89</v>
      </c>
      <c r="X24" s="8">
        <v>14.88</v>
      </c>
      <c r="Y24" s="8">
        <v>13.97</v>
      </c>
      <c r="Z24" s="6">
        <v>13.56</v>
      </c>
      <c r="AA24" s="13">
        <v>14.06</v>
      </c>
      <c r="AB24" s="13">
        <v>14.35</v>
      </c>
      <c r="AC24" s="13">
        <v>14.76</v>
      </c>
    </row>
    <row r="25" spans="1:29" ht="15.75">
      <c r="A25" s="1" t="s">
        <v>20</v>
      </c>
      <c r="B25" s="8">
        <v>28.05</v>
      </c>
      <c r="C25" s="8">
        <v>27.32</v>
      </c>
      <c r="D25" s="8">
        <v>26.91</v>
      </c>
      <c r="E25" s="8">
        <v>27.93</v>
      </c>
      <c r="F25" s="8">
        <v>30.02</v>
      </c>
      <c r="G25" s="8">
        <v>32.44</v>
      </c>
      <c r="H25" s="8">
        <v>31.35</v>
      </c>
      <c r="I25" s="8">
        <v>22.08</v>
      </c>
      <c r="J25" s="8">
        <v>30.6</v>
      </c>
      <c r="K25" s="8">
        <v>32.1</v>
      </c>
      <c r="L25" s="8">
        <v>20.5</v>
      </c>
      <c r="M25" s="8">
        <v>18.07</v>
      </c>
      <c r="N25" s="8">
        <v>13.88</v>
      </c>
      <c r="O25" s="8">
        <v>12.81</v>
      </c>
      <c r="P25" s="8">
        <v>13.37</v>
      </c>
      <c r="Q25" s="8">
        <v>14.89</v>
      </c>
      <c r="R25" s="8">
        <v>13.81</v>
      </c>
      <c r="S25" s="8">
        <v>11.73</v>
      </c>
      <c r="T25" s="8">
        <v>10.8</v>
      </c>
      <c r="U25" s="8">
        <v>12.34</v>
      </c>
      <c r="V25" s="8">
        <v>16.06</v>
      </c>
      <c r="W25" s="8">
        <v>15.84</v>
      </c>
      <c r="X25" s="8">
        <v>13.79</v>
      </c>
      <c r="Y25" s="8">
        <v>12.24</v>
      </c>
      <c r="Z25" s="6">
        <v>11.52</v>
      </c>
      <c r="AA25" s="13">
        <v>12.5</v>
      </c>
      <c r="AB25" s="13">
        <v>13.36</v>
      </c>
      <c r="AC25" s="13">
        <v>12.5</v>
      </c>
    </row>
    <row r="26" spans="1:29" ht="15.75">
      <c r="A26" s="1" t="s">
        <v>21</v>
      </c>
      <c r="B26" s="8">
        <f aca="true" t="shared" si="3" ref="B26:Y26">SUM(B23:B25)</f>
        <v>38.010000000000005</v>
      </c>
      <c r="C26" s="8">
        <f t="shared" si="3"/>
        <v>47.5</v>
      </c>
      <c r="D26" s="8">
        <f t="shared" si="3"/>
        <v>37.89</v>
      </c>
      <c r="E26" s="8">
        <f t="shared" si="3"/>
        <v>42.64</v>
      </c>
      <c r="F26" s="8">
        <f t="shared" si="3"/>
        <v>47.78</v>
      </c>
      <c r="G26" s="8">
        <f t="shared" si="3"/>
        <v>56.769999999999996</v>
      </c>
      <c r="H26" s="8">
        <f t="shared" si="3"/>
        <v>54.510000000000005</v>
      </c>
      <c r="I26" s="8">
        <f t="shared" si="3"/>
        <v>42.66</v>
      </c>
      <c r="J26" s="8">
        <f t="shared" si="3"/>
        <v>52.900000000000006</v>
      </c>
      <c r="K26" s="8">
        <f t="shared" si="3"/>
        <v>55.31</v>
      </c>
      <c r="L26" s="8">
        <f t="shared" si="3"/>
        <v>40.64</v>
      </c>
      <c r="M26" s="8">
        <f t="shared" si="3"/>
        <v>36.87</v>
      </c>
      <c r="N26" s="8">
        <f t="shared" si="3"/>
        <v>32.24</v>
      </c>
      <c r="O26" s="8">
        <f t="shared" si="3"/>
        <v>31.92</v>
      </c>
      <c r="P26" s="8">
        <f t="shared" si="3"/>
        <v>32.89</v>
      </c>
      <c r="Q26" s="8">
        <f t="shared" si="3"/>
        <v>36.04</v>
      </c>
      <c r="R26" s="8">
        <f t="shared" si="3"/>
        <v>33.57</v>
      </c>
      <c r="S26" s="8">
        <f t="shared" si="3"/>
        <v>30.4</v>
      </c>
      <c r="T26" s="8">
        <f t="shared" si="3"/>
        <v>30.19</v>
      </c>
      <c r="U26" s="8">
        <f t="shared" si="3"/>
        <v>34.739999999999995</v>
      </c>
      <c r="V26" s="8">
        <f t="shared" si="3"/>
        <v>40.67999999999999</v>
      </c>
      <c r="W26" s="8">
        <f t="shared" si="3"/>
        <v>40.790000000000006</v>
      </c>
      <c r="X26" s="8">
        <f t="shared" si="3"/>
        <v>37.81</v>
      </c>
      <c r="Y26" s="8">
        <f t="shared" si="3"/>
        <v>33.51</v>
      </c>
      <c r="Z26" s="8">
        <f>SUM(Z23:Z25)</f>
        <v>31.95</v>
      </c>
      <c r="AA26" s="8">
        <f>SUM(AA23:AA25)</f>
        <v>33.79</v>
      </c>
      <c r="AB26" s="8">
        <f>SUM(AB23:AB25)</f>
        <v>35.29</v>
      </c>
      <c r="AC26" s="8">
        <f>SUM(AC23:AC25)</f>
        <v>35.37</v>
      </c>
    </row>
    <row r="27" spans="1:29" ht="15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/>
      <c r="T27" s="9"/>
      <c r="U27" s="9"/>
      <c r="V27" s="9"/>
      <c r="W27" s="9"/>
      <c r="X27" s="9"/>
      <c r="Y27" s="9"/>
      <c r="Z27" s="7"/>
      <c r="AA27" s="7"/>
      <c r="AB27" s="7"/>
      <c r="AC27" s="7"/>
    </row>
    <row r="28" spans="1:29" ht="15.75">
      <c r="A28" s="1" t="s">
        <v>22</v>
      </c>
      <c r="B28" s="8">
        <f aca="true" t="shared" si="4" ref="B28:Y28">B21+B26</f>
        <v>80.4</v>
      </c>
      <c r="C28" s="8">
        <f t="shared" si="4"/>
        <v>88.82</v>
      </c>
      <c r="D28" s="8">
        <f t="shared" si="4"/>
        <v>71.43</v>
      </c>
      <c r="E28" s="8">
        <f t="shared" si="4"/>
        <v>91.98</v>
      </c>
      <c r="F28" s="8">
        <f t="shared" si="4"/>
        <v>103.79</v>
      </c>
      <c r="G28" s="8">
        <f t="shared" si="4"/>
        <v>126.66</v>
      </c>
      <c r="H28" s="8">
        <f t="shared" si="4"/>
        <v>125.98000000000002</v>
      </c>
      <c r="I28" s="8">
        <f t="shared" si="4"/>
        <v>119.66</v>
      </c>
      <c r="J28" s="8">
        <f t="shared" si="4"/>
        <v>129.61</v>
      </c>
      <c r="K28" s="8">
        <f t="shared" si="4"/>
        <v>130.67000000000002</v>
      </c>
      <c r="L28" s="8">
        <f t="shared" si="4"/>
        <v>113.37</v>
      </c>
      <c r="M28" s="8">
        <f t="shared" si="4"/>
        <v>121.37</v>
      </c>
      <c r="N28" s="8">
        <f t="shared" si="4"/>
        <v>116.20000000000002</v>
      </c>
      <c r="O28" s="8">
        <f t="shared" si="4"/>
        <v>118.07000000000001</v>
      </c>
      <c r="P28" s="8">
        <f t="shared" si="4"/>
        <v>128.61</v>
      </c>
      <c r="Q28" s="8">
        <f t="shared" si="4"/>
        <v>135.3</v>
      </c>
      <c r="R28" s="8">
        <f t="shared" si="4"/>
        <v>134.39000000000001</v>
      </c>
      <c r="S28" s="8">
        <f t="shared" si="4"/>
        <v>138.29000000000002</v>
      </c>
      <c r="T28" s="8">
        <f t="shared" si="4"/>
        <v>147.85</v>
      </c>
      <c r="U28" s="8">
        <f t="shared" si="4"/>
        <v>153.09</v>
      </c>
      <c r="V28" s="8">
        <f t="shared" si="4"/>
        <v>167.67000000000002</v>
      </c>
      <c r="W28" s="8">
        <f t="shared" si="4"/>
        <v>170.75</v>
      </c>
      <c r="X28" s="8">
        <f t="shared" si="4"/>
        <v>167.14</v>
      </c>
      <c r="Y28" s="8">
        <f t="shared" si="4"/>
        <v>155.96</v>
      </c>
      <c r="Z28" s="8">
        <f>Z21+Z26</f>
        <v>151.72</v>
      </c>
      <c r="AA28" s="8">
        <f>AA21+AA26</f>
        <v>161.51</v>
      </c>
      <c r="AB28" s="8">
        <f>AB21+AB26</f>
        <v>172.95</v>
      </c>
      <c r="AC28" s="8">
        <f>AC21+AC26</f>
        <v>170.29</v>
      </c>
    </row>
    <row r="29" spans="1:29" ht="15.7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8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>
      <c r="A30" s="1" t="s">
        <v>23</v>
      </c>
      <c r="B30" s="8">
        <f aca="true" t="shared" si="5" ref="B30:Y30">B10-B28</f>
        <v>51.75800000000001</v>
      </c>
      <c r="C30" s="8">
        <f t="shared" si="5"/>
        <v>41.890000000000015</v>
      </c>
      <c r="D30" s="8">
        <f t="shared" si="5"/>
        <v>-0.22800000000000864</v>
      </c>
      <c r="E30" s="8">
        <f t="shared" si="5"/>
        <v>33.66</v>
      </c>
      <c r="F30" s="8">
        <f t="shared" si="5"/>
        <v>35.760000000000005</v>
      </c>
      <c r="G30" s="8">
        <f t="shared" si="5"/>
        <v>55.9752</v>
      </c>
      <c r="H30" s="8">
        <f t="shared" si="5"/>
        <v>24.716799999999978</v>
      </c>
      <c r="I30" s="8">
        <f t="shared" si="5"/>
        <v>34.46519999999998</v>
      </c>
      <c r="J30" s="8">
        <f t="shared" si="5"/>
        <v>38.10379999999998</v>
      </c>
      <c r="K30" s="8">
        <f t="shared" si="5"/>
        <v>26.94120000000001</v>
      </c>
      <c r="L30" s="8">
        <f t="shared" si="5"/>
        <v>5.611000000000004</v>
      </c>
      <c r="M30" s="8">
        <f t="shared" si="5"/>
        <v>-1.6975000000000051</v>
      </c>
      <c r="N30" s="8">
        <f t="shared" si="5"/>
        <v>26.023599999999988</v>
      </c>
      <c r="O30" s="8">
        <f t="shared" si="5"/>
        <v>47.85199999999999</v>
      </c>
      <c r="P30" s="8">
        <f t="shared" si="5"/>
        <v>50.716399999999965</v>
      </c>
      <c r="Q30" s="8">
        <f t="shared" si="5"/>
        <v>38.906499999999966</v>
      </c>
      <c r="R30" s="8">
        <f t="shared" si="5"/>
        <v>50.885999999999996</v>
      </c>
      <c r="S30" s="8">
        <f t="shared" si="5"/>
        <v>42.83239999999995</v>
      </c>
      <c r="T30" s="8">
        <f t="shared" si="5"/>
        <v>39.48659999999998</v>
      </c>
      <c r="U30" s="8">
        <f t="shared" si="5"/>
        <v>15.381999999999977</v>
      </c>
      <c r="V30" s="8">
        <f t="shared" si="5"/>
        <v>54.05249999999998</v>
      </c>
      <c r="W30" s="8">
        <f t="shared" si="5"/>
        <v>55.45920000000001</v>
      </c>
      <c r="X30" s="8">
        <f t="shared" si="5"/>
        <v>38.3126</v>
      </c>
      <c r="Y30" s="8">
        <f t="shared" si="5"/>
        <v>-7.007600000000025</v>
      </c>
      <c r="Z30" s="8">
        <f>Z10-Z28</f>
        <v>-0.02760000000000673</v>
      </c>
      <c r="AA30" s="8">
        <f>AA10-AA28</f>
        <v>0.9428999999999803</v>
      </c>
      <c r="AB30" s="8">
        <f>AB10-AB28</f>
        <v>-16.453000000000003</v>
      </c>
      <c r="AC30" s="8">
        <f>AC10-AC28</f>
        <v>12.064099999999996</v>
      </c>
    </row>
    <row r="31" spans="1:29" ht="5.25" customHeight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5.75">
      <c r="A32" s="1" t="s">
        <v>24</v>
      </c>
      <c r="B32" s="8">
        <v>2.64</v>
      </c>
      <c r="C32" s="8">
        <v>2.45</v>
      </c>
      <c r="D32" s="8">
        <v>1.94</v>
      </c>
      <c r="E32" s="8">
        <v>2.1</v>
      </c>
      <c r="F32" s="8">
        <v>2.5</v>
      </c>
      <c r="G32" s="8">
        <v>2.68</v>
      </c>
      <c r="H32" s="8">
        <v>2.63</v>
      </c>
      <c r="I32" s="8">
        <v>2.58</v>
      </c>
      <c r="J32" s="8">
        <v>2.61</v>
      </c>
      <c r="K32" s="8">
        <v>2.39</v>
      </c>
      <c r="L32" s="8">
        <v>2.22</v>
      </c>
      <c r="M32" s="8">
        <v>2.05</v>
      </c>
      <c r="N32" s="8">
        <v>2.16</v>
      </c>
      <c r="O32" s="8">
        <v>2.7</v>
      </c>
      <c r="P32" s="8">
        <v>2.73</v>
      </c>
      <c r="Q32" s="8">
        <v>2.55</v>
      </c>
      <c r="R32" s="8">
        <v>2.6</v>
      </c>
      <c r="S32" s="8">
        <v>2.76</v>
      </c>
      <c r="T32" s="8">
        <v>2.38</v>
      </c>
      <c r="U32" s="8">
        <v>2.4</v>
      </c>
      <c r="V32" s="8">
        <v>2.75</v>
      </c>
      <c r="W32" s="8">
        <v>3.18</v>
      </c>
      <c r="X32" s="8">
        <v>2.53</v>
      </c>
      <c r="Y32" s="8">
        <v>1.98</v>
      </c>
      <c r="Z32" s="8">
        <v>2.12</v>
      </c>
      <c r="AA32" s="2">
        <v>2.13</v>
      </c>
      <c r="AB32" s="2">
        <v>2.34</v>
      </c>
      <c r="AC32" s="2">
        <v>2.57</v>
      </c>
    </row>
    <row r="33" spans="1:29" ht="15.75">
      <c r="A33" s="1" t="s">
        <v>25</v>
      </c>
      <c r="B33" s="8">
        <v>48.7</v>
      </c>
      <c r="C33" s="8">
        <v>51.6</v>
      </c>
      <c r="D33" s="8">
        <v>35.3</v>
      </c>
      <c r="E33" s="8">
        <v>57.9</v>
      </c>
      <c r="F33" s="8">
        <v>54.3</v>
      </c>
      <c r="G33" s="8">
        <v>66.64</v>
      </c>
      <c r="H33" s="8">
        <v>56.36</v>
      </c>
      <c r="I33" s="8">
        <v>57.94</v>
      </c>
      <c r="J33" s="8">
        <v>62.58</v>
      </c>
      <c r="K33" s="8">
        <v>64.08</v>
      </c>
      <c r="L33" s="8">
        <v>52.05</v>
      </c>
      <c r="M33" s="8">
        <v>56.65</v>
      </c>
      <c r="N33" s="8">
        <v>64.21</v>
      </c>
      <c r="O33" s="8">
        <v>59.66</v>
      </c>
      <c r="P33" s="8">
        <v>63.68</v>
      </c>
      <c r="Q33" s="8">
        <v>65.83</v>
      </c>
      <c r="R33" s="8">
        <v>69.36</v>
      </c>
      <c r="S33" s="8">
        <v>64.24</v>
      </c>
      <c r="T33" s="8">
        <v>77.07</v>
      </c>
      <c r="U33" s="8">
        <v>68.33</v>
      </c>
      <c r="V33" s="8">
        <v>78.91</v>
      </c>
      <c r="W33" s="8">
        <v>69.94</v>
      </c>
      <c r="X33" s="8">
        <v>79.42</v>
      </c>
      <c r="Y33" s="8">
        <v>73.38</v>
      </c>
      <c r="Z33" s="8">
        <v>70.02</v>
      </c>
      <c r="AA33" s="2">
        <v>74.33</v>
      </c>
      <c r="AB33" s="2">
        <v>64.55</v>
      </c>
      <c r="AC33" s="2">
        <v>69.13</v>
      </c>
    </row>
    <row r="34" spans="1:29" ht="6" customHeight="1" thickBo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15"/>
      <c r="U34" s="15"/>
      <c r="V34" s="15"/>
      <c r="W34" s="15"/>
      <c r="X34" s="15"/>
      <c r="Y34" s="15"/>
      <c r="Z34" s="15"/>
      <c r="AA34" s="16"/>
      <c r="AB34" s="16"/>
      <c r="AC34" s="16"/>
    </row>
    <row r="35" spans="1:26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4"/>
      <c r="U35" s="2"/>
      <c r="V35" s="2"/>
      <c r="W35" s="2"/>
      <c r="X35" s="2"/>
      <c r="Y35" s="2"/>
      <c r="Z35" s="2"/>
    </row>
    <row r="36" spans="1:25" ht="15.75">
      <c r="A36" s="12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4"/>
      <c r="U36" s="2"/>
      <c r="V36" s="2"/>
      <c r="W36" s="2"/>
      <c r="X36" s="2"/>
      <c r="Y36" s="2"/>
    </row>
    <row r="37" spans="1:29" ht="4.5" customHeight="1" thickBo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.75">
      <c r="A38" s="1" t="s">
        <v>0</v>
      </c>
      <c r="B38" s="3">
        <v>1975</v>
      </c>
      <c r="C38" s="3">
        <v>1976</v>
      </c>
      <c r="D38" s="3">
        <v>1977</v>
      </c>
      <c r="E38" s="3">
        <v>1978</v>
      </c>
      <c r="F38" s="3">
        <v>1979</v>
      </c>
      <c r="G38" s="3">
        <v>1980</v>
      </c>
      <c r="H38" s="3">
        <v>1981</v>
      </c>
      <c r="I38" s="3">
        <v>1982</v>
      </c>
      <c r="J38" s="3">
        <v>1983</v>
      </c>
      <c r="K38" s="3">
        <v>1984</v>
      </c>
      <c r="L38" s="3">
        <v>1985</v>
      </c>
      <c r="M38" s="3">
        <v>1986</v>
      </c>
      <c r="N38" s="3">
        <v>1987</v>
      </c>
      <c r="O38" s="3">
        <v>1988</v>
      </c>
      <c r="P38" s="3">
        <v>1989</v>
      </c>
      <c r="Q38" s="3">
        <v>1990</v>
      </c>
      <c r="R38" s="3">
        <v>1991</v>
      </c>
      <c r="S38" s="5">
        <v>1992</v>
      </c>
      <c r="T38" s="5">
        <v>1993</v>
      </c>
      <c r="U38" s="3">
        <v>1994</v>
      </c>
      <c r="V38" s="3">
        <v>1995</v>
      </c>
      <c r="W38" s="3">
        <v>1996</v>
      </c>
      <c r="X38" s="3">
        <v>1997</v>
      </c>
      <c r="Y38" s="3">
        <v>1998</v>
      </c>
      <c r="Z38" s="3">
        <v>1999</v>
      </c>
      <c r="AA38" s="3">
        <v>2000</v>
      </c>
      <c r="AB38" s="14" t="s">
        <v>40</v>
      </c>
      <c r="AC38" s="14" t="s">
        <v>41</v>
      </c>
    </row>
    <row r="39" spans="1:29" ht="4.5" customHeight="1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7"/>
      <c r="T39" s="17"/>
      <c r="U39" s="15"/>
      <c r="V39" s="15"/>
      <c r="W39" s="15"/>
      <c r="X39" s="15"/>
      <c r="Y39" s="15"/>
      <c r="Z39" s="15"/>
      <c r="AA39" s="15"/>
      <c r="AB39" s="15"/>
      <c r="AC39" s="15"/>
    </row>
    <row r="40" spans="1:26" ht="15.75">
      <c r="A40" s="2"/>
      <c r="B40" s="2"/>
      <c r="C40" s="2"/>
      <c r="D40" s="2"/>
      <c r="E40" s="2"/>
      <c r="F40" s="2"/>
      <c r="G40" s="2"/>
      <c r="H40" s="1" t="s">
        <v>1</v>
      </c>
      <c r="I40" s="2"/>
      <c r="J40" s="1" t="s">
        <v>1</v>
      </c>
      <c r="K40" s="1" t="s">
        <v>1</v>
      </c>
      <c r="L40" s="2"/>
      <c r="M40" s="1" t="s">
        <v>2</v>
      </c>
      <c r="N40" s="2"/>
      <c r="O40" s="2"/>
      <c r="P40" s="2"/>
      <c r="Q40" s="2"/>
      <c r="R40" s="2"/>
      <c r="S40" s="4"/>
      <c r="T40" s="1" t="s">
        <v>1</v>
      </c>
      <c r="U40" s="2"/>
      <c r="V40" s="2"/>
      <c r="W40" s="2"/>
      <c r="X40" s="2"/>
      <c r="Y40" s="2"/>
      <c r="Z40" s="2"/>
    </row>
    <row r="41" spans="1:25" ht="15.75">
      <c r="A41" s="1" t="s">
        <v>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2"/>
      <c r="U41" s="2"/>
      <c r="V41" s="2"/>
      <c r="W41" s="2"/>
      <c r="X41" s="2"/>
      <c r="Y41" s="2"/>
    </row>
    <row r="42" spans="1:25" ht="15.75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2"/>
      <c r="U42" s="4"/>
      <c r="V42" s="2"/>
      <c r="W42" s="2"/>
      <c r="X42" s="2"/>
      <c r="Y42" s="2"/>
    </row>
    <row r="43" spans="1:29" ht="15.75">
      <c r="A43" s="1" t="s">
        <v>5</v>
      </c>
      <c r="B43" s="8">
        <f aca="true" t="shared" si="6" ref="B43:Y43">B8</f>
        <v>128.568</v>
      </c>
      <c r="C43" s="8">
        <f t="shared" si="6"/>
        <v>126.42000000000002</v>
      </c>
      <c r="D43" s="8">
        <f t="shared" si="6"/>
        <v>68.482</v>
      </c>
      <c r="E43" s="8">
        <f t="shared" si="6"/>
        <v>121.59</v>
      </c>
      <c r="F43" s="8">
        <f t="shared" si="6"/>
        <v>135.75</v>
      </c>
      <c r="G43" s="8">
        <f t="shared" si="6"/>
        <v>178.5952</v>
      </c>
      <c r="H43" s="8">
        <f t="shared" si="6"/>
        <v>148.2268</v>
      </c>
      <c r="I43" s="8">
        <f t="shared" si="6"/>
        <v>149.4852</v>
      </c>
      <c r="J43" s="8">
        <f t="shared" si="6"/>
        <v>163.3338</v>
      </c>
      <c r="K43" s="8">
        <f t="shared" si="6"/>
        <v>153.15120000000002</v>
      </c>
      <c r="L43" s="8">
        <f t="shared" si="6"/>
        <v>115.551</v>
      </c>
      <c r="M43" s="8">
        <f t="shared" si="6"/>
        <v>116.1325</v>
      </c>
      <c r="N43" s="8">
        <f t="shared" si="6"/>
        <v>138.6936</v>
      </c>
      <c r="O43" s="8">
        <f t="shared" si="6"/>
        <v>161.082</v>
      </c>
      <c r="P43" s="8">
        <f t="shared" si="6"/>
        <v>173.8464</v>
      </c>
      <c r="Q43" s="8">
        <f t="shared" si="6"/>
        <v>167.86649999999997</v>
      </c>
      <c r="R43" s="8">
        <f t="shared" si="6"/>
        <v>180.336</v>
      </c>
      <c r="S43" s="8">
        <f t="shared" si="6"/>
        <v>177.30239999999998</v>
      </c>
      <c r="T43" s="8">
        <f t="shared" si="6"/>
        <v>183.42659999999998</v>
      </c>
      <c r="U43" s="8">
        <f t="shared" si="6"/>
        <v>163.992</v>
      </c>
      <c r="V43" s="8">
        <f t="shared" si="6"/>
        <v>217.0025</v>
      </c>
      <c r="W43" s="8">
        <f t="shared" si="6"/>
        <v>222.4092</v>
      </c>
      <c r="X43" s="8">
        <f t="shared" si="6"/>
        <v>200.93259999999998</v>
      </c>
      <c r="Y43" s="8">
        <f t="shared" si="6"/>
        <v>145.2924</v>
      </c>
      <c r="Z43" s="8">
        <f aca="true" t="shared" si="7" ref="Z43:AA45">Z8</f>
        <v>148.4424</v>
      </c>
      <c r="AA43" s="8">
        <f t="shared" si="7"/>
        <v>158.32289999999998</v>
      </c>
      <c r="AB43" s="8">
        <f aca="true" t="shared" si="8" ref="AB43:AC45">AB8</f>
        <v>151.047</v>
      </c>
      <c r="AC43" s="8">
        <f t="shared" si="8"/>
        <v>177.6641</v>
      </c>
    </row>
    <row r="44" spans="1:29" ht="15.75">
      <c r="A44" s="1" t="s">
        <v>6</v>
      </c>
      <c r="B44" s="8">
        <f aca="true" t="shared" si="9" ref="B44:Y44">B9</f>
        <v>3.59</v>
      </c>
      <c r="C44" s="8">
        <f t="shared" si="9"/>
        <v>4.29</v>
      </c>
      <c r="D44" s="8">
        <f t="shared" si="9"/>
        <v>2.72</v>
      </c>
      <c r="E44" s="8">
        <f t="shared" si="9"/>
        <v>4.05</v>
      </c>
      <c r="F44" s="8">
        <f t="shared" si="9"/>
        <v>3.8</v>
      </c>
      <c r="G44" s="8">
        <f t="shared" si="9"/>
        <v>4.04</v>
      </c>
      <c r="H44" s="8">
        <f t="shared" si="9"/>
        <v>2.47</v>
      </c>
      <c r="I44" s="8">
        <f t="shared" si="9"/>
        <v>4.64</v>
      </c>
      <c r="J44" s="8">
        <f t="shared" si="9"/>
        <v>4.38</v>
      </c>
      <c r="K44" s="8">
        <f t="shared" si="9"/>
        <v>4.46</v>
      </c>
      <c r="L44" s="8">
        <f t="shared" si="9"/>
        <v>3.43</v>
      </c>
      <c r="M44" s="8">
        <f t="shared" si="9"/>
        <v>3.54</v>
      </c>
      <c r="N44" s="8">
        <f t="shared" si="9"/>
        <v>3.53</v>
      </c>
      <c r="O44" s="8">
        <f t="shared" si="9"/>
        <v>4.84</v>
      </c>
      <c r="P44" s="8">
        <f t="shared" si="9"/>
        <v>5.48</v>
      </c>
      <c r="Q44" s="8">
        <f t="shared" si="9"/>
        <v>6.34</v>
      </c>
      <c r="R44" s="8">
        <f t="shared" si="9"/>
        <v>4.94</v>
      </c>
      <c r="S44" s="8">
        <f t="shared" si="9"/>
        <v>3.82</v>
      </c>
      <c r="T44" s="8">
        <f t="shared" si="9"/>
        <v>3.91</v>
      </c>
      <c r="U44" s="8">
        <f t="shared" si="9"/>
        <v>4.48</v>
      </c>
      <c r="V44" s="8">
        <f t="shared" si="9"/>
        <v>4.72</v>
      </c>
      <c r="W44" s="8">
        <f t="shared" si="9"/>
        <v>3.8</v>
      </c>
      <c r="X44" s="8">
        <f t="shared" si="9"/>
        <v>4.52</v>
      </c>
      <c r="Y44" s="8">
        <f t="shared" si="9"/>
        <v>3.66</v>
      </c>
      <c r="Z44" s="8">
        <f t="shared" si="7"/>
        <v>3.25</v>
      </c>
      <c r="AA44" s="8">
        <f t="shared" si="7"/>
        <v>4.13</v>
      </c>
      <c r="AB44" s="8">
        <f t="shared" si="8"/>
        <v>5.45</v>
      </c>
      <c r="AC44" s="8">
        <f t="shared" si="8"/>
        <v>4.69</v>
      </c>
    </row>
    <row r="45" spans="1:29" ht="15.75">
      <c r="A45" s="1" t="s">
        <v>7</v>
      </c>
      <c r="B45" s="8">
        <f aca="true" t="shared" si="10" ref="B45:Y45">B10</f>
        <v>132.15800000000002</v>
      </c>
      <c r="C45" s="8">
        <f t="shared" si="10"/>
        <v>130.71</v>
      </c>
      <c r="D45" s="8">
        <f t="shared" si="10"/>
        <v>71.202</v>
      </c>
      <c r="E45" s="8">
        <f t="shared" si="10"/>
        <v>125.64</v>
      </c>
      <c r="F45" s="8">
        <f t="shared" si="10"/>
        <v>139.55</v>
      </c>
      <c r="G45" s="8">
        <f t="shared" si="10"/>
        <v>182.6352</v>
      </c>
      <c r="H45" s="8">
        <f t="shared" si="10"/>
        <v>150.6968</v>
      </c>
      <c r="I45" s="8">
        <f t="shared" si="10"/>
        <v>154.12519999999998</v>
      </c>
      <c r="J45" s="8">
        <f t="shared" si="10"/>
        <v>167.7138</v>
      </c>
      <c r="K45" s="8">
        <f t="shared" si="10"/>
        <v>157.61120000000003</v>
      </c>
      <c r="L45" s="8">
        <f t="shared" si="10"/>
        <v>118.98100000000001</v>
      </c>
      <c r="M45" s="8">
        <f t="shared" si="10"/>
        <v>119.6725</v>
      </c>
      <c r="N45" s="8">
        <f t="shared" si="10"/>
        <v>142.2236</v>
      </c>
      <c r="O45" s="8">
        <f t="shared" si="10"/>
        <v>165.922</v>
      </c>
      <c r="P45" s="8">
        <f t="shared" si="10"/>
        <v>179.32639999999998</v>
      </c>
      <c r="Q45" s="8">
        <f t="shared" si="10"/>
        <v>174.20649999999998</v>
      </c>
      <c r="R45" s="8">
        <f t="shared" si="10"/>
        <v>185.276</v>
      </c>
      <c r="S45" s="8">
        <f t="shared" si="10"/>
        <v>181.12239999999997</v>
      </c>
      <c r="T45" s="8">
        <f t="shared" si="10"/>
        <v>187.33659999999998</v>
      </c>
      <c r="U45" s="8">
        <f t="shared" si="10"/>
        <v>168.47199999999998</v>
      </c>
      <c r="V45" s="8">
        <f t="shared" si="10"/>
        <v>221.7225</v>
      </c>
      <c r="W45" s="8">
        <f t="shared" si="10"/>
        <v>226.2092</v>
      </c>
      <c r="X45" s="8">
        <f t="shared" si="10"/>
        <v>205.4526</v>
      </c>
      <c r="Y45" s="8">
        <f t="shared" si="10"/>
        <v>148.95239999999998</v>
      </c>
      <c r="Z45" s="8">
        <f t="shared" si="7"/>
        <v>151.6924</v>
      </c>
      <c r="AA45" s="8">
        <f t="shared" si="7"/>
        <v>162.45289999999997</v>
      </c>
      <c r="AB45" s="8">
        <f t="shared" si="8"/>
        <v>156.49699999999999</v>
      </c>
      <c r="AC45" s="8">
        <f t="shared" si="8"/>
        <v>182.3541</v>
      </c>
    </row>
    <row r="46" spans="1:29" ht="15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8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.75">
      <c r="A47" s="1" t="s">
        <v>27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8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.75">
      <c r="A48" s="1" t="s">
        <v>28</v>
      </c>
      <c r="B48" s="8">
        <f aca="true" t="shared" si="11" ref="B48:Y48">B21</f>
        <v>42.39</v>
      </c>
      <c r="C48" s="8">
        <f t="shared" si="11"/>
        <v>41.31999999999999</v>
      </c>
      <c r="D48" s="8">
        <f t="shared" si="11"/>
        <v>33.54</v>
      </c>
      <c r="E48" s="8">
        <f t="shared" si="11"/>
        <v>49.34</v>
      </c>
      <c r="F48" s="8">
        <f t="shared" si="11"/>
        <v>56.010000000000005</v>
      </c>
      <c r="G48" s="8">
        <f t="shared" si="11"/>
        <v>69.89</v>
      </c>
      <c r="H48" s="8">
        <f t="shared" si="11"/>
        <v>71.47000000000001</v>
      </c>
      <c r="I48" s="8">
        <f t="shared" si="11"/>
        <v>77</v>
      </c>
      <c r="J48" s="8">
        <f t="shared" si="11"/>
        <v>76.71</v>
      </c>
      <c r="K48" s="8">
        <f t="shared" si="11"/>
        <v>75.36</v>
      </c>
      <c r="L48" s="8">
        <f t="shared" si="11"/>
        <v>72.73</v>
      </c>
      <c r="M48" s="8">
        <f t="shared" si="11"/>
        <v>84.5</v>
      </c>
      <c r="N48" s="8">
        <f t="shared" si="11"/>
        <v>83.96000000000001</v>
      </c>
      <c r="O48" s="8">
        <f t="shared" si="11"/>
        <v>86.15</v>
      </c>
      <c r="P48" s="8">
        <f t="shared" si="11"/>
        <v>95.72000000000001</v>
      </c>
      <c r="Q48" s="8">
        <f t="shared" si="11"/>
        <v>99.26</v>
      </c>
      <c r="R48" s="8">
        <f t="shared" si="11"/>
        <v>100.82000000000001</v>
      </c>
      <c r="S48" s="8">
        <f t="shared" si="11"/>
        <v>107.89000000000001</v>
      </c>
      <c r="T48" s="8">
        <f t="shared" si="11"/>
        <v>117.65999999999998</v>
      </c>
      <c r="U48" s="8">
        <f t="shared" si="11"/>
        <v>118.35000000000001</v>
      </c>
      <c r="V48" s="8">
        <f t="shared" si="11"/>
        <v>126.99000000000001</v>
      </c>
      <c r="W48" s="8">
        <f t="shared" si="11"/>
        <v>129.96</v>
      </c>
      <c r="X48" s="8">
        <f t="shared" si="11"/>
        <v>129.32999999999998</v>
      </c>
      <c r="Y48" s="8">
        <f t="shared" si="11"/>
        <v>122.45</v>
      </c>
      <c r="Z48" s="8">
        <f>Z21</f>
        <v>119.77</v>
      </c>
      <c r="AA48" s="8">
        <f>AA21</f>
        <v>127.72</v>
      </c>
      <c r="AB48" s="8">
        <f>AB21</f>
        <v>137.66</v>
      </c>
      <c r="AC48" s="8">
        <f>AC21</f>
        <v>134.92</v>
      </c>
    </row>
    <row r="49" spans="1:29" ht="15.75">
      <c r="A49" s="1" t="s">
        <v>18</v>
      </c>
      <c r="B49" s="8">
        <f aca="true" t="shared" si="12" ref="B49:Y49">B23</f>
        <v>5.26</v>
      </c>
      <c r="C49" s="8">
        <f t="shared" si="12"/>
        <v>5.58</v>
      </c>
      <c r="D49" s="8">
        <f t="shared" si="12"/>
        <v>5.94</v>
      </c>
      <c r="E49" s="8">
        <f t="shared" si="12"/>
        <v>8.66</v>
      </c>
      <c r="F49" s="8">
        <f t="shared" si="12"/>
        <v>10.54</v>
      </c>
      <c r="G49" s="8">
        <f t="shared" si="12"/>
        <v>13.25</v>
      </c>
      <c r="H49" s="8">
        <f t="shared" si="12"/>
        <v>11.46</v>
      </c>
      <c r="I49" s="8">
        <f t="shared" si="12"/>
        <v>11.26</v>
      </c>
      <c r="J49" s="8">
        <f t="shared" si="12"/>
        <v>12.31</v>
      </c>
      <c r="K49" s="8">
        <f t="shared" si="12"/>
        <v>12.58</v>
      </c>
      <c r="L49" s="8">
        <f t="shared" si="12"/>
        <v>9.06</v>
      </c>
      <c r="M49" s="8">
        <f t="shared" si="12"/>
        <v>9.35</v>
      </c>
      <c r="N49" s="8">
        <f t="shared" si="12"/>
        <v>9.14</v>
      </c>
      <c r="O49" s="8">
        <f t="shared" si="12"/>
        <v>9.83</v>
      </c>
      <c r="P49" s="8">
        <f t="shared" si="12"/>
        <v>9.63</v>
      </c>
      <c r="Q49" s="8">
        <f t="shared" si="12"/>
        <v>11.26</v>
      </c>
      <c r="R49" s="8">
        <f t="shared" si="12"/>
        <v>9.4</v>
      </c>
      <c r="S49" s="8">
        <f t="shared" si="12"/>
        <v>6.22</v>
      </c>
      <c r="T49" s="8">
        <f t="shared" si="12"/>
        <v>6.62</v>
      </c>
      <c r="U49" s="8">
        <f t="shared" si="12"/>
        <v>8.06</v>
      </c>
      <c r="V49" s="8">
        <f t="shared" si="12"/>
        <v>9.58</v>
      </c>
      <c r="W49" s="8">
        <f t="shared" si="12"/>
        <v>9.06</v>
      </c>
      <c r="X49" s="8">
        <f t="shared" si="12"/>
        <v>9.14</v>
      </c>
      <c r="Y49" s="8">
        <f t="shared" si="12"/>
        <v>7.3</v>
      </c>
      <c r="Z49" s="8">
        <f aca="true" t="shared" si="13" ref="Z49:AB50">Z23</f>
        <v>6.87</v>
      </c>
      <c r="AA49" s="8">
        <f t="shared" si="13"/>
        <v>7.23</v>
      </c>
      <c r="AB49" s="8">
        <f t="shared" si="13"/>
        <v>7.58</v>
      </c>
      <c r="AC49" s="8">
        <f>AC23</f>
        <v>8.11</v>
      </c>
    </row>
    <row r="50" spans="1:29" ht="15.75">
      <c r="A50" s="1" t="s">
        <v>19</v>
      </c>
      <c r="B50" s="8">
        <f aca="true" t="shared" si="14" ref="B50:Y50">B24</f>
        <v>4.7</v>
      </c>
      <c r="C50" s="8">
        <f t="shared" si="14"/>
        <v>14.6</v>
      </c>
      <c r="D50" s="8">
        <f t="shared" si="14"/>
        <v>5.04</v>
      </c>
      <c r="E50" s="8">
        <f t="shared" si="14"/>
        <v>6.05</v>
      </c>
      <c r="F50" s="8">
        <f t="shared" si="14"/>
        <v>7.22</v>
      </c>
      <c r="G50" s="8">
        <f t="shared" si="14"/>
        <v>11.08</v>
      </c>
      <c r="H50" s="8">
        <f t="shared" si="14"/>
        <v>11.7</v>
      </c>
      <c r="I50" s="8">
        <f t="shared" si="14"/>
        <v>9.32</v>
      </c>
      <c r="J50" s="8">
        <f t="shared" si="14"/>
        <v>9.99</v>
      </c>
      <c r="K50" s="8">
        <f t="shared" si="14"/>
        <v>10.63</v>
      </c>
      <c r="L50" s="8">
        <f t="shared" si="14"/>
        <v>11.08</v>
      </c>
      <c r="M50" s="8">
        <f t="shared" si="14"/>
        <v>9.45</v>
      </c>
      <c r="N50" s="8">
        <f t="shared" si="14"/>
        <v>9.22</v>
      </c>
      <c r="O50" s="8">
        <f t="shared" si="14"/>
        <v>9.28</v>
      </c>
      <c r="P50" s="8">
        <f t="shared" si="14"/>
        <v>9.89</v>
      </c>
      <c r="Q50" s="8">
        <f t="shared" si="14"/>
        <v>9.89</v>
      </c>
      <c r="R50" s="8">
        <f t="shared" si="14"/>
        <v>10.36</v>
      </c>
      <c r="S50" s="8">
        <f t="shared" si="14"/>
        <v>12.45</v>
      </c>
      <c r="T50" s="8">
        <f t="shared" si="14"/>
        <v>12.77</v>
      </c>
      <c r="U50" s="8">
        <f t="shared" si="14"/>
        <v>14.34</v>
      </c>
      <c r="V50" s="8">
        <f t="shared" si="14"/>
        <v>15.04</v>
      </c>
      <c r="W50" s="8">
        <f t="shared" si="14"/>
        <v>15.89</v>
      </c>
      <c r="X50" s="8">
        <f t="shared" si="14"/>
        <v>14.88</v>
      </c>
      <c r="Y50" s="8">
        <f t="shared" si="14"/>
        <v>13.97</v>
      </c>
      <c r="Z50" s="8">
        <f t="shared" si="13"/>
        <v>13.56</v>
      </c>
      <c r="AA50" s="8">
        <f t="shared" si="13"/>
        <v>14.06</v>
      </c>
      <c r="AB50" s="8">
        <f t="shared" si="13"/>
        <v>14.35</v>
      </c>
      <c r="AC50" s="8">
        <f>AC24</f>
        <v>14.76</v>
      </c>
    </row>
    <row r="51" spans="1:29" ht="15.75">
      <c r="A51" s="1" t="s">
        <v>29</v>
      </c>
      <c r="B51" s="8">
        <v>12.9</v>
      </c>
      <c r="C51" s="8">
        <v>13.14</v>
      </c>
      <c r="D51" s="8">
        <v>10.07</v>
      </c>
      <c r="E51" s="8">
        <v>18.94</v>
      </c>
      <c r="F51" s="8">
        <v>28.38</v>
      </c>
      <c r="G51" s="8">
        <v>31.63</v>
      </c>
      <c r="H51" s="8">
        <v>31.07</v>
      </c>
      <c r="I51" s="8">
        <v>26.88</v>
      </c>
      <c r="J51" s="8">
        <v>28.37</v>
      </c>
      <c r="K51" s="8">
        <v>29.4</v>
      </c>
      <c r="L51" s="8">
        <v>27.96</v>
      </c>
      <c r="M51" s="8">
        <v>31.17</v>
      </c>
      <c r="N51" s="8">
        <v>31.69</v>
      </c>
      <c r="O51" s="8">
        <v>33.7</v>
      </c>
      <c r="P51" s="8">
        <v>36.12</v>
      </c>
      <c r="Q51" s="8">
        <v>37.88</v>
      </c>
      <c r="R51" s="8">
        <v>39.63</v>
      </c>
      <c r="S51" s="8">
        <v>30.95</v>
      </c>
      <c r="T51" s="8">
        <v>34.79</v>
      </c>
      <c r="U51" s="8">
        <v>35.08</v>
      </c>
      <c r="V51" s="8">
        <v>36.37</v>
      </c>
      <c r="W51" s="8">
        <v>38.47</v>
      </c>
      <c r="X51" s="8">
        <v>39.16</v>
      </c>
      <c r="Y51" s="8">
        <v>39.7</v>
      </c>
      <c r="Z51" s="6">
        <v>38.93</v>
      </c>
      <c r="AA51" s="13">
        <v>41.15</v>
      </c>
      <c r="AB51" s="13">
        <v>40.87</v>
      </c>
      <c r="AC51" s="13">
        <v>41.86</v>
      </c>
    </row>
    <row r="52" spans="1:29" ht="15.75">
      <c r="A52" s="1" t="s">
        <v>30</v>
      </c>
      <c r="B52" s="8">
        <v>0.8</v>
      </c>
      <c r="C52" s="8">
        <v>0.66</v>
      </c>
      <c r="D52" s="8">
        <v>0.67</v>
      </c>
      <c r="E52" s="8">
        <v>0.97</v>
      </c>
      <c r="F52" s="8">
        <v>1.31</v>
      </c>
      <c r="G52" s="8">
        <v>1.8</v>
      </c>
      <c r="H52" s="8">
        <v>2.34</v>
      </c>
      <c r="I52" s="8">
        <v>2.09</v>
      </c>
      <c r="J52" s="8">
        <v>1.64</v>
      </c>
      <c r="K52" s="8">
        <v>1.8</v>
      </c>
      <c r="L52" s="8">
        <v>1.41</v>
      </c>
      <c r="M52" s="8">
        <v>1.46</v>
      </c>
      <c r="N52" s="8">
        <v>1.6</v>
      </c>
      <c r="O52" s="8">
        <v>1.89</v>
      </c>
      <c r="P52" s="8">
        <v>2.43</v>
      </c>
      <c r="Q52" s="8">
        <v>2.33</v>
      </c>
      <c r="R52" s="8">
        <v>1.73</v>
      </c>
      <c r="S52" s="8">
        <v>1.93</v>
      </c>
      <c r="T52" s="8">
        <v>1.84</v>
      </c>
      <c r="U52" s="8">
        <v>2.76</v>
      </c>
      <c r="V52" s="8">
        <v>3.55</v>
      </c>
      <c r="W52" s="8">
        <v>3.31</v>
      </c>
      <c r="X52" s="8">
        <v>3.35</v>
      </c>
      <c r="Y52" s="8">
        <v>2.97</v>
      </c>
      <c r="Z52" s="6">
        <v>2.85</v>
      </c>
      <c r="AA52" s="13">
        <v>3.74</v>
      </c>
      <c r="AB52" s="13">
        <v>2.34</v>
      </c>
      <c r="AC52" s="13">
        <v>1.14</v>
      </c>
    </row>
    <row r="53" spans="1:29" ht="15.75">
      <c r="A53" s="1" t="s">
        <v>31</v>
      </c>
      <c r="B53" s="8">
        <v>3.73</v>
      </c>
      <c r="C53" s="8">
        <v>3.56</v>
      </c>
      <c r="D53" s="8">
        <v>2.43</v>
      </c>
      <c r="E53" s="8">
        <v>4.28</v>
      </c>
      <c r="F53" s="8">
        <v>6.29</v>
      </c>
      <c r="G53" s="8">
        <v>6.43</v>
      </c>
      <c r="H53" s="8">
        <v>5.66</v>
      </c>
      <c r="I53" s="8">
        <v>4.6</v>
      </c>
      <c r="J53" s="8">
        <v>4.39</v>
      </c>
      <c r="K53" s="8">
        <v>5.58</v>
      </c>
      <c r="L53" s="8">
        <v>5.05</v>
      </c>
      <c r="M53" s="8">
        <v>5.63</v>
      </c>
      <c r="N53" s="8">
        <v>5.64</v>
      </c>
      <c r="O53" s="8">
        <v>6.97</v>
      </c>
      <c r="P53" s="8">
        <v>9.03</v>
      </c>
      <c r="Q53" s="8">
        <v>10.34</v>
      </c>
      <c r="R53" s="8">
        <v>12.08</v>
      </c>
      <c r="S53" s="8">
        <v>12.9</v>
      </c>
      <c r="T53" s="8">
        <v>14.46</v>
      </c>
      <c r="U53" s="8">
        <v>15.06</v>
      </c>
      <c r="V53" s="8">
        <v>15.6</v>
      </c>
      <c r="W53" s="8">
        <v>15.61</v>
      </c>
      <c r="X53" s="8">
        <v>17.53</v>
      </c>
      <c r="Y53" s="8">
        <v>15.97</v>
      </c>
      <c r="Z53" s="6">
        <v>14.89</v>
      </c>
      <c r="AA53" s="13">
        <v>14.4</v>
      </c>
      <c r="AB53" s="13">
        <v>13.42</v>
      </c>
      <c r="AC53" s="13">
        <v>13.9</v>
      </c>
    </row>
    <row r="54" spans="1:29" ht="15.75">
      <c r="A54" s="1" t="s">
        <v>32</v>
      </c>
      <c r="B54" s="8">
        <v>22.84</v>
      </c>
      <c r="C54" s="8">
        <v>21.4</v>
      </c>
      <c r="D54" s="8">
        <v>13.36</v>
      </c>
      <c r="E54" s="8">
        <v>29.22</v>
      </c>
      <c r="F54" s="8">
        <v>24.57</v>
      </c>
      <c r="G54" s="8">
        <v>33.69</v>
      </c>
      <c r="H54" s="8">
        <v>26.44</v>
      </c>
      <c r="I54" s="8">
        <v>37.56</v>
      </c>
      <c r="J54" s="8">
        <v>41.03</v>
      </c>
      <c r="K54" s="8">
        <v>38.65</v>
      </c>
      <c r="L54" s="8">
        <v>26.9</v>
      </c>
      <c r="M54" s="8">
        <v>35.62</v>
      </c>
      <c r="N54" s="8">
        <v>41.44</v>
      </c>
      <c r="O54" s="8">
        <v>49.55</v>
      </c>
      <c r="P54" s="8">
        <v>53.18</v>
      </c>
      <c r="Q54" s="8">
        <v>51.46</v>
      </c>
      <c r="R54" s="8">
        <v>56.46</v>
      </c>
      <c r="S54" s="8">
        <v>51.99</v>
      </c>
      <c r="T54" s="8">
        <v>54.47</v>
      </c>
      <c r="U54" s="8">
        <v>52.56</v>
      </c>
      <c r="V54" s="8">
        <v>65.64</v>
      </c>
      <c r="W54" s="8">
        <v>64.25</v>
      </c>
      <c r="X54" s="8">
        <v>60.13</v>
      </c>
      <c r="Y54" s="8">
        <v>46.14</v>
      </c>
      <c r="Z54" s="6">
        <v>50.03</v>
      </c>
      <c r="AA54" s="13">
        <v>51.14</v>
      </c>
      <c r="AB54" s="13">
        <v>53.39</v>
      </c>
      <c r="AC54" s="13">
        <v>55.34</v>
      </c>
    </row>
    <row r="55" spans="1:29" ht="15.75">
      <c r="A55" s="1" t="s">
        <v>33</v>
      </c>
      <c r="B55" s="8">
        <v>4.31</v>
      </c>
      <c r="C55" s="8">
        <v>5.25</v>
      </c>
      <c r="D55" s="8">
        <v>5.8</v>
      </c>
      <c r="E55" s="8">
        <v>8.56</v>
      </c>
      <c r="F55" s="8">
        <v>6.31</v>
      </c>
      <c r="G55" s="8">
        <v>7.02</v>
      </c>
      <c r="H55" s="8">
        <v>6.61</v>
      </c>
      <c r="I55" s="8">
        <v>6.75</v>
      </c>
      <c r="J55" s="8">
        <v>7.46</v>
      </c>
      <c r="K55" s="8">
        <v>6.83</v>
      </c>
      <c r="L55" s="8">
        <v>6.9</v>
      </c>
      <c r="M55" s="8">
        <v>11.16</v>
      </c>
      <c r="N55" s="8">
        <v>10.95</v>
      </c>
      <c r="O55" s="8">
        <v>11.13</v>
      </c>
      <c r="P55" s="8">
        <v>12.13</v>
      </c>
      <c r="Q55" s="8">
        <v>12.87</v>
      </c>
      <c r="R55" s="8">
        <v>12.95</v>
      </c>
      <c r="S55" s="8">
        <v>10.06</v>
      </c>
      <c r="T55" s="8">
        <v>10.26</v>
      </c>
      <c r="U55" s="8">
        <v>10.49</v>
      </c>
      <c r="V55" s="8">
        <v>10.57</v>
      </c>
      <c r="W55" s="8">
        <v>10.82</v>
      </c>
      <c r="X55" s="8">
        <v>11.06</v>
      </c>
      <c r="Y55" s="8">
        <v>11.33</v>
      </c>
      <c r="Z55" s="6">
        <v>11.64</v>
      </c>
      <c r="AA55" s="13">
        <v>12.5</v>
      </c>
      <c r="AB55" s="13">
        <v>13.07</v>
      </c>
      <c r="AC55" s="13">
        <v>13.62</v>
      </c>
    </row>
    <row r="56" spans="1:29" ht="15.75">
      <c r="A56" s="1" t="s">
        <v>34</v>
      </c>
      <c r="B56" s="8">
        <f aca="true" t="shared" si="15" ref="B56:AC56">SUM(B48:B55)</f>
        <v>96.93</v>
      </c>
      <c r="C56" s="8">
        <f t="shared" si="15"/>
        <v>105.50999999999999</v>
      </c>
      <c r="D56" s="8">
        <f t="shared" si="15"/>
        <v>76.85</v>
      </c>
      <c r="E56" s="8">
        <f t="shared" si="15"/>
        <v>126.02</v>
      </c>
      <c r="F56" s="8">
        <f t="shared" si="15"/>
        <v>140.63000000000002</v>
      </c>
      <c r="G56" s="8">
        <f t="shared" si="15"/>
        <v>174.79</v>
      </c>
      <c r="H56" s="8">
        <f t="shared" si="15"/>
        <v>166.75000000000003</v>
      </c>
      <c r="I56" s="8">
        <f t="shared" si="15"/>
        <v>175.46</v>
      </c>
      <c r="J56" s="8">
        <f t="shared" si="15"/>
        <v>181.89999999999998</v>
      </c>
      <c r="K56" s="8">
        <f t="shared" si="15"/>
        <v>180.83000000000004</v>
      </c>
      <c r="L56" s="8">
        <f t="shared" si="15"/>
        <v>161.09</v>
      </c>
      <c r="M56" s="8">
        <f t="shared" si="15"/>
        <v>188.34</v>
      </c>
      <c r="N56" s="8">
        <f t="shared" si="15"/>
        <v>193.64</v>
      </c>
      <c r="O56" s="8">
        <f t="shared" si="15"/>
        <v>208.5</v>
      </c>
      <c r="P56" s="8">
        <f t="shared" si="15"/>
        <v>228.13000000000002</v>
      </c>
      <c r="Q56" s="8">
        <f t="shared" si="15"/>
        <v>235.29000000000005</v>
      </c>
      <c r="R56" s="8">
        <f t="shared" si="15"/>
        <v>243.43</v>
      </c>
      <c r="S56" s="8">
        <f t="shared" si="15"/>
        <v>234.39000000000004</v>
      </c>
      <c r="T56" s="8">
        <f t="shared" si="15"/>
        <v>252.86999999999998</v>
      </c>
      <c r="U56" s="8">
        <f t="shared" si="15"/>
        <v>256.7</v>
      </c>
      <c r="V56" s="8">
        <f t="shared" si="15"/>
        <v>283.34000000000003</v>
      </c>
      <c r="W56" s="8">
        <f t="shared" si="15"/>
        <v>287.37</v>
      </c>
      <c r="X56" s="8">
        <f t="shared" si="15"/>
        <v>284.58</v>
      </c>
      <c r="Y56" s="8">
        <f t="shared" si="15"/>
        <v>259.83</v>
      </c>
      <c r="Z56" s="8">
        <f t="shared" si="15"/>
        <v>258.54</v>
      </c>
      <c r="AA56" s="8">
        <f t="shared" si="15"/>
        <v>271.94</v>
      </c>
      <c r="AB56" s="8">
        <f t="shared" si="15"/>
        <v>282.68</v>
      </c>
      <c r="AC56" s="8">
        <f t="shared" si="15"/>
        <v>283.65</v>
      </c>
    </row>
    <row r="57" spans="1:29" ht="15.7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8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.75">
      <c r="A58" s="1" t="s">
        <v>35</v>
      </c>
      <c r="B58" s="8">
        <f aca="true" t="shared" si="16" ref="B58:Y58">B45-B56</f>
        <v>35.22800000000001</v>
      </c>
      <c r="C58" s="8">
        <f t="shared" si="16"/>
        <v>25.200000000000017</v>
      </c>
      <c r="D58" s="8">
        <f t="shared" si="16"/>
        <v>-5.647999999999996</v>
      </c>
      <c r="E58" s="8">
        <f t="shared" si="16"/>
        <v>-0.37999999999999545</v>
      </c>
      <c r="F58" s="8">
        <f t="shared" si="16"/>
        <v>-1.0800000000000125</v>
      </c>
      <c r="G58" s="8">
        <f t="shared" si="16"/>
        <v>7.8452000000000055</v>
      </c>
      <c r="H58" s="8">
        <f t="shared" si="16"/>
        <v>-16.053200000000032</v>
      </c>
      <c r="I58" s="8">
        <f t="shared" si="16"/>
        <v>-21.33480000000003</v>
      </c>
      <c r="J58" s="8">
        <f t="shared" si="16"/>
        <v>-14.186199999999985</v>
      </c>
      <c r="K58" s="8">
        <f t="shared" si="16"/>
        <v>-23.218800000000016</v>
      </c>
      <c r="L58" s="8">
        <f t="shared" si="16"/>
        <v>-42.108999999999995</v>
      </c>
      <c r="M58" s="8">
        <f t="shared" si="16"/>
        <v>-68.6675</v>
      </c>
      <c r="N58" s="8">
        <f t="shared" si="16"/>
        <v>-51.41639999999998</v>
      </c>
      <c r="O58" s="8">
        <f t="shared" si="16"/>
        <v>-42.578</v>
      </c>
      <c r="P58" s="8">
        <f t="shared" si="16"/>
        <v>-48.803600000000046</v>
      </c>
      <c r="Q58" s="8">
        <f t="shared" si="16"/>
        <v>-61.08350000000007</v>
      </c>
      <c r="R58" s="8">
        <f t="shared" si="16"/>
        <v>-58.153999999999996</v>
      </c>
      <c r="S58" s="8">
        <f t="shared" si="16"/>
        <v>-53.26760000000007</v>
      </c>
      <c r="T58" s="8">
        <f t="shared" si="16"/>
        <v>-65.5334</v>
      </c>
      <c r="U58" s="8">
        <f t="shared" si="16"/>
        <v>-88.22800000000001</v>
      </c>
      <c r="V58" s="8">
        <f t="shared" si="16"/>
        <v>-61.617500000000035</v>
      </c>
      <c r="W58" s="8">
        <f t="shared" si="16"/>
        <v>-61.160799999999995</v>
      </c>
      <c r="X58" s="8">
        <f t="shared" si="16"/>
        <v>-79.1274</v>
      </c>
      <c r="Y58" s="8">
        <f t="shared" si="16"/>
        <v>-110.8776</v>
      </c>
      <c r="Z58" s="8">
        <f>Z45-Z56</f>
        <v>-106.84760000000003</v>
      </c>
      <c r="AA58" s="8">
        <f>AA45-AA56</f>
        <v>-109.48710000000003</v>
      </c>
      <c r="AB58" s="8">
        <f>AB45-AB56</f>
        <v>-126.18300000000002</v>
      </c>
      <c r="AC58" s="8">
        <f>AC45-AC56</f>
        <v>-101.29589999999999</v>
      </c>
    </row>
    <row r="59" spans="1:29" ht="4.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5.75">
      <c r="A60" s="1" t="s">
        <v>24</v>
      </c>
      <c r="B60" s="8">
        <f aca="true" t="shared" si="17" ref="B60:Y60">B32</f>
        <v>2.64</v>
      </c>
      <c r="C60" s="8">
        <f t="shared" si="17"/>
        <v>2.45</v>
      </c>
      <c r="D60" s="8">
        <f t="shared" si="17"/>
        <v>1.94</v>
      </c>
      <c r="E60" s="8">
        <f t="shared" si="17"/>
        <v>2.1</v>
      </c>
      <c r="F60" s="8">
        <f t="shared" si="17"/>
        <v>2.5</v>
      </c>
      <c r="G60" s="8">
        <f t="shared" si="17"/>
        <v>2.68</v>
      </c>
      <c r="H60" s="8">
        <f t="shared" si="17"/>
        <v>2.63</v>
      </c>
      <c r="I60" s="8">
        <f t="shared" si="17"/>
        <v>2.58</v>
      </c>
      <c r="J60" s="8">
        <f t="shared" si="17"/>
        <v>2.61</v>
      </c>
      <c r="K60" s="8">
        <f t="shared" si="17"/>
        <v>2.39</v>
      </c>
      <c r="L60" s="8">
        <f t="shared" si="17"/>
        <v>2.22</v>
      </c>
      <c r="M60" s="8">
        <f t="shared" si="17"/>
        <v>2.05</v>
      </c>
      <c r="N60" s="8">
        <f t="shared" si="17"/>
        <v>2.16</v>
      </c>
      <c r="O60" s="8">
        <f t="shared" si="17"/>
        <v>2.7</v>
      </c>
      <c r="P60" s="8">
        <f t="shared" si="17"/>
        <v>2.73</v>
      </c>
      <c r="Q60" s="8">
        <f t="shared" si="17"/>
        <v>2.55</v>
      </c>
      <c r="R60" s="8">
        <f t="shared" si="17"/>
        <v>2.6</v>
      </c>
      <c r="S60" s="8">
        <f t="shared" si="17"/>
        <v>2.76</v>
      </c>
      <c r="T60" s="8">
        <f t="shared" si="17"/>
        <v>2.38</v>
      </c>
      <c r="U60" s="8">
        <f t="shared" si="17"/>
        <v>2.4</v>
      </c>
      <c r="V60" s="8">
        <f t="shared" si="17"/>
        <v>2.75</v>
      </c>
      <c r="W60" s="8">
        <f t="shared" si="17"/>
        <v>3.18</v>
      </c>
      <c r="X60" s="8">
        <f t="shared" si="17"/>
        <v>2.53</v>
      </c>
      <c r="Y60" s="8">
        <f t="shared" si="17"/>
        <v>1.98</v>
      </c>
      <c r="Z60" s="8">
        <f aca="true" t="shared" si="18" ref="Z60:AB61">Z32</f>
        <v>2.12</v>
      </c>
      <c r="AA60" s="8">
        <f t="shared" si="18"/>
        <v>2.13</v>
      </c>
      <c r="AB60" s="8">
        <f t="shared" si="18"/>
        <v>2.34</v>
      </c>
      <c r="AC60" s="8">
        <f>AC32</f>
        <v>2.57</v>
      </c>
    </row>
    <row r="61" spans="1:29" ht="15.75">
      <c r="A61" s="1" t="s">
        <v>25</v>
      </c>
      <c r="B61" s="8">
        <f aca="true" t="shared" si="19" ref="B61:Y61">B33</f>
        <v>48.7</v>
      </c>
      <c r="C61" s="8">
        <f t="shared" si="19"/>
        <v>51.6</v>
      </c>
      <c r="D61" s="8">
        <f t="shared" si="19"/>
        <v>35.3</v>
      </c>
      <c r="E61" s="8">
        <f t="shared" si="19"/>
        <v>57.9</v>
      </c>
      <c r="F61" s="8">
        <f t="shared" si="19"/>
        <v>54.3</v>
      </c>
      <c r="G61" s="8">
        <f t="shared" si="19"/>
        <v>66.64</v>
      </c>
      <c r="H61" s="8">
        <f t="shared" si="19"/>
        <v>56.36</v>
      </c>
      <c r="I61" s="8">
        <f t="shared" si="19"/>
        <v>57.94</v>
      </c>
      <c r="J61" s="8">
        <f t="shared" si="19"/>
        <v>62.58</v>
      </c>
      <c r="K61" s="8">
        <f t="shared" si="19"/>
        <v>64.08</v>
      </c>
      <c r="L61" s="8">
        <f t="shared" si="19"/>
        <v>52.05</v>
      </c>
      <c r="M61" s="8">
        <f t="shared" si="19"/>
        <v>56.65</v>
      </c>
      <c r="N61" s="8">
        <f t="shared" si="19"/>
        <v>64.21</v>
      </c>
      <c r="O61" s="8">
        <f t="shared" si="19"/>
        <v>59.66</v>
      </c>
      <c r="P61" s="8">
        <f t="shared" si="19"/>
        <v>63.68</v>
      </c>
      <c r="Q61" s="8">
        <f t="shared" si="19"/>
        <v>65.83</v>
      </c>
      <c r="R61" s="8">
        <f t="shared" si="19"/>
        <v>69.36</v>
      </c>
      <c r="S61" s="8">
        <f t="shared" si="19"/>
        <v>64.24</v>
      </c>
      <c r="T61" s="8">
        <f t="shared" si="19"/>
        <v>77.07</v>
      </c>
      <c r="U61" s="8">
        <f t="shared" si="19"/>
        <v>68.33</v>
      </c>
      <c r="V61" s="8">
        <f t="shared" si="19"/>
        <v>78.91</v>
      </c>
      <c r="W61" s="8">
        <f t="shared" si="19"/>
        <v>69.94</v>
      </c>
      <c r="X61" s="8">
        <f t="shared" si="19"/>
        <v>79.42</v>
      </c>
      <c r="Y61" s="8">
        <f t="shared" si="19"/>
        <v>73.38</v>
      </c>
      <c r="Z61" s="8">
        <f t="shared" si="18"/>
        <v>70.02</v>
      </c>
      <c r="AA61" s="8">
        <f t="shared" si="18"/>
        <v>74.33</v>
      </c>
      <c r="AB61" s="8">
        <f t="shared" si="18"/>
        <v>64.55</v>
      </c>
      <c r="AC61" s="8">
        <f>AC33</f>
        <v>69.13</v>
      </c>
    </row>
    <row r="62" spans="1:29" ht="6" customHeight="1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7"/>
      <c r="M62" s="17"/>
      <c r="N62" s="17"/>
      <c r="O62" s="17"/>
      <c r="P62" s="17"/>
      <c r="Q62" s="17"/>
      <c r="R62" s="17"/>
      <c r="S62" s="17"/>
      <c r="T62" s="17"/>
      <c r="U62" s="15"/>
      <c r="V62" s="15"/>
      <c r="W62" s="15"/>
      <c r="X62" s="15"/>
      <c r="Y62" s="15"/>
      <c r="Z62" s="15"/>
      <c r="AA62" s="16"/>
      <c r="AB62" s="16"/>
      <c r="AC62" s="16"/>
    </row>
    <row r="63" spans="1:26" ht="15.75">
      <c r="A63" s="1" t="s">
        <v>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5" ht="15.75">
      <c r="A64" s="1" t="s">
        <v>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</sheetData>
  <printOptions/>
  <pageMargins left="0.5" right="0.5" top="0.5" bottom="0.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4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2.21484375" style="0" customWidth="1"/>
    <col min="2" max="12" width="8.77734375" style="0" customWidth="1"/>
  </cols>
  <sheetData>
    <row r="1" spans="1:24" ht="15.75">
      <c r="A1" s="1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4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1" t="s">
        <v>0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4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2"/>
      <c r="B5" s="2"/>
      <c r="C5" s="2"/>
      <c r="D5" s="1"/>
      <c r="E5" s="2"/>
      <c r="F5" s="1" t="s">
        <v>37</v>
      </c>
      <c r="G5" s="2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>
      <c r="A7" s="1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>
      <c r="A8" s="1" t="s">
        <v>5</v>
      </c>
      <c r="B8" s="8">
        <f aca="true" t="shared" si="0" ref="B8:J8">(B32)*(B33)</f>
        <v>136.8255</v>
      </c>
      <c r="C8" s="8">
        <f t="shared" si="0"/>
        <v>143.8074</v>
      </c>
      <c r="D8" s="8">
        <f t="shared" si="0"/>
        <v>138.8783</v>
      </c>
      <c r="E8" s="8">
        <f t="shared" si="0"/>
        <v>168.0005</v>
      </c>
      <c r="F8" s="8">
        <f t="shared" si="0"/>
        <v>198.69349999999997</v>
      </c>
      <c r="G8" s="8">
        <f t="shared" si="0"/>
        <v>138.8634</v>
      </c>
      <c r="H8" s="8">
        <f t="shared" si="0"/>
        <v>118.94120000000001</v>
      </c>
      <c r="I8" s="8">
        <f t="shared" si="0"/>
        <v>125.57440000000001</v>
      </c>
      <c r="J8" s="8">
        <f t="shared" si="0"/>
        <v>135.9288</v>
      </c>
      <c r="K8" s="8">
        <f>(K32)*(K33)</f>
        <v>103.8164</v>
      </c>
      <c r="L8" s="8">
        <f>(L32)*(L33)</f>
        <v>103.32000000000001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>
      <c r="A9" s="1" t="s">
        <v>6</v>
      </c>
      <c r="B9" s="8">
        <v>6.32</v>
      </c>
      <c r="C9" s="8">
        <v>6.63</v>
      </c>
      <c r="D9" s="8">
        <v>7.56</v>
      </c>
      <c r="E9" s="8">
        <v>7.43</v>
      </c>
      <c r="F9" s="8">
        <v>5.51</v>
      </c>
      <c r="G9" s="8">
        <v>6.91</v>
      </c>
      <c r="H9" s="8">
        <v>6.05</v>
      </c>
      <c r="I9" s="6">
        <v>3.81</v>
      </c>
      <c r="J9" s="13">
        <v>5.88</v>
      </c>
      <c r="K9" s="13">
        <v>5.8</v>
      </c>
      <c r="L9" s="13">
        <v>6.85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>
      <c r="A10" s="1" t="s">
        <v>7</v>
      </c>
      <c r="B10" s="8">
        <f aca="true" t="shared" si="1" ref="B10:L10">SUM(B8:B9)</f>
        <v>143.1455</v>
      </c>
      <c r="C10" s="8">
        <f t="shared" si="1"/>
        <v>150.4374</v>
      </c>
      <c r="D10" s="8">
        <f t="shared" si="1"/>
        <v>146.4383</v>
      </c>
      <c r="E10" s="8">
        <f t="shared" si="1"/>
        <v>175.4305</v>
      </c>
      <c r="F10" s="8">
        <f t="shared" si="1"/>
        <v>204.20349999999996</v>
      </c>
      <c r="G10" s="8">
        <f t="shared" si="1"/>
        <v>145.7734</v>
      </c>
      <c r="H10" s="8">
        <f t="shared" si="1"/>
        <v>124.9912</v>
      </c>
      <c r="I10" s="8">
        <f t="shared" si="1"/>
        <v>129.3844</v>
      </c>
      <c r="J10" s="8">
        <f t="shared" si="1"/>
        <v>141.8088</v>
      </c>
      <c r="K10" s="8">
        <f t="shared" si="1"/>
        <v>109.6164</v>
      </c>
      <c r="L10" s="8">
        <f t="shared" si="1"/>
        <v>110.17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2"/>
      <c r="B11" s="9"/>
      <c r="C11" s="9"/>
      <c r="D11" s="9"/>
      <c r="E11" s="9"/>
      <c r="F11" s="9"/>
      <c r="G11" s="8"/>
      <c r="H11" s="9"/>
      <c r="I11" s="6"/>
      <c r="J11" s="13"/>
      <c r="K11" s="13"/>
      <c r="L11" s="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>
      <c r="A12" s="1" t="s">
        <v>8</v>
      </c>
      <c r="B12" s="9"/>
      <c r="C12" s="9"/>
      <c r="D12" s="9"/>
      <c r="E12" s="9"/>
      <c r="F12" s="9"/>
      <c r="G12" s="8"/>
      <c r="H12" s="9"/>
      <c r="I12" s="6"/>
      <c r="J12" s="13"/>
      <c r="K12" s="13"/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1" t="s">
        <v>9</v>
      </c>
      <c r="B13" s="8">
        <v>10.37</v>
      </c>
      <c r="C13" s="8">
        <v>10.06</v>
      </c>
      <c r="D13" s="8">
        <v>10.41</v>
      </c>
      <c r="E13" s="8">
        <v>11.04</v>
      </c>
      <c r="F13" s="8">
        <v>12.49</v>
      </c>
      <c r="G13" s="8">
        <v>13.71</v>
      </c>
      <c r="H13" s="8">
        <v>12.2</v>
      </c>
      <c r="I13" s="6">
        <v>10.06</v>
      </c>
      <c r="J13" s="13">
        <v>10.78</v>
      </c>
      <c r="K13" s="13">
        <v>10.61</v>
      </c>
      <c r="L13" s="13">
        <v>10.55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>
      <c r="A14" s="1" t="s">
        <v>10</v>
      </c>
      <c r="B14" s="8">
        <v>12.66</v>
      </c>
      <c r="C14" s="8">
        <v>11.35</v>
      </c>
      <c r="D14" s="8">
        <v>13.78</v>
      </c>
      <c r="E14" s="8">
        <v>15.59</v>
      </c>
      <c r="F14" s="8">
        <v>16.81</v>
      </c>
      <c r="G14" s="8">
        <v>16.7</v>
      </c>
      <c r="H14" s="8">
        <v>15.53</v>
      </c>
      <c r="I14" s="6">
        <v>14.32</v>
      </c>
      <c r="J14" s="13">
        <v>14.06</v>
      </c>
      <c r="K14" s="13">
        <v>18.99</v>
      </c>
      <c r="L14" s="13">
        <v>14.3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>
      <c r="A15" s="1" t="s">
        <v>11</v>
      </c>
      <c r="B15" s="8">
        <v>6.12</v>
      </c>
      <c r="C15" s="8">
        <v>6.56</v>
      </c>
      <c r="D15" s="8">
        <v>6.82</v>
      </c>
      <c r="E15" s="8">
        <v>7.4</v>
      </c>
      <c r="F15" s="8">
        <v>7.26</v>
      </c>
      <c r="G15" s="8">
        <v>7.72</v>
      </c>
      <c r="H15" s="8">
        <v>7.8</v>
      </c>
      <c r="I15" s="6">
        <v>7.85</v>
      </c>
      <c r="J15" s="13">
        <v>7.96</v>
      </c>
      <c r="K15" s="13">
        <v>7.84</v>
      </c>
      <c r="L15" s="13">
        <v>7.86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>
      <c r="A16" s="1" t="s">
        <v>12</v>
      </c>
      <c r="B16" s="8">
        <v>9.76</v>
      </c>
      <c r="C16" s="8">
        <v>9.81</v>
      </c>
      <c r="D16" s="8">
        <v>9.74</v>
      </c>
      <c r="E16" s="8">
        <v>10.93</v>
      </c>
      <c r="F16" s="8">
        <v>10.77</v>
      </c>
      <c r="G16" s="8">
        <v>10.83</v>
      </c>
      <c r="H16" s="8">
        <v>10.77</v>
      </c>
      <c r="I16" s="6">
        <v>10.67</v>
      </c>
      <c r="J16" s="13">
        <v>11.69</v>
      </c>
      <c r="K16" s="13">
        <v>11.45</v>
      </c>
      <c r="L16" s="13">
        <v>11.42</v>
      </c>
      <c r="M16" s="1" t="s">
        <v>1</v>
      </c>
      <c r="N16" s="1" t="s">
        <v>1</v>
      </c>
      <c r="O16" s="1" t="s">
        <v>1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ht="15.75">
      <c r="A17" s="1" t="s">
        <v>38</v>
      </c>
      <c r="B17" s="8">
        <v>18.8</v>
      </c>
      <c r="C17" s="8">
        <v>19.68</v>
      </c>
      <c r="D17" s="8">
        <v>18.17</v>
      </c>
      <c r="E17" s="8">
        <v>17.97</v>
      </c>
      <c r="F17" s="8">
        <v>19.86</v>
      </c>
      <c r="G17" s="8">
        <v>20.21</v>
      </c>
      <c r="H17" s="8">
        <v>18.47</v>
      </c>
      <c r="I17" s="6">
        <v>19.53</v>
      </c>
      <c r="J17" s="13">
        <v>23.52</v>
      </c>
      <c r="K17" s="13">
        <v>20.39</v>
      </c>
      <c r="L17" s="13">
        <v>17.83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>
      <c r="A18" s="1" t="s">
        <v>14</v>
      </c>
      <c r="B18" s="8">
        <v>12.04</v>
      </c>
      <c r="C18" s="8">
        <v>12.6</v>
      </c>
      <c r="D18" s="8">
        <v>12.51</v>
      </c>
      <c r="E18" s="8">
        <v>13.59</v>
      </c>
      <c r="F18" s="8">
        <v>15.19</v>
      </c>
      <c r="G18" s="8">
        <v>14.54</v>
      </c>
      <c r="H18" s="8">
        <v>14.94</v>
      </c>
      <c r="I18" s="6">
        <v>15.01</v>
      </c>
      <c r="J18" s="13">
        <v>16.65</v>
      </c>
      <c r="K18" s="13">
        <v>14.74</v>
      </c>
      <c r="L18" s="13">
        <v>14.38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>
      <c r="A19" s="1" t="s">
        <v>15</v>
      </c>
      <c r="B19" s="8">
        <v>8.79</v>
      </c>
      <c r="C19" s="8">
        <v>7.59</v>
      </c>
      <c r="D19" s="8">
        <v>8</v>
      </c>
      <c r="E19" s="8">
        <v>7.8</v>
      </c>
      <c r="F19" s="8">
        <v>8.66</v>
      </c>
      <c r="G19" s="8">
        <v>8.88</v>
      </c>
      <c r="H19" s="8">
        <v>9.87</v>
      </c>
      <c r="I19" s="6">
        <v>10.27</v>
      </c>
      <c r="J19" s="13">
        <v>11.59</v>
      </c>
      <c r="K19" s="13">
        <v>11.29</v>
      </c>
      <c r="L19" s="13">
        <v>11.82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>
      <c r="A20" s="1" t="s">
        <v>16</v>
      </c>
      <c r="B20" s="8">
        <v>4.8</v>
      </c>
      <c r="C20" s="8">
        <v>4.57</v>
      </c>
      <c r="D20" s="8">
        <v>4.25</v>
      </c>
      <c r="E20" s="8">
        <v>4.44</v>
      </c>
      <c r="F20" s="8">
        <v>4.73</v>
      </c>
      <c r="G20" s="8">
        <f>4.42+0.62</f>
        <v>5.04</v>
      </c>
      <c r="H20" s="8">
        <f>4.81+0.69</f>
        <v>5.5</v>
      </c>
      <c r="I20" s="6">
        <v>5.27</v>
      </c>
      <c r="J20" s="13">
        <v>6.49</v>
      </c>
      <c r="K20" s="13">
        <v>5.66</v>
      </c>
      <c r="L20" s="13">
        <v>5.71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>
      <c r="A21" s="1" t="s">
        <v>17</v>
      </c>
      <c r="B21" s="8">
        <f aca="true" t="shared" si="2" ref="B21:L21">SUM(B13:B20)</f>
        <v>83.33999999999999</v>
      </c>
      <c r="C21" s="8">
        <f t="shared" si="2"/>
        <v>82.22</v>
      </c>
      <c r="D21" s="8">
        <f t="shared" si="2"/>
        <v>83.68</v>
      </c>
      <c r="E21" s="8">
        <f t="shared" si="2"/>
        <v>88.75999999999999</v>
      </c>
      <c r="F21" s="8">
        <f t="shared" si="2"/>
        <v>95.77</v>
      </c>
      <c r="G21" s="8">
        <f t="shared" si="2"/>
        <v>97.63000000000001</v>
      </c>
      <c r="H21" s="8">
        <f t="shared" si="2"/>
        <v>95.08</v>
      </c>
      <c r="I21" s="8">
        <f t="shared" si="2"/>
        <v>92.98</v>
      </c>
      <c r="J21" s="8">
        <f t="shared" si="2"/>
        <v>102.74</v>
      </c>
      <c r="K21" s="8">
        <f t="shared" si="2"/>
        <v>100.97</v>
      </c>
      <c r="L21" s="8">
        <f t="shared" si="2"/>
        <v>93.86999999999999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>
      <c r="A22" s="2"/>
      <c r="B22" s="9"/>
      <c r="C22" s="9"/>
      <c r="D22" s="9"/>
      <c r="E22" s="9"/>
      <c r="F22" s="10" t="s">
        <v>1</v>
      </c>
      <c r="G22" s="10" t="s">
        <v>1</v>
      </c>
      <c r="H22" s="11" t="s">
        <v>1</v>
      </c>
      <c r="I22" s="6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>
      <c r="A23" s="1" t="s">
        <v>18</v>
      </c>
      <c r="B23" s="8">
        <v>7.7</v>
      </c>
      <c r="C23" s="8">
        <v>8.1</v>
      </c>
      <c r="D23" s="8">
        <v>9.95</v>
      </c>
      <c r="E23" s="8">
        <v>11.28</v>
      </c>
      <c r="F23" s="8">
        <v>11.69</v>
      </c>
      <c r="G23" s="8">
        <v>11.74</v>
      </c>
      <c r="H23" s="8">
        <v>9.27</v>
      </c>
      <c r="I23" s="6">
        <v>8.72</v>
      </c>
      <c r="J23" s="13">
        <v>8.55</v>
      </c>
      <c r="K23" s="13">
        <v>9.37</v>
      </c>
      <c r="L23" s="13">
        <v>9.41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>
      <c r="A24" s="1" t="s">
        <v>19</v>
      </c>
      <c r="B24" s="8">
        <v>15.93</v>
      </c>
      <c r="C24" s="8">
        <v>17.24</v>
      </c>
      <c r="D24" s="8">
        <v>20.8</v>
      </c>
      <c r="E24" s="8">
        <v>21.33</v>
      </c>
      <c r="F24" s="8">
        <v>23.64</v>
      </c>
      <c r="G24" s="8">
        <v>21.79</v>
      </c>
      <c r="H24" s="8">
        <v>19.31</v>
      </c>
      <c r="I24" s="6">
        <v>18.98</v>
      </c>
      <c r="J24" s="13">
        <v>16.63</v>
      </c>
      <c r="K24" s="13">
        <v>20.02</v>
      </c>
      <c r="L24" s="13">
        <v>19.84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>
      <c r="A25" s="1" t="s">
        <v>20</v>
      </c>
      <c r="B25" s="8">
        <v>5.46</v>
      </c>
      <c r="C25" s="8">
        <v>4.85</v>
      </c>
      <c r="D25" s="8">
        <v>5.49</v>
      </c>
      <c r="E25" s="8">
        <v>6.88</v>
      </c>
      <c r="F25" s="8">
        <v>7.44</v>
      </c>
      <c r="G25" s="8">
        <v>6.45</v>
      </c>
      <c r="H25" s="8">
        <v>5.77</v>
      </c>
      <c r="I25" s="6">
        <v>5.46</v>
      </c>
      <c r="J25" s="13">
        <v>5.75</v>
      </c>
      <c r="K25" s="13">
        <v>6.13</v>
      </c>
      <c r="L25" s="13">
        <v>5.41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>
      <c r="A26" s="1" t="s">
        <v>21</v>
      </c>
      <c r="B26" s="8">
        <f aca="true" t="shared" si="3" ref="B26:L26">SUM(B23:B25)</f>
        <v>29.09</v>
      </c>
      <c r="C26" s="8">
        <f t="shared" si="3"/>
        <v>30.189999999999998</v>
      </c>
      <c r="D26" s="8">
        <f t="shared" si="3"/>
        <v>36.24</v>
      </c>
      <c r="E26" s="8">
        <f t="shared" si="3"/>
        <v>39.49</v>
      </c>
      <c r="F26" s="8">
        <f t="shared" si="3"/>
        <v>42.769999999999996</v>
      </c>
      <c r="G26" s="8">
        <f t="shared" si="3"/>
        <v>39.980000000000004</v>
      </c>
      <c r="H26" s="8">
        <f t="shared" si="3"/>
        <v>34.349999999999994</v>
      </c>
      <c r="I26" s="8">
        <f t="shared" si="3"/>
        <v>33.160000000000004</v>
      </c>
      <c r="J26" s="8">
        <f t="shared" si="3"/>
        <v>30.93</v>
      </c>
      <c r="K26" s="8">
        <f t="shared" si="3"/>
        <v>35.52</v>
      </c>
      <c r="L26" s="8">
        <f t="shared" si="3"/>
        <v>34.66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>
      <c r="A27" s="2"/>
      <c r="B27" s="9"/>
      <c r="C27" s="9"/>
      <c r="D27" s="9"/>
      <c r="E27" s="9"/>
      <c r="F27" s="9"/>
      <c r="G27" s="9"/>
      <c r="H27" s="9"/>
      <c r="I27" s="7"/>
      <c r="J27" s="7"/>
      <c r="K27" s="7"/>
      <c r="L27" s="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>
      <c r="A28" s="1" t="s">
        <v>22</v>
      </c>
      <c r="B28" s="8">
        <f aca="true" t="shared" si="4" ref="B28:H28">B21+B26</f>
        <v>112.42999999999999</v>
      </c>
      <c r="C28" s="8">
        <f t="shared" si="4"/>
        <v>112.41</v>
      </c>
      <c r="D28" s="8">
        <f t="shared" si="4"/>
        <v>119.92000000000002</v>
      </c>
      <c r="E28" s="8">
        <f t="shared" si="4"/>
        <v>128.25</v>
      </c>
      <c r="F28" s="8">
        <f t="shared" si="4"/>
        <v>138.54</v>
      </c>
      <c r="G28" s="8">
        <f t="shared" si="4"/>
        <v>137.61</v>
      </c>
      <c r="H28" s="8">
        <f t="shared" si="4"/>
        <v>129.43</v>
      </c>
      <c r="I28" s="8">
        <f>I21+I26</f>
        <v>126.14000000000001</v>
      </c>
      <c r="J28" s="8">
        <f>J21+J26</f>
        <v>133.67</v>
      </c>
      <c r="K28" s="8">
        <f>K21+K26</f>
        <v>136.49</v>
      </c>
      <c r="L28" s="8">
        <f>L21+L26</f>
        <v>128.52999999999997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>
      <c r="A30" s="1" t="s">
        <v>23</v>
      </c>
      <c r="B30" s="8">
        <f aca="true" t="shared" si="5" ref="B30:H30">B10-B28</f>
        <v>30.715500000000006</v>
      </c>
      <c r="C30" s="8">
        <f t="shared" si="5"/>
        <v>38.0274</v>
      </c>
      <c r="D30" s="8">
        <f t="shared" si="5"/>
        <v>26.518299999999982</v>
      </c>
      <c r="E30" s="8">
        <f t="shared" si="5"/>
        <v>47.180499999999995</v>
      </c>
      <c r="F30" s="8">
        <f t="shared" si="5"/>
        <v>65.66349999999997</v>
      </c>
      <c r="G30" s="8">
        <f t="shared" si="5"/>
        <v>8.163399999999996</v>
      </c>
      <c r="H30" s="8">
        <f t="shared" si="5"/>
        <v>-4.4388000000000005</v>
      </c>
      <c r="I30" s="8">
        <f>I10-I28</f>
        <v>3.2443999999999846</v>
      </c>
      <c r="J30" s="8">
        <f>J10-J28</f>
        <v>8.138800000000003</v>
      </c>
      <c r="K30" s="8">
        <f>K10-K28</f>
        <v>-26.87360000000001</v>
      </c>
      <c r="L30" s="8">
        <f>L10-L28</f>
        <v>-18.35999999999997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5.25" customHeight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>
      <c r="A32" s="1" t="s">
        <v>24</v>
      </c>
      <c r="B32" s="8">
        <v>2.49</v>
      </c>
      <c r="C32" s="8">
        <v>2.43</v>
      </c>
      <c r="D32" s="8">
        <v>2.51</v>
      </c>
      <c r="E32" s="8">
        <v>2.77</v>
      </c>
      <c r="F32" s="8">
        <v>3.55</v>
      </c>
      <c r="G32" s="8">
        <v>2.47</v>
      </c>
      <c r="H32" s="8">
        <v>2.14</v>
      </c>
      <c r="I32" s="7">
        <v>2.24</v>
      </c>
      <c r="J32" s="2">
        <v>2.48</v>
      </c>
      <c r="K32" s="2">
        <v>2.36</v>
      </c>
      <c r="L32" s="2">
        <v>2.52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>
      <c r="A33" s="1" t="s">
        <v>25</v>
      </c>
      <c r="B33" s="8">
        <v>54.95</v>
      </c>
      <c r="C33" s="8">
        <v>59.18</v>
      </c>
      <c r="D33" s="8">
        <v>55.33</v>
      </c>
      <c r="E33" s="8">
        <v>60.65</v>
      </c>
      <c r="F33" s="8">
        <v>55.97</v>
      </c>
      <c r="G33" s="8">
        <v>56.22</v>
      </c>
      <c r="H33" s="8">
        <v>55.58</v>
      </c>
      <c r="I33" s="7">
        <v>56.06</v>
      </c>
      <c r="J33" s="2">
        <v>54.81</v>
      </c>
      <c r="K33" s="2">
        <v>43.99</v>
      </c>
      <c r="L33" s="9">
        <v>41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6.75" customHeight="1" thickBot="1">
      <c r="A34" s="15"/>
      <c r="B34" s="15"/>
      <c r="C34" s="15"/>
      <c r="D34" s="15"/>
      <c r="E34" s="15"/>
      <c r="F34" s="15"/>
      <c r="G34" s="15"/>
      <c r="H34" s="15"/>
      <c r="I34" s="17"/>
      <c r="J34" s="16"/>
      <c r="K34" s="16"/>
      <c r="L34" s="1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>
      <c r="A36" s="12" t="s">
        <v>45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5.25" customHeight="1" thickBo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>
      <c r="A38" s="1" t="s">
        <v>0</v>
      </c>
      <c r="B38" s="3">
        <v>1992</v>
      </c>
      <c r="C38" s="3">
        <v>1993</v>
      </c>
      <c r="D38" s="3">
        <v>1994</v>
      </c>
      <c r="E38" s="3">
        <v>1995</v>
      </c>
      <c r="F38" s="3">
        <v>1996</v>
      </c>
      <c r="G38" s="3">
        <v>1997</v>
      </c>
      <c r="H38" s="3">
        <v>1998</v>
      </c>
      <c r="I38" s="3">
        <v>1999</v>
      </c>
      <c r="J38" s="3">
        <v>2000</v>
      </c>
      <c r="K38" s="3">
        <v>2001</v>
      </c>
      <c r="L38" s="3">
        <v>2002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4.5" customHeight="1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>
      <c r="A40" s="2"/>
      <c r="B40" s="1" t="s">
        <v>1</v>
      </c>
      <c r="C40" s="2"/>
      <c r="D40" s="1"/>
      <c r="E40" s="2"/>
      <c r="F40" s="1" t="s">
        <v>37</v>
      </c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>
      <c r="A41" s="1" t="s">
        <v>3</v>
      </c>
      <c r="B41" s="2"/>
      <c r="C41" s="2"/>
      <c r="D41" s="1" t="s">
        <v>1</v>
      </c>
      <c r="E41" s="2"/>
      <c r="F41" s="2"/>
      <c r="G41" s="2"/>
      <c r="H41" s="1" t="s"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>
      <c r="A42" s="1" t="s">
        <v>26</v>
      </c>
      <c r="B42" s="2"/>
      <c r="C42" s="2"/>
      <c r="D42" s="4"/>
      <c r="E42" s="2"/>
      <c r="F42" s="2"/>
      <c r="G42" s="2"/>
      <c r="H42" s="1" t="s"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>
      <c r="A43" s="1" t="s">
        <v>5</v>
      </c>
      <c r="B43" s="8">
        <f aca="true" t="shared" si="6" ref="B43:H45">B8</f>
        <v>136.8255</v>
      </c>
      <c r="C43" s="8">
        <f t="shared" si="6"/>
        <v>143.8074</v>
      </c>
      <c r="D43" s="8">
        <f t="shared" si="6"/>
        <v>138.8783</v>
      </c>
      <c r="E43" s="8">
        <f t="shared" si="6"/>
        <v>168.0005</v>
      </c>
      <c r="F43" s="8">
        <f t="shared" si="6"/>
        <v>198.69349999999997</v>
      </c>
      <c r="G43" s="8">
        <f t="shared" si="6"/>
        <v>138.8634</v>
      </c>
      <c r="H43" s="8">
        <f t="shared" si="6"/>
        <v>118.94120000000001</v>
      </c>
      <c r="I43" s="8">
        <f aca="true" t="shared" si="7" ref="I43:J45">I8</f>
        <v>125.57440000000001</v>
      </c>
      <c r="J43" s="8">
        <f t="shared" si="7"/>
        <v>135.9288</v>
      </c>
      <c r="K43" s="8">
        <f aca="true" t="shared" si="8" ref="K43:L45">K8</f>
        <v>103.8164</v>
      </c>
      <c r="L43" s="8">
        <f t="shared" si="8"/>
        <v>103.32000000000001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1" t="s">
        <v>6</v>
      </c>
      <c r="B44" s="8">
        <f t="shared" si="6"/>
        <v>6.32</v>
      </c>
      <c r="C44" s="8">
        <f t="shared" si="6"/>
        <v>6.63</v>
      </c>
      <c r="D44" s="8">
        <f t="shared" si="6"/>
        <v>7.56</v>
      </c>
      <c r="E44" s="8">
        <f t="shared" si="6"/>
        <v>7.43</v>
      </c>
      <c r="F44" s="8">
        <f t="shared" si="6"/>
        <v>5.51</v>
      </c>
      <c r="G44" s="8">
        <f t="shared" si="6"/>
        <v>6.91</v>
      </c>
      <c r="H44" s="8">
        <f t="shared" si="6"/>
        <v>6.05</v>
      </c>
      <c r="I44" s="8">
        <f t="shared" si="7"/>
        <v>3.81</v>
      </c>
      <c r="J44" s="8">
        <f t="shared" si="7"/>
        <v>5.88</v>
      </c>
      <c r="K44" s="8">
        <f t="shared" si="8"/>
        <v>5.8</v>
      </c>
      <c r="L44" s="8">
        <f t="shared" si="8"/>
        <v>6.85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>
      <c r="A45" s="1" t="s">
        <v>7</v>
      </c>
      <c r="B45" s="8">
        <f t="shared" si="6"/>
        <v>143.1455</v>
      </c>
      <c r="C45" s="8">
        <f t="shared" si="6"/>
        <v>150.4374</v>
      </c>
      <c r="D45" s="8">
        <f t="shared" si="6"/>
        <v>146.4383</v>
      </c>
      <c r="E45" s="8">
        <f t="shared" si="6"/>
        <v>175.4305</v>
      </c>
      <c r="F45" s="8">
        <f t="shared" si="6"/>
        <v>204.20349999999996</v>
      </c>
      <c r="G45" s="8">
        <f t="shared" si="6"/>
        <v>145.7734</v>
      </c>
      <c r="H45" s="8">
        <f t="shared" si="6"/>
        <v>124.9912</v>
      </c>
      <c r="I45" s="8">
        <f t="shared" si="7"/>
        <v>129.3844</v>
      </c>
      <c r="J45" s="8">
        <f t="shared" si="7"/>
        <v>141.8088</v>
      </c>
      <c r="K45" s="8">
        <f t="shared" si="8"/>
        <v>109.6164</v>
      </c>
      <c r="L45" s="8">
        <f t="shared" si="8"/>
        <v>110.17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>
      <c r="A47" s="1" t="s">
        <v>27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>
      <c r="A48" s="1" t="s">
        <v>28</v>
      </c>
      <c r="B48" s="8">
        <f aca="true" t="shared" si="9" ref="B48:H48">B21</f>
        <v>83.33999999999999</v>
      </c>
      <c r="C48" s="8">
        <f t="shared" si="9"/>
        <v>82.22</v>
      </c>
      <c r="D48" s="8">
        <f t="shared" si="9"/>
        <v>83.68</v>
      </c>
      <c r="E48" s="8">
        <f t="shared" si="9"/>
        <v>88.75999999999999</v>
      </c>
      <c r="F48" s="8">
        <f t="shared" si="9"/>
        <v>95.77</v>
      </c>
      <c r="G48" s="8">
        <f t="shared" si="9"/>
        <v>97.63000000000001</v>
      </c>
      <c r="H48" s="8">
        <f t="shared" si="9"/>
        <v>95.08</v>
      </c>
      <c r="I48" s="8">
        <f>I21</f>
        <v>92.98</v>
      </c>
      <c r="J48" s="8">
        <f>J21</f>
        <v>102.74</v>
      </c>
      <c r="K48" s="8">
        <f>K21</f>
        <v>100.97</v>
      </c>
      <c r="L48" s="8">
        <f>L21</f>
        <v>93.86999999999999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>
      <c r="A49" s="1" t="s">
        <v>18</v>
      </c>
      <c r="B49" s="8">
        <f aca="true" t="shared" si="10" ref="B49:H50">B23</f>
        <v>7.7</v>
      </c>
      <c r="C49" s="8">
        <f t="shared" si="10"/>
        <v>8.1</v>
      </c>
      <c r="D49" s="8">
        <f t="shared" si="10"/>
        <v>9.95</v>
      </c>
      <c r="E49" s="8">
        <f t="shared" si="10"/>
        <v>11.28</v>
      </c>
      <c r="F49" s="8">
        <f t="shared" si="10"/>
        <v>11.69</v>
      </c>
      <c r="G49" s="8">
        <f t="shared" si="10"/>
        <v>11.74</v>
      </c>
      <c r="H49" s="8">
        <f t="shared" si="10"/>
        <v>9.27</v>
      </c>
      <c r="I49" s="8">
        <f aca="true" t="shared" si="11" ref="I49:K50">I23</f>
        <v>8.72</v>
      </c>
      <c r="J49" s="8">
        <f t="shared" si="11"/>
        <v>8.55</v>
      </c>
      <c r="K49" s="8">
        <f t="shared" si="11"/>
        <v>9.37</v>
      </c>
      <c r="L49" s="8">
        <f>L23</f>
        <v>9.41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>
      <c r="A50" s="1" t="s">
        <v>19</v>
      </c>
      <c r="B50" s="8">
        <f t="shared" si="10"/>
        <v>15.93</v>
      </c>
      <c r="C50" s="8">
        <f t="shared" si="10"/>
        <v>17.24</v>
      </c>
      <c r="D50" s="8">
        <f t="shared" si="10"/>
        <v>20.8</v>
      </c>
      <c r="E50" s="8">
        <f t="shared" si="10"/>
        <v>21.33</v>
      </c>
      <c r="F50" s="8">
        <f t="shared" si="10"/>
        <v>23.64</v>
      </c>
      <c r="G50" s="8">
        <f t="shared" si="10"/>
        <v>21.79</v>
      </c>
      <c r="H50" s="8">
        <f t="shared" si="10"/>
        <v>19.31</v>
      </c>
      <c r="I50" s="8">
        <f t="shared" si="11"/>
        <v>18.98</v>
      </c>
      <c r="J50" s="8">
        <f t="shared" si="11"/>
        <v>16.63</v>
      </c>
      <c r="K50" s="8">
        <f t="shared" si="11"/>
        <v>20.02</v>
      </c>
      <c r="L50" s="8">
        <f>L24</f>
        <v>19.84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>
      <c r="A51" s="1" t="s">
        <v>29</v>
      </c>
      <c r="B51" s="8">
        <v>27.72</v>
      </c>
      <c r="C51" s="8">
        <v>29.01</v>
      </c>
      <c r="D51" s="8">
        <v>28.73</v>
      </c>
      <c r="E51" s="8">
        <v>31.17</v>
      </c>
      <c r="F51" s="8">
        <v>34.85</v>
      </c>
      <c r="G51" s="8">
        <v>33.42</v>
      </c>
      <c r="H51" s="8">
        <v>34.46</v>
      </c>
      <c r="I51" s="6">
        <v>34.54</v>
      </c>
      <c r="J51" s="13">
        <v>38.42</v>
      </c>
      <c r="K51" s="13">
        <v>33.92</v>
      </c>
      <c r="L51" s="13">
        <v>33.05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>
      <c r="A52" s="1" t="s">
        <v>30</v>
      </c>
      <c r="B52" s="8">
        <v>1.49</v>
      </c>
      <c r="C52" s="8">
        <v>1.28</v>
      </c>
      <c r="D52" s="8">
        <v>1.95</v>
      </c>
      <c r="E52" s="8">
        <v>2.48</v>
      </c>
      <c r="F52" s="8">
        <v>2.44</v>
      </c>
      <c r="G52" s="8">
        <v>2.53</v>
      </c>
      <c r="H52" s="8">
        <v>2.3</v>
      </c>
      <c r="I52" s="6">
        <v>2.21</v>
      </c>
      <c r="J52" s="13">
        <v>3</v>
      </c>
      <c r="K52" s="13">
        <v>1.72</v>
      </c>
      <c r="L52" s="13">
        <v>0.79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>
      <c r="A53" s="1" t="s">
        <v>31</v>
      </c>
      <c r="B53" s="8">
        <v>12.43</v>
      </c>
      <c r="C53" s="8">
        <v>13.12</v>
      </c>
      <c r="D53" s="8">
        <v>13.48</v>
      </c>
      <c r="E53" s="8">
        <v>14.44</v>
      </c>
      <c r="F53" s="8">
        <v>15.42</v>
      </c>
      <c r="G53" s="8">
        <v>16.19</v>
      </c>
      <c r="H53" s="8">
        <v>14.94</v>
      </c>
      <c r="I53" s="6">
        <v>14.19</v>
      </c>
      <c r="J53" s="13">
        <v>14.18</v>
      </c>
      <c r="K53" s="13">
        <v>11.93</v>
      </c>
      <c r="L53" s="13">
        <v>11.67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>
      <c r="A54" s="1" t="s">
        <v>32</v>
      </c>
      <c r="B54" s="8">
        <v>44.68</v>
      </c>
      <c r="C54" s="8">
        <v>46.31</v>
      </c>
      <c r="D54" s="8">
        <v>48.9</v>
      </c>
      <c r="E54" s="8">
        <v>49.07</v>
      </c>
      <c r="F54" s="8">
        <v>51.29</v>
      </c>
      <c r="G54" s="8">
        <v>48.52</v>
      </c>
      <c r="H54" s="8">
        <v>46.97</v>
      </c>
      <c r="I54" s="6">
        <v>47.77</v>
      </c>
      <c r="J54" s="13">
        <v>46.43</v>
      </c>
      <c r="K54" s="13">
        <v>49.84</v>
      </c>
      <c r="L54" s="13">
        <v>49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>
      <c r="A55" s="1" t="s">
        <v>33</v>
      </c>
      <c r="B55" s="8">
        <v>9.19</v>
      </c>
      <c r="C55" s="8">
        <v>7.97</v>
      </c>
      <c r="D55" s="8">
        <v>8.38</v>
      </c>
      <c r="E55" s="8">
        <v>8.3</v>
      </c>
      <c r="F55" s="8">
        <v>9.08</v>
      </c>
      <c r="G55" s="8">
        <v>9.34</v>
      </c>
      <c r="H55" s="8">
        <v>10.32</v>
      </c>
      <c r="I55" s="6">
        <v>10.76</v>
      </c>
      <c r="J55" s="13">
        <v>12.08</v>
      </c>
      <c r="K55" s="13">
        <v>11.81</v>
      </c>
      <c r="L55" s="13">
        <v>12.38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>
      <c r="A56" s="1" t="s">
        <v>34</v>
      </c>
      <c r="B56" s="8">
        <f aca="true" t="shared" si="12" ref="B56:L56">SUM(B48:B55)</f>
        <v>202.48000000000002</v>
      </c>
      <c r="C56" s="8">
        <f t="shared" si="12"/>
        <v>205.25</v>
      </c>
      <c r="D56" s="8">
        <f t="shared" si="12"/>
        <v>215.86999999999998</v>
      </c>
      <c r="E56" s="8">
        <f t="shared" si="12"/>
        <v>226.82999999999998</v>
      </c>
      <c r="F56" s="8">
        <f t="shared" si="12"/>
        <v>244.17999999999998</v>
      </c>
      <c r="G56" s="8">
        <f t="shared" si="12"/>
        <v>241.16</v>
      </c>
      <c r="H56" s="8">
        <f t="shared" si="12"/>
        <v>232.65</v>
      </c>
      <c r="I56" s="8">
        <f t="shared" si="12"/>
        <v>230.15</v>
      </c>
      <c r="J56" s="8">
        <f t="shared" si="12"/>
        <v>242.03</v>
      </c>
      <c r="K56" s="8">
        <f t="shared" si="12"/>
        <v>239.58000000000004</v>
      </c>
      <c r="L56" s="8">
        <f t="shared" si="12"/>
        <v>230.00999999999996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>
      <c r="A58" s="1" t="s">
        <v>35</v>
      </c>
      <c r="B58" s="8">
        <f aca="true" t="shared" si="13" ref="B58:H58">B45-B56</f>
        <v>-59.33450000000002</v>
      </c>
      <c r="C58" s="8">
        <f t="shared" si="13"/>
        <v>-54.8126</v>
      </c>
      <c r="D58" s="8">
        <f t="shared" si="13"/>
        <v>-69.43169999999998</v>
      </c>
      <c r="E58" s="8">
        <f t="shared" si="13"/>
        <v>-51.39949999999999</v>
      </c>
      <c r="F58" s="8">
        <f t="shared" si="13"/>
        <v>-39.976500000000016</v>
      </c>
      <c r="G58" s="8">
        <f t="shared" si="13"/>
        <v>-95.38659999999999</v>
      </c>
      <c r="H58" s="8">
        <f t="shared" si="13"/>
        <v>-107.6588</v>
      </c>
      <c r="I58" s="8">
        <f>I45-I56</f>
        <v>-100.7656</v>
      </c>
      <c r="J58" s="8">
        <f>J45-J56</f>
        <v>-100.22120000000001</v>
      </c>
      <c r="K58" s="8">
        <f>K45-K56</f>
        <v>-129.96360000000004</v>
      </c>
      <c r="L58" s="8">
        <f>L45-L56</f>
        <v>-119.83999999999996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6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>
      <c r="A60" s="1" t="s">
        <v>24</v>
      </c>
      <c r="B60" s="8">
        <f aca="true" t="shared" si="14" ref="B60:H61">B32</f>
        <v>2.49</v>
      </c>
      <c r="C60" s="8">
        <f t="shared" si="14"/>
        <v>2.43</v>
      </c>
      <c r="D60" s="8">
        <f t="shared" si="14"/>
        <v>2.51</v>
      </c>
      <c r="E60" s="8">
        <f t="shared" si="14"/>
        <v>2.77</v>
      </c>
      <c r="F60" s="8">
        <f t="shared" si="14"/>
        <v>3.55</v>
      </c>
      <c r="G60" s="8">
        <f t="shared" si="14"/>
        <v>2.47</v>
      </c>
      <c r="H60" s="8">
        <f t="shared" si="14"/>
        <v>2.14</v>
      </c>
      <c r="I60" s="8">
        <f aca="true" t="shared" si="15" ref="I60:K61">I32</f>
        <v>2.24</v>
      </c>
      <c r="J60" s="8">
        <f t="shared" si="15"/>
        <v>2.48</v>
      </c>
      <c r="K60" s="8">
        <f t="shared" si="15"/>
        <v>2.36</v>
      </c>
      <c r="L60" s="8">
        <f>L32</f>
        <v>2.52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>
      <c r="A61" s="1" t="s">
        <v>25</v>
      </c>
      <c r="B61" s="8">
        <f t="shared" si="14"/>
        <v>54.95</v>
      </c>
      <c r="C61" s="8">
        <f t="shared" si="14"/>
        <v>59.18</v>
      </c>
      <c r="D61" s="8">
        <f t="shared" si="14"/>
        <v>55.33</v>
      </c>
      <c r="E61" s="8">
        <f t="shared" si="14"/>
        <v>60.65</v>
      </c>
      <c r="F61" s="8">
        <f t="shared" si="14"/>
        <v>55.97</v>
      </c>
      <c r="G61" s="8">
        <f t="shared" si="14"/>
        <v>56.22</v>
      </c>
      <c r="H61" s="8">
        <f t="shared" si="14"/>
        <v>55.58</v>
      </c>
      <c r="I61" s="8">
        <f t="shared" si="15"/>
        <v>56.06</v>
      </c>
      <c r="J61" s="8">
        <f t="shared" si="15"/>
        <v>54.81</v>
      </c>
      <c r="K61" s="8">
        <f t="shared" si="15"/>
        <v>43.99</v>
      </c>
      <c r="L61" s="8">
        <f>L33</f>
        <v>41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6.75" customHeight="1" thickBot="1">
      <c r="A62" s="15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>
      <c r="A63" s="1" t="s">
        <v>39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>
      <c r="A64" s="1" t="s">
        <v>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USDA\ERS</cp:lastModifiedBy>
  <dcterms:created xsi:type="dcterms:W3CDTF">1999-12-09T02:56:17Z</dcterms:created>
  <dcterms:modified xsi:type="dcterms:W3CDTF">2005-04-11T18:40:22Z</dcterms:modified>
  <cp:category/>
  <cp:version/>
  <cp:contentType/>
  <cp:contentStatus/>
</cp:coreProperties>
</file>