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600" activeTab="0"/>
  </bookViews>
  <sheets>
    <sheet name="US 1975-94" sheetId="1" r:id="rId1"/>
  </sheets>
  <definedNames>
    <definedName name="_Regression_Int" localSheetId="0" hidden="1">1</definedName>
    <definedName name="_xlnm.Print_Area" localSheetId="0">'US 1975-94'!$A$1:$X$65</definedName>
    <definedName name="Print_Area_MI" localSheetId="0">'US 1975-94'!$M$1:$U$65</definedName>
    <definedName name="_xlnm.Print_Titles" localSheetId="0">'US 1975-94'!$A:$A</definedName>
    <definedName name="Print_Titles_MI" localSheetId="0">'US 1975-94'!$A:$A</definedName>
  </definedNames>
  <calcPr fullCalcOnLoad="1"/>
</workbook>
</file>

<file path=xl/sharedStrings.xml><?xml version="1.0" encoding="utf-8"?>
<sst xmlns="http://schemas.openxmlformats.org/spreadsheetml/2006/main" count="73" uniqueCount="41">
  <si>
    <t xml:space="preserve">                   Item</t>
  </si>
  <si>
    <t xml:space="preserve"> </t>
  </si>
  <si>
    <t>Dollars per planted acre</t>
  </si>
  <si>
    <t>Gross value of production:</t>
  </si>
  <si>
    <t xml:space="preserve">  Peanuts</t>
  </si>
  <si>
    <t xml:space="preserve">  Peanut hay</t>
  </si>
  <si>
    <t xml:space="preserve">    Total, gross value of production</t>
  </si>
  <si>
    <t>Cash expenses:</t>
  </si>
  <si>
    <t xml:space="preserve">  Seed</t>
  </si>
  <si>
    <t xml:space="preserve">  Fertilizer, lime, and gypsum</t>
  </si>
  <si>
    <t xml:space="preserve">  Chemicals</t>
  </si>
  <si>
    <t xml:space="preserve">  Custom operations  1/</t>
  </si>
  <si>
    <t xml:space="preserve">  Fuel, lube, and electricity</t>
  </si>
  <si>
    <t xml:space="preserve">  Repairs</t>
  </si>
  <si>
    <t xml:space="preserve">  Hired labor</t>
  </si>
  <si>
    <t xml:space="preserve">  Drying</t>
  </si>
  <si>
    <t xml:space="preserve">  Other variable cash expenses  2/</t>
  </si>
  <si>
    <t xml:space="preserve">    Total, variable cash expenses</t>
  </si>
  <si>
    <t xml:space="preserve">  General farm overhead</t>
  </si>
  <si>
    <t xml:space="preserve">  Taxes and insurance</t>
  </si>
  <si>
    <t xml:space="preserve">  Interest </t>
  </si>
  <si>
    <t xml:space="preserve">    Total, fixed cash expenses</t>
  </si>
  <si>
    <t xml:space="preserve">      Total, cash expenses</t>
  </si>
  <si>
    <t>Gross value of production less cash expenses</t>
  </si>
  <si>
    <t>Harvest-period price (dollars/lb.)</t>
  </si>
  <si>
    <t>Yield (lbs./planted acre)</t>
  </si>
  <si>
    <t>Economic (full ownership) costs:</t>
  </si>
  <si>
    <t xml:space="preserve">  Variable cash expenses</t>
  </si>
  <si>
    <t xml:space="preserve">  Capital replacement</t>
  </si>
  <si>
    <t xml:space="preserve">  Operating capital</t>
  </si>
  <si>
    <t xml:space="preserve">  Other nonland capital</t>
  </si>
  <si>
    <t xml:space="preserve">  Land</t>
  </si>
  <si>
    <t xml:space="preserve">  Peanut quota</t>
  </si>
  <si>
    <t>N/A</t>
  </si>
  <si>
    <t xml:space="preserve">  Unpaid labor</t>
  </si>
  <si>
    <t xml:space="preserve">    Total, economic costs</t>
  </si>
  <si>
    <t xml:space="preserve">  Residual returns to management and risk</t>
  </si>
  <si>
    <t>1/ Cost of custom operations and technical services.  2/ Cost of purchased irrigation water.</t>
  </si>
  <si>
    <t>N/A = not available.</t>
  </si>
  <si>
    <t>U.S. peanut production cash costs and returns, 1975-94</t>
  </si>
  <si>
    <t>U.S. peanut production economic costs and returns, 1975-94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</si>
</sst>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</numFmts>
  <fonts count="2">
    <font>
      <sz val="12"/>
      <name val="Helv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left"/>
      <protection/>
    </xf>
    <xf numFmtId="164" fontId="0" fillId="0" borderId="0" xfId="0" applyNumberForma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39" fontId="1" fillId="0" borderId="0" xfId="0" applyNumberFormat="1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fill"/>
      <protection/>
    </xf>
    <xf numFmtId="164" fontId="1" fillId="0" borderId="1" xfId="0" applyNumberFormat="1" applyFont="1" applyBorder="1" applyAlignment="1" applyProtection="1">
      <alignment horizontal="fill"/>
      <protection/>
    </xf>
    <xf numFmtId="0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 quotePrefix="1">
      <alignment horizontal="left"/>
      <protection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fill"/>
      <protection/>
    </xf>
    <xf numFmtId="39" fontId="1" fillId="0" borderId="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A72"/>
  <sheetViews>
    <sheetView showGridLines="0" tabSelected="1" workbookViewId="0" topLeftCell="A1">
      <selection activeCell="A1" sqref="A1"/>
    </sheetView>
  </sheetViews>
  <sheetFormatPr defaultColWidth="9.77734375" defaultRowHeight="15.75"/>
  <cols>
    <col min="1" max="1" width="32.5546875" style="0" customWidth="1"/>
    <col min="2" max="24" width="8.77734375" style="0" customWidth="1"/>
  </cols>
  <sheetData>
    <row r="1" spans="1:24" ht="15.75">
      <c r="A1" s="19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1:24" ht="5.2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0"/>
      <c r="X2" s="20"/>
    </row>
    <row r="3" spans="1:24" ht="15.75">
      <c r="A3" s="7" t="s">
        <v>0</v>
      </c>
      <c r="B3" s="9">
        <v>1975</v>
      </c>
      <c r="C3" s="9">
        <v>1976</v>
      </c>
      <c r="D3" s="9">
        <v>1977</v>
      </c>
      <c r="E3" s="9">
        <v>1978</v>
      </c>
      <c r="F3" s="9">
        <v>1979</v>
      </c>
      <c r="G3" s="9">
        <v>1980</v>
      </c>
      <c r="H3" s="9">
        <v>1981</v>
      </c>
      <c r="I3" s="9">
        <v>1982</v>
      </c>
      <c r="J3" s="9">
        <v>1983</v>
      </c>
      <c r="K3" s="9">
        <v>1984</v>
      </c>
      <c r="L3" s="9">
        <v>1985</v>
      </c>
      <c r="M3" s="9">
        <v>1986</v>
      </c>
      <c r="N3" s="9">
        <v>1987</v>
      </c>
      <c r="O3" s="9">
        <v>1988</v>
      </c>
      <c r="P3" s="9">
        <v>1989</v>
      </c>
      <c r="Q3" s="9">
        <v>1990</v>
      </c>
      <c r="R3" s="9">
        <v>1991</v>
      </c>
      <c r="S3" s="9">
        <v>1992</v>
      </c>
      <c r="T3" s="9">
        <v>1993</v>
      </c>
      <c r="U3" s="9">
        <v>1994</v>
      </c>
      <c r="V3" s="21"/>
      <c r="W3" s="21"/>
      <c r="X3" s="21"/>
    </row>
    <row r="4" spans="1:24" ht="4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20"/>
      <c r="W4" s="20"/>
      <c r="X4" s="20"/>
    </row>
    <row r="5" spans="1:24" ht="15.75">
      <c r="A5" s="8"/>
      <c r="B5" s="8"/>
      <c r="C5" s="8"/>
      <c r="D5" s="8"/>
      <c r="E5" s="8"/>
      <c r="F5" s="8"/>
      <c r="G5" s="8"/>
      <c r="H5" s="7" t="s">
        <v>1</v>
      </c>
      <c r="I5" s="8"/>
      <c r="J5" s="8"/>
      <c r="K5" s="7" t="s">
        <v>2</v>
      </c>
      <c r="L5" s="8"/>
      <c r="O5" s="8"/>
      <c r="P5" s="8"/>
      <c r="Q5" s="8"/>
      <c r="R5" s="8"/>
      <c r="S5" s="8"/>
      <c r="T5" s="8"/>
      <c r="U5" s="8"/>
      <c r="V5" s="22"/>
      <c r="W5" s="22"/>
      <c r="X5" s="22"/>
    </row>
    <row r="6" spans="1:24" ht="15.7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22"/>
      <c r="W6" s="22"/>
      <c r="X6" s="22"/>
    </row>
    <row r="7" spans="1:25" ht="15.75">
      <c r="A7" s="7" t="s">
        <v>4</v>
      </c>
      <c r="B7" s="10">
        <f aca="true" t="shared" si="0" ref="B7:U7">(B32)*(B33)</f>
        <v>506.6</v>
      </c>
      <c r="C7" s="10">
        <f t="shared" si="0"/>
        <v>489</v>
      </c>
      <c r="D7" s="10">
        <f t="shared" si="0"/>
        <v>510.51</v>
      </c>
      <c r="E7" s="10">
        <f t="shared" si="0"/>
        <v>546.42</v>
      </c>
      <c r="F7" s="10">
        <f t="shared" si="0"/>
        <v>543.27</v>
      </c>
      <c r="G7" s="10">
        <f t="shared" si="0"/>
        <v>366.3432</v>
      </c>
      <c r="H7" s="10">
        <f t="shared" si="0"/>
        <v>714.8547000000001</v>
      </c>
      <c r="I7" s="10">
        <f t="shared" si="0"/>
        <v>660.625</v>
      </c>
      <c r="J7" s="10">
        <f t="shared" si="0"/>
        <v>564.036</v>
      </c>
      <c r="K7" s="10">
        <f t="shared" si="0"/>
        <v>706.945</v>
      </c>
      <c r="L7" s="10">
        <f t="shared" si="0"/>
        <v>609.7828</v>
      </c>
      <c r="M7" s="10">
        <f t="shared" si="0"/>
        <v>682.8862</v>
      </c>
      <c r="N7" s="10">
        <f t="shared" si="0"/>
        <v>645.4840000000002</v>
      </c>
      <c r="O7" s="10">
        <f t="shared" si="0"/>
        <v>679.6496000000001</v>
      </c>
      <c r="P7" s="10">
        <f t="shared" si="0"/>
        <v>681.0720000000001</v>
      </c>
      <c r="Q7" s="10">
        <f t="shared" si="0"/>
        <v>684.145</v>
      </c>
      <c r="R7" s="10">
        <f t="shared" si="0"/>
        <v>690.6564000000001</v>
      </c>
      <c r="S7" s="10">
        <f t="shared" si="0"/>
        <v>746.9645999999999</v>
      </c>
      <c r="T7" s="10">
        <f t="shared" si="0"/>
        <v>562.6696</v>
      </c>
      <c r="U7" s="10">
        <f t="shared" si="0"/>
        <v>739.4884000000001</v>
      </c>
      <c r="V7" s="23"/>
      <c r="W7" s="23"/>
      <c r="X7" s="23"/>
      <c r="Y7" s="3"/>
    </row>
    <row r="8" spans="1:25" ht="15.75">
      <c r="A8" s="7" t="s">
        <v>5</v>
      </c>
      <c r="B8" s="10">
        <v>13.34</v>
      </c>
      <c r="C8" s="10">
        <v>14.52</v>
      </c>
      <c r="D8" s="10">
        <v>13.35</v>
      </c>
      <c r="E8" s="10">
        <v>13.01</v>
      </c>
      <c r="F8" s="10">
        <v>15.52</v>
      </c>
      <c r="G8" s="10">
        <v>10.14</v>
      </c>
      <c r="H8" s="10">
        <v>11.01</v>
      </c>
      <c r="I8" s="10">
        <v>10.99</v>
      </c>
      <c r="J8" s="10">
        <v>17.22</v>
      </c>
      <c r="K8" s="10">
        <v>18.68</v>
      </c>
      <c r="L8" s="10">
        <v>16.81</v>
      </c>
      <c r="M8" s="10">
        <v>9.21</v>
      </c>
      <c r="N8" s="10">
        <v>10.66</v>
      </c>
      <c r="O8" s="10">
        <v>13.68</v>
      </c>
      <c r="P8" s="10">
        <v>11.31</v>
      </c>
      <c r="Q8" s="10">
        <v>11.26</v>
      </c>
      <c r="R8" s="9">
        <v>6.57</v>
      </c>
      <c r="S8" s="10">
        <v>6.7</v>
      </c>
      <c r="T8" s="10">
        <v>7.91</v>
      </c>
      <c r="U8" s="10">
        <v>8.65</v>
      </c>
      <c r="V8" s="23"/>
      <c r="W8" s="23"/>
      <c r="X8" s="23"/>
      <c r="Y8" s="2"/>
    </row>
    <row r="9" spans="1:25" ht="15.75">
      <c r="A9" s="7" t="s">
        <v>6</v>
      </c>
      <c r="B9" s="10">
        <f aca="true" t="shared" si="1" ref="B9:U9">SUM(B7:B8)</f>
        <v>519.94</v>
      </c>
      <c r="C9" s="10">
        <f t="shared" si="1"/>
        <v>503.52</v>
      </c>
      <c r="D9" s="10">
        <f t="shared" si="1"/>
        <v>523.86</v>
      </c>
      <c r="E9" s="10">
        <f t="shared" si="1"/>
        <v>559.43</v>
      </c>
      <c r="F9" s="10">
        <f t="shared" si="1"/>
        <v>558.79</v>
      </c>
      <c r="G9" s="10">
        <f t="shared" si="1"/>
        <v>376.4832</v>
      </c>
      <c r="H9" s="10">
        <f t="shared" si="1"/>
        <v>725.8647000000001</v>
      </c>
      <c r="I9" s="10">
        <f t="shared" si="1"/>
        <v>671.615</v>
      </c>
      <c r="J9" s="10">
        <f t="shared" si="1"/>
        <v>581.256</v>
      </c>
      <c r="K9" s="10">
        <f t="shared" si="1"/>
        <v>725.625</v>
      </c>
      <c r="L9" s="10">
        <f t="shared" si="1"/>
        <v>626.5927999999999</v>
      </c>
      <c r="M9" s="10">
        <f t="shared" si="1"/>
        <v>692.0962000000001</v>
      </c>
      <c r="N9" s="10">
        <f t="shared" si="1"/>
        <v>656.1440000000001</v>
      </c>
      <c r="O9" s="10">
        <f t="shared" si="1"/>
        <v>693.3296</v>
      </c>
      <c r="P9" s="10">
        <f t="shared" si="1"/>
        <v>692.3820000000001</v>
      </c>
      <c r="Q9" s="10">
        <f t="shared" si="1"/>
        <v>695.405</v>
      </c>
      <c r="R9" s="10">
        <f t="shared" si="1"/>
        <v>697.2264000000001</v>
      </c>
      <c r="S9" s="10">
        <f t="shared" si="1"/>
        <v>753.6646</v>
      </c>
      <c r="T9" s="10">
        <f t="shared" si="1"/>
        <v>570.5795999999999</v>
      </c>
      <c r="U9" s="10">
        <f t="shared" si="1"/>
        <v>748.1384</v>
      </c>
      <c r="V9" s="23"/>
      <c r="W9" s="23"/>
      <c r="X9" s="23"/>
      <c r="Y9" s="3"/>
    </row>
    <row r="10" spans="1:25" ht="15.75">
      <c r="A10" s="8"/>
      <c r="B10" s="8"/>
      <c r="C10" s="8"/>
      <c r="D10" s="8"/>
      <c r="E10" s="8"/>
      <c r="F10" s="8"/>
      <c r="G10" s="8"/>
      <c r="H10" s="8"/>
      <c r="I10" s="10"/>
      <c r="J10" s="10"/>
      <c r="K10" s="10"/>
      <c r="L10" s="10"/>
      <c r="M10" s="10"/>
      <c r="N10" s="10"/>
      <c r="O10" s="10"/>
      <c r="P10" s="10"/>
      <c r="Q10" s="10"/>
      <c r="R10" s="8"/>
      <c r="S10" s="8"/>
      <c r="T10" s="8"/>
      <c r="U10" s="8"/>
      <c r="V10" s="22"/>
      <c r="W10" s="22"/>
      <c r="X10" s="23"/>
      <c r="Y10" s="2"/>
    </row>
    <row r="11" spans="1:25" ht="15.75">
      <c r="A11" s="7" t="s">
        <v>7</v>
      </c>
      <c r="B11" s="8"/>
      <c r="C11" s="8"/>
      <c r="D11" s="8"/>
      <c r="E11" s="8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8"/>
      <c r="S11" s="8"/>
      <c r="T11" s="8"/>
      <c r="U11" s="8"/>
      <c r="V11" s="22"/>
      <c r="W11" s="22"/>
      <c r="X11" s="23"/>
      <c r="Y11" s="2"/>
    </row>
    <row r="12" spans="1:25" ht="15.75">
      <c r="A12" s="7" t="s">
        <v>8</v>
      </c>
      <c r="B12" s="10">
        <v>36.58</v>
      </c>
      <c r="C12" s="10">
        <v>39.56</v>
      </c>
      <c r="D12" s="10">
        <v>53.34</v>
      </c>
      <c r="E12" s="10">
        <v>54.5</v>
      </c>
      <c r="F12" s="10">
        <v>57.95</v>
      </c>
      <c r="G12" s="10">
        <v>66.69</v>
      </c>
      <c r="H12" s="10">
        <v>71.8</v>
      </c>
      <c r="I12" s="10">
        <v>59.48</v>
      </c>
      <c r="J12" s="10">
        <v>62.41</v>
      </c>
      <c r="K12" s="10">
        <v>74.09</v>
      </c>
      <c r="L12" s="10">
        <v>59.6</v>
      </c>
      <c r="M12" s="10">
        <v>63.58</v>
      </c>
      <c r="N12" s="10">
        <v>79.7</v>
      </c>
      <c r="O12" s="10">
        <v>73.44</v>
      </c>
      <c r="P12" s="10">
        <v>70.54</v>
      </c>
      <c r="Q12" s="10">
        <v>71.98</v>
      </c>
      <c r="R12" s="10">
        <v>110.47</v>
      </c>
      <c r="S12" s="10">
        <v>70.32</v>
      </c>
      <c r="T12" s="10">
        <v>71.18</v>
      </c>
      <c r="U12" s="10">
        <v>78.57</v>
      </c>
      <c r="V12" s="23"/>
      <c r="W12" s="23"/>
      <c r="X12" s="23"/>
      <c r="Y12" s="2"/>
    </row>
    <row r="13" spans="1:27" ht="15.75">
      <c r="A13" s="7" t="s">
        <v>9</v>
      </c>
      <c r="B13" s="10">
        <v>29.37</v>
      </c>
      <c r="C13" s="10">
        <v>30.3</v>
      </c>
      <c r="D13" s="10">
        <v>35.56</v>
      </c>
      <c r="E13" s="10">
        <v>36.83</v>
      </c>
      <c r="F13" s="10">
        <v>38.37</v>
      </c>
      <c r="G13" s="10">
        <v>42.92</v>
      </c>
      <c r="H13" s="10">
        <v>37.25</v>
      </c>
      <c r="I13" s="10">
        <v>34.69</v>
      </c>
      <c r="J13" s="10">
        <v>33.55</v>
      </c>
      <c r="K13" s="10">
        <v>35.85</v>
      </c>
      <c r="L13" s="10">
        <v>33.66</v>
      </c>
      <c r="M13" s="10">
        <v>27.48</v>
      </c>
      <c r="N13" s="10">
        <v>26.49</v>
      </c>
      <c r="O13" s="10">
        <v>30.59</v>
      </c>
      <c r="P13" s="10">
        <v>31.15</v>
      </c>
      <c r="Q13" s="10">
        <v>28.77</v>
      </c>
      <c r="R13" s="10">
        <v>43.86</v>
      </c>
      <c r="S13" s="10">
        <v>43.27</v>
      </c>
      <c r="T13" s="10">
        <v>42.4</v>
      </c>
      <c r="U13" s="10">
        <v>44.53</v>
      </c>
      <c r="V13" s="23"/>
      <c r="W13" s="23"/>
      <c r="X13" s="23"/>
      <c r="Y13" s="2"/>
      <c r="AA13" s="1" t="s">
        <v>1</v>
      </c>
    </row>
    <row r="14" spans="1:25" ht="15.75">
      <c r="A14" s="7" t="s">
        <v>10</v>
      </c>
      <c r="B14" s="10">
        <v>64.09</v>
      </c>
      <c r="C14" s="10">
        <v>55.8</v>
      </c>
      <c r="D14" s="10">
        <v>59.37</v>
      </c>
      <c r="E14" s="10">
        <v>64.1</v>
      </c>
      <c r="F14" s="10">
        <v>65.29</v>
      </c>
      <c r="G14" s="10">
        <v>69.44</v>
      </c>
      <c r="H14" s="10">
        <v>78.75</v>
      </c>
      <c r="I14" s="10">
        <v>82.82</v>
      </c>
      <c r="J14" s="10">
        <v>89</v>
      </c>
      <c r="K14" s="10">
        <v>92.78</v>
      </c>
      <c r="L14" s="10">
        <v>91.57</v>
      </c>
      <c r="M14" s="10">
        <v>74.01</v>
      </c>
      <c r="N14" s="10">
        <v>71.45</v>
      </c>
      <c r="O14" s="10">
        <v>72.91</v>
      </c>
      <c r="P14" s="10">
        <v>76.21</v>
      </c>
      <c r="Q14" s="10">
        <v>80.14</v>
      </c>
      <c r="R14" s="10">
        <v>87.56</v>
      </c>
      <c r="S14" s="10">
        <v>89.7</v>
      </c>
      <c r="T14" s="10">
        <v>92.57</v>
      </c>
      <c r="U14" s="10">
        <v>90.97</v>
      </c>
      <c r="V14" s="23"/>
      <c r="W14" s="23"/>
      <c r="X14" s="23"/>
      <c r="Y14" s="2"/>
    </row>
    <row r="15" spans="1:25" ht="15.75">
      <c r="A15" s="7" t="s">
        <v>11</v>
      </c>
      <c r="B15" s="10">
        <v>3.5</v>
      </c>
      <c r="C15" s="10">
        <v>3.63</v>
      </c>
      <c r="D15" s="10">
        <v>3.92</v>
      </c>
      <c r="E15" s="10">
        <v>4.48</v>
      </c>
      <c r="F15" s="10">
        <v>4.81</v>
      </c>
      <c r="G15" s="10">
        <v>4.68</v>
      </c>
      <c r="H15" s="10">
        <v>7.09</v>
      </c>
      <c r="I15" s="10">
        <v>7.94</v>
      </c>
      <c r="J15" s="10">
        <v>7.94</v>
      </c>
      <c r="K15" s="10">
        <v>8.32</v>
      </c>
      <c r="L15" s="10">
        <v>7.35</v>
      </c>
      <c r="M15" s="10">
        <v>9.33</v>
      </c>
      <c r="N15" s="10">
        <v>9.3</v>
      </c>
      <c r="O15" s="10">
        <v>9.47</v>
      </c>
      <c r="P15" s="10">
        <v>9.99</v>
      </c>
      <c r="Q15" s="10">
        <v>10.3</v>
      </c>
      <c r="R15" s="10">
        <v>8.01</v>
      </c>
      <c r="S15" s="10">
        <v>7.9</v>
      </c>
      <c r="T15" s="10">
        <v>7.92</v>
      </c>
      <c r="U15" s="10">
        <v>8.76</v>
      </c>
      <c r="V15" s="23"/>
      <c r="W15" s="23"/>
      <c r="X15" s="23"/>
      <c r="Y15" s="2"/>
    </row>
    <row r="16" spans="1:25" ht="15.75">
      <c r="A16" s="7" t="s">
        <v>12</v>
      </c>
      <c r="B16" s="10">
        <v>17.84</v>
      </c>
      <c r="C16" s="10">
        <v>18.21</v>
      </c>
      <c r="D16" s="10">
        <v>19.52</v>
      </c>
      <c r="E16" s="10">
        <v>22.01</v>
      </c>
      <c r="F16" s="10">
        <v>31.14</v>
      </c>
      <c r="G16" s="10">
        <v>40.74</v>
      </c>
      <c r="H16" s="10">
        <v>35.4</v>
      </c>
      <c r="I16" s="10">
        <v>33.96</v>
      </c>
      <c r="J16" s="10">
        <v>30.86</v>
      </c>
      <c r="K16" s="10">
        <v>27.09</v>
      </c>
      <c r="L16" s="10">
        <v>30.65</v>
      </c>
      <c r="M16" s="10">
        <v>27.85</v>
      </c>
      <c r="N16" s="10">
        <v>34.08</v>
      </c>
      <c r="O16" s="10">
        <v>33.72</v>
      </c>
      <c r="P16" s="10">
        <v>36.56</v>
      </c>
      <c r="Q16" s="10">
        <v>38.64</v>
      </c>
      <c r="R16" s="10">
        <v>38.02</v>
      </c>
      <c r="S16" s="10">
        <v>35.06</v>
      </c>
      <c r="T16" s="10">
        <v>26.78</v>
      </c>
      <c r="U16" s="10">
        <v>33.07</v>
      </c>
      <c r="V16" s="23"/>
      <c r="W16" s="23"/>
      <c r="X16" s="23"/>
      <c r="Y16" s="2"/>
    </row>
    <row r="17" spans="1:25" ht="15.75">
      <c r="A17" s="7" t="s">
        <v>13</v>
      </c>
      <c r="B17" s="10">
        <v>19.1</v>
      </c>
      <c r="C17" s="10">
        <v>17.99</v>
      </c>
      <c r="D17" s="10">
        <v>17.96</v>
      </c>
      <c r="E17" s="10">
        <v>19.97</v>
      </c>
      <c r="F17" s="10">
        <v>21.64</v>
      </c>
      <c r="G17" s="10">
        <v>23.1</v>
      </c>
      <c r="H17" s="10">
        <v>17.48</v>
      </c>
      <c r="I17" s="10">
        <v>18.72</v>
      </c>
      <c r="J17" s="10">
        <v>19.84</v>
      </c>
      <c r="K17" s="10">
        <v>17.79</v>
      </c>
      <c r="L17" s="10">
        <v>17.28</v>
      </c>
      <c r="M17" s="10">
        <v>18.63</v>
      </c>
      <c r="N17" s="10">
        <v>18.82</v>
      </c>
      <c r="O17" s="10">
        <v>19.82</v>
      </c>
      <c r="P17" s="10">
        <v>20.77</v>
      </c>
      <c r="Q17" s="10">
        <v>21.17</v>
      </c>
      <c r="R17" s="10">
        <v>26.95</v>
      </c>
      <c r="S17" s="10">
        <v>29.01</v>
      </c>
      <c r="T17" s="10">
        <v>27.6</v>
      </c>
      <c r="U17" s="10">
        <v>29.91</v>
      </c>
      <c r="V17" s="23"/>
      <c r="W17" s="23"/>
      <c r="X17" s="23"/>
      <c r="Y17" s="2"/>
    </row>
    <row r="18" spans="1:25" ht="15.75">
      <c r="A18" s="7" t="s">
        <v>14</v>
      </c>
      <c r="B18" s="10">
        <v>8.91</v>
      </c>
      <c r="C18" s="10">
        <v>9.63</v>
      </c>
      <c r="D18" s="10">
        <v>14.87</v>
      </c>
      <c r="E18" s="10">
        <v>15.66</v>
      </c>
      <c r="F18" s="10">
        <v>17.2</v>
      </c>
      <c r="G18" s="10">
        <v>17.68</v>
      </c>
      <c r="H18" s="10">
        <v>14.57</v>
      </c>
      <c r="I18" s="10">
        <v>14.77</v>
      </c>
      <c r="J18" s="10">
        <v>14.87</v>
      </c>
      <c r="K18" s="10">
        <v>14.65</v>
      </c>
      <c r="L18" s="10">
        <v>15.73</v>
      </c>
      <c r="M18" s="10">
        <v>28.81</v>
      </c>
      <c r="N18" s="10">
        <v>31.28</v>
      </c>
      <c r="O18" s="10">
        <v>32.62</v>
      </c>
      <c r="P18" s="10">
        <v>31.88</v>
      </c>
      <c r="Q18" s="10">
        <v>32.96</v>
      </c>
      <c r="R18" s="10">
        <v>44.35</v>
      </c>
      <c r="S18" s="10">
        <v>46.47</v>
      </c>
      <c r="T18" s="10">
        <v>44.93</v>
      </c>
      <c r="U18" s="10">
        <v>47.52</v>
      </c>
      <c r="V18" s="23"/>
      <c r="W18" s="23"/>
      <c r="X18" s="23"/>
      <c r="Y18" s="2"/>
    </row>
    <row r="19" spans="1:25" ht="15.75">
      <c r="A19" s="7" t="s">
        <v>15</v>
      </c>
      <c r="B19" s="10">
        <v>23.72</v>
      </c>
      <c r="C19" s="10">
        <v>24.21</v>
      </c>
      <c r="D19" s="10">
        <v>25.96</v>
      </c>
      <c r="E19" s="10">
        <v>29.27</v>
      </c>
      <c r="F19" s="10">
        <v>33.63</v>
      </c>
      <c r="G19" s="10">
        <v>22.02</v>
      </c>
      <c r="H19" s="10">
        <v>43.76</v>
      </c>
      <c r="I19" s="10">
        <v>39.74</v>
      </c>
      <c r="J19" s="10">
        <v>33.04</v>
      </c>
      <c r="K19" s="10">
        <v>39.88</v>
      </c>
      <c r="L19" s="10">
        <v>39.05</v>
      </c>
      <c r="M19" s="10">
        <v>24.42</v>
      </c>
      <c r="N19" s="10">
        <v>24.12</v>
      </c>
      <c r="O19" s="10">
        <v>24.85</v>
      </c>
      <c r="P19" s="10">
        <v>25.44</v>
      </c>
      <c r="Q19" s="10">
        <v>21.37</v>
      </c>
      <c r="R19" s="10">
        <v>15.32</v>
      </c>
      <c r="S19" s="10">
        <v>16.36</v>
      </c>
      <c r="T19" s="10">
        <v>12.71</v>
      </c>
      <c r="U19" s="10">
        <v>16.58</v>
      </c>
      <c r="V19" s="23"/>
      <c r="W19" s="23"/>
      <c r="X19" s="23"/>
      <c r="Y19" s="2"/>
    </row>
    <row r="20" spans="1:25" ht="15.75">
      <c r="A20" s="7" t="s">
        <v>16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0.09</v>
      </c>
      <c r="I20" s="10">
        <v>0.2</v>
      </c>
      <c r="J20" s="10">
        <v>0.2</v>
      </c>
      <c r="K20" s="10">
        <v>0.2</v>
      </c>
      <c r="L20" s="10">
        <v>0.2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0.49</v>
      </c>
      <c r="S20" s="10">
        <v>0.49</v>
      </c>
      <c r="T20" s="10">
        <v>0.56</v>
      </c>
      <c r="U20" s="10">
        <v>0.58</v>
      </c>
      <c r="V20" s="23"/>
      <c r="W20" s="23"/>
      <c r="X20" s="23"/>
      <c r="Y20" s="2"/>
    </row>
    <row r="21" spans="1:25" ht="15.75">
      <c r="A21" s="7" t="s">
        <v>17</v>
      </c>
      <c r="B21" s="10">
        <f aca="true" t="shared" si="2" ref="B21:U21">SUM(B12:B20)</f>
        <v>203.11</v>
      </c>
      <c r="C21" s="10">
        <f t="shared" si="2"/>
        <v>199.33</v>
      </c>
      <c r="D21" s="10">
        <f t="shared" si="2"/>
        <v>230.50000000000003</v>
      </c>
      <c r="E21" s="10">
        <f t="shared" si="2"/>
        <v>246.82</v>
      </c>
      <c r="F21" s="10">
        <f t="shared" si="2"/>
        <v>270.03</v>
      </c>
      <c r="G21" s="10">
        <f t="shared" si="2"/>
        <v>287.27</v>
      </c>
      <c r="H21" s="10">
        <f t="shared" si="2"/>
        <v>306.19</v>
      </c>
      <c r="I21" s="10">
        <f t="shared" si="2"/>
        <v>292.32</v>
      </c>
      <c r="J21" s="10">
        <f t="shared" si="2"/>
        <v>291.71</v>
      </c>
      <c r="K21" s="10">
        <f t="shared" si="2"/>
        <v>310.65</v>
      </c>
      <c r="L21" s="10">
        <f t="shared" si="2"/>
        <v>295.09</v>
      </c>
      <c r="M21" s="10">
        <f t="shared" si="2"/>
        <v>274.11</v>
      </c>
      <c r="N21" s="10">
        <f t="shared" si="2"/>
        <v>295.24</v>
      </c>
      <c r="O21" s="10">
        <f t="shared" si="2"/>
        <v>297.42</v>
      </c>
      <c r="P21" s="10">
        <f t="shared" si="2"/>
        <v>302.54</v>
      </c>
      <c r="Q21" s="10">
        <f t="shared" si="2"/>
        <v>305.33</v>
      </c>
      <c r="R21" s="10">
        <f t="shared" si="2"/>
        <v>375.03</v>
      </c>
      <c r="S21" s="10">
        <f t="shared" si="2"/>
        <v>338.58000000000004</v>
      </c>
      <c r="T21" s="10">
        <f t="shared" si="2"/>
        <v>326.65</v>
      </c>
      <c r="U21" s="10">
        <f t="shared" si="2"/>
        <v>350.48999999999995</v>
      </c>
      <c r="V21" s="23"/>
      <c r="W21" s="23"/>
      <c r="X21" s="23"/>
      <c r="Y21" s="2"/>
    </row>
    <row r="22" spans="1:25" ht="15.75">
      <c r="A22" s="8"/>
      <c r="B22" s="8"/>
      <c r="C22" s="8"/>
      <c r="D22" s="8"/>
      <c r="E22" s="8"/>
      <c r="F22" s="8"/>
      <c r="G22" s="8"/>
      <c r="H22" s="8"/>
      <c r="I22" s="10"/>
      <c r="J22" s="10"/>
      <c r="K22" s="10"/>
      <c r="L22" s="10"/>
      <c r="M22" s="10"/>
      <c r="N22" s="10"/>
      <c r="O22" s="10"/>
      <c r="P22" s="10"/>
      <c r="Q22" s="10"/>
      <c r="R22" s="8"/>
      <c r="S22" s="8"/>
      <c r="T22" s="8"/>
      <c r="U22" s="8"/>
      <c r="V22" s="22"/>
      <c r="W22" s="22"/>
      <c r="X22" s="23"/>
      <c r="Y22" s="2"/>
    </row>
    <row r="23" spans="1:25" ht="15.75">
      <c r="A23" s="7" t="s">
        <v>18</v>
      </c>
      <c r="B23" s="10">
        <v>19.42</v>
      </c>
      <c r="C23" s="10">
        <v>20.29</v>
      </c>
      <c r="D23" s="10">
        <v>21.6</v>
      </c>
      <c r="E23" s="10">
        <v>23.13</v>
      </c>
      <c r="F23" s="10">
        <v>26.18</v>
      </c>
      <c r="G23" s="10">
        <v>20.49</v>
      </c>
      <c r="H23" s="10">
        <v>30.8</v>
      </c>
      <c r="I23" s="10">
        <v>27.36</v>
      </c>
      <c r="J23" s="10">
        <v>27.92</v>
      </c>
      <c r="K23" s="10">
        <v>28.87</v>
      </c>
      <c r="L23" s="10">
        <v>24.31</v>
      </c>
      <c r="M23" s="10">
        <v>32.81</v>
      </c>
      <c r="N23" s="10">
        <v>31.67</v>
      </c>
      <c r="O23" s="10">
        <v>33.71</v>
      </c>
      <c r="P23" s="10">
        <v>32.51</v>
      </c>
      <c r="Q23" s="10">
        <v>37.63</v>
      </c>
      <c r="R23" s="17">
        <v>23.98</v>
      </c>
      <c r="S23" s="18">
        <v>24.3</v>
      </c>
      <c r="T23" s="10">
        <v>19.92</v>
      </c>
      <c r="U23" s="10">
        <v>17.85</v>
      </c>
      <c r="V23" s="23"/>
      <c r="W23" s="23"/>
      <c r="X23" s="23"/>
      <c r="Y23" s="2"/>
    </row>
    <row r="24" spans="1:25" ht="15.75">
      <c r="A24" s="7" t="s">
        <v>19</v>
      </c>
      <c r="B24" s="10">
        <v>5.4</v>
      </c>
      <c r="C24" s="10">
        <v>5.53</v>
      </c>
      <c r="D24" s="10">
        <v>7.82</v>
      </c>
      <c r="E24" s="10">
        <v>8.04</v>
      </c>
      <c r="F24" s="10">
        <v>8.59</v>
      </c>
      <c r="G24" s="10">
        <v>8.49</v>
      </c>
      <c r="H24" s="10">
        <v>9.39</v>
      </c>
      <c r="I24" s="10">
        <v>9.71</v>
      </c>
      <c r="J24" s="10">
        <v>10.54</v>
      </c>
      <c r="K24" s="10">
        <v>10.69</v>
      </c>
      <c r="L24" s="10">
        <v>10.33</v>
      </c>
      <c r="M24" s="10">
        <v>12.59</v>
      </c>
      <c r="N24" s="10">
        <v>13.17</v>
      </c>
      <c r="O24" s="10">
        <v>13.37</v>
      </c>
      <c r="P24" s="10">
        <v>13.72</v>
      </c>
      <c r="Q24" s="10">
        <v>13.48</v>
      </c>
      <c r="R24" s="17">
        <v>19.44</v>
      </c>
      <c r="S24" s="17">
        <v>19.12</v>
      </c>
      <c r="T24" s="10">
        <v>17.57</v>
      </c>
      <c r="U24" s="10">
        <v>16.59</v>
      </c>
      <c r="V24" s="23"/>
      <c r="W24" s="23"/>
      <c r="X24" s="23"/>
      <c r="Y24" s="2"/>
    </row>
    <row r="25" spans="1:25" ht="15.75">
      <c r="A25" s="7" t="s">
        <v>20</v>
      </c>
      <c r="B25" s="10">
        <v>37.06</v>
      </c>
      <c r="C25" s="10">
        <v>35.78</v>
      </c>
      <c r="D25" s="10">
        <v>35.06</v>
      </c>
      <c r="E25" s="10">
        <v>36.86</v>
      </c>
      <c r="F25" s="10">
        <v>40.53</v>
      </c>
      <c r="G25" s="10">
        <v>44.74</v>
      </c>
      <c r="H25" s="10">
        <v>107.42</v>
      </c>
      <c r="I25" s="10">
        <v>96.86</v>
      </c>
      <c r="J25" s="10">
        <v>97.8</v>
      </c>
      <c r="K25" s="10">
        <v>73.91</v>
      </c>
      <c r="L25" s="10">
        <v>65.99</v>
      </c>
      <c r="M25" s="10">
        <v>67.57</v>
      </c>
      <c r="N25" s="10">
        <v>50.89</v>
      </c>
      <c r="O25" s="10">
        <v>46.52</v>
      </c>
      <c r="P25" s="10">
        <v>47.77</v>
      </c>
      <c r="Q25" s="10">
        <v>52.48</v>
      </c>
      <c r="R25" s="17">
        <v>46.74</v>
      </c>
      <c r="S25" s="17">
        <v>38.44</v>
      </c>
      <c r="T25" s="10">
        <v>38.93</v>
      </c>
      <c r="U25" s="10">
        <v>38.57</v>
      </c>
      <c r="V25" s="23"/>
      <c r="W25" s="23"/>
      <c r="X25" s="23"/>
      <c r="Y25" s="2"/>
    </row>
    <row r="26" spans="1:25" ht="15.75">
      <c r="A26" s="7" t="s">
        <v>21</v>
      </c>
      <c r="B26" s="10">
        <f aca="true" t="shared" si="3" ref="B26:U26">SUM(B23:B25)</f>
        <v>61.88</v>
      </c>
      <c r="C26" s="10">
        <f t="shared" si="3"/>
        <v>61.6</v>
      </c>
      <c r="D26" s="10">
        <f t="shared" si="3"/>
        <v>64.48</v>
      </c>
      <c r="E26" s="10">
        <f t="shared" si="3"/>
        <v>68.03</v>
      </c>
      <c r="F26" s="10">
        <f t="shared" si="3"/>
        <v>75.3</v>
      </c>
      <c r="G26" s="10">
        <f t="shared" si="3"/>
        <v>73.72</v>
      </c>
      <c r="H26" s="10">
        <f t="shared" si="3"/>
        <v>147.61</v>
      </c>
      <c r="I26" s="10">
        <f t="shared" si="3"/>
        <v>133.93</v>
      </c>
      <c r="J26" s="10">
        <f t="shared" si="3"/>
        <v>136.26</v>
      </c>
      <c r="K26" s="10">
        <f t="shared" si="3"/>
        <v>113.47</v>
      </c>
      <c r="L26" s="10">
        <f t="shared" si="3"/>
        <v>100.63</v>
      </c>
      <c r="M26" s="10">
        <f t="shared" si="3"/>
        <v>112.97</v>
      </c>
      <c r="N26" s="10">
        <f t="shared" si="3"/>
        <v>95.73</v>
      </c>
      <c r="O26" s="10">
        <f t="shared" si="3"/>
        <v>93.6</v>
      </c>
      <c r="P26" s="10">
        <f t="shared" si="3"/>
        <v>94</v>
      </c>
      <c r="Q26" s="10">
        <f t="shared" si="3"/>
        <v>103.59</v>
      </c>
      <c r="R26" s="17">
        <f t="shared" si="3"/>
        <v>90.16</v>
      </c>
      <c r="S26" s="17">
        <f t="shared" si="3"/>
        <v>81.86</v>
      </c>
      <c r="T26" s="10">
        <f t="shared" si="3"/>
        <v>76.42</v>
      </c>
      <c r="U26" s="10">
        <f t="shared" si="3"/>
        <v>73.00999999999999</v>
      </c>
      <c r="V26" s="23"/>
      <c r="W26" s="23"/>
      <c r="X26" s="23"/>
      <c r="Y26" s="2"/>
    </row>
    <row r="27" spans="1:24" ht="15.75">
      <c r="A27" s="8"/>
      <c r="B27" s="8"/>
      <c r="C27" s="8"/>
      <c r="D27" s="8"/>
      <c r="E27" s="8"/>
      <c r="F27" s="8"/>
      <c r="G27" s="8"/>
      <c r="H27" s="8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8"/>
      <c r="T27" s="8"/>
      <c r="U27" s="8"/>
      <c r="V27" s="22"/>
      <c r="W27" s="22"/>
      <c r="X27" s="22"/>
    </row>
    <row r="28" spans="1:25" ht="15.75">
      <c r="A28" s="7" t="s">
        <v>22</v>
      </c>
      <c r="B28" s="10">
        <f aca="true" t="shared" si="4" ref="B28:U28">B21+B26</f>
        <v>264.99</v>
      </c>
      <c r="C28" s="10">
        <f t="shared" si="4"/>
        <v>260.93</v>
      </c>
      <c r="D28" s="10">
        <f t="shared" si="4"/>
        <v>294.98</v>
      </c>
      <c r="E28" s="10">
        <f t="shared" si="4"/>
        <v>314.85</v>
      </c>
      <c r="F28" s="10">
        <f t="shared" si="4"/>
        <v>345.33</v>
      </c>
      <c r="G28" s="10">
        <f t="shared" si="4"/>
        <v>360.99</v>
      </c>
      <c r="H28" s="10">
        <f t="shared" si="4"/>
        <v>453.8</v>
      </c>
      <c r="I28" s="10">
        <f t="shared" si="4"/>
        <v>426.25</v>
      </c>
      <c r="J28" s="10">
        <f t="shared" si="4"/>
        <v>427.96999999999997</v>
      </c>
      <c r="K28" s="10">
        <f t="shared" si="4"/>
        <v>424.12</v>
      </c>
      <c r="L28" s="10">
        <f t="shared" si="4"/>
        <v>395.71999999999997</v>
      </c>
      <c r="M28" s="10">
        <f t="shared" si="4"/>
        <v>387.08000000000004</v>
      </c>
      <c r="N28" s="10">
        <f t="shared" si="4"/>
        <v>390.97</v>
      </c>
      <c r="O28" s="10">
        <f t="shared" si="4"/>
        <v>391.02</v>
      </c>
      <c r="P28" s="10">
        <f t="shared" si="4"/>
        <v>396.54</v>
      </c>
      <c r="Q28" s="10">
        <f t="shared" si="4"/>
        <v>408.91999999999996</v>
      </c>
      <c r="R28" s="10">
        <f t="shared" si="4"/>
        <v>465.18999999999994</v>
      </c>
      <c r="S28" s="10">
        <f t="shared" si="4"/>
        <v>420.44000000000005</v>
      </c>
      <c r="T28" s="10">
        <f t="shared" si="4"/>
        <v>403.07</v>
      </c>
      <c r="U28" s="10">
        <f t="shared" si="4"/>
        <v>423.49999999999994</v>
      </c>
      <c r="V28" s="23"/>
      <c r="W28" s="23"/>
      <c r="X28" s="23"/>
      <c r="Y28" s="2"/>
    </row>
    <row r="29" spans="1:25" ht="15.75">
      <c r="A29" s="8"/>
      <c r="B29" s="8"/>
      <c r="C29" s="8"/>
      <c r="D29" s="8"/>
      <c r="E29" s="8"/>
      <c r="F29" s="8"/>
      <c r="G29" s="8"/>
      <c r="H29" s="8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8"/>
      <c r="U29" s="8"/>
      <c r="V29" s="22"/>
      <c r="W29" s="22"/>
      <c r="X29" s="22"/>
      <c r="Y29" s="2"/>
    </row>
    <row r="30" spans="1:25" ht="15.75">
      <c r="A30" s="7" t="s">
        <v>23</v>
      </c>
      <c r="B30" s="10">
        <f aca="true" t="shared" si="5" ref="B30:U30">B9-B28</f>
        <v>254.95000000000005</v>
      </c>
      <c r="C30" s="10">
        <f t="shared" si="5"/>
        <v>242.58999999999997</v>
      </c>
      <c r="D30" s="10">
        <f t="shared" si="5"/>
        <v>228.88</v>
      </c>
      <c r="E30" s="10">
        <f t="shared" si="5"/>
        <v>244.57999999999993</v>
      </c>
      <c r="F30" s="10">
        <f t="shared" si="5"/>
        <v>213.45999999999998</v>
      </c>
      <c r="G30" s="10">
        <f t="shared" si="5"/>
        <v>15.493200000000002</v>
      </c>
      <c r="H30" s="10">
        <f t="shared" si="5"/>
        <v>272.0647000000001</v>
      </c>
      <c r="I30" s="10">
        <f t="shared" si="5"/>
        <v>245.365</v>
      </c>
      <c r="J30" s="10">
        <f t="shared" si="5"/>
        <v>153.286</v>
      </c>
      <c r="K30" s="10">
        <f t="shared" si="5"/>
        <v>301.505</v>
      </c>
      <c r="L30" s="10">
        <f t="shared" si="5"/>
        <v>230.87279999999993</v>
      </c>
      <c r="M30" s="10">
        <f t="shared" si="5"/>
        <v>305.0162</v>
      </c>
      <c r="N30" s="10">
        <f t="shared" si="5"/>
        <v>265.1740000000001</v>
      </c>
      <c r="O30" s="10">
        <f t="shared" si="5"/>
        <v>302.30960000000005</v>
      </c>
      <c r="P30" s="10">
        <f t="shared" si="5"/>
        <v>295.84200000000004</v>
      </c>
      <c r="Q30" s="10">
        <f t="shared" si="5"/>
        <v>286.485</v>
      </c>
      <c r="R30" s="10">
        <f t="shared" si="5"/>
        <v>232.03640000000019</v>
      </c>
      <c r="S30" s="10">
        <f t="shared" si="5"/>
        <v>333.2245999999999</v>
      </c>
      <c r="T30" s="10">
        <f t="shared" si="5"/>
        <v>167.50959999999992</v>
      </c>
      <c r="U30" s="10">
        <f t="shared" si="5"/>
        <v>324.6384000000001</v>
      </c>
      <c r="V30" s="23"/>
      <c r="W30" s="23"/>
      <c r="X30" s="23"/>
      <c r="Y30" s="2"/>
    </row>
    <row r="31" spans="1:25" ht="4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6"/>
      <c r="V31" s="24"/>
      <c r="W31" s="24"/>
      <c r="X31" s="24"/>
      <c r="Y31" s="2"/>
    </row>
    <row r="32" spans="1:25" ht="15.75">
      <c r="A32" s="7" t="s">
        <v>24</v>
      </c>
      <c r="B32" s="10">
        <v>0.2</v>
      </c>
      <c r="C32" s="10">
        <v>0.2</v>
      </c>
      <c r="D32" s="10">
        <v>0.21</v>
      </c>
      <c r="E32" s="10">
        <v>0.21</v>
      </c>
      <c r="F32" s="10">
        <v>0.21</v>
      </c>
      <c r="G32" s="10">
        <v>0.24</v>
      </c>
      <c r="H32" s="10">
        <v>0.27</v>
      </c>
      <c r="I32" s="10">
        <v>0.25</v>
      </c>
      <c r="J32" s="10">
        <v>0.24</v>
      </c>
      <c r="K32" s="10">
        <v>0.25</v>
      </c>
      <c r="L32" s="10">
        <v>0.22</v>
      </c>
      <c r="M32" s="10">
        <v>0.29</v>
      </c>
      <c r="N32" s="10">
        <v>0.28</v>
      </c>
      <c r="O32" s="10">
        <v>0.28</v>
      </c>
      <c r="P32" s="9">
        <v>0.28</v>
      </c>
      <c r="Q32" s="9">
        <v>0.35</v>
      </c>
      <c r="R32" s="9">
        <v>0.28</v>
      </c>
      <c r="S32" s="9">
        <v>0.29</v>
      </c>
      <c r="T32" s="9">
        <v>0.29</v>
      </c>
      <c r="U32" s="10">
        <v>0.28</v>
      </c>
      <c r="V32" s="23"/>
      <c r="W32" s="23"/>
      <c r="X32" s="23"/>
      <c r="Y32" s="2"/>
    </row>
    <row r="33" spans="1:25" ht="15.75">
      <c r="A33" s="7" t="s">
        <v>25</v>
      </c>
      <c r="B33" s="11">
        <v>2533</v>
      </c>
      <c r="C33" s="11">
        <v>2445</v>
      </c>
      <c r="D33" s="11">
        <v>2431</v>
      </c>
      <c r="E33" s="11">
        <v>2602</v>
      </c>
      <c r="F33" s="11">
        <v>2587</v>
      </c>
      <c r="G33" s="11">
        <v>1526.43</v>
      </c>
      <c r="H33" s="11">
        <v>2647.61</v>
      </c>
      <c r="I33" s="11">
        <v>2642.5</v>
      </c>
      <c r="J33" s="11">
        <v>2350.15</v>
      </c>
      <c r="K33" s="11">
        <v>2827.78</v>
      </c>
      <c r="L33" s="11">
        <v>2771.74</v>
      </c>
      <c r="M33" s="11">
        <v>2354.78</v>
      </c>
      <c r="N33" s="11">
        <v>2305.3</v>
      </c>
      <c r="O33" s="11">
        <v>2427.32</v>
      </c>
      <c r="P33" s="11">
        <v>2432.4</v>
      </c>
      <c r="Q33" s="11">
        <v>1954.7</v>
      </c>
      <c r="R33" s="11">
        <v>2466.63</v>
      </c>
      <c r="S33" s="11">
        <v>2575.74</v>
      </c>
      <c r="T33" s="11">
        <v>1940.24</v>
      </c>
      <c r="U33" s="11">
        <v>2641.03</v>
      </c>
      <c r="V33" s="25"/>
      <c r="W33" s="25"/>
      <c r="X33" s="25"/>
      <c r="Y33" s="3"/>
    </row>
    <row r="34" spans="1:25" ht="3.7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6"/>
      <c r="V34" s="24"/>
      <c r="W34" s="24"/>
      <c r="X34" s="24"/>
      <c r="Y34" s="2"/>
    </row>
    <row r="35" spans="1:26" ht="15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22"/>
      <c r="W35" s="22"/>
      <c r="X35" s="22"/>
      <c r="Z35" s="2"/>
    </row>
    <row r="36" spans="1:26" ht="15.75">
      <c r="A36" s="19" t="s">
        <v>40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22"/>
      <c r="W36" s="22"/>
      <c r="X36" s="22"/>
      <c r="Z36" s="2"/>
    </row>
    <row r="37" spans="1:25" ht="4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6"/>
      <c r="V37" s="24"/>
      <c r="W37" s="24"/>
      <c r="X37" s="24"/>
      <c r="Y37" s="2"/>
    </row>
    <row r="38" spans="1:26" ht="15.75">
      <c r="A38" s="7" t="s">
        <v>0</v>
      </c>
      <c r="B38" s="9">
        <v>1975</v>
      </c>
      <c r="C38" s="9">
        <v>1976</v>
      </c>
      <c r="D38" s="9">
        <v>1977</v>
      </c>
      <c r="E38" s="9">
        <v>1978</v>
      </c>
      <c r="F38" s="9">
        <v>1979</v>
      </c>
      <c r="G38" s="9">
        <v>1980</v>
      </c>
      <c r="H38" s="9">
        <v>1981</v>
      </c>
      <c r="I38" s="9">
        <v>1982</v>
      </c>
      <c r="J38" s="9">
        <v>1983</v>
      </c>
      <c r="K38" s="9">
        <v>1984</v>
      </c>
      <c r="L38" s="9">
        <v>1985</v>
      </c>
      <c r="M38" s="9">
        <v>1986</v>
      </c>
      <c r="N38" s="9">
        <v>1987</v>
      </c>
      <c r="O38" s="9">
        <v>1988</v>
      </c>
      <c r="P38" s="9">
        <v>1989</v>
      </c>
      <c r="Q38" s="9">
        <v>1990</v>
      </c>
      <c r="R38" s="9">
        <v>1991</v>
      </c>
      <c r="S38" s="9">
        <v>1992</v>
      </c>
      <c r="T38" s="9">
        <v>1993</v>
      </c>
      <c r="U38" s="12">
        <v>1994</v>
      </c>
      <c r="V38" s="26"/>
      <c r="W38" s="26"/>
      <c r="X38" s="26"/>
      <c r="Y38" s="4"/>
      <c r="Z38" s="2"/>
    </row>
    <row r="39" spans="1:26" ht="5.2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6"/>
      <c r="V39" s="24"/>
      <c r="W39" s="24"/>
      <c r="X39" s="24"/>
      <c r="Y39" s="2"/>
      <c r="Z39" s="1" t="s">
        <v>1</v>
      </c>
    </row>
    <row r="40" spans="1:25" ht="15.75">
      <c r="A40" s="8"/>
      <c r="B40" s="8"/>
      <c r="C40" s="8"/>
      <c r="D40" s="8"/>
      <c r="E40" s="8"/>
      <c r="F40" s="8"/>
      <c r="G40" s="8"/>
      <c r="H40" s="7" t="s">
        <v>1</v>
      </c>
      <c r="I40" s="8"/>
      <c r="J40" s="8"/>
      <c r="K40" s="7" t="s">
        <v>2</v>
      </c>
      <c r="L40" s="8"/>
      <c r="M40" s="7"/>
      <c r="N40" s="8"/>
      <c r="O40" s="8"/>
      <c r="P40" s="8"/>
      <c r="Q40" s="8"/>
      <c r="R40" s="8"/>
      <c r="S40" s="8"/>
      <c r="T40" s="8"/>
      <c r="U40" s="10"/>
      <c r="V40" s="22"/>
      <c r="W40" s="22"/>
      <c r="X40" s="26"/>
      <c r="Y40" s="5" t="s">
        <v>1</v>
      </c>
    </row>
    <row r="41" spans="1:25" ht="15.75">
      <c r="A41" s="7" t="s">
        <v>3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10"/>
      <c r="V41" s="22"/>
      <c r="W41" s="22"/>
      <c r="X41" s="22"/>
      <c r="Y41" s="6" t="s">
        <v>1</v>
      </c>
    </row>
    <row r="42" spans="1:26" ht="15.75">
      <c r="A42" s="7" t="s">
        <v>4</v>
      </c>
      <c r="B42" s="10">
        <f aca="true" t="shared" si="6" ref="B42:U42">B7</f>
        <v>506.6</v>
      </c>
      <c r="C42" s="10">
        <f t="shared" si="6"/>
        <v>489</v>
      </c>
      <c r="D42" s="10">
        <f t="shared" si="6"/>
        <v>510.51</v>
      </c>
      <c r="E42" s="10">
        <f t="shared" si="6"/>
        <v>546.42</v>
      </c>
      <c r="F42" s="10">
        <f t="shared" si="6"/>
        <v>543.27</v>
      </c>
      <c r="G42" s="10">
        <f t="shared" si="6"/>
        <v>366.3432</v>
      </c>
      <c r="H42" s="10">
        <f t="shared" si="6"/>
        <v>714.8547000000001</v>
      </c>
      <c r="I42" s="10">
        <f t="shared" si="6"/>
        <v>660.625</v>
      </c>
      <c r="J42" s="10">
        <f t="shared" si="6"/>
        <v>564.036</v>
      </c>
      <c r="K42" s="10">
        <f t="shared" si="6"/>
        <v>706.945</v>
      </c>
      <c r="L42" s="10">
        <f t="shared" si="6"/>
        <v>609.7828</v>
      </c>
      <c r="M42" s="10">
        <f t="shared" si="6"/>
        <v>682.8862</v>
      </c>
      <c r="N42" s="10">
        <f t="shared" si="6"/>
        <v>645.4840000000002</v>
      </c>
      <c r="O42" s="10">
        <f t="shared" si="6"/>
        <v>679.6496000000001</v>
      </c>
      <c r="P42" s="10">
        <f t="shared" si="6"/>
        <v>681.0720000000001</v>
      </c>
      <c r="Q42" s="10">
        <f t="shared" si="6"/>
        <v>684.145</v>
      </c>
      <c r="R42" s="10">
        <f t="shared" si="6"/>
        <v>690.6564000000001</v>
      </c>
      <c r="S42" s="10">
        <f t="shared" si="6"/>
        <v>746.9645999999999</v>
      </c>
      <c r="T42" s="10">
        <f t="shared" si="6"/>
        <v>562.6696</v>
      </c>
      <c r="U42" s="10">
        <f t="shared" si="6"/>
        <v>739.4884000000001</v>
      </c>
      <c r="V42" s="23"/>
      <c r="W42" s="23"/>
      <c r="X42" s="23"/>
      <c r="Y42" s="2"/>
      <c r="Z42" s="2"/>
    </row>
    <row r="43" spans="1:26" ht="15.75">
      <c r="A43" s="7" t="s">
        <v>5</v>
      </c>
      <c r="B43" s="10">
        <f aca="true" t="shared" si="7" ref="B43:U43">B8</f>
        <v>13.34</v>
      </c>
      <c r="C43" s="10">
        <f t="shared" si="7"/>
        <v>14.52</v>
      </c>
      <c r="D43" s="10">
        <f t="shared" si="7"/>
        <v>13.35</v>
      </c>
      <c r="E43" s="10">
        <f t="shared" si="7"/>
        <v>13.01</v>
      </c>
      <c r="F43" s="10">
        <f t="shared" si="7"/>
        <v>15.52</v>
      </c>
      <c r="G43" s="10">
        <f t="shared" si="7"/>
        <v>10.14</v>
      </c>
      <c r="H43" s="10">
        <f t="shared" si="7"/>
        <v>11.01</v>
      </c>
      <c r="I43" s="10">
        <f t="shared" si="7"/>
        <v>10.99</v>
      </c>
      <c r="J43" s="10">
        <f t="shared" si="7"/>
        <v>17.22</v>
      </c>
      <c r="K43" s="10">
        <f t="shared" si="7"/>
        <v>18.68</v>
      </c>
      <c r="L43" s="10">
        <f t="shared" si="7"/>
        <v>16.81</v>
      </c>
      <c r="M43" s="10">
        <f t="shared" si="7"/>
        <v>9.21</v>
      </c>
      <c r="N43" s="10">
        <f t="shared" si="7"/>
        <v>10.66</v>
      </c>
      <c r="O43" s="10">
        <f t="shared" si="7"/>
        <v>13.68</v>
      </c>
      <c r="P43" s="10">
        <f t="shared" si="7"/>
        <v>11.31</v>
      </c>
      <c r="Q43" s="10">
        <f t="shared" si="7"/>
        <v>11.26</v>
      </c>
      <c r="R43" s="10">
        <f t="shared" si="7"/>
        <v>6.57</v>
      </c>
      <c r="S43" s="10">
        <f t="shared" si="7"/>
        <v>6.7</v>
      </c>
      <c r="T43" s="10">
        <f t="shared" si="7"/>
        <v>7.91</v>
      </c>
      <c r="U43" s="10">
        <f t="shared" si="7"/>
        <v>8.65</v>
      </c>
      <c r="V43" s="23"/>
      <c r="W43" s="23"/>
      <c r="X43" s="23"/>
      <c r="Y43" s="2"/>
      <c r="Z43" s="2"/>
    </row>
    <row r="44" spans="1:26" ht="15.75">
      <c r="A44" s="7" t="s">
        <v>6</v>
      </c>
      <c r="B44" s="10">
        <f aca="true" t="shared" si="8" ref="B44:U44">B9</f>
        <v>519.94</v>
      </c>
      <c r="C44" s="10">
        <f t="shared" si="8"/>
        <v>503.52</v>
      </c>
      <c r="D44" s="10">
        <f t="shared" si="8"/>
        <v>523.86</v>
      </c>
      <c r="E44" s="10">
        <f t="shared" si="8"/>
        <v>559.43</v>
      </c>
      <c r="F44" s="10">
        <f t="shared" si="8"/>
        <v>558.79</v>
      </c>
      <c r="G44" s="10">
        <f t="shared" si="8"/>
        <v>376.4832</v>
      </c>
      <c r="H44" s="10">
        <f t="shared" si="8"/>
        <v>725.8647000000001</v>
      </c>
      <c r="I44" s="10">
        <f t="shared" si="8"/>
        <v>671.615</v>
      </c>
      <c r="J44" s="10">
        <f t="shared" si="8"/>
        <v>581.256</v>
      </c>
      <c r="K44" s="10">
        <f t="shared" si="8"/>
        <v>725.625</v>
      </c>
      <c r="L44" s="10">
        <f t="shared" si="8"/>
        <v>626.5927999999999</v>
      </c>
      <c r="M44" s="10">
        <f t="shared" si="8"/>
        <v>692.0962000000001</v>
      </c>
      <c r="N44" s="10">
        <f t="shared" si="8"/>
        <v>656.1440000000001</v>
      </c>
      <c r="O44" s="10">
        <f t="shared" si="8"/>
        <v>693.3296</v>
      </c>
      <c r="P44" s="10">
        <f t="shared" si="8"/>
        <v>692.3820000000001</v>
      </c>
      <c r="Q44" s="10">
        <f t="shared" si="8"/>
        <v>695.405</v>
      </c>
      <c r="R44" s="10">
        <f t="shared" si="8"/>
        <v>697.2264000000001</v>
      </c>
      <c r="S44" s="10">
        <f t="shared" si="8"/>
        <v>753.6646</v>
      </c>
      <c r="T44" s="10">
        <f t="shared" si="8"/>
        <v>570.5795999999999</v>
      </c>
      <c r="U44" s="10">
        <f t="shared" si="8"/>
        <v>748.1384</v>
      </c>
      <c r="V44" s="23"/>
      <c r="W44" s="23"/>
      <c r="X44" s="23"/>
      <c r="Y44" s="2"/>
      <c r="Z44" s="2"/>
    </row>
    <row r="45" spans="1:26" ht="15.75">
      <c r="A45" s="8"/>
      <c r="B45" s="8"/>
      <c r="C45" s="8"/>
      <c r="D45" s="8"/>
      <c r="E45" s="8"/>
      <c r="F45" s="8"/>
      <c r="G45" s="8"/>
      <c r="H45" s="8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8"/>
      <c r="U45" s="8"/>
      <c r="V45" s="22"/>
      <c r="W45" s="22"/>
      <c r="X45" s="22"/>
      <c r="Y45" s="2"/>
      <c r="Z45" s="2"/>
    </row>
    <row r="46" spans="1:26" ht="15.75">
      <c r="A46" s="7" t="s">
        <v>26</v>
      </c>
      <c r="B46" s="8"/>
      <c r="C46" s="8"/>
      <c r="D46" s="8"/>
      <c r="E46" s="8"/>
      <c r="F46" s="8"/>
      <c r="G46" s="8"/>
      <c r="H46" s="8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8"/>
      <c r="U46" s="8"/>
      <c r="V46" s="22"/>
      <c r="W46" s="22"/>
      <c r="X46" s="22"/>
      <c r="Y46" s="2"/>
      <c r="Z46" s="2"/>
    </row>
    <row r="47" spans="1:24" ht="15.75">
      <c r="A47" s="7" t="s">
        <v>27</v>
      </c>
      <c r="B47" s="10">
        <f aca="true" t="shared" si="9" ref="B47:U47">B21</f>
        <v>203.11</v>
      </c>
      <c r="C47" s="10">
        <f t="shared" si="9"/>
        <v>199.33</v>
      </c>
      <c r="D47" s="10">
        <f t="shared" si="9"/>
        <v>230.50000000000003</v>
      </c>
      <c r="E47" s="10">
        <f t="shared" si="9"/>
        <v>246.82</v>
      </c>
      <c r="F47" s="10">
        <f t="shared" si="9"/>
        <v>270.03</v>
      </c>
      <c r="G47" s="10">
        <f t="shared" si="9"/>
        <v>287.27</v>
      </c>
      <c r="H47" s="10">
        <f t="shared" si="9"/>
        <v>306.19</v>
      </c>
      <c r="I47" s="10">
        <f t="shared" si="9"/>
        <v>292.32</v>
      </c>
      <c r="J47" s="10">
        <f t="shared" si="9"/>
        <v>291.71</v>
      </c>
      <c r="K47" s="10">
        <f t="shared" si="9"/>
        <v>310.65</v>
      </c>
      <c r="L47" s="10">
        <f t="shared" si="9"/>
        <v>295.09</v>
      </c>
      <c r="M47" s="10">
        <f t="shared" si="9"/>
        <v>274.11</v>
      </c>
      <c r="N47" s="10">
        <f t="shared" si="9"/>
        <v>295.24</v>
      </c>
      <c r="O47" s="10">
        <f t="shared" si="9"/>
        <v>297.42</v>
      </c>
      <c r="P47" s="10">
        <f t="shared" si="9"/>
        <v>302.54</v>
      </c>
      <c r="Q47" s="10">
        <f t="shared" si="9"/>
        <v>305.33</v>
      </c>
      <c r="R47" s="10">
        <f t="shared" si="9"/>
        <v>375.03</v>
      </c>
      <c r="S47" s="10">
        <f t="shared" si="9"/>
        <v>338.58000000000004</v>
      </c>
      <c r="T47" s="10">
        <f t="shared" si="9"/>
        <v>326.65</v>
      </c>
      <c r="U47" s="10">
        <f t="shared" si="9"/>
        <v>350.48999999999995</v>
      </c>
      <c r="V47" s="23"/>
      <c r="W47" s="23"/>
      <c r="X47" s="23"/>
    </row>
    <row r="48" spans="1:26" ht="15.75">
      <c r="A48" s="7" t="s">
        <v>18</v>
      </c>
      <c r="B48" s="10">
        <f aca="true" t="shared" si="10" ref="B48:U48">B23</f>
        <v>19.42</v>
      </c>
      <c r="C48" s="10">
        <f t="shared" si="10"/>
        <v>20.29</v>
      </c>
      <c r="D48" s="10">
        <f t="shared" si="10"/>
        <v>21.6</v>
      </c>
      <c r="E48" s="10">
        <f t="shared" si="10"/>
        <v>23.13</v>
      </c>
      <c r="F48" s="10">
        <f t="shared" si="10"/>
        <v>26.18</v>
      </c>
      <c r="G48" s="10">
        <f t="shared" si="10"/>
        <v>20.49</v>
      </c>
      <c r="H48" s="10">
        <f t="shared" si="10"/>
        <v>30.8</v>
      </c>
      <c r="I48" s="10">
        <f t="shared" si="10"/>
        <v>27.36</v>
      </c>
      <c r="J48" s="10">
        <f t="shared" si="10"/>
        <v>27.92</v>
      </c>
      <c r="K48" s="10">
        <f t="shared" si="10"/>
        <v>28.87</v>
      </c>
      <c r="L48" s="10">
        <f t="shared" si="10"/>
        <v>24.31</v>
      </c>
      <c r="M48" s="10">
        <f t="shared" si="10"/>
        <v>32.81</v>
      </c>
      <c r="N48" s="10">
        <f t="shared" si="10"/>
        <v>31.67</v>
      </c>
      <c r="O48" s="10">
        <f t="shared" si="10"/>
        <v>33.71</v>
      </c>
      <c r="P48" s="10">
        <f t="shared" si="10"/>
        <v>32.51</v>
      </c>
      <c r="Q48" s="10">
        <f t="shared" si="10"/>
        <v>37.63</v>
      </c>
      <c r="R48" s="10">
        <f t="shared" si="10"/>
        <v>23.98</v>
      </c>
      <c r="S48" s="10">
        <f t="shared" si="10"/>
        <v>24.3</v>
      </c>
      <c r="T48" s="10">
        <f t="shared" si="10"/>
        <v>19.92</v>
      </c>
      <c r="U48" s="10">
        <f t="shared" si="10"/>
        <v>17.85</v>
      </c>
      <c r="V48" s="23"/>
      <c r="W48" s="23"/>
      <c r="X48" s="23"/>
      <c r="Y48" s="2"/>
      <c r="Z48" s="2"/>
    </row>
    <row r="49" spans="1:26" ht="15.75">
      <c r="A49" s="7" t="s">
        <v>19</v>
      </c>
      <c r="B49" s="10">
        <f aca="true" t="shared" si="11" ref="B49:U49">B24</f>
        <v>5.4</v>
      </c>
      <c r="C49" s="10">
        <f t="shared" si="11"/>
        <v>5.53</v>
      </c>
      <c r="D49" s="10">
        <f t="shared" si="11"/>
        <v>7.82</v>
      </c>
      <c r="E49" s="10">
        <f t="shared" si="11"/>
        <v>8.04</v>
      </c>
      <c r="F49" s="10">
        <f t="shared" si="11"/>
        <v>8.59</v>
      </c>
      <c r="G49" s="10">
        <f t="shared" si="11"/>
        <v>8.49</v>
      </c>
      <c r="H49" s="10">
        <f t="shared" si="11"/>
        <v>9.39</v>
      </c>
      <c r="I49" s="10">
        <f t="shared" si="11"/>
        <v>9.71</v>
      </c>
      <c r="J49" s="10">
        <f t="shared" si="11"/>
        <v>10.54</v>
      </c>
      <c r="K49" s="10">
        <f t="shared" si="11"/>
        <v>10.69</v>
      </c>
      <c r="L49" s="10">
        <f t="shared" si="11"/>
        <v>10.33</v>
      </c>
      <c r="M49" s="10">
        <f t="shared" si="11"/>
        <v>12.59</v>
      </c>
      <c r="N49" s="10">
        <f t="shared" si="11"/>
        <v>13.17</v>
      </c>
      <c r="O49" s="10">
        <f t="shared" si="11"/>
        <v>13.37</v>
      </c>
      <c r="P49" s="10">
        <f t="shared" si="11"/>
        <v>13.72</v>
      </c>
      <c r="Q49" s="10">
        <f t="shared" si="11"/>
        <v>13.48</v>
      </c>
      <c r="R49" s="10">
        <f t="shared" si="11"/>
        <v>19.44</v>
      </c>
      <c r="S49" s="10">
        <f t="shared" si="11"/>
        <v>19.12</v>
      </c>
      <c r="T49" s="10">
        <f t="shared" si="11"/>
        <v>17.57</v>
      </c>
      <c r="U49" s="10">
        <f t="shared" si="11"/>
        <v>16.59</v>
      </c>
      <c r="V49" s="23"/>
      <c r="W49" s="23"/>
      <c r="X49" s="23"/>
      <c r="Y49" s="2"/>
      <c r="Z49" s="2"/>
    </row>
    <row r="50" spans="1:26" ht="15.75">
      <c r="A50" s="7" t="s">
        <v>28</v>
      </c>
      <c r="B50" s="10">
        <v>18.85</v>
      </c>
      <c r="C50" s="10">
        <v>21.7</v>
      </c>
      <c r="D50" s="10">
        <v>33.74</v>
      </c>
      <c r="E50" s="10">
        <v>34.72</v>
      </c>
      <c r="F50" s="10">
        <v>36.08</v>
      </c>
      <c r="G50" s="10">
        <v>39.02</v>
      </c>
      <c r="H50" s="10">
        <v>43.63</v>
      </c>
      <c r="I50" s="10">
        <v>46.88</v>
      </c>
      <c r="J50" s="10">
        <v>49.85</v>
      </c>
      <c r="K50" s="10">
        <v>49.52</v>
      </c>
      <c r="L50" s="10">
        <v>43.05</v>
      </c>
      <c r="M50" s="10">
        <v>48.42</v>
      </c>
      <c r="N50" s="10">
        <v>48.89</v>
      </c>
      <c r="O50" s="10">
        <v>51.51</v>
      </c>
      <c r="P50" s="10">
        <v>53.82</v>
      </c>
      <c r="Q50" s="10">
        <v>54.91</v>
      </c>
      <c r="R50" s="10">
        <v>44.74</v>
      </c>
      <c r="S50" s="10">
        <v>49.16</v>
      </c>
      <c r="T50" s="10">
        <v>46.41</v>
      </c>
      <c r="U50" s="10">
        <v>50.36</v>
      </c>
      <c r="V50" s="23"/>
      <c r="W50" s="23"/>
      <c r="X50" s="23"/>
      <c r="Y50" s="2"/>
      <c r="Z50" s="2"/>
    </row>
    <row r="51" spans="1:26" ht="15.75">
      <c r="A51" s="7" t="s">
        <v>29</v>
      </c>
      <c r="B51" s="10">
        <v>3.49</v>
      </c>
      <c r="C51" s="10">
        <v>2.87</v>
      </c>
      <c r="D51" s="10">
        <v>4.71</v>
      </c>
      <c r="E51" s="10">
        <v>6.58</v>
      </c>
      <c r="F51" s="10">
        <v>9.18</v>
      </c>
      <c r="G51" s="10">
        <v>12.14</v>
      </c>
      <c r="H51" s="10">
        <v>14.81</v>
      </c>
      <c r="I51" s="10">
        <v>11.66</v>
      </c>
      <c r="J51" s="10">
        <v>9.56</v>
      </c>
      <c r="K51" s="10">
        <v>11.37</v>
      </c>
      <c r="L51" s="10">
        <v>8.37</v>
      </c>
      <c r="M51" s="10">
        <v>5.95</v>
      </c>
      <c r="N51" s="10">
        <v>7.16</v>
      </c>
      <c r="O51" s="10">
        <v>8.23</v>
      </c>
      <c r="P51" s="10">
        <v>9.64</v>
      </c>
      <c r="Q51" s="10">
        <v>9.23</v>
      </c>
      <c r="R51" s="10">
        <v>10.2</v>
      </c>
      <c r="S51" s="10">
        <v>6.04</v>
      </c>
      <c r="T51" s="10">
        <v>5.1</v>
      </c>
      <c r="U51" s="10">
        <v>8.17</v>
      </c>
      <c r="V51" s="23"/>
      <c r="W51" s="23"/>
      <c r="X51" s="23"/>
      <c r="Y51" s="2"/>
      <c r="Z51" s="2"/>
    </row>
    <row r="52" spans="1:24" ht="15.75">
      <c r="A52" s="7" t="s">
        <v>30</v>
      </c>
      <c r="B52" s="10">
        <v>5.5</v>
      </c>
      <c r="C52" s="10">
        <v>5.93</v>
      </c>
      <c r="D52" s="10">
        <v>8.23</v>
      </c>
      <c r="E52" s="10">
        <v>7.92</v>
      </c>
      <c r="F52" s="10">
        <v>8.08</v>
      </c>
      <c r="G52" s="10">
        <v>7.72</v>
      </c>
      <c r="H52" s="10">
        <v>8.16</v>
      </c>
      <c r="I52" s="10">
        <v>8.36</v>
      </c>
      <c r="J52" s="10">
        <v>8.02</v>
      </c>
      <c r="K52" s="10">
        <v>9.62</v>
      </c>
      <c r="L52" s="10">
        <v>8.06</v>
      </c>
      <c r="M52" s="10">
        <v>9.78</v>
      </c>
      <c r="N52" s="10">
        <v>9.71</v>
      </c>
      <c r="O52" s="10">
        <v>11.91</v>
      </c>
      <c r="P52" s="10">
        <v>15.2</v>
      </c>
      <c r="Q52" s="10">
        <v>16.82</v>
      </c>
      <c r="R52" s="10">
        <v>22.12</v>
      </c>
      <c r="S52" s="10">
        <v>25.4</v>
      </c>
      <c r="T52" s="10">
        <v>23.97</v>
      </c>
      <c r="U52" s="10">
        <v>26.81</v>
      </c>
      <c r="V52" s="23"/>
      <c r="W52" s="23"/>
      <c r="X52" s="23"/>
    </row>
    <row r="53" spans="1:24" ht="15.75">
      <c r="A53" s="7" t="s">
        <v>31</v>
      </c>
      <c r="B53" s="10">
        <v>92.16</v>
      </c>
      <c r="C53" s="10">
        <v>91.89</v>
      </c>
      <c r="D53" s="10">
        <v>118.81</v>
      </c>
      <c r="E53" s="10">
        <v>124.33</v>
      </c>
      <c r="F53" s="10">
        <v>135.02</v>
      </c>
      <c r="G53" s="10">
        <v>123.68</v>
      </c>
      <c r="H53" s="10">
        <v>105.26</v>
      </c>
      <c r="I53" s="10">
        <v>92.9</v>
      </c>
      <c r="J53" s="10">
        <v>84.63</v>
      </c>
      <c r="K53" s="10">
        <v>91.78</v>
      </c>
      <c r="L53" s="10">
        <v>84.07</v>
      </c>
      <c r="M53" s="10">
        <v>65.07</v>
      </c>
      <c r="N53" s="10">
        <v>60.63</v>
      </c>
      <c r="O53" s="10">
        <v>63.79</v>
      </c>
      <c r="P53" s="10">
        <v>64.9</v>
      </c>
      <c r="Q53" s="10">
        <v>68.9</v>
      </c>
      <c r="R53" s="10">
        <v>88.57</v>
      </c>
      <c r="S53" s="10">
        <v>92.58</v>
      </c>
      <c r="T53" s="10">
        <v>97.77</v>
      </c>
      <c r="U53" s="10">
        <v>98.88</v>
      </c>
      <c r="V53" s="23"/>
      <c r="W53" s="23"/>
      <c r="X53" s="23"/>
    </row>
    <row r="54" spans="1:24" ht="15.75">
      <c r="A54" s="7" t="s">
        <v>32</v>
      </c>
      <c r="B54" s="13" t="s">
        <v>33</v>
      </c>
      <c r="C54" s="13" t="s">
        <v>33</v>
      </c>
      <c r="D54" s="13" t="s">
        <v>33</v>
      </c>
      <c r="E54" s="13" t="s">
        <v>33</v>
      </c>
      <c r="F54" s="13" t="s">
        <v>33</v>
      </c>
      <c r="G54" s="13" t="s">
        <v>33</v>
      </c>
      <c r="H54" s="13" t="s">
        <v>33</v>
      </c>
      <c r="I54" s="14" t="s">
        <v>33</v>
      </c>
      <c r="J54" s="14" t="s">
        <v>33</v>
      </c>
      <c r="K54" s="14" t="s">
        <v>33</v>
      </c>
      <c r="L54" s="14" t="s">
        <v>33</v>
      </c>
      <c r="M54" s="10">
        <v>112.96</v>
      </c>
      <c r="N54" s="10">
        <v>111.7</v>
      </c>
      <c r="O54" s="10">
        <v>113.79</v>
      </c>
      <c r="P54" s="10">
        <v>113.9</v>
      </c>
      <c r="Q54" s="10">
        <v>116.79</v>
      </c>
      <c r="R54" s="10">
        <v>113.1</v>
      </c>
      <c r="S54" s="10">
        <v>113.38</v>
      </c>
      <c r="T54" s="10">
        <v>115.4</v>
      </c>
      <c r="U54" s="10">
        <v>118.34</v>
      </c>
      <c r="V54" s="23"/>
      <c r="W54" s="23"/>
      <c r="X54" s="23"/>
    </row>
    <row r="55" spans="1:24" ht="15.75">
      <c r="A55" s="7" t="s">
        <v>34</v>
      </c>
      <c r="B55" s="10">
        <v>9.65</v>
      </c>
      <c r="C55" s="10">
        <v>10.44</v>
      </c>
      <c r="D55" s="10">
        <v>16.11</v>
      </c>
      <c r="E55" s="10">
        <v>16.96</v>
      </c>
      <c r="F55" s="10">
        <v>18.63</v>
      </c>
      <c r="G55" s="10">
        <v>19.15</v>
      </c>
      <c r="H55" s="10">
        <v>15.79</v>
      </c>
      <c r="I55" s="10">
        <v>16.01</v>
      </c>
      <c r="J55" s="10">
        <v>16.1</v>
      </c>
      <c r="K55" s="10">
        <v>15.87</v>
      </c>
      <c r="L55" s="10">
        <v>17.05</v>
      </c>
      <c r="M55" s="10">
        <v>35.96</v>
      </c>
      <c r="N55" s="10">
        <v>38.13</v>
      </c>
      <c r="O55" s="10">
        <v>39.5</v>
      </c>
      <c r="P55" s="10">
        <v>42.07</v>
      </c>
      <c r="Q55" s="10">
        <v>43.93</v>
      </c>
      <c r="R55" s="10">
        <v>41.18</v>
      </c>
      <c r="S55" s="10">
        <v>42.67</v>
      </c>
      <c r="T55" s="10">
        <v>41.24</v>
      </c>
      <c r="U55" s="10">
        <v>43.48</v>
      </c>
      <c r="V55" s="23"/>
      <c r="W55" s="23"/>
      <c r="X55" s="23"/>
    </row>
    <row r="56" spans="1:24" ht="15.75">
      <c r="A56" s="7" t="s">
        <v>35</v>
      </c>
      <c r="B56" s="10">
        <f aca="true" t="shared" si="12" ref="B56:U56">SUM(B47:B55)</f>
        <v>357.58000000000004</v>
      </c>
      <c r="C56" s="10">
        <f t="shared" si="12"/>
        <v>357.98</v>
      </c>
      <c r="D56" s="10">
        <f t="shared" si="12"/>
        <v>441.52000000000004</v>
      </c>
      <c r="E56" s="10">
        <f t="shared" si="12"/>
        <v>468.5</v>
      </c>
      <c r="F56" s="10">
        <f t="shared" si="12"/>
        <v>511.78999999999996</v>
      </c>
      <c r="G56" s="10">
        <f t="shared" si="12"/>
        <v>517.96</v>
      </c>
      <c r="H56" s="10">
        <f t="shared" si="12"/>
        <v>534.03</v>
      </c>
      <c r="I56" s="10">
        <f t="shared" si="12"/>
        <v>505.20000000000005</v>
      </c>
      <c r="J56" s="10">
        <f t="shared" si="12"/>
        <v>498.33000000000004</v>
      </c>
      <c r="K56" s="10">
        <f t="shared" si="12"/>
        <v>528.37</v>
      </c>
      <c r="L56" s="10">
        <f t="shared" si="12"/>
        <v>490.33</v>
      </c>
      <c r="M56" s="10">
        <f t="shared" si="12"/>
        <v>597.65</v>
      </c>
      <c r="N56" s="10">
        <f t="shared" si="12"/>
        <v>616.3000000000001</v>
      </c>
      <c r="O56" s="10">
        <f t="shared" si="12"/>
        <v>633.23</v>
      </c>
      <c r="P56" s="10">
        <f t="shared" si="12"/>
        <v>648.3000000000001</v>
      </c>
      <c r="Q56" s="10">
        <f t="shared" si="12"/>
        <v>667.02</v>
      </c>
      <c r="R56" s="10">
        <f t="shared" si="12"/>
        <v>738.3599999999999</v>
      </c>
      <c r="S56" s="10">
        <f t="shared" si="12"/>
        <v>711.23</v>
      </c>
      <c r="T56" s="10">
        <f t="shared" si="12"/>
        <v>694.03</v>
      </c>
      <c r="U56" s="10">
        <f t="shared" si="12"/>
        <v>730.97</v>
      </c>
      <c r="V56" s="23"/>
      <c r="W56" s="23"/>
      <c r="X56" s="23"/>
    </row>
    <row r="57" spans="1:24" ht="15.75">
      <c r="A57" s="8"/>
      <c r="B57" s="8"/>
      <c r="C57" s="8"/>
      <c r="D57" s="8"/>
      <c r="E57" s="8"/>
      <c r="F57" s="8"/>
      <c r="G57" s="8"/>
      <c r="H57" s="8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7" t="s">
        <v>1</v>
      </c>
      <c r="T57" s="7" t="s">
        <v>1</v>
      </c>
      <c r="U57" s="7" t="s">
        <v>1</v>
      </c>
      <c r="V57" s="27"/>
      <c r="W57" s="27"/>
      <c r="X57" s="27"/>
    </row>
    <row r="58" spans="1:26" ht="15.75">
      <c r="A58" s="7" t="s">
        <v>36</v>
      </c>
      <c r="B58" s="10">
        <f aca="true" t="shared" si="13" ref="B58:U58">B44-B56</f>
        <v>162.36</v>
      </c>
      <c r="C58" s="10">
        <f t="shared" si="13"/>
        <v>145.53999999999996</v>
      </c>
      <c r="D58" s="10">
        <f t="shared" si="13"/>
        <v>82.33999999999997</v>
      </c>
      <c r="E58" s="10">
        <f t="shared" si="13"/>
        <v>90.92999999999995</v>
      </c>
      <c r="F58" s="10">
        <f t="shared" si="13"/>
        <v>47</v>
      </c>
      <c r="G58" s="10">
        <f t="shared" si="13"/>
        <v>-141.47680000000003</v>
      </c>
      <c r="H58" s="10">
        <f t="shared" si="13"/>
        <v>191.8347000000001</v>
      </c>
      <c r="I58" s="10">
        <f t="shared" si="13"/>
        <v>166.41499999999996</v>
      </c>
      <c r="J58" s="10">
        <f t="shared" si="13"/>
        <v>82.92599999999993</v>
      </c>
      <c r="K58" s="10">
        <f t="shared" si="13"/>
        <v>197.255</v>
      </c>
      <c r="L58" s="10">
        <f t="shared" si="13"/>
        <v>136.2627999999999</v>
      </c>
      <c r="M58" s="10">
        <f t="shared" si="13"/>
        <v>94.44620000000009</v>
      </c>
      <c r="N58" s="10">
        <f t="shared" si="13"/>
        <v>39.84400000000005</v>
      </c>
      <c r="O58" s="10">
        <f t="shared" si="13"/>
        <v>60.09960000000001</v>
      </c>
      <c r="P58" s="10">
        <f t="shared" si="13"/>
        <v>44.081999999999994</v>
      </c>
      <c r="Q58" s="10">
        <f t="shared" si="13"/>
        <v>28.38499999999999</v>
      </c>
      <c r="R58" s="10">
        <f t="shared" si="13"/>
        <v>-41.133599999999774</v>
      </c>
      <c r="S58" s="10">
        <f t="shared" si="13"/>
        <v>42.43459999999993</v>
      </c>
      <c r="T58" s="10">
        <f t="shared" si="13"/>
        <v>-123.45040000000006</v>
      </c>
      <c r="U58" s="10">
        <f t="shared" si="13"/>
        <v>17.16840000000002</v>
      </c>
      <c r="V58" s="23"/>
      <c r="W58" s="23"/>
      <c r="X58" s="23"/>
      <c r="Y58" s="6" t="s">
        <v>1</v>
      </c>
      <c r="Z58" s="6" t="s">
        <v>1</v>
      </c>
    </row>
    <row r="59" spans="1:25" ht="5.2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20"/>
      <c r="W59" s="20"/>
      <c r="X59" s="20"/>
      <c r="Y59" s="1" t="s">
        <v>1</v>
      </c>
    </row>
    <row r="60" spans="1:25" ht="15.75">
      <c r="A60" s="7" t="s">
        <v>24</v>
      </c>
      <c r="B60" s="10">
        <f aca="true" t="shared" si="14" ref="B60:U60">B32</f>
        <v>0.2</v>
      </c>
      <c r="C60" s="10">
        <f t="shared" si="14"/>
        <v>0.2</v>
      </c>
      <c r="D60" s="10">
        <f t="shared" si="14"/>
        <v>0.21</v>
      </c>
      <c r="E60" s="10">
        <f t="shared" si="14"/>
        <v>0.21</v>
      </c>
      <c r="F60" s="10">
        <f t="shared" si="14"/>
        <v>0.21</v>
      </c>
      <c r="G60" s="10">
        <f t="shared" si="14"/>
        <v>0.24</v>
      </c>
      <c r="H60" s="10">
        <f t="shared" si="14"/>
        <v>0.27</v>
      </c>
      <c r="I60" s="10">
        <f t="shared" si="14"/>
        <v>0.25</v>
      </c>
      <c r="J60" s="10">
        <f t="shared" si="14"/>
        <v>0.24</v>
      </c>
      <c r="K60" s="10">
        <f t="shared" si="14"/>
        <v>0.25</v>
      </c>
      <c r="L60" s="10">
        <f t="shared" si="14"/>
        <v>0.22</v>
      </c>
      <c r="M60" s="10">
        <f t="shared" si="14"/>
        <v>0.29</v>
      </c>
      <c r="N60" s="10">
        <f t="shared" si="14"/>
        <v>0.28</v>
      </c>
      <c r="O60" s="10">
        <f t="shared" si="14"/>
        <v>0.28</v>
      </c>
      <c r="P60" s="10">
        <f t="shared" si="14"/>
        <v>0.28</v>
      </c>
      <c r="Q60" s="10">
        <f t="shared" si="14"/>
        <v>0.35</v>
      </c>
      <c r="R60" s="10">
        <f t="shared" si="14"/>
        <v>0.28</v>
      </c>
      <c r="S60" s="10">
        <f t="shared" si="14"/>
        <v>0.29</v>
      </c>
      <c r="T60" s="10">
        <f t="shared" si="14"/>
        <v>0.29</v>
      </c>
      <c r="U60" s="10">
        <f t="shared" si="14"/>
        <v>0.28</v>
      </c>
      <c r="V60" s="23"/>
      <c r="W60" s="23"/>
      <c r="X60" s="23"/>
      <c r="Y60" s="2"/>
    </row>
    <row r="61" spans="1:25" ht="15.75">
      <c r="A61" s="7" t="s">
        <v>25</v>
      </c>
      <c r="B61" s="11">
        <f>B33</f>
        <v>2533</v>
      </c>
      <c r="C61" s="11">
        <v>2445</v>
      </c>
      <c r="D61" s="11">
        <v>2431</v>
      </c>
      <c r="E61" s="11">
        <v>2602</v>
      </c>
      <c r="F61" s="11">
        <v>2587</v>
      </c>
      <c r="G61" s="11">
        <v>1526.43</v>
      </c>
      <c r="H61" s="11">
        <v>2647.61</v>
      </c>
      <c r="I61" s="11">
        <v>2642.5</v>
      </c>
      <c r="J61" s="11">
        <v>2350.15</v>
      </c>
      <c r="K61" s="11">
        <v>2827.78</v>
      </c>
      <c r="L61" s="11">
        <v>2771.74</v>
      </c>
      <c r="M61" s="11">
        <v>2354.78</v>
      </c>
      <c r="N61" s="11">
        <v>2305.3</v>
      </c>
      <c r="O61" s="11">
        <v>2427.32</v>
      </c>
      <c r="P61" s="11">
        <v>2432.4</v>
      </c>
      <c r="Q61" s="11">
        <v>1954.7</v>
      </c>
      <c r="R61" s="11">
        <f>R33</f>
        <v>2466.63</v>
      </c>
      <c r="S61" s="11">
        <f>S33</f>
        <v>2575.74</v>
      </c>
      <c r="T61" s="11">
        <f>T33</f>
        <v>1940.24</v>
      </c>
      <c r="U61" s="11">
        <f>U33</f>
        <v>2641.03</v>
      </c>
      <c r="V61" s="25"/>
      <c r="W61" s="25"/>
      <c r="X61" s="25"/>
      <c r="Y61" s="3"/>
    </row>
    <row r="62" spans="1:25" ht="6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20"/>
      <c r="W62" s="20"/>
      <c r="X62" s="20"/>
      <c r="Y62" s="1" t="s">
        <v>1</v>
      </c>
    </row>
    <row r="63" spans="1:24" ht="18" customHeight="1">
      <c r="A63" s="7" t="s">
        <v>37</v>
      </c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22"/>
      <c r="W63" s="22"/>
      <c r="X63" s="22"/>
    </row>
    <row r="64" spans="1:24" ht="14.25" customHeight="1">
      <c r="A64" s="7" t="s">
        <v>38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22"/>
      <c r="W64" s="22"/>
      <c r="X64" s="22"/>
    </row>
    <row r="65" spans="1:24" ht="15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22"/>
      <c r="W65" s="22"/>
      <c r="X65" s="22"/>
    </row>
    <row r="66" spans="1:24" ht="15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22"/>
      <c r="W66" s="22"/>
      <c r="X66" s="22"/>
    </row>
    <row r="67" spans="22:24" ht="15.75">
      <c r="V67" s="28"/>
      <c r="W67" s="28"/>
      <c r="X67" s="28"/>
    </row>
    <row r="68" spans="22:24" ht="15.75">
      <c r="V68" s="28"/>
      <c r="W68" s="28"/>
      <c r="X68" s="28"/>
    </row>
    <row r="69" spans="22:24" ht="15.75">
      <c r="V69" s="28"/>
      <c r="W69" s="28"/>
      <c r="X69" s="28"/>
    </row>
    <row r="70" spans="22:24" ht="15.75">
      <c r="V70" s="28"/>
      <c r="W70" s="28"/>
      <c r="X70" s="28"/>
    </row>
    <row r="71" spans="22:24" ht="15.75">
      <c r="V71" s="28"/>
      <c r="W71" s="28"/>
      <c r="X71" s="28"/>
    </row>
    <row r="72" spans="22:24" ht="15.75">
      <c r="V72" s="28"/>
      <c r="W72" s="28"/>
      <c r="X72" s="28"/>
    </row>
  </sheetData>
  <printOptions/>
  <pageMargins left="0.5" right="0.5" top="0.5" bottom="0.5" header="0.5" footer="0.5"/>
  <pageSetup horizontalDpi="300" verticalDpi="300" orientation="portrait" scale="27" r:id="rId1"/>
  <colBreaks count="1" manualBreakCount="1">
    <brk id="25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USDA\ERS\RED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 PRENTICE</dc:creator>
  <cp:keywords/>
  <dc:description/>
  <cp:lastModifiedBy>wmcbride</cp:lastModifiedBy>
  <dcterms:created xsi:type="dcterms:W3CDTF">1999-11-24T07:22:04Z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