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east 1985-92" sheetId="1" r:id="rId1"/>
    <sheet name="Appalachia 1980-92" sheetId="2" r:id="rId2"/>
    <sheet name="Southeast 1993-99" sheetId="3" r:id="rId3"/>
  </sheets>
  <definedNames>
    <definedName name="\a">'Appalachia 1980-92'!$IV$8192</definedName>
    <definedName name="\b">'Appalachia 1980-92'!$IV$8192</definedName>
    <definedName name="\c">'Appalachia 1980-92'!$IV$8192</definedName>
    <definedName name="\f">'Appalachia 1980-92'!$IV$8192</definedName>
    <definedName name="_Regression_Int" localSheetId="1" hidden="1">1</definedName>
    <definedName name="_Regression_Int" localSheetId="0" hidden="1">1</definedName>
    <definedName name="_Regression_Int" localSheetId="2" hidden="1">1</definedName>
    <definedName name="CHECKOUT">'Appalachia 1980-92'!$IV$8192</definedName>
    <definedName name="ERRCOUNT">'Appalachia 1980-92'!$IV$8192</definedName>
    <definedName name="FILE1">'Appalachia 1980-92'!$IV$8192</definedName>
    <definedName name="FILE2">'Appalachia 1980-92'!$IV$8192</definedName>
    <definedName name="FILE3">'Appalachia 1980-92'!$IV$8192</definedName>
    <definedName name="FILE4">'Appalachia 1980-92'!$IV$8192</definedName>
    <definedName name="FILELIST">'Appalachia 1980-92'!$IV$8192</definedName>
    <definedName name="FILENAME">'Appalachia 1980-92'!$IV$8192</definedName>
    <definedName name="FILETITLE">'Appalachia 1980-92'!$IV$8192</definedName>
    <definedName name="_xlnm.Print_Area" localSheetId="1">'Appalachia 1980-92'!$A$1:$N$70</definedName>
    <definedName name="_xlnm.Print_Area" localSheetId="0">'Southeast 1985-92'!$A$1:$I$73</definedName>
    <definedName name="_xlnm.Print_Area" localSheetId="2">'Southeast 1993-99'!$A$1:$H$70</definedName>
    <definedName name="Print_Area_MI" localSheetId="1">'Appalachia 1980-92'!$A$1:$L$67</definedName>
    <definedName name="Print_Area_MI" localSheetId="0">'Southeast 1985-92'!$A$43:$H$73</definedName>
    <definedName name="Print_Area_MI" localSheetId="2">'Southeast 1993-99'!$A$1:$N$69</definedName>
  </definedNames>
  <calcPr fullCalcOnLoad="1"/>
</workbook>
</file>

<file path=xl/sharedStrings.xml><?xml version="1.0" encoding="utf-8"?>
<sst xmlns="http://schemas.openxmlformats.org/spreadsheetml/2006/main" count="527" uniqueCount="103">
  <si>
    <t>Milk production cash costs and returns, per cwt, Southeast, 1985-92</t>
  </si>
  <si>
    <t>=</t>
  </si>
  <si>
    <t>Item</t>
  </si>
  <si>
    <t>1990</t>
  </si>
  <si>
    <t>1991</t>
  </si>
  <si>
    <t>1992</t>
  </si>
  <si>
    <t>Dollars</t>
  </si>
  <si>
    <t>Gross value of production:</t>
  </si>
  <si>
    <t xml:space="preserve">  Milk</t>
  </si>
  <si>
    <t xml:space="preserve">  Cattle</t>
  </si>
  <si>
    <t xml:space="preserve">  Other income  1/</t>
  </si>
  <si>
    <t xml:space="preserve">    Total, gross value of production</t>
  </si>
  <si>
    <t xml:space="preserve"> </t>
  </si>
  <si>
    <t>Cash expenses:</t>
  </si>
  <si>
    <t xml:space="preserve">  Feed--</t>
  </si>
  <si>
    <t xml:space="preserve">    Concentrates </t>
  </si>
  <si>
    <t xml:space="preserve">    By-products </t>
  </si>
  <si>
    <t xml:space="preserve">    Hay </t>
  </si>
  <si>
    <t xml:space="preserve">    Silage </t>
  </si>
  <si>
    <t xml:space="preserve">    Pasture and other forage</t>
  </si>
  <si>
    <t xml:space="preserve">  Other--</t>
  </si>
  <si>
    <t xml:space="preserve">    Milk hauling and marketing</t>
  </si>
  <si>
    <t xml:space="preserve">    Artificial insemination</t>
  </si>
  <si>
    <t xml:space="preserve">    Veterinary and medicine</t>
  </si>
  <si>
    <t xml:space="preserve">    Livestock hauling</t>
  </si>
  <si>
    <t xml:space="preserve">    Fuel, lube, and electricity</t>
  </si>
  <si>
    <t xml:space="preserve">    Machinery and building repairs</t>
  </si>
  <si>
    <t xml:space="preserve">    Hired labor</t>
  </si>
  <si>
    <t xml:space="preserve">    DHIA fees</t>
  </si>
  <si>
    <t xml:space="preserve">    Dairy supplies</t>
  </si>
  <si>
    <t xml:space="preserve">    Dairy assessment</t>
  </si>
  <si>
    <t xml:space="preserve">    Other variable cash expenses  2/</t>
  </si>
  <si>
    <t xml:space="preserve">  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</si>
  <si>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</si>
  <si>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</si>
  <si>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</si>
  <si>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  Total, fixed cash expenses</t>
  </si>
  <si>
    <t xml:space="preserve">        Total, cash expenses</t>
  </si>
  <si>
    <t>Gross value of production less cash expenses</t>
  </si>
  <si>
    <t>Milk production economic costs and returns, per cwt, Southeast, 1985-92</t>
  </si>
  <si>
    <t xml:space="preserve">  Other income  </t>
  </si>
  <si>
    <t>Economic (full ownership) costs:</t>
  </si>
  <si>
    <t xml:space="preserve">  Variable cash expenses</t>
  </si>
  <si>
    <t xml:space="preserve">  Capital replacement                          </t>
  </si>
  <si>
    <t xml:space="preserve">  Operating capital </t>
  </si>
  <si>
    <t xml:space="preserve">  Other nonland capital </t>
  </si>
  <si>
    <t xml:space="preserve">  Land </t>
  </si>
  <si>
    <t xml:space="preserve">  Unpaid labor </t>
  </si>
  <si>
    <t xml:space="preserve">    Total, economic costs</t>
  </si>
  <si>
    <t>Residual returns to management and risk</t>
  </si>
  <si>
    <t>1/  Includes the dairy enterprise share of receipts from cooperative patronage dividends, assessment refunds, renting or leasing of dairy animals,</t>
  </si>
  <si>
    <t>manure sales, and insurance indemnity payments.     2/   Includes the dairy enterprise share of expenses for bedding and litter, and custom manure</t>
  </si>
  <si>
    <t xml:space="preserve">hauling and disposal.  </t>
  </si>
  <si>
    <t>Note: Survey base changed in 1989.</t>
  </si>
  <si>
    <t xml:space="preserve">           Regions were redefined so that results for the Southeast are available from 1985.</t>
  </si>
  <si>
    <t>Table 48A--Milk production cash costs and returns, per cow, Southeast, 1985-91</t>
  </si>
  <si>
    <t>Pounds of milk per unit</t>
  </si>
  <si>
    <t>Table 48B--Milk production economic costs and returns, per cow, Southeast, 1985-91</t>
  </si>
  <si>
    <t>See footnotes at end of Table 57B.</t>
  </si>
  <si>
    <t xml:space="preserve">                        Dollars per cwt</t>
  </si>
  <si>
    <t xml:space="preserve">               Dollars per cwt</t>
  </si>
  <si>
    <t xml:space="preserve">  Other income 1/</t>
  </si>
  <si>
    <t xml:space="preserve">    Concentrates</t>
  </si>
  <si>
    <t xml:space="preserve">    By-products</t>
  </si>
  <si>
    <t xml:space="preserve">    Liquid whey</t>
  </si>
  <si>
    <t xml:space="preserve">    Hay</t>
  </si>
  <si>
    <t xml:space="preserve">    Silage</t>
  </si>
  <si>
    <t xml:space="preserve">      Total feed costs</t>
  </si>
  <si>
    <t>Other--</t>
  </si>
  <si>
    <t xml:space="preserve">  Hauling</t>
  </si>
  <si>
    <t xml:space="preserve">  Artificial insemination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</si>
  <si>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</si>
  <si>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</si>
  <si>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</si>
  <si>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</si>
  <si>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</si>
  <si>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Machinery and building repairs</t>
  </si>
  <si>
    <t xml:space="preserve">  Hired labor</t>
  </si>
  <si>
    <t xml:space="preserve">  DHIA fees</t>
  </si>
  <si>
    <t xml:space="preserve">  Dairy assessment</t>
  </si>
  <si>
    <t xml:space="preserve">    Total, variable cash expenses</t>
  </si>
  <si>
    <t>General farm overhead</t>
  </si>
  <si>
    <t>Taxes and insurance</t>
  </si>
  <si>
    <t>Interest</t>
  </si>
  <si>
    <t xml:space="preserve">  Total, fixed cash expenses</t>
  </si>
  <si>
    <t xml:space="preserve">    Total, cash expenses</t>
  </si>
  <si>
    <t>Milk production economic costs and returns, per cwt, Southeast, 1993-2000</t>
  </si>
  <si>
    <t xml:space="preserve">             Dollars per cwt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</si>
  <si>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</si>
  <si>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</si>
  <si>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</si>
  <si>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</si>
  <si>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</si>
  <si>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>1/ Includes the dairy's share of receipts from cooperative patronage dividends, assessment refunds, renting or leasing of dairy animals, the estimated</t>
  </si>
  <si>
    <t>value of manure as a fertilizer, and insurance indemnity payments.</t>
  </si>
  <si>
    <t>Milk production cash costs and returns, per cwt, Appalachia, 1980-92</t>
  </si>
  <si>
    <t>Milk production economic costs and returns, per cwt, Appalachia, 1980-92</t>
  </si>
  <si>
    <t>1/  Includes the dairy enterprise share of receipts from cooperative patronage dividends, assessment refunds, renting or leasing of dairy animals, manure sales, and insurance indemnity payments.</t>
  </si>
  <si>
    <t>2/ Includes the dairy enterprise share of expenses for bedding and litter, and custom manure hauling and disposal.   Note:  Survey base changed in 1989.</t>
  </si>
  <si>
    <t>Table 46A--Milk production cash costs and returns, per cow, Appalachia, 1980-91</t>
  </si>
  <si>
    <t xml:space="preserve">        Total, cash expenses </t>
  </si>
  <si>
    <t>Table 46B--Milk production economic costs and returns, per cow, Appalachia, 1980-91</t>
  </si>
  <si>
    <t>Milk production cash costs and returns, per cwt, Southeast, 1993-1999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</si>
</sst>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_)"/>
    <numFmt numFmtId="171" formatCode="0.0"/>
  </numFmts>
  <fonts count="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fill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fill"/>
      <protection/>
    </xf>
    <xf numFmtId="170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39" fontId="1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7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9.88671875" style="0" customWidth="1"/>
    <col min="2" max="9" width="8.77734375" style="0" customWidth="1"/>
  </cols>
  <sheetData>
    <row r="1" spans="1:9" ht="15.75">
      <c r="A1" s="2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5">
        <v>1985</v>
      </c>
      <c r="C3" s="15">
        <v>1986</v>
      </c>
      <c r="D3" s="15">
        <v>1987</v>
      </c>
      <c r="E3" s="15">
        <v>1988</v>
      </c>
      <c r="F3" s="15">
        <v>1989</v>
      </c>
      <c r="G3" s="14" t="s">
        <v>3</v>
      </c>
      <c r="H3" s="14" t="s">
        <v>4</v>
      </c>
      <c r="I3" s="14" t="s">
        <v>5</v>
      </c>
    </row>
    <row r="4" spans="1:9" ht="6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5.75">
      <c r="A5" s="12"/>
      <c r="B5" s="12"/>
      <c r="C5" s="12"/>
      <c r="D5" s="12"/>
      <c r="E5" s="12"/>
      <c r="F5" s="16" t="s">
        <v>6</v>
      </c>
      <c r="G5" s="12"/>
      <c r="H5" s="12"/>
      <c r="I5" s="12"/>
    </row>
    <row r="6" spans="1:9" ht="15.75">
      <c r="A6" s="17" t="s">
        <v>7</v>
      </c>
      <c r="B6" s="18"/>
      <c r="C6" s="18"/>
      <c r="D6" s="18"/>
      <c r="E6" s="18"/>
      <c r="F6" s="18"/>
      <c r="G6" s="18"/>
      <c r="H6" s="18"/>
      <c r="I6" s="12"/>
    </row>
    <row r="7" spans="1:9" ht="15.75">
      <c r="A7" s="17" t="s">
        <v>8</v>
      </c>
      <c r="B7" s="19">
        <f>B107/B170*100</f>
        <v>15.514803625377644</v>
      </c>
      <c r="C7" s="19">
        <f>C107/C170*100</f>
        <v>15.304110738255034</v>
      </c>
      <c r="D7" s="19">
        <f>D107/D170*100</f>
        <v>15.112702569978719</v>
      </c>
      <c r="E7" s="19">
        <f>E107/E170*100</f>
        <v>15.271880362834029</v>
      </c>
      <c r="F7" s="19">
        <v>15.59</v>
      </c>
      <c r="G7" s="19">
        <v>16.5</v>
      </c>
      <c r="H7" s="19">
        <v>14.46</v>
      </c>
      <c r="I7" s="19">
        <v>15.42</v>
      </c>
    </row>
    <row r="8" spans="1:9" ht="15.75">
      <c r="A8" s="17" t="s">
        <v>9</v>
      </c>
      <c r="B8" s="19">
        <f>B108/B170*100</f>
        <v>1.0536037980146742</v>
      </c>
      <c r="C8" s="19">
        <f>C108/C170*100</f>
        <v>0.9807046979865772</v>
      </c>
      <c r="D8" s="19">
        <f>D108/D170*100</f>
        <v>1.1674578490751348</v>
      </c>
      <c r="E8" s="19">
        <f>E108/E170*100</f>
        <v>1.3063659393642233</v>
      </c>
      <c r="F8" s="19">
        <v>1.15</v>
      </c>
      <c r="G8" s="19">
        <v>1.18</v>
      </c>
      <c r="H8" s="19">
        <v>1.13</v>
      </c>
      <c r="I8" s="19">
        <v>0.99</v>
      </c>
    </row>
    <row r="9" spans="1:9" ht="15.75">
      <c r="A9" s="17" t="s">
        <v>10</v>
      </c>
      <c r="B9" s="19">
        <v>0</v>
      </c>
      <c r="C9" s="19">
        <v>0</v>
      </c>
      <c r="D9" s="19">
        <v>0</v>
      </c>
      <c r="E9" s="19">
        <v>0</v>
      </c>
      <c r="F9" s="19">
        <v>0.03</v>
      </c>
      <c r="G9" s="19">
        <v>0.03</v>
      </c>
      <c r="H9" s="19">
        <v>0.03</v>
      </c>
      <c r="I9" s="19">
        <v>0.07</v>
      </c>
    </row>
    <row r="10" spans="1:10" ht="15.75">
      <c r="A10" s="17" t="s">
        <v>11</v>
      </c>
      <c r="B10" s="19">
        <f aca="true" t="shared" si="0" ref="B10:I10">SUM(B7:B9)</f>
        <v>16.56840742339232</v>
      </c>
      <c r="C10" s="19">
        <f t="shared" si="0"/>
        <v>16.28481543624161</v>
      </c>
      <c r="D10" s="19">
        <f t="shared" si="0"/>
        <v>16.280160419053853</v>
      </c>
      <c r="E10" s="19">
        <f t="shared" si="0"/>
        <v>16.578246302198252</v>
      </c>
      <c r="F10" s="19">
        <f t="shared" si="0"/>
        <v>16.77</v>
      </c>
      <c r="G10" s="19">
        <f t="shared" si="0"/>
        <v>17.71</v>
      </c>
      <c r="H10" s="19">
        <f t="shared" si="0"/>
        <v>15.62</v>
      </c>
      <c r="I10" s="19">
        <f t="shared" si="0"/>
        <v>16.48</v>
      </c>
      <c r="J10" s="7"/>
    </row>
    <row r="11" spans="1:9" ht="15.75">
      <c r="A11" s="17" t="s">
        <v>12</v>
      </c>
      <c r="B11" s="20" t="s">
        <v>12</v>
      </c>
      <c r="C11" s="20" t="s">
        <v>12</v>
      </c>
      <c r="D11" s="20" t="s">
        <v>12</v>
      </c>
      <c r="E11" s="20" t="s">
        <v>12</v>
      </c>
      <c r="F11" s="20" t="s">
        <v>12</v>
      </c>
      <c r="G11" s="20" t="s">
        <v>12</v>
      </c>
      <c r="H11" s="19"/>
      <c r="I11" s="21"/>
    </row>
    <row r="12" spans="1:9" ht="15.75">
      <c r="A12" s="17" t="s">
        <v>13</v>
      </c>
      <c r="B12" s="19"/>
      <c r="C12" s="19"/>
      <c r="D12" s="19"/>
      <c r="E12" s="19"/>
      <c r="F12" s="19"/>
      <c r="G12" s="19"/>
      <c r="H12" s="19"/>
      <c r="I12" s="21"/>
    </row>
    <row r="13" spans="1:9" ht="15.75">
      <c r="A13" s="17" t="s">
        <v>14</v>
      </c>
      <c r="B13" s="19"/>
      <c r="C13" s="19"/>
      <c r="D13" s="19"/>
      <c r="E13" s="19"/>
      <c r="F13" s="19"/>
      <c r="G13" s="19"/>
      <c r="H13" s="19"/>
      <c r="I13" s="21"/>
    </row>
    <row r="14" spans="1:9" ht="15.75">
      <c r="A14" s="17" t="s">
        <v>15</v>
      </c>
      <c r="B14" s="19">
        <v>6.29</v>
      </c>
      <c r="C14" s="19">
        <v>5.43</v>
      </c>
      <c r="D14" s="19">
        <v>4.86</v>
      </c>
      <c r="E14" s="19">
        <v>5.85</v>
      </c>
      <c r="F14" s="19">
        <v>7.29</v>
      </c>
      <c r="G14" s="19">
        <v>6.98</v>
      </c>
      <c r="H14" s="19">
        <v>7.27</v>
      </c>
      <c r="I14" s="19">
        <v>5.73</v>
      </c>
    </row>
    <row r="15" spans="1:9" ht="15.75">
      <c r="A15" s="17" t="s">
        <v>16</v>
      </c>
      <c r="B15" s="19">
        <v>0.42</v>
      </c>
      <c r="C15" s="19">
        <v>0.38</v>
      </c>
      <c r="D15" s="19">
        <v>0.41</v>
      </c>
      <c r="E15" s="19">
        <v>0.41</v>
      </c>
      <c r="F15" s="19">
        <v>0.4</v>
      </c>
      <c r="G15" s="19">
        <v>0.38</v>
      </c>
      <c r="H15" s="19">
        <v>0.37</v>
      </c>
      <c r="I15" s="19">
        <v>0.35</v>
      </c>
    </row>
    <row r="16" spans="1:9" ht="15.75">
      <c r="A16" s="17" t="s">
        <v>17</v>
      </c>
      <c r="B16" s="19">
        <v>0.62</v>
      </c>
      <c r="C16" s="19">
        <v>0.66</v>
      </c>
      <c r="D16" s="19">
        <v>0.54</v>
      </c>
      <c r="E16" s="19">
        <v>0.56</v>
      </c>
      <c r="F16" s="19">
        <v>0.77</v>
      </c>
      <c r="G16" s="19">
        <v>0.8</v>
      </c>
      <c r="H16" s="19">
        <v>0.48</v>
      </c>
      <c r="I16" s="19">
        <v>0.62</v>
      </c>
    </row>
    <row r="17" spans="1:9" ht="15.75">
      <c r="A17" s="17" t="s">
        <v>18</v>
      </c>
      <c r="B17" s="19">
        <v>0.4</v>
      </c>
      <c r="C17" s="19">
        <v>0.45</v>
      </c>
      <c r="D17" s="19">
        <v>0.34</v>
      </c>
      <c r="E17" s="19">
        <v>0.44</v>
      </c>
      <c r="F17" s="19">
        <v>0.53</v>
      </c>
      <c r="G17" s="19">
        <v>0.53</v>
      </c>
      <c r="H17" s="19">
        <v>0.32</v>
      </c>
      <c r="I17" s="19">
        <v>0.3</v>
      </c>
    </row>
    <row r="18" spans="1:9" ht="15.75">
      <c r="A18" s="17" t="s">
        <v>19</v>
      </c>
      <c r="B18" s="19">
        <v>0.14</v>
      </c>
      <c r="C18" s="19">
        <v>0.15</v>
      </c>
      <c r="D18" s="19">
        <v>0.12</v>
      </c>
      <c r="E18" s="19">
        <v>0.13</v>
      </c>
      <c r="F18" s="19">
        <v>0.11</v>
      </c>
      <c r="G18" s="19">
        <v>0.13</v>
      </c>
      <c r="H18" s="19">
        <v>0.09</v>
      </c>
      <c r="I18" s="19">
        <v>0.09</v>
      </c>
    </row>
    <row r="19" spans="1:9" ht="15.75">
      <c r="A19" s="17" t="s">
        <v>20</v>
      </c>
      <c r="B19" s="19"/>
      <c r="C19" s="19"/>
      <c r="D19" s="19"/>
      <c r="E19" s="19"/>
      <c r="F19" s="19"/>
      <c r="G19" s="19"/>
      <c r="H19" s="19"/>
      <c r="I19" s="19"/>
    </row>
    <row r="20" spans="1:9" ht="15.75">
      <c r="A20" s="17" t="s">
        <v>21</v>
      </c>
      <c r="B20" s="19">
        <v>0.77</v>
      </c>
      <c r="C20" s="19">
        <v>0.82</v>
      </c>
      <c r="D20" s="19">
        <v>0.84</v>
      </c>
      <c r="E20" s="19">
        <v>0.81</v>
      </c>
      <c r="F20" s="19">
        <v>0.73</v>
      </c>
      <c r="G20" s="19">
        <v>0.75</v>
      </c>
      <c r="H20" s="19">
        <v>0.68</v>
      </c>
      <c r="I20" s="19">
        <v>0.62</v>
      </c>
    </row>
    <row r="21" spans="1:9" ht="15.75">
      <c r="A21" s="17" t="s">
        <v>22</v>
      </c>
      <c r="B21" s="19">
        <v>0.07</v>
      </c>
      <c r="C21" s="19">
        <v>0.06</v>
      </c>
      <c r="D21" s="19">
        <v>0.06</v>
      </c>
      <c r="E21" s="19">
        <v>0.06</v>
      </c>
      <c r="F21" s="19">
        <v>0.09</v>
      </c>
      <c r="G21" s="19">
        <v>0.09</v>
      </c>
      <c r="H21" s="19">
        <v>0.08</v>
      </c>
      <c r="I21" s="19">
        <v>0.09</v>
      </c>
    </row>
    <row r="22" spans="1:9" ht="15.75">
      <c r="A22" s="17" t="s">
        <v>23</v>
      </c>
      <c r="B22" s="19">
        <v>0.16</v>
      </c>
      <c r="C22" s="19">
        <v>0.16</v>
      </c>
      <c r="D22" s="19">
        <v>0.16</v>
      </c>
      <c r="E22" s="19">
        <v>0.16</v>
      </c>
      <c r="F22" s="19">
        <v>0.2</v>
      </c>
      <c r="G22" s="19">
        <v>0.2</v>
      </c>
      <c r="H22" s="19">
        <v>0.19</v>
      </c>
      <c r="I22" s="19">
        <v>0.21</v>
      </c>
    </row>
    <row r="23" spans="1:9" ht="15.75">
      <c r="A23" s="17" t="s">
        <v>24</v>
      </c>
      <c r="B23" s="19">
        <v>0.02</v>
      </c>
      <c r="C23" s="19">
        <v>0.01</v>
      </c>
      <c r="D23" s="19">
        <v>0.01</v>
      </c>
      <c r="E23" s="19">
        <v>0.01</v>
      </c>
      <c r="F23" s="19">
        <v>0.01</v>
      </c>
      <c r="G23" s="19">
        <v>0.01</v>
      </c>
      <c r="H23" s="19">
        <v>0.01</v>
      </c>
      <c r="I23" s="19">
        <v>0.01</v>
      </c>
    </row>
    <row r="24" spans="1:9" ht="15.75">
      <c r="A24" s="17" t="s">
        <v>25</v>
      </c>
      <c r="B24" s="19">
        <v>0.21</v>
      </c>
      <c r="C24" s="19">
        <v>0.15</v>
      </c>
      <c r="D24" s="19">
        <v>0.17</v>
      </c>
      <c r="E24" s="19">
        <v>0.17</v>
      </c>
      <c r="F24" s="19">
        <v>0.3</v>
      </c>
      <c r="G24" s="19">
        <v>0.34</v>
      </c>
      <c r="H24" s="19">
        <v>0.33</v>
      </c>
      <c r="I24" s="19">
        <v>0.31</v>
      </c>
    </row>
    <row r="25" spans="1:9" ht="15.75">
      <c r="A25" s="17" t="s">
        <v>26</v>
      </c>
      <c r="B25" s="19">
        <v>0.22</v>
      </c>
      <c r="C25" s="19">
        <v>0.2</v>
      </c>
      <c r="D25" s="19">
        <v>0.2</v>
      </c>
      <c r="E25" s="19">
        <v>0.21</v>
      </c>
      <c r="F25" s="19">
        <v>0.31</v>
      </c>
      <c r="G25" s="19">
        <v>0.3</v>
      </c>
      <c r="H25" s="19">
        <v>0.29</v>
      </c>
      <c r="I25" s="19">
        <v>0.3</v>
      </c>
    </row>
    <row r="26" spans="1:10" ht="15.75">
      <c r="A26" s="17" t="s">
        <v>27</v>
      </c>
      <c r="B26" s="19">
        <f>B126/B170*100</f>
        <v>1.4309969788519636</v>
      </c>
      <c r="C26" s="19">
        <f>C126/C170*100</f>
        <v>1.4855620805369125</v>
      </c>
      <c r="D26" s="19">
        <f>D126/D170*100</f>
        <v>1.539736454411524</v>
      </c>
      <c r="E26" s="19">
        <f>E126/E170*100</f>
        <v>1.6001552668137617</v>
      </c>
      <c r="F26" s="19">
        <v>1.6</v>
      </c>
      <c r="G26" s="19">
        <v>1.6</v>
      </c>
      <c r="H26" s="19">
        <v>1.68</v>
      </c>
      <c r="I26" s="19">
        <v>1.6</v>
      </c>
      <c r="J26" s="7"/>
    </row>
    <row r="27" spans="1:9" ht="15.75">
      <c r="A27" s="17" t="s">
        <v>28</v>
      </c>
      <c r="B27" s="19">
        <v>0.03</v>
      </c>
      <c r="C27" s="19">
        <v>0.03</v>
      </c>
      <c r="D27" s="19">
        <v>0.03</v>
      </c>
      <c r="E27" s="19">
        <v>0.03</v>
      </c>
      <c r="F27" s="19">
        <v>0.03</v>
      </c>
      <c r="G27" s="19">
        <v>0.03</v>
      </c>
      <c r="H27" s="19">
        <v>0.03</v>
      </c>
      <c r="I27" s="19">
        <v>0.03</v>
      </c>
    </row>
    <row r="28" spans="1:9" ht="15.75">
      <c r="A28" s="17" t="s">
        <v>29</v>
      </c>
      <c r="B28" s="19">
        <v>0.2</v>
      </c>
      <c r="C28" s="19">
        <v>0.19</v>
      </c>
      <c r="D28" s="19">
        <v>0.19</v>
      </c>
      <c r="E28" s="19">
        <v>0.2</v>
      </c>
      <c r="F28" s="19">
        <v>0.19</v>
      </c>
      <c r="G28" s="19">
        <v>0.19</v>
      </c>
      <c r="H28" s="19">
        <v>0.19</v>
      </c>
      <c r="I28" s="19">
        <v>0.18</v>
      </c>
    </row>
    <row r="29" spans="1:9" ht="15.75">
      <c r="A29" s="17" t="s">
        <v>30</v>
      </c>
      <c r="B29" s="19">
        <v>0.13</v>
      </c>
      <c r="C29" s="19">
        <v>0.36</v>
      </c>
      <c r="D29" s="19">
        <v>0.19</v>
      </c>
      <c r="E29" s="19">
        <v>0.03</v>
      </c>
      <c r="F29" s="19">
        <v>0</v>
      </c>
      <c r="G29" s="19">
        <v>0.01</v>
      </c>
      <c r="H29" s="19">
        <v>0.05</v>
      </c>
      <c r="I29" s="19">
        <v>0.13</v>
      </c>
    </row>
    <row r="30" spans="1:10" ht="15.75">
      <c r="A30" s="17" t="s">
        <v>31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7"/>
    </row>
    <row r="31" spans="1:10" ht="15.75">
      <c r="A31" s="17" t="s">
        <v>32</v>
      </c>
      <c r="B31" s="19">
        <f aca="true" t="shared" si="1" ref="B31:I31">SUM(B14:B30)</f>
        <v>11.110996978851965</v>
      </c>
      <c r="C31" s="19">
        <f t="shared" si="1"/>
        <v>10.53556208053691</v>
      </c>
      <c r="D31" s="19">
        <f t="shared" si="1"/>
        <v>9.659736454411522</v>
      </c>
      <c r="E31" s="19">
        <f t="shared" si="1"/>
        <v>10.670155266813762</v>
      </c>
      <c r="F31" s="19">
        <f t="shared" si="1"/>
        <v>12.559999999999999</v>
      </c>
      <c r="G31" s="19">
        <f t="shared" si="1"/>
        <v>12.339999999999998</v>
      </c>
      <c r="H31" s="19">
        <f t="shared" si="1"/>
        <v>12.059999999999997</v>
      </c>
      <c r="I31" s="19">
        <f t="shared" si="1"/>
        <v>10.57</v>
      </c>
      <c r="J31" s="7"/>
    </row>
    <row r="32" spans="1:9" ht="15.75">
      <c r="A32" s="12"/>
      <c r="B32" s="19"/>
      <c r="C32" s="19"/>
      <c r="D32" s="19"/>
      <c r="E32" s="19"/>
      <c r="F32" s="19"/>
      <c r="G32" s="19"/>
      <c r="H32" s="19"/>
      <c r="I32" s="19"/>
    </row>
    <row r="33" spans="1:9" ht="15.75">
      <c r="A33" s="17" t="s">
        <v>33</v>
      </c>
      <c r="B33" s="19">
        <f>B133/B142*100</f>
        <v>0.22192490289167027</v>
      </c>
      <c r="C33" s="19">
        <f>C133/C142*100</f>
        <v>0.24370805369127516</v>
      </c>
      <c r="D33" s="19">
        <f>D133/D142*100</f>
        <v>0.2932558520216075</v>
      </c>
      <c r="E33" s="19">
        <f>E133/E142*100</f>
        <v>0.34747078532320014</v>
      </c>
      <c r="F33" s="19">
        <v>0.28</v>
      </c>
      <c r="G33" s="19">
        <v>0.33</v>
      </c>
      <c r="H33" s="19">
        <v>0.31</v>
      </c>
      <c r="I33" s="19">
        <v>0.28</v>
      </c>
    </row>
    <row r="34" spans="1:9" ht="15.75">
      <c r="A34" s="17" t="s">
        <v>34</v>
      </c>
      <c r="B34" s="19">
        <v>0.25</v>
      </c>
      <c r="C34" s="19">
        <v>0.25</v>
      </c>
      <c r="D34" s="19">
        <v>0.25</v>
      </c>
      <c r="E34" s="19">
        <v>0.26</v>
      </c>
      <c r="F34" s="19">
        <v>0.28</v>
      </c>
      <c r="G34" s="19">
        <v>0.26</v>
      </c>
      <c r="H34" s="19">
        <v>0.28</v>
      </c>
      <c r="I34" s="19">
        <v>0.28</v>
      </c>
    </row>
    <row r="35" spans="1:9" ht="15.75">
      <c r="A35" s="17" t="s">
        <v>35</v>
      </c>
      <c r="B35" s="19">
        <v>1.16</v>
      </c>
      <c r="C35" s="19">
        <v>1.17</v>
      </c>
      <c r="D35" s="19">
        <v>0.68</v>
      </c>
      <c r="E35" s="19">
        <v>0.52</v>
      </c>
      <c r="F35" s="19">
        <v>0.63</v>
      </c>
      <c r="G35" s="19">
        <v>0.66</v>
      </c>
      <c r="H35" s="19">
        <v>0.63</v>
      </c>
      <c r="I35" s="19">
        <v>0.52</v>
      </c>
    </row>
    <row r="36" spans="1:10" ht="15.75">
      <c r="A36" s="17" t="s">
        <v>36</v>
      </c>
      <c r="B36" s="19">
        <f aca="true" t="shared" si="2" ref="B36:I36">SUM(B33:B35)</f>
        <v>1.6319249028916702</v>
      </c>
      <c r="C36" s="19">
        <f t="shared" si="2"/>
        <v>1.6637080536912752</v>
      </c>
      <c r="D36" s="19">
        <f t="shared" si="2"/>
        <v>1.2232558520216075</v>
      </c>
      <c r="E36" s="19">
        <f t="shared" si="2"/>
        <v>1.1274707853232002</v>
      </c>
      <c r="F36" s="19">
        <f t="shared" si="2"/>
        <v>1.19</v>
      </c>
      <c r="G36" s="19">
        <f t="shared" si="2"/>
        <v>1.25</v>
      </c>
      <c r="H36" s="19">
        <f t="shared" si="2"/>
        <v>1.2200000000000002</v>
      </c>
      <c r="I36" s="19">
        <f t="shared" si="2"/>
        <v>1.08</v>
      </c>
      <c r="J36" s="7"/>
    </row>
    <row r="37" spans="1:10" ht="15.75">
      <c r="A37" s="12"/>
      <c r="B37" s="19"/>
      <c r="C37" s="19"/>
      <c r="D37" s="19"/>
      <c r="E37" s="19"/>
      <c r="F37" s="19"/>
      <c r="G37" s="19"/>
      <c r="H37" s="19"/>
      <c r="I37" s="19"/>
      <c r="J37" s="7"/>
    </row>
    <row r="38" spans="1:10" ht="15.75">
      <c r="A38" s="17" t="s">
        <v>37</v>
      </c>
      <c r="B38" s="19">
        <f aca="true" t="shared" si="3" ref="B38:I38">(B31+B36)</f>
        <v>12.742921881743635</v>
      </c>
      <c r="C38" s="19">
        <f t="shared" si="3"/>
        <v>12.199270134228184</v>
      </c>
      <c r="D38" s="19">
        <f t="shared" si="3"/>
        <v>10.88299230643313</v>
      </c>
      <c r="E38" s="19">
        <f t="shared" si="3"/>
        <v>11.797626052136962</v>
      </c>
      <c r="F38" s="19">
        <f t="shared" si="3"/>
        <v>13.749999999999998</v>
      </c>
      <c r="G38" s="19">
        <f t="shared" si="3"/>
        <v>13.589999999999998</v>
      </c>
      <c r="H38" s="19">
        <f t="shared" si="3"/>
        <v>13.279999999999998</v>
      </c>
      <c r="I38" s="19">
        <f t="shared" si="3"/>
        <v>11.65</v>
      </c>
      <c r="J38" s="7"/>
    </row>
    <row r="39" spans="1:10" ht="15.75">
      <c r="A39" s="12"/>
      <c r="B39" s="19"/>
      <c r="C39" s="19"/>
      <c r="D39" s="19"/>
      <c r="E39" s="19"/>
      <c r="F39" s="19"/>
      <c r="G39" s="19"/>
      <c r="H39" s="19"/>
      <c r="I39" s="19"/>
      <c r="J39" s="7"/>
    </row>
    <row r="40" spans="1:10" ht="15.75">
      <c r="A40" s="17" t="s">
        <v>38</v>
      </c>
      <c r="B40" s="19">
        <f aca="true" t="shared" si="4" ref="B40:I40">(B10-B38)</f>
        <v>3.8254855416486837</v>
      </c>
      <c r="C40" s="19">
        <f t="shared" si="4"/>
        <v>4.085545302013427</v>
      </c>
      <c r="D40" s="19">
        <f t="shared" si="4"/>
        <v>5.397168112620724</v>
      </c>
      <c r="E40" s="19">
        <f t="shared" si="4"/>
        <v>4.78062025006129</v>
      </c>
      <c r="F40" s="19">
        <f t="shared" si="4"/>
        <v>3.0200000000000014</v>
      </c>
      <c r="G40" s="19">
        <f t="shared" si="4"/>
        <v>4.120000000000003</v>
      </c>
      <c r="H40" s="19">
        <f t="shared" si="4"/>
        <v>2.3400000000000016</v>
      </c>
      <c r="I40" s="19">
        <f t="shared" si="4"/>
        <v>4.83</v>
      </c>
      <c r="J40" s="7"/>
    </row>
    <row r="41" spans="1:15" ht="4.5" customHeight="1">
      <c r="A41" s="13"/>
      <c r="B41" s="13"/>
      <c r="C41" s="13"/>
      <c r="D41" s="13"/>
      <c r="E41" s="13"/>
      <c r="F41" s="13"/>
      <c r="G41" s="13"/>
      <c r="H41" s="13"/>
      <c r="I41" s="13"/>
      <c r="O41" s="6" t="s">
        <v>12</v>
      </c>
    </row>
    <row r="42" spans="1:9" ht="15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17" t="s">
        <v>39</v>
      </c>
      <c r="B44" s="12"/>
      <c r="C44" s="12"/>
      <c r="D44" s="12"/>
      <c r="E44" s="12"/>
      <c r="F44" s="12"/>
      <c r="G44" s="12"/>
      <c r="H44" s="12"/>
      <c r="I44" s="12"/>
    </row>
    <row r="45" spans="1:9" ht="5.2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14" t="s">
        <v>2</v>
      </c>
      <c r="B46" s="15">
        <v>1985</v>
      </c>
      <c r="C46" s="15">
        <v>1986</v>
      </c>
      <c r="D46" s="15">
        <v>1987</v>
      </c>
      <c r="E46" s="15">
        <v>1988</v>
      </c>
      <c r="F46" s="15">
        <v>1989</v>
      </c>
      <c r="G46" s="14" t="s">
        <v>3</v>
      </c>
      <c r="H46" s="14" t="s">
        <v>4</v>
      </c>
      <c r="I46" s="14" t="s">
        <v>5</v>
      </c>
    </row>
    <row r="47" spans="1:9" ht="3.75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.75">
      <c r="A48" s="12"/>
      <c r="B48" s="12"/>
      <c r="C48" s="12"/>
      <c r="D48" s="12"/>
      <c r="E48" s="12"/>
      <c r="F48" s="16" t="s">
        <v>6</v>
      </c>
      <c r="G48" s="12"/>
      <c r="H48" s="12"/>
      <c r="I48" s="12"/>
    </row>
    <row r="49" spans="1:9" ht="15.75">
      <c r="A49" s="17" t="s">
        <v>7</v>
      </c>
      <c r="B49" s="12"/>
      <c r="C49" s="12"/>
      <c r="D49" s="12"/>
      <c r="E49" s="12"/>
      <c r="F49" s="12"/>
      <c r="G49" s="12"/>
      <c r="H49" s="12"/>
      <c r="I49" s="12"/>
    </row>
    <row r="50" spans="1:10" ht="15.75">
      <c r="A50" s="17" t="s">
        <v>8</v>
      </c>
      <c r="B50" s="19">
        <f>B107/B170*100</f>
        <v>15.514803625377644</v>
      </c>
      <c r="C50" s="19">
        <f>C107/C170*100</f>
        <v>15.304110738255034</v>
      </c>
      <c r="D50" s="19">
        <f>D107/D170*100</f>
        <v>15.112702569978719</v>
      </c>
      <c r="E50" s="19">
        <f>E107/E170*100</f>
        <v>15.271880362834029</v>
      </c>
      <c r="F50" s="19">
        <f aca="true" t="shared" si="5" ref="F50:I52">F7</f>
        <v>15.59</v>
      </c>
      <c r="G50" s="19">
        <f t="shared" si="5"/>
        <v>16.5</v>
      </c>
      <c r="H50" s="19">
        <f t="shared" si="5"/>
        <v>14.46</v>
      </c>
      <c r="I50" s="19">
        <f t="shared" si="5"/>
        <v>15.42</v>
      </c>
      <c r="J50" s="7"/>
    </row>
    <row r="51" spans="1:10" ht="15.75">
      <c r="A51" s="17" t="s">
        <v>9</v>
      </c>
      <c r="B51" s="19">
        <f>B108/B170*100</f>
        <v>1.0536037980146742</v>
      </c>
      <c r="C51" s="19">
        <f>C108/C170*100</f>
        <v>0.9807046979865772</v>
      </c>
      <c r="D51" s="19">
        <f>D108/D170*100</f>
        <v>1.1674578490751348</v>
      </c>
      <c r="E51" s="19">
        <f>E108/E170*100</f>
        <v>1.3063659393642233</v>
      </c>
      <c r="F51" s="19">
        <f t="shared" si="5"/>
        <v>1.15</v>
      </c>
      <c r="G51" s="19">
        <f t="shared" si="5"/>
        <v>1.18</v>
      </c>
      <c r="H51" s="19">
        <f t="shared" si="5"/>
        <v>1.13</v>
      </c>
      <c r="I51" s="19">
        <f t="shared" si="5"/>
        <v>0.99</v>
      </c>
      <c r="J51" s="7"/>
    </row>
    <row r="52" spans="1:10" ht="15.75">
      <c r="A52" s="17" t="s">
        <v>40</v>
      </c>
      <c r="B52" s="19">
        <v>0</v>
      </c>
      <c r="C52" s="19">
        <v>0</v>
      </c>
      <c r="D52" s="19">
        <v>0</v>
      </c>
      <c r="E52" s="19">
        <v>0</v>
      </c>
      <c r="F52" s="19">
        <f t="shared" si="5"/>
        <v>0.03</v>
      </c>
      <c r="G52" s="19">
        <f t="shared" si="5"/>
        <v>0.03</v>
      </c>
      <c r="H52" s="19">
        <f t="shared" si="5"/>
        <v>0.03</v>
      </c>
      <c r="I52" s="19">
        <f t="shared" si="5"/>
        <v>0.07</v>
      </c>
      <c r="J52" s="7"/>
    </row>
    <row r="53" spans="1:10" ht="15.75">
      <c r="A53" s="17" t="s">
        <v>11</v>
      </c>
      <c r="B53" s="19">
        <f aca="true" t="shared" si="6" ref="B53:I53">SUM(B50:B52)</f>
        <v>16.56840742339232</v>
      </c>
      <c r="C53" s="19">
        <f t="shared" si="6"/>
        <v>16.28481543624161</v>
      </c>
      <c r="D53" s="19">
        <f t="shared" si="6"/>
        <v>16.280160419053853</v>
      </c>
      <c r="E53" s="19">
        <f t="shared" si="6"/>
        <v>16.578246302198252</v>
      </c>
      <c r="F53" s="19">
        <f t="shared" si="6"/>
        <v>16.77</v>
      </c>
      <c r="G53" s="19">
        <f t="shared" si="6"/>
        <v>17.71</v>
      </c>
      <c r="H53" s="19">
        <f t="shared" si="6"/>
        <v>15.62</v>
      </c>
      <c r="I53" s="19">
        <f t="shared" si="6"/>
        <v>16.48</v>
      </c>
      <c r="J53" s="7"/>
    </row>
    <row r="54" spans="1:10" ht="15.75">
      <c r="A54" s="12"/>
      <c r="B54" s="19"/>
      <c r="C54" s="19"/>
      <c r="D54" s="19"/>
      <c r="E54" s="19"/>
      <c r="F54" s="19"/>
      <c r="G54" s="19"/>
      <c r="H54" s="19"/>
      <c r="I54" s="19"/>
      <c r="J54" s="7"/>
    </row>
    <row r="55" spans="1:10" ht="15.75">
      <c r="A55" s="17" t="s">
        <v>41</v>
      </c>
      <c r="B55" s="19"/>
      <c r="C55" s="19"/>
      <c r="D55" s="19"/>
      <c r="E55" s="19"/>
      <c r="F55" s="19"/>
      <c r="G55" s="19"/>
      <c r="H55" s="19"/>
      <c r="I55" s="19"/>
      <c r="J55" s="7"/>
    </row>
    <row r="56" spans="1:10" ht="15.75">
      <c r="A56" s="17" t="s">
        <v>42</v>
      </c>
      <c r="B56" s="19">
        <f aca="true" t="shared" si="7" ref="B56:I56">B31</f>
        <v>11.110996978851965</v>
      </c>
      <c r="C56" s="19">
        <f t="shared" si="7"/>
        <v>10.53556208053691</v>
      </c>
      <c r="D56" s="19">
        <f t="shared" si="7"/>
        <v>9.659736454411522</v>
      </c>
      <c r="E56" s="19">
        <f t="shared" si="7"/>
        <v>10.670155266813762</v>
      </c>
      <c r="F56" s="19">
        <f t="shared" si="7"/>
        <v>12.559999999999999</v>
      </c>
      <c r="G56" s="19">
        <f t="shared" si="7"/>
        <v>12.339999999999998</v>
      </c>
      <c r="H56" s="19">
        <f t="shared" si="7"/>
        <v>12.059999999999997</v>
      </c>
      <c r="I56" s="19">
        <f t="shared" si="7"/>
        <v>10.57</v>
      </c>
      <c r="J56" s="7"/>
    </row>
    <row r="57" spans="1:10" ht="15.75">
      <c r="A57" s="17" t="s">
        <v>33</v>
      </c>
      <c r="B57" s="19">
        <f aca="true" t="shared" si="8" ref="B57:I57">B33</f>
        <v>0.22192490289167027</v>
      </c>
      <c r="C57" s="19">
        <f t="shared" si="8"/>
        <v>0.24370805369127516</v>
      </c>
      <c r="D57" s="19">
        <f t="shared" si="8"/>
        <v>0.2932558520216075</v>
      </c>
      <c r="E57" s="19">
        <f t="shared" si="8"/>
        <v>0.34747078532320014</v>
      </c>
      <c r="F57" s="19">
        <f t="shared" si="8"/>
        <v>0.28</v>
      </c>
      <c r="G57" s="19">
        <f t="shared" si="8"/>
        <v>0.33</v>
      </c>
      <c r="H57" s="19">
        <f t="shared" si="8"/>
        <v>0.31</v>
      </c>
      <c r="I57" s="19">
        <f t="shared" si="8"/>
        <v>0.28</v>
      </c>
      <c r="J57" s="7"/>
    </row>
    <row r="58" spans="1:10" ht="15.75">
      <c r="A58" s="17" t="s">
        <v>34</v>
      </c>
      <c r="B58" s="19">
        <v>0.25</v>
      </c>
      <c r="C58" s="19">
        <v>0.25</v>
      </c>
      <c r="D58" s="19">
        <v>0.25</v>
      </c>
      <c r="E58" s="19">
        <f>E34</f>
        <v>0.26</v>
      </c>
      <c r="F58" s="19">
        <f>F34</f>
        <v>0.28</v>
      </c>
      <c r="G58" s="19">
        <f>G34</f>
        <v>0.26</v>
      </c>
      <c r="H58" s="19">
        <f>H34</f>
        <v>0.28</v>
      </c>
      <c r="I58" s="19">
        <f>I34</f>
        <v>0.28</v>
      </c>
      <c r="J58" s="7"/>
    </row>
    <row r="59" spans="1:9" ht="15.75">
      <c r="A59" s="17" t="s">
        <v>43</v>
      </c>
      <c r="B59" s="19">
        <v>0.9</v>
      </c>
      <c r="C59" s="19">
        <v>0.87</v>
      </c>
      <c r="D59" s="19">
        <v>0.84</v>
      </c>
      <c r="E59" s="19">
        <v>0.88</v>
      </c>
      <c r="F59" s="19">
        <v>1.12</v>
      </c>
      <c r="G59" s="19">
        <v>1.27</v>
      </c>
      <c r="H59" s="19">
        <v>1.02</v>
      </c>
      <c r="I59" s="19">
        <v>0.95</v>
      </c>
    </row>
    <row r="60" spans="1:9" ht="15.75">
      <c r="A60" s="17" t="s">
        <v>44</v>
      </c>
      <c r="B60" s="19">
        <v>0.11</v>
      </c>
      <c r="C60" s="19">
        <v>0.08</v>
      </c>
      <c r="D60" s="19">
        <v>0.08</v>
      </c>
      <c r="E60" s="19">
        <v>0.1</v>
      </c>
      <c r="F60" s="19">
        <v>0.13</v>
      </c>
      <c r="G60" s="19">
        <v>0.12</v>
      </c>
      <c r="H60" s="19">
        <v>0.08</v>
      </c>
      <c r="I60" s="19">
        <v>0.05</v>
      </c>
    </row>
    <row r="61" spans="1:9" ht="15.75">
      <c r="A61" s="17" t="s">
        <v>45</v>
      </c>
      <c r="B61" s="19">
        <v>0.35</v>
      </c>
      <c r="C61" s="19">
        <v>0.34</v>
      </c>
      <c r="D61" s="19">
        <v>0.38</v>
      </c>
      <c r="E61" s="19">
        <v>0.47</v>
      </c>
      <c r="F61" s="19">
        <v>0.36</v>
      </c>
      <c r="G61" s="19">
        <v>0.45</v>
      </c>
      <c r="H61" s="19">
        <v>0.4</v>
      </c>
      <c r="I61" s="19">
        <v>0.4</v>
      </c>
    </row>
    <row r="62" spans="1:10" ht="15.75">
      <c r="A62" s="17" t="s">
        <v>46</v>
      </c>
      <c r="B62" s="19">
        <v>0.12</v>
      </c>
      <c r="C62" s="19">
        <v>0.14</v>
      </c>
      <c r="D62" s="19">
        <v>0.11</v>
      </c>
      <c r="E62" s="19">
        <v>0.13</v>
      </c>
      <c r="F62" s="19">
        <v>0.33</v>
      </c>
      <c r="G62" s="19">
        <v>0.3</v>
      </c>
      <c r="H62" s="19">
        <v>0.31</v>
      </c>
      <c r="I62" s="19">
        <v>0.26</v>
      </c>
      <c r="J62" s="7"/>
    </row>
    <row r="63" spans="1:9" ht="15.75">
      <c r="A63" s="17" t="s">
        <v>47</v>
      </c>
      <c r="B63" s="19">
        <f>B165/B170*100</f>
        <v>0.5748813120414328</v>
      </c>
      <c r="C63" s="19">
        <f>C165/C170*100</f>
        <v>0.5949664429530201</v>
      </c>
      <c r="D63" s="19">
        <f>D165/D170*100</f>
        <v>0.6115567195940416</v>
      </c>
      <c r="E63" s="19">
        <f>E165/E170*100</f>
        <v>0.6392089564435728</v>
      </c>
      <c r="F63" s="19">
        <v>0.61</v>
      </c>
      <c r="G63" s="19">
        <v>0.62</v>
      </c>
      <c r="H63" s="19">
        <v>0.65</v>
      </c>
      <c r="I63" s="19">
        <v>0.62</v>
      </c>
    </row>
    <row r="64" spans="1:10" ht="15.75">
      <c r="A64" s="17" t="s">
        <v>48</v>
      </c>
      <c r="B64" s="19">
        <f aca="true" t="shared" si="9" ref="B64:I64">SUM(B56:B63)</f>
        <v>13.637803193785066</v>
      </c>
      <c r="C64" s="19">
        <f t="shared" si="9"/>
        <v>13.054236577181204</v>
      </c>
      <c r="D64" s="19">
        <f t="shared" si="9"/>
        <v>12.224549026027171</v>
      </c>
      <c r="E64" s="19">
        <f t="shared" si="9"/>
        <v>13.496835008580536</v>
      </c>
      <c r="F64" s="19">
        <f t="shared" si="9"/>
        <v>15.669999999999998</v>
      </c>
      <c r="G64" s="19">
        <f t="shared" si="9"/>
        <v>15.689999999999996</v>
      </c>
      <c r="H64" s="19">
        <f t="shared" si="9"/>
        <v>15.109999999999998</v>
      </c>
      <c r="I64" s="19">
        <f t="shared" si="9"/>
        <v>13.409999999999998</v>
      </c>
      <c r="J64" s="7"/>
    </row>
    <row r="65" spans="1:10" ht="15.75">
      <c r="A65" s="12"/>
      <c r="B65" s="19"/>
      <c r="C65" s="19"/>
      <c r="D65" s="19"/>
      <c r="E65" s="19"/>
      <c r="F65" s="19"/>
      <c r="G65" s="19"/>
      <c r="H65" s="19"/>
      <c r="I65" s="19"/>
      <c r="J65" s="7"/>
    </row>
    <row r="66" spans="1:10" ht="15.75">
      <c r="A66" s="17" t="s">
        <v>49</v>
      </c>
      <c r="B66" s="19">
        <f aca="true" t="shared" si="10" ref="B66:I66">B10-B64</f>
        <v>2.930604229607253</v>
      </c>
      <c r="C66" s="19">
        <f t="shared" si="10"/>
        <v>3.230578859060408</v>
      </c>
      <c r="D66" s="19">
        <f t="shared" si="10"/>
        <v>4.055611393026682</v>
      </c>
      <c r="E66" s="19">
        <f t="shared" si="10"/>
        <v>3.081411293617716</v>
      </c>
      <c r="F66" s="19">
        <f t="shared" si="10"/>
        <v>1.1000000000000014</v>
      </c>
      <c r="G66" s="19">
        <f t="shared" si="10"/>
        <v>2.020000000000005</v>
      </c>
      <c r="H66" s="19">
        <f t="shared" si="10"/>
        <v>0.5100000000000016</v>
      </c>
      <c r="I66" s="19">
        <f t="shared" si="10"/>
        <v>3.070000000000002</v>
      </c>
      <c r="J66" s="7"/>
    </row>
    <row r="67" spans="1:9" ht="6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5.75">
      <c r="A68" s="17" t="s">
        <v>50</v>
      </c>
      <c r="B68" s="12"/>
      <c r="C68" s="12"/>
      <c r="D68" s="12"/>
      <c r="E68" s="12"/>
      <c r="F68" s="12"/>
      <c r="G68" s="12"/>
      <c r="H68" s="12"/>
      <c r="I68" s="12"/>
    </row>
    <row r="69" spans="1:9" ht="15.75">
      <c r="A69" s="17" t="s">
        <v>51</v>
      </c>
      <c r="B69" s="12"/>
      <c r="C69" s="12"/>
      <c r="D69" s="12"/>
      <c r="E69" s="12"/>
      <c r="F69" s="12"/>
      <c r="G69" s="12"/>
      <c r="H69" s="12"/>
      <c r="I69" s="12"/>
    </row>
    <row r="70" spans="1:9" ht="15.75">
      <c r="A70" s="17" t="s">
        <v>52</v>
      </c>
      <c r="B70" s="12"/>
      <c r="C70" s="12"/>
      <c r="D70" s="12"/>
      <c r="E70" s="12"/>
      <c r="F70" s="12"/>
      <c r="G70" s="12"/>
      <c r="H70" s="12"/>
      <c r="I70" s="12"/>
    </row>
    <row r="71" spans="1:9" ht="15.75">
      <c r="A71" s="17" t="s">
        <v>53</v>
      </c>
      <c r="B71" s="12"/>
      <c r="C71" s="12"/>
      <c r="D71" s="12"/>
      <c r="E71" s="12"/>
      <c r="F71" s="12"/>
      <c r="G71" s="12"/>
      <c r="H71" s="12"/>
      <c r="I71" s="12"/>
    </row>
    <row r="72" spans="1:9" ht="15.75">
      <c r="A72" s="17" t="s">
        <v>54</v>
      </c>
      <c r="B72" s="12"/>
      <c r="C72" s="12"/>
      <c r="D72" s="12"/>
      <c r="E72" s="12"/>
      <c r="F72" s="12"/>
      <c r="G72" s="12"/>
      <c r="H72" s="12"/>
      <c r="I72" s="12"/>
    </row>
    <row r="73" spans="1:9" ht="15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.7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.7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.75">
      <c r="A76" s="12"/>
      <c r="B76" s="12"/>
      <c r="C76" s="12"/>
      <c r="D76" s="12"/>
      <c r="E76" s="12"/>
      <c r="F76" s="12"/>
      <c r="G76" s="12"/>
      <c r="H76" s="12"/>
      <c r="I76" s="12"/>
    </row>
    <row r="101" ht="15.75">
      <c r="A101" s="1" t="s">
        <v>55</v>
      </c>
    </row>
    <row r="102" spans="1:13" ht="15.75">
      <c r="A102" s="2" t="s">
        <v>1</v>
      </c>
      <c r="B102" s="2" t="s">
        <v>1</v>
      </c>
      <c r="C102" s="2" t="s">
        <v>1</v>
      </c>
      <c r="D102" s="2" t="s">
        <v>1</v>
      </c>
      <c r="E102" s="2" t="s">
        <v>1</v>
      </c>
      <c r="F102" s="2" t="s">
        <v>1</v>
      </c>
      <c r="G102" s="2" t="s">
        <v>1</v>
      </c>
      <c r="H102" s="2" t="s">
        <v>1</v>
      </c>
      <c r="I102" s="6" t="s">
        <v>12</v>
      </c>
      <c r="J102" s="6" t="s">
        <v>12</v>
      </c>
      <c r="K102" s="6" t="s">
        <v>12</v>
      </c>
      <c r="L102" s="6" t="s">
        <v>12</v>
      </c>
      <c r="M102" s="6" t="s">
        <v>12</v>
      </c>
    </row>
    <row r="103" spans="1:8" ht="15.75">
      <c r="A103" s="3" t="s">
        <v>2</v>
      </c>
      <c r="B103" s="4">
        <v>1985</v>
      </c>
      <c r="C103" s="4">
        <v>1986</v>
      </c>
      <c r="D103" s="4">
        <v>1987</v>
      </c>
      <c r="E103" s="4">
        <v>1988</v>
      </c>
      <c r="F103" s="4">
        <v>1989</v>
      </c>
      <c r="G103" s="3" t="s">
        <v>3</v>
      </c>
      <c r="H103" s="3" t="s">
        <v>4</v>
      </c>
    </row>
    <row r="104" spans="1:8" ht="15.75">
      <c r="A104" s="2" t="s">
        <v>1</v>
      </c>
      <c r="B104" s="2" t="s">
        <v>1</v>
      </c>
      <c r="C104" s="2" t="s">
        <v>1</v>
      </c>
      <c r="D104" s="2" t="s">
        <v>1</v>
      </c>
      <c r="E104" s="2" t="s">
        <v>1</v>
      </c>
      <c r="F104" s="2" t="s">
        <v>1</v>
      </c>
      <c r="G104" s="2" t="s">
        <v>1</v>
      </c>
      <c r="H104" s="2" t="s">
        <v>1</v>
      </c>
    </row>
    <row r="105" ht="15.75">
      <c r="E105" s="5" t="s">
        <v>6</v>
      </c>
    </row>
    <row r="106" ht="15.75">
      <c r="A106" s="6" t="s">
        <v>7</v>
      </c>
    </row>
    <row r="107" spans="1:8" ht="15.75">
      <c r="A107" s="6" t="s">
        <v>8</v>
      </c>
      <c r="B107" s="8">
        <v>1797.39</v>
      </c>
      <c r="C107" s="8">
        <v>1824.25</v>
      </c>
      <c r="D107" s="8">
        <v>1846.47</v>
      </c>
      <c r="E107" s="8">
        <v>1868.82</v>
      </c>
      <c r="F107" s="8">
        <v>2047.4</v>
      </c>
      <c r="G107" s="8">
        <v>2260.32</v>
      </c>
      <c r="H107" s="8">
        <v>2003.38</v>
      </c>
    </row>
    <row r="108" spans="1:8" ht="15.75">
      <c r="A108" s="6" t="s">
        <v>9</v>
      </c>
      <c r="B108" s="8">
        <v>122.06</v>
      </c>
      <c r="C108" s="8">
        <v>116.9</v>
      </c>
      <c r="D108" s="8">
        <v>142.64</v>
      </c>
      <c r="E108" s="8">
        <v>159.86</v>
      </c>
      <c r="F108" s="8">
        <v>151.12</v>
      </c>
      <c r="G108" s="8">
        <v>161.03</v>
      </c>
      <c r="H108" s="8">
        <v>156.41</v>
      </c>
    </row>
    <row r="109" spans="1:8" ht="15.75">
      <c r="A109" s="6" t="s">
        <v>10</v>
      </c>
      <c r="B109" s="8">
        <v>0</v>
      </c>
      <c r="C109" s="8">
        <v>0</v>
      </c>
      <c r="D109" s="8">
        <v>0</v>
      </c>
      <c r="E109" s="8">
        <v>0</v>
      </c>
      <c r="F109" s="8">
        <v>3.83</v>
      </c>
      <c r="G109" s="8">
        <v>4.61</v>
      </c>
      <c r="H109" s="8">
        <v>4.53</v>
      </c>
    </row>
    <row r="110" spans="1:8" ht="15.75">
      <c r="A110" s="6" t="s">
        <v>11</v>
      </c>
      <c r="B110" s="8">
        <v>1919.45</v>
      </c>
      <c r="C110" s="8">
        <v>1941.15</v>
      </c>
      <c r="D110" s="8">
        <v>1989.11</v>
      </c>
      <c r="E110" s="8">
        <f>(E107+E108)</f>
        <v>2028.6799999999998</v>
      </c>
      <c r="F110" s="8">
        <f>SUM(F107:F109)</f>
        <v>2202.35</v>
      </c>
      <c r="G110" s="8">
        <f>SUM(G107:G109)</f>
        <v>2425.9600000000005</v>
      </c>
      <c r="H110" s="8">
        <f>SUM(H107:H109)</f>
        <v>2164.32</v>
      </c>
    </row>
    <row r="111" spans="1:7" ht="15.75">
      <c r="A111" s="6" t="s">
        <v>12</v>
      </c>
      <c r="B111" s="9" t="s">
        <v>12</v>
      </c>
      <c r="C111" s="9" t="s">
        <v>12</v>
      </c>
      <c r="D111" s="9" t="s">
        <v>12</v>
      </c>
      <c r="E111" s="9" t="s">
        <v>12</v>
      </c>
      <c r="F111" s="9" t="s">
        <v>12</v>
      </c>
      <c r="G111" s="9" t="s">
        <v>12</v>
      </c>
    </row>
    <row r="112" ht="15.75">
      <c r="A112" s="6" t="s">
        <v>13</v>
      </c>
    </row>
    <row r="113" spans="1:7" ht="15.75">
      <c r="A113" s="6" t="s">
        <v>14</v>
      </c>
      <c r="F113" s="9" t="s">
        <v>12</v>
      </c>
      <c r="G113" s="9" t="s">
        <v>12</v>
      </c>
    </row>
    <row r="114" spans="1:8" ht="15.75">
      <c r="A114" s="6" t="s">
        <v>15</v>
      </c>
      <c r="B114" s="8">
        <v>727.58</v>
      </c>
      <c r="C114" s="8">
        <v>646.99</v>
      </c>
      <c r="D114" s="8">
        <v>594.56</v>
      </c>
      <c r="E114" s="8">
        <v>735.61</v>
      </c>
      <c r="F114" s="8">
        <v>957.66</v>
      </c>
      <c r="G114" s="8">
        <v>956.74</v>
      </c>
      <c r="H114" s="8">
        <v>1006.87</v>
      </c>
    </row>
    <row r="115" spans="1:8" ht="15.75">
      <c r="A115" s="6" t="s">
        <v>16</v>
      </c>
      <c r="B115" s="8">
        <v>49.42</v>
      </c>
      <c r="C115" s="8">
        <v>45.9</v>
      </c>
      <c r="D115" s="8">
        <v>50.23</v>
      </c>
      <c r="E115" s="8">
        <v>51.16</v>
      </c>
      <c r="F115" s="8">
        <v>52.33</v>
      </c>
      <c r="G115" s="8">
        <v>52.14</v>
      </c>
      <c r="H115" s="8">
        <v>51.58</v>
      </c>
    </row>
    <row r="116" spans="1:8" ht="15.75">
      <c r="A116" s="6" t="s">
        <v>17</v>
      </c>
      <c r="B116" s="8">
        <v>71.8</v>
      </c>
      <c r="C116" s="8">
        <v>78.82</v>
      </c>
      <c r="D116" s="8">
        <v>66.05</v>
      </c>
      <c r="E116" s="8">
        <v>70.78</v>
      </c>
      <c r="F116" s="8">
        <v>100.52</v>
      </c>
      <c r="G116" s="8">
        <v>109.78</v>
      </c>
      <c r="H116" s="8">
        <v>66.73</v>
      </c>
    </row>
    <row r="117" spans="1:8" ht="15.75">
      <c r="A117" s="6" t="s">
        <v>18</v>
      </c>
      <c r="B117" s="8">
        <v>46.33</v>
      </c>
      <c r="C117" s="8">
        <v>54.44</v>
      </c>
      <c r="D117" s="8">
        <v>42.08</v>
      </c>
      <c r="E117" s="8">
        <v>54.97</v>
      </c>
      <c r="F117" s="8">
        <v>69.66</v>
      </c>
      <c r="G117" s="8">
        <v>73.17</v>
      </c>
      <c r="H117" s="8">
        <v>44.71</v>
      </c>
    </row>
    <row r="118" spans="1:8" ht="15.75">
      <c r="A118" s="6" t="s">
        <v>19</v>
      </c>
      <c r="B118" s="8">
        <v>16.32</v>
      </c>
      <c r="C118" s="8">
        <v>17.72</v>
      </c>
      <c r="D118" s="8">
        <v>14.45</v>
      </c>
      <c r="E118" s="8">
        <v>16.95</v>
      </c>
      <c r="F118" s="8">
        <v>14.14</v>
      </c>
      <c r="G118" s="8">
        <v>17.39</v>
      </c>
      <c r="H118" s="8">
        <v>12.51</v>
      </c>
    </row>
    <row r="119" ht="15.75">
      <c r="A119" s="6" t="s">
        <v>20</v>
      </c>
    </row>
    <row r="120" spans="1:8" ht="15.75">
      <c r="A120" s="6" t="s">
        <v>21</v>
      </c>
      <c r="B120" s="8">
        <v>88.61</v>
      </c>
      <c r="C120" s="8">
        <v>97</v>
      </c>
      <c r="D120" s="8">
        <v>103.21</v>
      </c>
      <c r="E120" s="8">
        <v>101.54</v>
      </c>
      <c r="F120" s="8">
        <v>95.85</v>
      </c>
      <c r="G120" s="8">
        <v>102.75</v>
      </c>
      <c r="H120" s="8">
        <v>94.18</v>
      </c>
    </row>
    <row r="121" spans="1:8" ht="15.75">
      <c r="A121" s="6" t="s">
        <v>22</v>
      </c>
      <c r="B121" s="8">
        <v>7.58</v>
      </c>
      <c r="C121" s="8">
        <v>7.49</v>
      </c>
      <c r="D121" s="8">
        <v>7.76</v>
      </c>
      <c r="E121" s="8">
        <v>7.97</v>
      </c>
      <c r="F121" s="8">
        <v>11.55</v>
      </c>
      <c r="G121" s="8">
        <v>11.7</v>
      </c>
      <c r="H121" s="8">
        <v>11.11</v>
      </c>
    </row>
    <row r="122" spans="1:8" ht="15.75">
      <c r="A122" s="6" t="s">
        <v>23</v>
      </c>
      <c r="B122" s="8">
        <v>18.86</v>
      </c>
      <c r="C122" s="8">
        <v>19.33</v>
      </c>
      <c r="D122" s="8">
        <v>19.79</v>
      </c>
      <c r="E122" s="8">
        <v>20.31</v>
      </c>
      <c r="F122" s="8">
        <v>26.88</v>
      </c>
      <c r="G122" s="8">
        <v>27.22</v>
      </c>
      <c r="H122" s="8">
        <v>25.86</v>
      </c>
    </row>
    <row r="123" spans="1:8" ht="15.75">
      <c r="A123" s="6" t="s">
        <v>24</v>
      </c>
      <c r="B123" s="8">
        <v>1.89</v>
      </c>
      <c r="C123" s="8">
        <v>1.75</v>
      </c>
      <c r="D123" s="8">
        <v>1.73</v>
      </c>
      <c r="E123" s="8">
        <v>1.77</v>
      </c>
      <c r="F123" s="8">
        <v>1.55</v>
      </c>
      <c r="G123" s="8">
        <v>1.23</v>
      </c>
      <c r="H123" s="8">
        <v>1.42</v>
      </c>
    </row>
    <row r="124" spans="1:8" ht="15.75">
      <c r="A124" s="6" t="s">
        <v>25</v>
      </c>
      <c r="B124" s="8">
        <v>24.29</v>
      </c>
      <c r="C124" s="8">
        <v>18.19</v>
      </c>
      <c r="D124" s="8">
        <v>20.66</v>
      </c>
      <c r="E124" s="8">
        <v>21.15</v>
      </c>
      <c r="F124" s="8">
        <v>39.8</v>
      </c>
      <c r="G124" s="8">
        <v>46.04</v>
      </c>
      <c r="H124" s="8">
        <v>46.23</v>
      </c>
    </row>
    <row r="125" spans="1:8" ht="15.75">
      <c r="A125" s="6" t="s">
        <v>26</v>
      </c>
      <c r="B125" s="8">
        <v>25.12</v>
      </c>
      <c r="C125" s="8">
        <v>24.26</v>
      </c>
      <c r="D125" s="8">
        <v>24.7</v>
      </c>
      <c r="E125" s="8">
        <v>26.03</v>
      </c>
      <c r="F125" s="8">
        <v>40.89</v>
      </c>
      <c r="G125" s="8">
        <v>41.07</v>
      </c>
      <c r="H125" s="8">
        <v>40.74</v>
      </c>
    </row>
    <row r="126" spans="1:8" ht="15.75">
      <c r="A126" s="6" t="s">
        <v>27</v>
      </c>
      <c r="B126" s="8">
        <f>236.83*0.7</f>
        <v>165.781</v>
      </c>
      <c r="C126" s="8">
        <f>252.97*0.7</f>
        <v>177.07899999999998</v>
      </c>
      <c r="D126" s="8">
        <f>268.75*0.7</f>
        <v>188.125</v>
      </c>
      <c r="E126" s="8">
        <f>279.73*0.7</f>
        <v>195.811</v>
      </c>
      <c r="F126" s="8">
        <v>209.9</v>
      </c>
      <c r="G126" s="8">
        <v>219.79</v>
      </c>
      <c r="H126" s="8">
        <v>232.61</v>
      </c>
    </row>
    <row r="127" spans="1:8" ht="15.75">
      <c r="A127" s="6" t="s">
        <v>28</v>
      </c>
      <c r="B127" s="8">
        <v>4.02</v>
      </c>
      <c r="C127" s="8">
        <v>3.97</v>
      </c>
      <c r="D127" s="8">
        <v>4.1</v>
      </c>
      <c r="E127" s="8">
        <v>4.21</v>
      </c>
      <c r="F127" s="8">
        <v>3.62</v>
      </c>
      <c r="G127" s="8">
        <v>3.81</v>
      </c>
      <c r="H127" s="8">
        <v>3.96</v>
      </c>
    </row>
    <row r="128" spans="1:8" ht="15.75">
      <c r="A128" s="6" t="s">
        <v>29</v>
      </c>
      <c r="B128" s="8">
        <v>23.65</v>
      </c>
      <c r="C128" s="8">
        <v>22.75</v>
      </c>
      <c r="D128" s="8">
        <v>23.39</v>
      </c>
      <c r="E128" s="8">
        <v>24.93</v>
      </c>
      <c r="F128" s="8">
        <v>25.11</v>
      </c>
      <c r="G128" s="8">
        <v>26.02</v>
      </c>
      <c r="H128" s="8">
        <v>26.33</v>
      </c>
    </row>
    <row r="129" spans="1:8" ht="15.75">
      <c r="A129" s="6" t="s">
        <v>30</v>
      </c>
      <c r="B129" s="8">
        <v>15.06</v>
      </c>
      <c r="C129" s="8">
        <v>42.91</v>
      </c>
      <c r="D129" s="8">
        <v>23.25</v>
      </c>
      <c r="E129" s="8">
        <v>3.77</v>
      </c>
      <c r="F129" s="8">
        <v>0</v>
      </c>
      <c r="G129" s="8">
        <v>0.68</v>
      </c>
      <c r="H129" s="8">
        <v>0.69</v>
      </c>
    </row>
    <row r="130" spans="1:8" ht="15.75">
      <c r="A130" s="6" t="s">
        <v>31</v>
      </c>
      <c r="B130" s="8">
        <v>0</v>
      </c>
      <c r="C130" s="8">
        <v>0</v>
      </c>
      <c r="D130" s="8">
        <v>0</v>
      </c>
      <c r="E130" s="8">
        <v>0</v>
      </c>
      <c r="F130" s="8">
        <v>5.34</v>
      </c>
      <c r="G130" s="8">
        <v>6.71</v>
      </c>
      <c r="H130" s="8">
        <v>6.51</v>
      </c>
    </row>
    <row r="131" spans="1:8" ht="15.75">
      <c r="A131" s="6" t="s">
        <v>32</v>
      </c>
      <c r="B131" s="8">
        <f aca="true" t="shared" si="11" ref="B131:H131">SUM(B114:B130)</f>
        <v>1286.311</v>
      </c>
      <c r="C131" s="8">
        <f t="shared" si="11"/>
        <v>1258.5990000000004</v>
      </c>
      <c r="D131" s="8">
        <f t="shared" si="11"/>
        <v>1184.085</v>
      </c>
      <c r="E131" s="8">
        <f t="shared" si="11"/>
        <v>1336.961</v>
      </c>
      <c r="F131" s="8">
        <f t="shared" si="11"/>
        <v>1654.8</v>
      </c>
      <c r="G131" s="8">
        <f t="shared" si="11"/>
        <v>1696.2400000000002</v>
      </c>
      <c r="H131" s="8">
        <f t="shared" si="11"/>
        <v>1672.0400000000002</v>
      </c>
    </row>
    <row r="133" spans="1:8" ht="15.75">
      <c r="A133" s="6" t="s">
        <v>33</v>
      </c>
      <c r="B133" s="8">
        <v>25.71</v>
      </c>
      <c r="C133" s="8">
        <v>29.05</v>
      </c>
      <c r="D133" s="8">
        <v>35.83</v>
      </c>
      <c r="E133" s="8">
        <v>42.52</v>
      </c>
      <c r="F133" s="8">
        <v>36.75</v>
      </c>
      <c r="G133" s="8">
        <v>45.83</v>
      </c>
      <c r="H133" s="8">
        <v>42.57</v>
      </c>
    </row>
    <row r="134" spans="1:8" ht="15.75">
      <c r="A134" s="6" t="s">
        <v>34</v>
      </c>
      <c r="B134" s="8">
        <v>29.49</v>
      </c>
      <c r="C134" s="8">
        <v>30.49</v>
      </c>
      <c r="D134" s="8">
        <v>30.52</v>
      </c>
      <c r="E134" s="8">
        <v>33.16</v>
      </c>
      <c r="F134" s="8">
        <v>36.95</v>
      </c>
      <c r="G134" s="8">
        <v>36.11</v>
      </c>
      <c r="H134" s="8">
        <v>38.44</v>
      </c>
    </row>
    <row r="135" spans="1:8" ht="15.75">
      <c r="A135" s="6" t="s">
        <v>35</v>
      </c>
      <c r="B135" s="8">
        <v>134.17</v>
      </c>
      <c r="C135" s="8">
        <v>138.99</v>
      </c>
      <c r="D135" s="8">
        <v>82.75</v>
      </c>
      <c r="E135" s="8">
        <v>65.75</v>
      </c>
      <c r="F135" s="8">
        <v>82.49</v>
      </c>
      <c r="G135" s="8">
        <v>90.64</v>
      </c>
      <c r="H135" s="8">
        <v>86.65</v>
      </c>
    </row>
    <row r="136" spans="1:8" ht="15.75">
      <c r="A136" s="6" t="s">
        <v>36</v>
      </c>
      <c r="B136" s="8">
        <f aca="true" t="shared" si="12" ref="B136:H136">SUM(B133:B135)</f>
        <v>189.37</v>
      </c>
      <c r="C136" s="8">
        <f t="shared" si="12"/>
        <v>198.53</v>
      </c>
      <c r="D136" s="8">
        <f t="shared" si="12"/>
        <v>149.1</v>
      </c>
      <c r="E136" s="8">
        <f t="shared" si="12"/>
        <v>141.43</v>
      </c>
      <c r="F136" s="8">
        <f t="shared" si="12"/>
        <v>156.19</v>
      </c>
      <c r="G136" s="8">
        <f t="shared" si="12"/>
        <v>172.57999999999998</v>
      </c>
      <c r="H136" s="8">
        <f t="shared" si="12"/>
        <v>167.66</v>
      </c>
    </row>
    <row r="138" spans="1:8" ht="15.75">
      <c r="A138" s="6" t="s">
        <v>37</v>
      </c>
      <c r="B138" s="8">
        <f aca="true" t="shared" si="13" ref="B138:H138">(B131+B136)</f>
        <v>1475.681</v>
      </c>
      <c r="C138" s="8">
        <f t="shared" si="13"/>
        <v>1457.1290000000004</v>
      </c>
      <c r="D138" s="8">
        <f t="shared" si="13"/>
        <v>1333.185</v>
      </c>
      <c r="E138" s="8">
        <f t="shared" si="13"/>
        <v>1478.391</v>
      </c>
      <c r="F138" s="8">
        <f t="shared" si="13"/>
        <v>1810.99</v>
      </c>
      <c r="G138" s="8">
        <f t="shared" si="13"/>
        <v>1868.8200000000002</v>
      </c>
      <c r="H138" s="8">
        <f t="shared" si="13"/>
        <v>1839.7000000000003</v>
      </c>
    </row>
    <row r="140" spans="1:8" ht="15.75">
      <c r="A140" s="6" t="s">
        <v>38</v>
      </c>
      <c r="B140" s="8">
        <f aca="true" t="shared" si="14" ref="B140:H140">(B110-B138)</f>
        <v>443.769</v>
      </c>
      <c r="C140" s="8">
        <f t="shared" si="14"/>
        <v>484.02099999999973</v>
      </c>
      <c r="D140" s="8">
        <f t="shared" si="14"/>
        <v>655.925</v>
      </c>
      <c r="E140" s="8">
        <f t="shared" si="14"/>
        <v>550.2889999999998</v>
      </c>
      <c r="F140" s="8">
        <f t="shared" si="14"/>
        <v>391.3599999999999</v>
      </c>
      <c r="G140" s="8">
        <f t="shared" si="14"/>
        <v>557.1400000000003</v>
      </c>
      <c r="H140" s="8">
        <f t="shared" si="14"/>
        <v>324.6199999999999</v>
      </c>
    </row>
    <row r="141" spans="1:8" ht="15.75">
      <c r="A141" s="2" t="s">
        <v>1</v>
      </c>
      <c r="B141" s="2" t="s">
        <v>1</v>
      </c>
      <c r="C141" s="2" t="s">
        <v>1</v>
      </c>
      <c r="D141" s="2" t="s">
        <v>1</v>
      </c>
      <c r="E141" s="2" t="s">
        <v>1</v>
      </c>
      <c r="F141" s="2" t="s">
        <v>1</v>
      </c>
      <c r="G141" s="2" t="s">
        <v>1</v>
      </c>
      <c r="H141" s="2" t="s">
        <v>1</v>
      </c>
    </row>
    <row r="142" spans="1:8" ht="15.75">
      <c r="A142" s="6" t="s">
        <v>56</v>
      </c>
      <c r="B142" s="10">
        <v>11585</v>
      </c>
      <c r="C142" s="10">
        <v>11920</v>
      </c>
      <c r="D142" s="10">
        <v>12218</v>
      </c>
      <c r="E142" s="10">
        <v>12237</v>
      </c>
      <c r="F142" s="10">
        <v>13129</v>
      </c>
      <c r="G142" s="10">
        <v>13699</v>
      </c>
      <c r="H142" s="10">
        <v>13855</v>
      </c>
    </row>
    <row r="143" spans="1:8" ht="15.75">
      <c r="A143" s="2" t="s">
        <v>1</v>
      </c>
      <c r="B143" s="2" t="s">
        <v>1</v>
      </c>
      <c r="C143" s="2" t="s">
        <v>1</v>
      </c>
      <c r="D143" s="2" t="s">
        <v>1</v>
      </c>
      <c r="E143" s="2" t="s">
        <v>1</v>
      </c>
      <c r="F143" s="2" t="s">
        <v>1</v>
      </c>
      <c r="G143" s="2" t="s">
        <v>1</v>
      </c>
      <c r="H143" s="2" t="s">
        <v>1</v>
      </c>
    </row>
    <row r="146" ht="15.75">
      <c r="A146" s="6" t="s">
        <v>57</v>
      </c>
    </row>
    <row r="147" spans="1:13" ht="15.75">
      <c r="A147" s="2" t="s">
        <v>1</v>
      </c>
      <c r="B147" s="2" t="s">
        <v>1</v>
      </c>
      <c r="C147" s="2" t="s">
        <v>1</v>
      </c>
      <c r="D147" s="2" t="s">
        <v>1</v>
      </c>
      <c r="E147" s="2" t="s">
        <v>1</v>
      </c>
      <c r="F147" s="2" t="s">
        <v>1</v>
      </c>
      <c r="G147" s="2" t="s">
        <v>1</v>
      </c>
      <c r="H147" s="2" t="s">
        <v>1</v>
      </c>
      <c r="I147" s="6" t="s">
        <v>12</v>
      </c>
      <c r="J147" s="6" t="s">
        <v>12</v>
      </c>
      <c r="K147" s="6" t="s">
        <v>12</v>
      </c>
      <c r="L147" s="6" t="s">
        <v>12</v>
      </c>
      <c r="M147" s="6" t="s">
        <v>12</v>
      </c>
    </row>
    <row r="148" spans="1:8" ht="15.75">
      <c r="A148" s="3" t="s">
        <v>2</v>
      </c>
      <c r="B148" s="4">
        <v>1985</v>
      </c>
      <c r="C148" s="4">
        <v>1986</v>
      </c>
      <c r="D148" s="4">
        <v>1987</v>
      </c>
      <c r="E148" s="4">
        <v>1988</v>
      </c>
      <c r="F148" s="4">
        <v>1989</v>
      </c>
      <c r="G148" s="3" t="s">
        <v>3</v>
      </c>
      <c r="H148" s="3" t="s">
        <v>4</v>
      </c>
    </row>
    <row r="149" spans="1:8" ht="15.75">
      <c r="A149" s="2" t="s">
        <v>1</v>
      </c>
      <c r="B149" s="2" t="s">
        <v>1</v>
      </c>
      <c r="C149" s="2" t="s">
        <v>1</v>
      </c>
      <c r="D149" s="2" t="s">
        <v>1</v>
      </c>
      <c r="E149" s="2" t="s">
        <v>1</v>
      </c>
      <c r="F149" s="2" t="s">
        <v>1</v>
      </c>
      <c r="G149" s="2" t="s">
        <v>1</v>
      </c>
      <c r="H149" s="2" t="s">
        <v>1</v>
      </c>
    </row>
    <row r="150" ht="15.75">
      <c r="E150" s="5" t="s">
        <v>6</v>
      </c>
    </row>
    <row r="151" ht="15.75">
      <c r="A151" s="6" t="s">
        <v>7</v>
      </c>
    </row>
    <row r="152" spans="1:8" ht="15.75">
      <c r="A152" s="6" t="s">
        <v>8</v>
      </c>
      <c r="B152" s="8">
        <v>1797.39</v>
      </c>
      <c r="C152" s="8">
        <v>1824.25</v>
      </c>
      <c r="D152" s="8">
        <v>1846.47</v>
      </c>
      <c r="E152" s="8">
        <v>1868.82</v>
      </c>
      <c r="F152" s="8">
        <v>2047.4</v>
      </c>
      <c r="G152" s="8">
        <v>2260.32</v>
      </c>
      <c r="H152" s="8">
        <f>H107</f>
        <v>2003.38</v>
      </c>
    </row>
    <row r="153" spans="1:8" ht="15.75">
      <c r="A153" s="6" t="s">
        <v>9</v>
      </c>
      <c r="B153" s="8">
        <v>122.06</v>
      </c>
      <c r="C153" s="8">
        <v>116.9</v>
      </c>
      <c r="D153" s="8">
        <v>142.64</v>
      </c>
      <c r="E153" s="8">
        <v>159.86</v>
      </c>
      <c r="F153" s="8">
        <v>151.12</v>
      </c>
      <c r="G153" s="8">
        <v>161.03</v>
      </c>
      <c r="H153" s="8">
        <f>H108</f>
        <v>156.41</v>
      </c>
    </row>
    <row r="154" spans="1:8" ht="15.75">
      <c r="A154" s="6" t="s">
        <v>40</v>
      </c>
      <c r="B154" s="8">
        <v>0</v>
      </c>
      <c r="C154" s="8">
        <v>0</v>
      </c>
      <c r="D154" s="8">
        <v>0</v>
      </c>
      <c r="E154" s="8">
        <v>0</v>
      </c>
      <c r="F154" s="8">
        <v>3.83</v>
      </c>
      <c r="G154" s="8">
        <v>4.61</v>
      </c>
      <c r="H154" s="8">
        <f>H109</f>
        <v>4.53</v>
      </c>
    </row>
    <row r="155" spans="1:8" ht="15.75">
      <c r="A155" s="6" t="s">
        <v>11</v>
      </c>
      <c r="B155" s="8">
        <v>1919.45</v>
      </c>
      <c r="C155" s="8">
        <v>1941.15</v>
      </c>
      <c r="D155" s="8">
        <v>1989.11</v>
      </c>
      <c r="E155" s="8">
        <f>(E152+E153)</f>
        <v>2028.6799999999998</v>
      </c>
      <c r="F155" s="8">
        <f>SUM(F152:F154)</f>
        <v>2202.35</v>
      </c>
      <c r="G155" s="8">
        <f>SUM(G152:G154)</f>
        <v>2425.9600000000005</v>
      </c>
      <c r="H155" s="8">
        <f>SUM(H152:H154)</f>
        <v>2164.32</v>
      </c>
    </row>
    <row r="157" ht="15.75">
      <c r="A157" s="6" t="s">
        <v>41</v>
      </c>
    </row>
    <row r="158" spans="1:8" ht="15.75">
      <c r="A158" s="6" t="s">
        <v>42</v>
      </c>
      <c r="B158" s="8">
        <f aca="true" t="shared" si="15" ref="B158:H158">B131</f>
        <v>1286.311</v>
      </c>
      <c r="C158" s="8">
        <f t="shared" si="15"/>
        <v>1258.5990000000004</v>
      </c>
      <c r="D158" s="8">
        <f t="shared" si="15"/>
        <v>1184.085</v>
      </c>
      <c r="E158" s="8">
        <f t="shared" si="15"/>
        <v>1336.961</v>
      </c>
      <c r="F158" s="8">
        <f t="shared" si="15"/>
        <v>1654.8</v>
      </c>
      <c r="G158" s="8">
        <f t="shared" si="15"/>
        <v>1696.2400000000002</v>
      </c>
      <c r="H158" s="8">
        <f t="shared" si="15"/>
        <v>1672.0400000000002</v>
      </c>
    </row>
    <row r="159" spans="1:8" ht="15.75">
      <c r="A159" s="6" t="s">
        <v>33</v>
      </c>
      <c r="B159" s="8">
        <v>25.71</v>
      </c>
      <c r="C159" s="8">
        <f aca="true" t="shared" si="16" ref="C159:H159">C133</f>
        <v>29.05</v>
      </c>
      <c r="D159" s="8">
        <f t="shared" si="16"/>
        <v>35.83</v>
      </c>
      <c r="E159" s="8">
        <f t="shared" si="16"/>
        <v>42.52</v>
      </c>
      <c r="F159" s="8">
        <f t="shared" si="16"/>
        <v>36.75</v>
      </c>
      <c r="G159" s="8">
        <f t="shared" si="16"/>
        <v>45.83</v>
      </c>
      <c r="H159" s="8">
        <f t="shared" si="16"/>
        <v>42.57</v>
      </c>
    </row>
    <row r="160" spans="1:8" ht="15.75">
      <c r="A160" s="6" t="s">
        <v>34</v>
      </c>
      <c r="B160" s="8">
        <v>29.49</v>
      </c>
      <c r="C160" s="8">
        <v>30.49</v>
      </c>
      <c r="D160" s="8">
        <v>30.52</v>
      </c>
      <c r="E160" s="8">
        <f>E134</f>
        <v>33.16</v>
      </c>
      <c r="F160" s="8">
        <f>F134</f>
        <v>36.95</v>
      </c>
      <c r="G160" s="8">
        <f>G134</f>
        <v>36.11</v>
      </c>
      <c r="H160" s="8">
        <f>H134</f>
        <v>38.44</v>
      </c>
    </row>
    <row r="161" spans="1:8" ht="15.75">
      <c r="A161" s="6" t="s">
        <v>43</v>
      </c>
      <c r="B161" s="8">
        <v>105.02</v>
      </c>
      <c r="C161" s="8">
        <v>103.87</v>
      </c>
      <c r="D161" s="8">
        <v>102.81</v>
      </c>
      <c r="E161" s="8">
        <v>110.75</v>
      </c>
      <c r="F161" s="8">
        <v>146.66</v>
      </c>
      <c r="G161" s="8">
        <v>174.29</v>
      </c>
      <c r="H161" s="8">
        <v>140.79</v>
      </c>
    </row>
    <row r="162" spans="1:8" ht="15.75">
      <c r="A162" s="6" t="s">
        <v>44</v>
      </c>
      <c r="B162" s="8">
        <v>13</v>
      </c>
      <c r="C162" s="8">
        <v>9.01</v>
      </c>
      <c r="D162" s="8">
        <v>9.56</v>
      </c>
      <c r="E162" s="8">
        <v>12.29</v>
      </c>
      <c r="F162" s="8">
        <v>16.63</v>
      </c>
      <c r="G162" s="8">
        <v>15.84</v>
      </c>
      <c r="H162" s="8">
        <v>11.47</v>
      </c>
    </row>
    <row r="163" spans="1:8" ht="15.75">
      <c r="A163" s="6" t="s">
        <v>45</v>
      </c>
      <c r="B163" s="8">
        <v>40.47</v>
      </c>
      <c r="C163" s="8">
        <v>40.44</v>
      </c>
      <c r="D163" s="8">
        <v>46.5</v>
      </c>
      <c r="E163" s="8">
        <v>58.75</v>
      </c>
      <c r="F163" s="8">
        <v>47.39</v>
      </c>
      <c r="G163" s="8">
        <v>61.33</v>
      </c>
      <c r="H163" s="8">
        <v>55.31</v>
      </c>
    </row>
    <row r="164" spans="1:8" ht="15.75">
      <c r="A164" s="6" t="s">
        <v>46</v>
      </c>
      <c r="B164" s="8">
        <v>14.3</v>
      </c>
      <c r="C164" s="8">
        <v>17.28</v>
      </c>
      <c r="D164" s="8">
        <v>12.94</v>
      </c>
      <c r="E164" s="8">
        <v>15.79</v>
      </c>
      <c r="F164" s="8">
        <v>43.31</v>
      </c>
      <c r="G164" s="8">
        <v>41.01</v>
      </c>
      <c r="H164" s="8">
        <v>42.37</v>
      </c>
    </row>
    <row r="165" spans="1:8" ht="15.75">
      <c r="A165" s="6" t="s">
        <v>47</v>
      </c>
      <c r="B165" s="8">
        <v>66.6</v>
      </c>
      <c r="C165" s="8">
        <v>70.92</v>
      </c>
      <c r="D165" s="8">
        <v>74.72</v>
      </c>
      <c r="E165" s="8">
        <v>78.22</v>
      </c>
      <c r="F165" s="8">
        <v>80.7</v>
      </c>
      <c r="G165" s="8">
        <v>84.5</v>
      </c>
      <c r="H165" s="8">
        <v>89.43</v>
      </c>
    </row>
    <row r="166" spans="1:8" ht="15.75">
      <c r="A166" s="6" t="s">
        <v>48</v>
      </c>
      <c r="B166" s="8">
        <f aca="true" t="shared" si="17" ref="B166:H166">SUM(B158:B165)</f>
        <v>1580.9009999999998</v>
      </c>
      <c r="C166" s="8">
        <f t="shared" si="17"/>
        <v>1559.6590000000006</v>
      </c>
      <c r="D166" s="8">
        <f t="shared" si="17"/>
        <v>1496.965</v>
      </c>
      <c r="E166" s="8">
        <f t="shared" si="17"/>
        <v>1688.441</v>
      </c>
      <c r="F166" s="8">
        <f t="shared" si="17"/>
        <v>2063.19</v>
      </c>
      <c r="G166" s="8">
        <f t="shared" si="17"/>
        <v>2155.15</v>
      </c>
      <c r="H166" s="8">
        <f t="shared" si="17"/>
        <v>2092.42</v>
      </c>
    </row>
    <row r="168" spans="1:8" ht="15.75">
      <c r="A168" s="6" t="s">
        <v>49</v>
      </c>
      <c r="B168" s="8">
        <f aca="true" t="shared" si="18" ref="B168:H168">(B110-B166)</f>
        <v>338.5490000000002</v>
      </c>
      <c r="C168" s="8">
        <f t="shared" si="18"/>
        <v>381.49099999999953</v>
      </c>
      <c r="D168" s="8">
        <f t="shared" si="18"/>
        <v>492.145</v>
      </c>
      <c r="E168" s="8">
        <f t="shared" si="18"/>
        <v>340.2389999999998</v>
      </c>
      <c r="F168" s="8">
        <f t="shared" si="18"/>
        <v>139.15999999999985</v>
      </c>
      <c r="G168" s="8">
        <f t="shared" si="18"/>
        <v>270.8100000000004</v>
      </c>
      <c r="H168" s="8">
        <f t="shared" si="18"/>
        <v>71.90000000000009</v>
      </c>
    </row>
    <row r="169" spans="1:8" ht="15.75">
      <c r="A169" s="11" t="s">
        <v>1</v>
      </c>
      <c r="B169" s="11" t="s">
        <v>1</v>
      </c>
      <c r="C169" s="11" t="s">
        <v>1</v>
      </c>
      <c r="D169" s="11" t="s">
        <v>1</v>
      </c>
      <c r="E169" s="11" t="s">
        <v>1</v>
      </c>
      <c r="F169" s="11" t="s">
        <v>1</v>
      </c>
      <c r="G169" s="2" t="s">
        <v>1</v>
      </c>
      <c r="H169" s="2" t="s">
        <v>1</v>
      </c>
    </row>
    <row r="170" spans="1:8" ht="15.75">
      <c r="A170" s="6" t="s">
        <v>56</v>
      </c>
      <c r="B170" s="10">
        <v>11585</v>
      </c>
      <c r="C170" s="10">
        <v>11920</v>
      </c>
      <c r="D170" s="10">
        <v>12218</v>
      </c>
      <c r="E170" s="10">
        <v>12237</v>
      </c>
      <c r="F170" s="10">
        <f>F142</f>
        <v>13129</v>
      </c>
      <c r="G170" s="10">
        <f>G142</f>
        <v>13699</v>
      </c>
      <c r="H170" s="10">
        <f>H142</f>
        <v>13855</v>
      </c>
    </row>
    <row r="171" spans="1:14" ht="15.75">
      <c r="A171" s="2" t="s">
        <v>1</v>
      </c>
      <c r="B171" s="2" t="s">
        <v>1</v>
      </c>
      <c r="C171" s="2" t="s">
        <v>1</v>
      </c>
      <c r="D171" s="2" t="s">
        <v>1</v>
      </c>
      <c r="E171" s="2" t="s">
        <v>1</v>
      </c>
      <c r="F171" s="2" t="s">
        <v>1</v>
      </c>
      <c r="G171" s="2" t="s">
        <v>1</v>
      </c>
      <c r="H171" s="2" t="s">
        <v>1</v>
      </c>
      <c r="I171" s="6" t="s">
        <v>12</v>
      </c>
      <c r="J171" s="6" t="s">
        <v>12</v>
      </c>
      <c r="K171" s="6" t="s">
        <v>12</v>
      </c>
      <c r="L171" s="6" t="s">
        <v>12</v>
      </c>
      <c r="M171" s="6" t="s">
        <v>12</v>
      </c>
      <c r="N171" s="6" t="s">
        <v>12</v>
      </c>
    </row>
    <row r="172" ht="15.75">
      <c r="A172" s="6" t="s">
        <v>58</v>
      </c>
    </row>
  </sheetData>
  <printOptions/>
  <pageMargins left="0.5" right="0.5" top="0.5" bottom="0.5" header="0.5" footer="0.5"/>
  <pageSetup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1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2.10546875" style="0" customWidth="1"/>
  </cols>
  <sheetData>
    <row r="1" spans="1:14" ht="15.75">
      <c r="A1" s="22" t="s">
        <v>95</v>
      </c>
      <c r="B1" s="25"/>
      <c r="C1" s="2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6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>
      <c r="A3" s="14" t="s">
        <v>2</v>
      </c>
      <c r="B3" s="15">
        <v>1980</v>
      </c>
      <c r="C3" s="15">
        <v>1981</v>
      </c>
      <c r="D3" s="15">
        <v>1982</v>
      </c>
      <c r="E3" s="15">
        <v>1983</v>
      </c>
      <c r="F3" s="15">
        <v>1984</v>
      </c>
      <c r="G3" s="15">
        <v>1985</v>
      </c>
      <c r="H3" s="15">
        <v>1986</v>
      </c>
      <c r="I3" s="15">
        <v>1987</v>
      </c>
      <c r="J3" s="15">
        <v>1988</v>
      </c>
      <c r="K3" s="15">
        <v>1989</v>
      </c>
      <c r="L3" s="14" t="s">
        <v>3</v>
      </c>
      <c r="M3" s="14" t="s">
        <v>4</v>
      </c>
      <c r="N3" s="14" t="s">
        <v>5</v>
      </c>
    </row>
    <row r="4" spans="1:14" ht="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12"/>
      <c r="B5" s="12"/>
      <c r="C5" s="12"/>
      <c r="D5" s="12"/>
      <c r="E5" s="12"/>
      <c r="F5" s="12"/>
      <c r="G5" s="16" t="s">
        <v>6</v>
      </c>
      <c r="H5" s="12"/>
      <c r="I5" s="12"/>
      <c r="J5" s="12"/>
      <c r="K5" s="12"/>
      <c r="L5" s="12"/>
      <c r="M5" s="12"/>
      <c r="N5" s="12"/>
    </row>
    <row r="6" spans="1:14" ht="15.75">
      <c r="A6" s="17" t="s">
        <v>7</v>
      </c>
      <c r="B6" s="12"/>
      <c r="C6" s="12"/>
      <c r="D6" s="18"/>
      <c r="E6" s="18"/>
      <c r="F6" s="18"/>
      <c r="G6" s="18"/>
      <c r="H6" s="18"/>
      <c r="I6" s="18"/>
      <c r="J6" s="18"/>
      <c r="K6" s="18"/>
      <c r="L6" s="18"/>
      <c r="M6" s="18"/>
      <c r="N6" s="12"/>
    </row>
    <row r="7" spans="1:14" ht="15.75">
      <c r="A7" s="17" t="s">
        <v>8</v>
      </c>
      <c r="B7" s="15">
        <v>13.38</v>
      </c>
      <c r="C7" s="15">
        <v>14.14</v>
      </c>
      <c r="D7" s="18">
        <v>13.92</v>
      </c>
      <c r="E7" s="18">
        <v>13.94</v>
      </c>
      <c r="F7" s="18">
        <v>13.98</v>
      </c>
      <c r="G7" s="18">
        <f>G106/G169*100</f>
        <v>13.476850264652022</v>
      </c>
      <c r="H7" s="18">
        <f>H106/H169*100</f>
        <v>13.099057397070482</v>
      </c>
      <c r="I7" s="18">
        <f>I106/I169*100</f>
        <v>13.508015913656596</v>
      </c>
      <c r="J7" s="18">
        <f>J106/J169*100</f>
        <v>13.24960087614435</v>
      </c>
      <c r="K7" s="18">
        <v>14.07</v>
      </c>
      <c r="L7" s="18">
        <v>14.8</v>
      </c>
      <c r="M7" s="18">
        <v>13</v>
      </c>
      <c r="N7" s="18">
        <v>14.13</v>
      </c>
    </row>
    <row r="8" spans="1:14" ht="15.75">
      <c r="A8" s="17" t="s">
        <v>9</v>
      </c>
      <c r="B8" s="15">
        <v>1.15</v>
      </c>
      <c r="C8" s="15">
        <v>1.02</v>
      </c>
      <c r="D8" s="18">
        <v>0.95</v>
      </c>
      <c r="E8" s="18">
        <v>0.94</v>
      </c>
      <c r="F8" s="18">
        <v>0.92</v>
      </c>
      <c r="G8" s="18">
        <f>G107/G169*100</f>
        <v>0.7052370161634237</v>
      </c>
      <c r="H8" s="18">
        <f>H107/H169*100</f>
        <v>0.6445257754250523</v>
      </c>
      <c r="I8" s="18">
        <f>I107/I169*100</f>
        <v>0.7659038090361208</v>
      </c>
      <c r="J8" s="18">
        <f>J107/J169*100</f>
        <v>0.812515907110189</v>
      </c>
      <c r="K8" s="18">
        <v>1.31</v>
      </c>
      <c r="L8" s="18">
        <v>1.38</v>
      </c>
      <c r="M8" s="18">
        <v>1.3</v>
      </c>
      <c r="N8" s="18">
        <v>1.23</v>
      </c>
    </row>
    <row r="9" spans="1:14" ht="15.75">
      <c r="A9" s="17" t="s">
        <v>10</v>
      </c>
      <c r="B9" s="18">
        <v>0</v>
      </c>
      <c r="C9" s="19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0.16</v>
      </c>
      <c r="L9" s="18">
        <v>0.18</v>
      </c>
      <c r="M9" s="18">
        <v>0.18</v>
      </c>
      <c r="N9" s="18">
        <v>0.2</v>
      </c>
    </row>
    <row r="10" spans="1:14" ht="15.75">
      <c r="A10" s="17" t="s">
        <v>11</v>
      </c>
      <c r="B10" s="18">
        <f>B7+B8</f>
        <v>14.530000000000001</v>
      </c>
      <c r="C10" s="26">
        <f>C7+C8</f>
        <v>15.16</v>
      </c>
      <c r="D10" s="18">
        <f>D7+D8</f>
        <v>14.87</v>
      </c>
      <c r="E10" s="18">
        <f>E7+E8</f>
        <v>14.879999999999999</v>
      </c>
      <c r="F10" s="18">
        <f>F7+F8</f>
        <v>14.9</v>
      </c>
      <c r="G10" s="18">
        <v>14.19</v>
      </c>
      <c r="H10" s="18">
        <f>SUM(H7:H9)</f>
        <v>13.743583172495534</v>
      </c>
      <c r="I10" s="18">
        <v>14.28</v>
      </c>
      <c r="J10" s="18">
        <f>SUM(J7:J9)</f>
        <v>14.062116783254538</v>
      </c>
      <c r="K10" s="18">
        <f>SUM(K7:K9)</f>
        <v>15.540000000000001</v>
      </c>
      <c r="L10" s="18">
        <f>SUM(L7:L9)</f>
        <v>16.36</v>
      </c>
      <c r="M10" s="18">
        <f>SUM(M7:M9)</f>
        <v>14.48</v>
      </c>
      <c r="N10" s="18">
        <f>SUM(N7:N9)</f>
        <v>15.56</v>
      </c>
    </row>
    <row r="11" spans="1:14" ht="15.75">
      <c r="A11" s="17" t="s">
        <v>12</v>
      </c>
      <c r="B11" s="12"/>
      <c r="C11" s="12"/>
      <c r="D11" s="18"/>
      <c r="E11" s="18"/>
      <c r="F11" s="18"/>
      <c r="G11" s="27" t="s">
        <v>12</v>
      </c>
      <c r="H11" s="27" t="s">
        <v>12</v>
      </c>
      <c r="I11" s="27" t="s">
        <v>12</v>
      </c>
      <c r="J11" s="27" t="s">
        <v>12</v>
      </c>
      <c r="K11" s="27" t="s">
        <v>12</v>
      </c>
      <c r="L11" s="27" t="s">
        <v>12</v>
      </c>
      <c r="M11" s="18"/>
      <c r="N11" s="12"/>
    </row>
    <row r="12" spans="1:14" ht="15.75">
      <c r="A12" s="17" t="s">
        <v>13</v>
      </c>
      <c r="B12" s="12"/>
      <c r="C12" s="1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2"/>
    </row>
    <row r="13" spans="1:14" ht="15.75">
      <c r="A13" s="17" t="s">
        <v>14</v>
      </c>
      <c r="B13" s="12"/>
      <c r="C13" s="1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2"/>
    </row>
    <row r="14" spans="1:14" ht="15.75">
      <c r="A14" s="17" t="s">
        <v>15</v>
      </c>
      <c r="B14" s="15">
        <v>4.33</v>
      </c>
      <c r="C14" s="15">
        <v>4.45</v>
      </c>
      <c r="D14" s="18">
        <v>4.1</v>
      </c>
      <c r="E14" s="18">
        <v>4.39</v>
      </c>
      <c r="F14" s="18">
        <v>4.44</v>
      </c>
      <c r="G14" s="18">
        <v>3.74</v>
      </c>
      <c r="H14" s="18">
        <v>3.6</v>
      </c>
      <c r="I14" s="18">
        <v>3.55</v>
      </c>
      <c r="J14" s="18">
        <v>4.08</v>
      </c>
      <c r="K14" s="18">
        <v>4.15</v>
      </c>
      <c r="L14" s="18">
        <v>4.13</v>
      </c>
      <c r="M14" s="18">
        <v>3.99</v>
      </c>
      <c r="N14" s="18">
        <v>3.82</v>
      </c>
    </row>
    <row r="15" spans="1:14" ht="15.75">
      <c r="A15" s="17" t="s">
        <v>16</v>
      </c>
      <c r="B15" s="12"/>
      <c r="C15" s="12"/>
      <c r="D15" s="18"/>
      <c r="E15" s="18"/>
      <c r="F15" s="18"/>
      <c r="G15" s="18">
        <v>0.18</v>
      </c>
      <c r="H15" s="18">
        <v>0.17</v>
      </c>
      <c r="I15" s="18">
        <v>0.18</v>
      </c>
      <c r="J15" s="18">
        <v>0.18</v>
      </c>
      <c r="K15" s="18">
        <v>0.29</v>
      </c>
      <c r="L15" s="18">
        <v>0.29</v>
      </c>
      <c r="M15" s="18">
        <v>0.29</v>
      </c>
      <c r="N15" s="18">
        <v>0.28</v>
      </c>
    </row>
    <row r="16" spans="1:14" ht="15.75">
      <c r="A16" s="17" t="s">
        <v>17</v>
      </c>
      <c r="B16" s="15">
        <v>0.73</v>
      </c>
      <c r="C16" s="15">
        <v>0.68</v>
      </c>
      <c r="D16" s="18">
        <v>0.67</v>
      </c>
      <c r="E16" s="18">
        <v>0.74</v>
      </c>
      <c r="F16" s="18">
        <v>0.68</v>
      </c>
      <c r="G16" s="18">
        <v>0.68</v>
      </c>
      <c r="H16" s="18">
        <v>0.75</v>
      </c>
      <c r="I16" s="18">
        <v>0.69</v>
      </c>
      <c r="J16" s="18">
        <v>0.79</v>
      </c>
      <c r="K16" s="18">
        <v>0.78</v>
      </c>
      <c r="L16" s="18">
        <v>0.76</v>
      </c>
      <c r="M16" s="18">
        <v>0.72</v>
      </c>
      <c r="N16" s="18">
        <v>0.68</v>
      </c>
    </row>
    <row r="17" spans="1:14" ht="15.75">
      <c r="A17" s="17" t="s">
        <v>18</v>
      </c>
      <c r="B17" s="15">
        <v>0.79</v>
      </c>
      <c r="C17" s="15">
        <v>0.74</v>
      </c>
      <c r="D17" s="18">
        <v>0.66</v>
      </c>
      <c r="E17" s="18">
        <v>0.68</v>
      </c>
      <c r="F17" s="18">
        <v>0.77</v>
      </c>
      <c r="G17" s="18">
        <v>0.68</v>
      </c>
      <c r="H17" s="18">
        <v>0.78</v>
      </c>
      <c r="I17" s="18">
        <v>0.71</v>
      </c>
      <c r="J17" s="18">
        <v>0.82</v>
      </c>
      <c r="K17" s="18">
        <v>0.89</v>
      </c>
      <c r="L17" s="18">
        <v>0.93</v>
      </c>
      <c r="M17" s="18">
        <v>0.93</v>
      </c>
      <c r="N17" s="18">
        <v>0.85</v>
      </c>
    </row>
    <row r="18" spans="1:14" ht="15.75">
      <c r="A18" s="17" t="s">
        <v>19</v>
      </c>
      <c r="B18" s="15">
        <v>0.16</v>
      </c>
      <c r="C18" s="15">
        <v>0.15</v>
      </c>
      <c r="D18" s="18">
        <v>0.15</v>
      </c>
      <c r="E18" s="18">
        <v>0.14</v>
      </c>
      <c r="F18" s="18">
        <v>0.15</v>
      </c>
      <c r="G18" s="18">
        <v>0.08</v>
      </c>
      <c r="H18" s="18">
        <v>0.08</v>
      </c>
      <c r="I18" s="18">
        <v>0.08</v>
      </c>
      <c r="J18" s="18">
        <v>0.08</v>
      </c>
      <c r="K18" s="18">
        <v>0.1</v>
      </c>
      <c r="L18" s="18">
        <v>0.1</v>
      </c>
      <c r="M18" s="18">
        <v>0.1</v>
      </c>
      <c r="N18" s="18">
        <v>0.09</v>
      </c>
    </row>
    <row r="19" spans="1:14" ht="15.75">
      <c r="A19" s="17" t="s">
        <v>20</v>
      </c>
      <c r="B19" s="12"/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>
      <c r="A20" s="17" t="s">
        <v>21</v>
      </c>
      <c r="B20" s="15">
        <v>0.57</v>
      </c>
      <c r="C20" s="15">
        <v>0.61</v>
      </c>
      <c r="D20" s="18">
        <v>0.61</v>
      </c>
      <c r="E20" s="18">
        <v>0.61</v>
      </c>
      <c r="F20" s="18">
        <v>0.61</v>
      </c>
      <c r="G20" s="18">
        <v>0.6</v>
      </c>
      <c r="H20" s="18">
        <v>0.59</v>
      </c>
      <c r="I20" s="18">
        <v>0.59</v>
      </c>
      <c r="J20" s="18">
        <v>0.62</v>
      </c>
      <c r="K20" s="18">
        <v>0.8</v>
      </c>
      <c r="L20" s="18">
        <v>0.82</v>
      </c>
      <c r="M20" s="18">
        <v>0.82</v>
      </c>
      <c r="N20" s="18">
        <v>0.79</v>
      </c>
    </row>
    <row r="21" spans="1:14" ht="15.75">
      <c r="A21" s="17" t="s">
        <v>22</v>
      </c>
      <c r="B21" s="18">
        <v>0.1</v>
      </c>
      <c r="C21" s="15">
        <v>0.11</v>
      </c>
      <c r="D21" s="18">
        <v>0.12</v>
      </c>
      <c r="E21" s="18">
        <v>0.12</v>
      </c>
      <c r="F21" s="18">
        <v>0.13</v>
      </c>
      <c r="G21" s="18">
        <v>0.08</v>
      </c>
      <c r="H21" s="18">
        <v>0.08</v>
      </c>
      <c r="I21" s="18">
        <v>0.08</v>
      </c>
      <c r="J21" s="18">
        <v>0.08</v>
      </c>
      <c r="K21" s="18">
        <v>0.13</v>
      </c>
      <c r="L21" s="18">
        <v>0.13</v>
      </c>
      <c r="M21" s="18">
        <v>0.12</v>
      </c>
      <c r="N21" s="18">
        <v>0.14</v>
      </c>
    </row>
    <row r="22" spans="1:14" ht="15.75">
      <c r="A22" s="17" t="s">
        <v>23</v>
      </c>
      <c r="B22" s="15">
        <v>0.16</v>
      </c>
      <c r="C22" s="15">
        <v>0.16</v>
      </c>
      <c r="D22" s="18">
        <v>0.17</v>
      </c>
      <c r="E22" s="18">
        <v>0.17</v>
      </c>
      <c r="F22" s="18">
        <v>0.18</v>
      </c>
      <c r="G22" s="18">
        <v>0.15</v>
      </c>
      <c r="H22" s="18">
        <v>0.15</v>
      </c>
      <c r="I22" s="18">
        <v>0.15</v>
      </c>
      <c r="J22" s="18">
        <v>0.15</v>
      </c>
      <c r="K22" s="18">
        <v>0.23</v>
      </c>
      <c r="L22" s="18">
        <v>0.23</v>
      </c>
      <c r="M22" s="18">
        <v>0.21</v>
      </c>
      <c r="N22" s="18">
        <v>0.25</v>
      </c>
    </row>
    <row r="23" spans="1:14" ht="15.75">
      <c r="A23" s="17" t="s">
        <v>24</v>
      </c>
      <c r="B23" s="15">
        <v>0.01</v>
      </c>
      <c r="C23" s="15">
        <v>0.01</v>
      </c>
      <c r="D23" s="18">
        <v>0.01</v>
      </c>
      <c r="E23" s="18">
        <v>0.01</v>
      </c>
      <c r="F23" s="18">
        <v>0.01</v>
      </c>
      <c r="G23" s="18">
        <v>0.02</v>
      </c>
      <c r="H23" s="18">
        <v>0.02</v>
      </c>
      <c r="I23" s="18">
        <v>0.02</v>
      </c>
      <c r="J23" s="18">
        <v>0.02</v>
      </c>
      <c r="K23" s="18">
        <v>0.02</v>
      </c>
      <c r="L23" s="18">
        <v>0.01</v>
      </c>
      <c r="M23" s="18">
        <v>0.02</v>
      </c>
      <c r="N23" s="18">
        <v>0.01</v>
      </c>
    </row>
    <row r="24" spans="1:14" ht="15.75">
      <c r="A24" s="17" t="s">
        <v>25</v>
      </c>
      <c r="B24" s="15">
        <v>0.38</v>
      </c>
      <c r="C24" s="15">
        <v>0.42</v>
      </c>
      <c r="D24" s="18">
        <v>0.4</v>
      </c>
      <c r="E24" s="18">
        <v>0.37</v>
      </c>
      <c r="F24" s="18">
        <v>0.33</v>
      </c>
      <c r="G24" s="18">
        <v>0.25</v>
      </c>
      <c r="H24" s="18">
        <v>0.17</v>
      </c>
      <c r="I24" s="18">
        <v>0.19</v>
      </c>
      <c r="J24" s="18">
        <v>0.18</v>
      </c>
      <c r="K24" s="18">
        <v>0.31</v>
      </c>
      <c r="L24" s="18">
        <v>0.35</v>
      </c>
      <c r="M24" s="18">
        <v>0.34</v>
      </c>
      <c r="N24" s="18">
        <v>0.32</v>
      </c>
    </row>
    <row r="25" spans="1:14" ht="15.75">
      <c r="A25" s="17" t="s">
        <v>26</v>
      </c>
      <c r="B25" s="15">
        <v>0.29</v>
      </c>
      <c r="C25" s="15">
        <v>0.31</v>
      </c>
      <c r="D25" s="18">
        <v>0.32</v>
      </c>
      <c r="E25" s="18">
        <v>0.32</v>
      </c>
      <c r="F25" s="18">
        <v>0.33</v>
      </c>
      <c r="G25" s="18">
        <v>0.31</v>
      </c>
      <c r="H25" s="18">
        <v>0.28</v>
      </c>
      <c r="I25" s="18">
        <v>0.28</v>
      </c>
      <c r="J25" s="18">
        <v>0.29</v>
      </c>
      <c r="K25" s="18">
        <v>0.43</v>
      </c>
      <c r="L25" s="18">
        <v>0.43</v>
      </c>
      <c r="M25" s="18">
        <v>0.41</v>
      </c>
      <c r="N25" s="18">
        <v>0.43</v>
      </c>
    </row>
    <row r="26" spans="1:14" ht="15.75">
      <c r="A26" s="17" t="s">
        <v>27</v>
      </c>
      <c r="B26" s="15">
        <v>1.03</v>
      </c>
      <c r="C26" s="15">
        <v>1.12</v>
      </c>
      <c r="D26" s="18">
        <v>1.06</v>
      </c>
      <c r="E26" s="18">
        <v>1.13</v>
      </c>
      <c r="F26" s="18">
        <v>1.2</v>
      </c>
      <c r="G26" s="18">
        <v>1.09</v>
      </c>
      <c r="H26" s="18">
        <v>1.07</v>
      </c>
      <c r="I26" s="18">
        <v>1.09</v>
      </c>
      <c r="J26" s="18">
        <v>1.13</v>
      </c>
      <c r="K26" s="18">
        <v>1.2</v>
      </c>
      <c r="L26" s="18">
        <v>1.21</v>
      </c>
      <c r="M26" s="18">
        <v>1.31</v>
      </c>
      <c r="N26" s="18">
        <v>1.31</v>
      </c>
    </row>
    <row r="27" spans="1:14" ht="15.75">
      <c r="A27" s="17" t="s">
        <v>28</v>
      </c>
      <c r="B27" s="15">
        <v>0.05</v>
      </c>
      <c r="C27" s="26">
        <v>0.05</v>
      </c>
      <c r="D27" s="26">
        <v>0.05</v>
      </c>
      <c r="E27" s="18">
        <v>0.06</v>
      </c>
      <c r="F27" s="18">
        <v>0.06</v>
      </c>
      <c r="G27" s="18">
        <v>0.05</v>
      </c>
      <c r="H27" s="18">
        <v>0.04</v>
      </c>
      <c r="I27" s="18">
        <v>0.04</v>
      </c>
      <c r="J27" s="18">
        <v>0.04</v>
      </c>
      <c r="K27" s="18">
        <v>0.06</v>
      </c>
      <c r="L27" s="18">
        <v>0.06</v>
      </c>
      <c r="M27" s="18">
        <v>0.06</v>
      </c>
      <c r="N27" s="18">
        <v>0.06</v>
      </c>
    </row>
    <row r="28" spans="1:14" ht="15.75">
      <c r="A28" s="17" t="s">
        <v>29</v>
      </c>
      <c r="B28" s="15">
        <v>0.24</v>
      </c>
      <c r="C28" s="26">
        <v>0.25</v>
      </c>
      <c r="D28" s="26">
        <v>0.24</v>
      </c>
      <c r="E28" s="18">
        <v>0.25</v>
      </c>
      <c r="F28" s="18">
        <v>0.26</v>
      </c>
      <c r="G28" s="18">
        <v>0.21</v>
      </c>
      <c r="H28" s="18">
        <v>0.19</v>
      </c>
      <c r="I28" s="18">
        <v>0.19</v>
      </c>
      <c r="J28" s="18">
        <v>0.2</v>
      </c>
      <c r="K28" s="18">
        <v>0.27</v>
      </c>
      <c r="L28" s="18">
        <v>0.27</v>
      </c>
      <c r="M28" s="18">
        <v>0.27</v>
      </c>
      <c r="N28" s="18">
        <v>0.26</v>
      </c>
    </row>
    <row r="29" spans="1:14" ht="15.75">
      <c r="A29" s="17" t="s">
        <v>30</v>
      </c>
      <c r="B29" s="19">
        <v>0</v>
      </c>
      <c r="C29" s="19">
        <v>0</v>
      </c>
      <c r="D29" s="19">
        <v>0</v>
      </c>
      <c r="E29" s="18">
        <v>0.48</v>
      </c>
      <c r="F29" s="18">
        <v>0.5</v>
      </c>
      <c r="G29" s="18">
        <v>0.13</v>
      </c>
      <c r="H29" s="18">
        <v>0.36</v>
      </c>
      <c r="I29" s="18">
        <v>0.19</v>
      </c>
      <c r="J29" s="18">
        <v>0.03</v>
      </c>
      <c r="K29" s="18">
        <v>0</v>
      </c>
      <c r="L29" s="18">
        <v>0.01</v>
      </c>
      <c r="M29" s="18">
        <v>0.05</v>
      </c>
      <c r="N29" s="18">
        <v>0.13</v>
      </c>
    </row>
    <row r="30" spans="1:14" ht="15.75">
      <c r="A30" s="17" t="s">
        <v>31</v>
      </c>
      <c r="B30" s="19">
        <v>0</v>
      </c>
      <c r="C30" s="19">
        <v>0</v>
      </c>
      <c r="D30" s="19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0.05</v>
      </c>
      <c r="L30" s="18">
        <v>0.06</v>
      </c>
      <c r="M30" s="18">
        <v>0.05</v>
      </c>
      <c r="N30" s="18">
        <v>0.05</v>
      </c>
    </row>
    <row r="31" spans="1:14" ht="15.75">
      <c r="A31" s="17" t="s">
        <v>32</v>
      </c>
      <c r="B31" s="26">
        <f aca="true" t="shared" si="0" ref="B31:N31">SUM(B14:B30)</f>
        <v>8.840000000000002</v>
      </c>
      <c r="C31" s="26">
        <f t="shared" si="0"/>
        <v>9.060000000000002</v>
      </c>
      <c r="D31" s="26">
        <f t="shared" si="0"/>
        <v>8.560000000000002</v>
      </c>
      <c r="E31" s="18">
        <f t="shared" si="0"/>
        <v>9.47</v>
      </c>
      <c r="F31" s="18">
        <f t="shared" si="0"/>
        <v>9.65</v>
      </c>
      <c r="G31" s="18">
        <f t="shared" si="0"/>
        <v>8.25</v>
      </c>
      <c r="H31" s="18">
        <f t="shared" si="0"/>
        <v>8.33</v>
      </c>
      <c r="I31" s="18">
        <f t="shared" si="0"/>
        <v>8.030000000000001</v>
      </c>
      <c r="J31" s="18">
        <f t="shared" si="0"/>
        <v>8.689999999999998</v>
      </c>
      <c r="K31" s="18">
        <f t="shared" si="0"/>
        <v>9.709999999999999</v>
      </c>
      <c r="L31" s="18">
        <f t="shared" si="0"/>
        <v>9.790000000000001</v>
      </c>
      <c r="M31" s="18">
        <f t="shared" si="0"/>
        <v>9.690000000000001</v>
      </c>
      <c r="N31" s="18">
        <f t="shared" si="0"/>
        <v>9.47</v>
      </c>
    </row>
    <row r="32" spans="1:14" ht="15.75">
      <c r="A32" s="12"/>
      <c r="B32" s="12"/>
      <c r="C32" s="1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</row>
    <row r="33" spans="1:14" ht="15.75">
      <c r="A33" s="17" t="s">
        <v>33</v>
      </c>
      <c r="B33" s="26">
        <v>0.42</v>
      </c>
      <c r="C33" s="26">
        <v>0.48</v>
      </c>
      <c r="D33" s="26">
        <v>0.55</v>
      </c>
      <c r="E33" s="26">
        <v>0.41</v>
      </c>
      <c r="F33" s="18">
        <v>0.58</v>
      </c>
      <c r="G33" s="18">
        <v>0.44</v>
      </c>
      <c r="H33" s="18">
        <v>0.5</v>
      </c>
      <c r="I33" s="18">
        <v>0.69</v>
      </c>
      <c r="J33" s="18">
        <v>0.79</v>
      </c>
      <c r="K33" s="18">
        <v>0.4</v>
      </c>
      <c r="L33" s="18">
        <v>0.49</v>
      </c>
      <c r="M33" s="18">
        <v>0.44</v>
      </c>
      <c r="N33" s="26">
        <v>0.42</v>
      </c>
    </row>
    <row r="34" spans="1:14" ht="15.75">
      <c r="A34" s="17" t="s">
        <v>34</v>
      </c>
      <c r="B34" s="26">
        <v>0.29</v>
      </c>
      <c r="C34" s="26">
        <v>0.32</v>
      </c>
      <c r="D34" s="26">
        <v>0.29</v>
      </c>
      <c r="E34" s="26">
        <v>0.32</v>
      </c>
      <c r="F34" s="18">
        <v>0.26</v>
      </c>
      <c r="G34" s="18">
        <v>0.37</v>
      </c>
      <c r="H34" s="18">
        <v>0.38</v>
      </c>
      <c r="I34" s="18">
        <v>0.36</v>
      </c>
      <c r="J34" s="18">
        <v>0.37</v>
      </c>
      <c r="K34" s="18">
        <v>0.3</v>
      </c>
      <c r="L34" s="18">
        <v>0.29</v>
      </c>
      <c r="M34" s="18">
        <v>0.3</v>
      </c>
      <c r="N34" s="26">
        <v>0.31</v>
      </c>
    </row>
    <row r="35" spans="1:14" ht="15.75">
      <c r="A35" s="17" t="s">
        <v>35</v>
      </c>
      <c r="B35" s="26">
        <v>0.95</v>
      </c>
      <c r="C35" s="26">
        <v>1.11</v>
      </c>
      <c r="D35" s="26">
        <v>1.13</v>
      </c>
      <c r="E35" s="26">
        <v>1.13</v>
      </c>
      <c r="F35" s="18">
        <v>1.22</v>
      </c>
      <c r="G35" s="18">
        <v>1.39</v>
      </c>
      <c r="H35" s="18">
        <v>0.96</v>
      </c>
      <c r="I35" s="18">
        <v>1.1</v>
      </c>
      <c r="J35" s="18">
        <v>0.73</v>
      </c>
      <c r="K35" s="18">
        <v>0.56</v>
      </c>
      <c r="L35" s="18">
        <v>0.61</v>
      </c>
      <c r="M35" s="18">
        <v>0.57</v>
      </c>
      <c r="N35" s="26">
        <v>0.48</v>
      </c>
    </row>
    <row r="36" spans="1:14" ht="15.75">
      <c r="A36" s="17" t="s">
        <v>36</v>
      </c>
      <c r="B36" s="26">
        <f aca="true" t="shared" si="1" ref="B36:N36">SUM(B33:B35)</f>
        <v>1.66</v>
      </c>
      <c r="C36" s="26">
        <f t="shared" si="1"/>
        <v>1.9100000000000001</v>
      </c>
      <c r="D36" s="26">
        <f t="shared" si="1"/>
        <v>1.97</v>
      </c>
      <c r="E36" s="26">
        <f t="shared" si="1"/>
        <v>1.8599999999999999</v>
      </c>
      <c r="F36" s="18">
        <f t="shared" si="1"/>
        <v>2.06</v>
      </c>
      <c r="G36" s="18">
        <f t="shared" si="1"/>
        <v>2.2</v>
      </c>
      <c r="H36" s="18">
        <f t="shared" si="1"/>
        <v>1.8399999999999999</v>
      </c>
      <c r="I36" s="18">
        <f t="shared" si="1"/>
        <v>2.15</v>
      </c>
      <c r="J36" s="18">
        <f t="shared" si="1"/>
        <v>1.8900000000000001</v>
      </c>
      <c r="K36" s="18">
        <f t="shared" si="1"/>
        <v>1.26</v>
      </c>
      <c r="L36" s="18">
        <f t="shared" si="1"/>
        <v>1.3900000000000001</v>
      </c>
      <c r="M36" s="18">
        <f t="shared" si="1"/>
        <v>1.31</v>
      </c>
      <c r="N36" s="26">
        <f t="shared" si="1"/>
        <v>1.21</v>
      </c>
    </row>
    <row r="37" spans="1:14" ht="15.75">
      <c r="A37" s="1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17" t="s">
        <v>37</v>
      </c>
      <c r="B38" s="19">
        <f aca="true" t="shared" si="2" ref="B38:N38">B31+B36</f>
        <v>10.500000000000002</v>
      </c>
      <c r="C38" s="26">
        <f t="shared" si="2"/>
        <v>10.970000000000002</v>
      </c>
      <c r="D38" s="26">
        <f t="shared" si="2"/>
        <v>10.530000000000003</v>
      </c>
      <c r="E38" s="26">
        <f t="shared" si="2"/>
        <v>11.33</v>
      </c>
      <c r="F38" s="18">
        <f t="shared" si="2"/>
        <v>11.71</v>
      </c>
      <c r="G38" s="18">
        <f t="shared" si="2"/>
        <v>10.45</v>
      </c>
      <c r="H38" s="18">
        <f t="shared" si="2"/>
        <v>10.17</v>
      </c>
      <c r="I38" s="18">
        <f t="shared" si="2"/>
        <v>10.180000000000001</v>
      </c>
      <c r="J38" s="18">
        <f t="shared" si="2"/>
        <v>10.579999999999998</v>
      </c>
      <c r="K38" s="18">
        <f t="shared" si="2"/>
        <v>10.969999999999999</v>
      </c>
      <c r="L38" s="18">
        <f t="shared" si="2"/>
        <v>11.180000000000001</v>
      </c>
      <c r="M38" s="18">
        <f t="shared" si="2"/>
        <v>11.000000000000002</v>
      </c>
      <c r="N38" s="18">
        <f t="shared" si="2"/>
        <v>10.68</v>
      </c>
    </row>
    <row r="39" spans="1:14" ht="15.75">
      <c r="A39" s="12"/>
      <c r="B39" s="26"/>
      <c r="C39" s="26"/>
      <c r="D39" s="26"/>
      <c r="E39" s="26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>
      <c r="A40" s="17" t="s">
        <v>38</v>
      </c>
      <c r="B40" s="26">
        <f aca="true" t="shared" si="3" ref="B40:N40">B10-B38</f>
        <v>4.029999999999999</v>
      </c>
      <c r="C40" s="26">
        <f t="shared" si="3"/>
        <v>4.189999999999998</v>
      </c>
      <c r="D40" s="26">
        <f t="shared" si="3"/>
        <v>4.339999999999996</v>
      </c>
      <c r="E40" s="26">
        <f t="shared" si="3"/>
        <v>3.549999999999999</v>
      </c>
      <c r="F40" s="18">
        <f t="shared" si="3"/>
        <v>3.1899999999999995</v>
      </c>
      <c r="G40" s="18">
        <f t="shared" si="3"/>
        <v>3.74</v>
      </c>
      <c r="H40" s="18">
        <f t="shared" si="3"/>
        <v>3.5735831724955336</v>
      </c>
      <c r="I40" s="18">
        <f t="shared" si="3"/>
        <v>4.099999999999998</v>
      </c>
      <c r="J40" s="18">
        <f t="shared" si="3"/>
        <v>3.48211678325454</v>
      </c>
      <c r="K40" s="18">
        <f t="shared" si="3"/>
        <v>4.570000000000002</v>
      </c>
      <c r="L40" s="18">
        <f t="shared" si="3"/>
        <v>5.179999999999998</v>
      </c>
      <c r="M40" s="18">
        <f t="shared" si="3"/>
        <v>3.4799999999999986</v>
      </c>
      <c r="N40" s="18">
        <f t="shared" si="3"/>
        <v>4.880000000000001</v>
      </c>
    </row>
    <row r="41" spans="1:14" ht="8.25" customHeight="1">
      <c r="A41" s="13"/>
      <c r="B41" s="13"/>
      <c r="C41" s="13"/>
      <c r="D41" s="28"/>
      <c r="E41" s="28"/>
      <c r="F41" s="28"/>
      <c r="G41" s="28"/>
      <c r="H41" s="28"/>
      <c r="I41" s="28"/>
      <c r="J41" s="28"/>
      <c r="K41" s="28"/>
      <c r="L41" s="28"/>
      <c r="M41" s="13"/>
      <c r="N41" s="13"/>
    </row>
    <row r="42" spans="1:14" ht="15.75">
      <c r="A42" s="12"/>
      <c r="B42" s="12"/>
      <c r="C42" s="12"/>
      <c r="D42" s="18"/>
      <c r="E42" s="18"/>
      <c r="F42" s="18"/>
      <c r="G42" s="18"/>
      <c r="H42" s="18"/>
      <c r="I42" s="18"/>
      <c r="J42" s="18"/>
      <c r="K42" s="18"/>
      <c r="L42" s="18"/>
      <c r="M42" s="12"/>
      <c r="N42" s="12"/>
    </row>
    <row r="43" spans="1:14" ht="15.75">
      <c r="A43" s="12"/>
      <c r="B43" s="12"/>
      <c r="C43" s="12"/>
      <c r="D43" s="18"/>
      <c r="E43" s="18"/>
      <c r="F43" s="18"/>
      <c r="G43" s="18"/>
      <c r="H43" s="18"/>
      <c r="I43" s="18"/>
      <c r="J43" s="18"/>
      <c r="K43" s="18"/>
      <c r="L43" s="18"/>
      <c r="M43" s="12"/>
      <c r="N43" s="12"/>
    </row>
    <row r="44" spans="1:14" ht="15.75">
      <c r="A44" s="17" t="s">
        <v>96</v>
      </c>
      <c r="B44" s="12"/>
      <c r="C44" s="12"/>
      <c r="D44" s="18"/>
      <c r="E44" s="18"/>
      <c r="F44" s="18"/>
      <c r="G44" s="18"/>
      <c r="H44" s="18"/>
      <c r="I44" s="18"/>
      <c r="J44" s="18"/>
      <c r="K44" s="18"/>
      <c r="L44" s="18"/>
      <c r="M44" s="12"/>
      <c r="N44" s="12"/>
    </row>
    <row r="45" spans="1:14" ht="6.75" customHeight="1">
      <c r="A45" s="13"/>
      <c r="B45" s="13"/>
      <c r="C45" s="13"/>
      <c r="D45" s="28"/>
      <c r="E45" s="28"/>
      <c r="F45" s="28"/>
      <c r="G45" s="28"/>
      <c r="H45" s="28"/>
      <c r="I45" s="28"/>
      <c r="J45" s="28"/>
      <c r="K45" s="28"/>
      <c r="L45" s="28"/>
      <c r="M45" s="13"/>
      <c r="N45" s="13"/>
    </row>
    <row r="46" spans="1:14" ht="15.75">
      <c r="A46" s="14" t="s">
        <v>2</v>
      </c>
      <c r="B46" s="15">
        <v>1980</v>
      </c>
      <c r="C46" s="15">
        <v>1981</v>
      </c>
      <c r="D46" s="29">
        <v>1982</v>
      </c>
      <c r="E46" s="29">
        <v>1983</v>
      </c>
      <c r="F46" s="29">
        <v>1984</v>
      </c>
      <c r="G46" s="29">
        <v>1985</v>
      </c>
      <c r="H46" s="29">
        <v>1986</v>
      </c>
      <c r="I46" s="29">
        <v>1987</v>
      </c>
      <c r="J46" s="29">
        <v>1988</v>
      </c>
      <c r="K46" s="29">
        <v>1989</v>
      </c>
      <c r="L46" s="30" t="s">
        <v>3</v>
      </c>
      <c r="M46" s="14" t="s">
        <v>4</v>
      </c>
      <c r="N46" s="14" t="s">
        <v>5</v>
      </c>
    </row>
    <row r="47" spans="1:14" ht="8.25" customHeight="1">
      <c r="A47" s="13"/>
      <c r="B47" s="13"/>
      <c r="C47" s="13"/>
      <c r="D47" s="28"/>
      <c r="E47" s="28"/>
      <c r="F47" s="28"/>
      <c r="G47" s="28"/>
      <c r="H47" s="28"/>
      <c r="I47" s="28"/>
      <c r="J47" s="28"/>
      <c r="K47" s="28"/>
      <c r="L47" s="28"/>
      <c r="M47" s="13"/>
      <c r="N47" s="13"/>
    </row>
    <row r="48" spans="1:14" ht="15.75">
      <c r="A48" s="12"/>
      <c r="B48" s="12"/>
      <c r="C48" s="12"/>
      <c r="D48" s="18"/>
      <c r="E48" s="18"/>
      <c r="F48" s="18"/>
      <c r="G48" s="16" t="s">
        <v>6</v>
      </c>
      <c r="H48" s="18"/>
      <c r="I48" s="12"/>
      <c r="J48" s="18"/>
      <c r="K48" s="18"/>
      <c r="L48" s="18"/>
      <c r="M48" s="12"/>
      <c r="N48" s="12"/>
    </row>
    <row r="49" spans="1:14" ht="15.75">
      <c r="A49" s="17" t="s">
        <v>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.75">
      <c r="A50" s="17" t="s">
        <v>8</v>
      </c>
      <c r="B50" s="18">
        <f aca="true" t="shared" si="4" ref="B50:N50">B7</f>
        <v>13.38</v>
      </c>
      <c r="C50" s="18">
        <f t="shared" si="4"/>
        <v>14.14</v>
      </c>
      <c r="D50" s="18">
        <f t="shared" si="4"/>
        <v>13.92</v>
      </c>
      <c r="E50" s="18">
        <f t="shared" si="4"/>
        <v>13.94</v>
      </c>
      <c r="F50" s="18">
        <f t="shared" si="4"/>
        <v>13.98</v>
      </c>
      <c r="G50" s="18">
        <f t="shared" si="4"/>
        <v>13.476850264652022</v>
      </c>
      <c r="H50" s="18">
        <f t="shared" si="4"/>
        <v>13.099057397070482</v>
      </c>
      <c r="I50" s="18">
        <f t="shared" si="4"/>
        <v>13.508015913656596</v>
      </c>
      <c r="J50" s="18">
        <f t="shared" si="4"/>
        <v>13.24960087614435</v>
      </c>
      <c r="K50" s="18">
        <f t="shared" si="4"/>
        <v>14.07</v>
      </c>
      <c r="L50" s="18">
        <f t="shared" si="4"/>
        <v>14.8</v>
      </c>
      <c r="M50" s="18">
        <f t="shared" si="4"/>
        <v>13</v>
      </c>
      <c r="N50" s="18">
        <f t="shared" si="4"/>
        <v>14.13</v>
      </c>
    </row>
    <row r="51" spans="1:14" ht="15.75">
      <c r="A51" s="17" t="s">
        <v>9</v>
      </c>
      <c r="B51" s="18">
        <f aca="true" t="shared" si="5" ref="B51:N51">B8</f>
        <v>1.15</v>
      </c>
      <c r="C51" s="18">
        <f t="shared" si="5"/>
        <v>1.02</v>
      </c>
      <c r="D51" s="18">
        <f t="shared" si="5"/>
        <v>0.95</v>
      </c>
      <c r="E51" s="18">
        <f t="shared" si="5"/>
        <v>0.94</v>
      </c>
      <c r="F51" s="18">
        <f t="shared" si="5"/>
        <v>0.92</v>
      </c>
      <c r="G51" s="18">
        <f t="shared" si="5"/>
        <v>0.7052370161634237</v>
      </c>
      <c r="H51" s="18">
        <f t="shared" si="5"/>
        <v>0.6445257754250523</v>
      </c>
      <c r="I51" s="18">
        <f t="shared" si="5"/>
        <v>0.7659038090361208</v>
      </c>
      <c r="J51" s="18">
        <f t="shared" si="5"/>
        <v>0.812515907110189</v>
      </c>
      <c r="K51" s="18">
        <f t="shared" si="5"/>
        <v>1.31</v>
      </c>
      <c r="L51" s="18">
        <f t="shared" si="5"/>
        <v>1.38</v>
      </c>
      <c r="M51" s="18">
        <f t="shared" si="5"/>
        <v>1.3</v>
      </c>
      <c r="N51" s="18">
        <f t="shared" si="5"/>
        <v>1.23</v>
      </c>
    </row>
    <row r="52" spans="1:14" ht="15.75">
      <c r="A52" s="17" t="s">
        <v>40</v>
      </c>
      <c r="B52" s="18">
        <f aca="true" t="shared" si="6" ref="B52:N52">B9</f>
        <v>0</v>
      </c>
      <c r="C52" s="18">
        <f t="shared" si="6"/>
        <v>0</v>
      </c>
      <c r="D52" s="18">
        <f t="shared" si="6"/>
        <v>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18">
        <f t="shared" si="6"/>
        <v>0</v>
      </c>
      <c r="I52" s="18">
        <f t="shared" si="6"/>
        <v>0</v>
      </c>
      <c r="J52" s="18">
        <f t="shared" si="6"/>
        <v>0</v>
      </c>
      <c r="K52" s="18">
        <f t="shared" si="6"/>
        <v>0.16</v>
      </c>
      <c r="L52" s="18">
        <f t="shared" si="6"/>
        <v>0.18</v>
      </c>
      <c r="M52" s="18">
        <f t="shared" si="6"/>
        <v>0.18</v>
      </c>
      <c r="N52" s="18">
        <f t="shared" si="6"/>
        <v>0.2</v>
      </c>
    </row>
    <row r="53" spans="1:14" ht="15.75">
      <c r="A53" s="17" t="s">
        <v>11</v>
      </c>
      <c r="B53" s="18">
        <f aca="true" t="shared" si="7" ref="B53:N53">B10</f>
        <v>14.530000000000001</v>
      </c>
      <c r="C53" s="18">
        <f t="shared" si="7"/>
        <v>15.16</v>
      </c>
      <c r="D53" s="18">
        <f t="shared" si="7"/>
        <v>14.87</v>
      </c>
      <c r="E53" s="18">
        <f t="shared" si="7"/>
        <v>14.879999999999999</v>
      </c>
      <c r="F53" s="18">
        <f t="shared" si="7"/>
        <v>14.9</v>
      </c>
      <c r="G53" s="18">
        <f t="shared" si="7"/>
        <v>14.19</v>
      </c>
      <c r="H53" s="18">
        <f t="shared" si="7"/>
        <v>13.743583172495534</v>
      </c>
      <c r="I53" s="18">
        <f t="shared" si="7"/>
        <v>14.28</v>
      </c>
      <c r="J53" s="18">
        <f t="shared" si="7"/>
        <v>14.062116783254538</v>
      </c>
      <c r="K53" s="18">
        <f t="shared" si="7"/>
        <v>15.540000000000001</v>
      </c>
      <c r="L53" s="18">
        <f t="shared" si="7"/>
        <v>16.36</v>
      </c>
      <c r="M53" s="18">
        <f t="shared" si="7"/>
        <v>14.48</v>
      </c>
      <c r="N53" s="18">
        <f t="shared" si="7"/>
        <v>15.56</v>
      </c>
    </row>
    <row r="54" spans="1:14" ht="15.75">
      <c r="A54" s="17" t="s">
        <v>12</v>
      </c>
      <c r="B54" s="12"/>
      <c r="C54" s="12"/>
      <c r="D54" s="18"/>
      <c r="E54" s="18"/>
      <c r="F54" s="18"/>
      <c r="G54" s="27" t="s">
        <v>12</v>
      </c>
      <c r="H54" s="27" t="s">
        <v>12</v>
      </c>
      <c r="I54" s="27" t="s">
        <v>12</v>
      </c>
      <c r="J54" s="27" t="s">
        <v>12</v>
      </c>
      <c r="K54" s="27" t="s">
        <v>12</v>
      </c>
      <c r="L54" s="27" t="s">
        <v>12</v>
      </c>
      <c r="M54" s="18"/>
      <c r="N54" s="18"/>
    </row>
    <row r="55" spans="1:14" ht="15.75">
      <c r="A55" s="17" t="s">
        <v>41</v>
      </c>
      <c r="B55" s="12"/>
      <c r="C55" s="1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5.75">
      <c r="A56" s="17" t="s">
        <v>42</v>
      </c>
      <c r="B56" s="26">
        <f aca="true" t="shared" si="8" ref="B56:N56">B31</f>
        <v>8.840000000000002</v>
      </c>
      <c r="C56" s="26">
        <f t="shared" si="8"/>
        <v>9.060000000000002</v>
      </c>
      <c r="D56" s="26">
        <f t="shared" si="8"/>
        <v>8.560000000000002</v>
      </c>
      <c r="E56" s="26">
        <f t="shared" si="8"/>
        <v>9.47</v>
      </c>
      <c r="F56" s="18">
        <f t="shared" si="8"/>
        <v>9.65</v>
      </c>
      <c r="G56" s="18">
        <f t="shared" si="8"/>
        <v>8.25</v>
      </c>
      <c r="H56" s="18">
        <f t="shared" si="8"/>
        <v>8.33</v>
      </c>
      <c r="I56" s="18">
        <f t="shared" si="8"/>
        <v>8.030000000000001</v>
      </c>
      <c r="J56" s="18">
        <f t="shared" si="8"/>
        <v>8.689999999999998</v>
      </c>
      <c r="K56" s="18">
        <f t="shared" si="8"/>
        <v>9.709999999999999</v>
      </c>
      <c r="L56" s="18">
        <f t="shared" si="8"/>
        <v>9.790000000000001</v>
      </c>
      <c r="M56" s="18">
        <f t="shared" si="8"/>
        <v>9.690000000000001</v>
      </c>
      <c r="N56" s="18">
        <f t="shared" si="8"/>
        <v>9.47</v>
      </c>
    </row>
    <row r="57" spans="1:14" ht="15.75">
      <c r="A57" s="17" t="s">
        <v>33</v>
      </c>
      <c r="B57" s="26">
        <f aca="true" t="shared" si="9" ref="B57:F58">B33</f>
        <v>0.42</v>
      </c>
      <c r="C57" s="26">
        <f t="shared" si="9"/>
        <v>0.48</v>
      </c>
      <c r="D57" s="26">
        <f t="shared" si="9"/>
        <v>0.55</v>
      </c>
      <c r="E57" s="26">
        <f t="shared" si="9"/>
        <v>0.41</v>
      </c>
      <c r="F57" s="18">
        <f t="shared" si="9"/>
        <v>0.58</v>
      </c>
      <c r="G57" s="18">
        <v>0.44</v>
      </c>
      <c r="H57" s="18">
        <v>0.5</v>
      </c>
      <c r="I57" s="18">
        <v>0.69</v>
      </c>
      <c r="J57" s="18">
        <f aca="true" t="shared" si="10" ref="J57:N58">J33</f>
        <v>0.79</v>
      </c>
      <c r="K57" s="18">
        <f t="shared" si="10"/>
        <v>0.4</v>
      </c>
      <c r="L57" s="18">
        <f t="shared" si="10"/>
        <v>0.49</v>
      </c>
      <c r="M57" s="18">
        <f t="shared" si="10"/>
        <v>0.44</v>
      </c>
      <c r="N57" s="18">
        <f t="shared" si="10"/>
        <v>0.42</v>
      </c>
    </row>
    <row r="58" spans="1:14" ht="15.75">
      <c r="A58" s="17" t="s">
        <v>34</v>
      </c>
      <c r="B58" s="26">
        <f t="shared" si="9"/>
        <v>0.29</v>
      </c>
      <c r="C58" s="26">
        <f t="shared" si="9"/>
        <v>0.32</v>
      </c>
      <c r="D58" s="26">
        <f t="shared" si="9"/>
        <v>0.29</v>
      </c>
      <c r="E58" s="26">
        <f t="shared" si="9"/>
        <v>0.32</v>
      </c>
      <c r="F58" s="18">
        <f t="shared" si="9"/>
        <v>0.26</v>
      </c>
      <c r="G58" s="18">
        <v>0.37</v>
      </c>
      <c r="H58" s="18">
        <v>0.38</v>
      </c>
      <c r="I58" s="18">
        <v>0.36</v>
      </c>
      <c r="J58" s="18">
        <f t="shared" si="10"/>
        <v>0.37</v>
      </c>
      <c r="K58" s="18">
        <f t="shared" si="10"/>
        <v>0.3</v>
      </c>
      <c r="L58" s="18">
        <f t="shared" si="10"/>
        <v>0.29</v>
      </c>
      <c r="M58" s="18">
        <f t="shared" si="10"/>
        <v>0.3</v>
      </c>
      <c r="N58" s="18">
        <f t="shared" si="10"/>
        <v>0.31</v>
      </c>
    </row>
    <row r="59" spans="1:14" ht="15.75">
      <c r="A59" s="17" t="s">
        <v>43</v>
      </c>
      <c r="B59" s="26">
        <v>1.47</v>
      </c>
      <c r="C59" s="26">
        <v>1.5</v>
      </c>
      <c r="D59" s="26">
        <v>1.43</v>
      </c>
      <c r="E59" s="26">
        <v>1.46</v>
      </c>
      <c r="F59" s="18">
        <f aca="true" t="shared" si="11" ref="F59:K59">F160/F169*100</f>
        <v>1.451002648505486</v>
      </c>
      <c r="G59" s="18">
        <f t="shared" si="11"/>
        <v>1.5026214347233486</v>
      </c>
      <c r="H59" s="18">
        <f t="shared" si="11"/>
        <v>1.4614750094100122</v>
      </c>
      <c r="I59" s="18">
        <f t="shared" si="11"/>
        <v>1.4296293378500806</v>
      </c>
      <c r="J59" s="18">
        <f t="shared" si="11"/>
        <v>1.4715523025783017</v>
      </c>
      <c r="K59" s="18">
        <f t="shared" si="11"/>
        <v>1.6288960093212932</v>
      </c>
      <c r="L59" s="18">
        <v>1.9</v>
      </c>
      <c r="M59" s="18">
        <v>1.5</v>
      </c>
      <c r="N59" s="18">
        <v>1.45</v>
      </c>
    </row>
    <row r="60" spans="1:14" ht="15.75">
      <c r="A60" s="17" t="s">
        <v>44</v>
      </c>
      <c r="B60" s="26">
        <v>0.15</v>
      </c>
      <c r="C60" s="26">
        <v>0.18</v>
      </c>
      <c r="D60" s="26">
        <v>0.13</v>
      </c>
      <c r="E60" s="26">
        <v>0.14</v>
      </c>
      <c r="F60" s="18">
        <v>0.13</v>
      </c>
      <c r="G60" s="18">
        <f>G161/G169*100</f>
        <v>0.07885208753167043</v>
      </c>
      <c r="H60" s="18">
        <f>H161/H169*100</f>
        <v>0.056299903096895094</v>
      </c>
      <c r="I60" s="18">
        <f>I161/I169*100</f>
        <v>0.06089730964666956</v>
      </c>
      <c r="J60" s="18">
        <f>J161/J169*100</f>
        <v>0.07519724816634403</v>
      </c>
      <c r="K60" s="18">
        <f>K161/K169*100</f>
        <v>0.0977279347509467</v>
      </c>
      <c r="L60" s="18">
        <v>0.09</v>
      </c>
      <c r="M60" s="18">
        <v>0.07</v>
      </c>
      <c r="N60" s="18">
        <v>0.04</v>
      </c>
    </row>
    <row r="61" spans="1:14" ht="15.75">
      <c r="A61" s="17" t="s">
        <v>45</v>
      </c>
      <c r="B61" s="26">
        <v>1.01</v>
      </c>
      <c r="C61" s="26">
        <v>1.03</v>
      </c>
      <c r="D61" s="26">
        <v>0.95</v>
      </c>
      <c r="E61" s="26">
        <v>0.96</v>
      </c>
      <c r="F61" s="18">
        <v>0.9</v>
      </c>
      <c r="G61" s="18">
        <f>G162/G169*100</f>
        <v>0.5137510347768645</v>
      </c>
      <c r="H61" s="18">
        <f>H162/H169*100</f>
        <v>0.49588762443239603</v>
      </c>
      <c r="I61" s="18">
        <f>I162/I169*100</f>
        <v>0.5605231023752315</v>
      </c>
      <c r="J61" s="18">
        <f>J162/J169*100</f>
        <v>0.6685228175444822</v>
      </c>
      <c r="K61" s="18">
        <v>0.77</v>
      </c>
      <c r="L61" s="18">
        <v>0.97</v>
      </c>
      <c r="M61" s="18">
        <v>0.85</v>
      </c>
      <c r="N61" s="18">
        <v>0.88</v>
      </c>
    </row>
    <row r="62" spans="1:14" ht="15.75">
      <c r="A62" s="17" t="s">
        <v>46</v>
      </c>
      <c r="B62" s="26">
        <v>0.43</v>
      </c>
      <c r="C62" s="26">
        <v>0.46</v>
      </c>
      <c r="D62" s="26">
        <v>0.44</v>
      </c>
      <c r="E62" s="26">
        <v>0.5</v>
      </c>
      <c r="F62" s="18">
        <v>0.47</v>
      </c>
      <c r="G62" s="18">
        <f>G163/G169*100</f>
        <v>0.3541236380664097</v>
      </c>
      <c r="H62" s="18">
        <f>H163/H169*100</f>
        <v>0.32786885245901637</v>
      </c>
      <c r="I62" s="18">
        <f>I163/I169*100</f>
        <v>0.30425020679875525</v>
      </c>
      <c r="J62" s="18">
        <f>J163/J169*100</f>
        <v>0.3448275862068966</v>
      </c>
      <c r="K62" s="18">
        <v>0.64</v>
      </c>
      <c r="L62" s="18">
        <v>0.57</v>
      </c>
      <c r="M62" s="18">
        <v>0.61</v>
      </c>
      <c r="N62" s="18">
        <v>0.56</v>
      </c>
    </row>
    <row r="63" spans="1:14" ht="15.75">
      <c r="A63" s="17" t="s">
        <v>47</v>
      </c>
      <c r="B63" s="26">
        <v>1.11</v>
      </c>
      <c r="C63" s="26">
        <v>1.18</v>
      </c>
      <c r="D63" s="26">
        <v>1.09</v>
      </c>
      <c r="E63" s="26">
        <v>1.19</v>
      </c>
      <c r="F63" s="18">
        <v>1.26</v>
      </c>
      <c r="G63" s="18">
        <f>G164/G169*100</f>
        <v>1.6926859044576932</v>
      </c>
      <c r="H63" s="18">
        <f>H164/H169*100</f>
        <v>1.6670537451848766</v>
      </c>
      <c r="I63" s="18">
        <f>I164/I169*100</f>
        <v>1.719305156182298</v>
      </c>
      <c r="J63" s="18">
        <f>J164/J169*100</f>
        <v>1.7776629466523728</v>
      </c>
      <c r="K63" s="18">
        <v>1.74</v>
      </c>
      <c r="L63" s="18">
        <v>1.76</v>
      </c>
      <c r="M63" s="18">
        <v>1.9</v>
      </c>
      <c r="N63" s="18">
        <v>1.9</v>
      </c>
    </row>
    <row r="64" spans="1:14" ht="15.75">
      <c r="A64" s="17" t="s">
        <v>48</v>
      </c>
      <c r="B64" s="26">
        <f aca="true" t="shared" si="12" ref="B64:N64">SUM(B56:B63)</f>
        <v>13.72</v>
      </c>
      <c r="C64" s="26">
        <f t="shared" si="12"/>
        <v>14.210000000000003</v>
      </c>
      <c r="D64" s="26">
        <f t="shared" si="12"/>
        <v>13.440000000000001</v>
      </c>
      <c r="E64" s="26">
        <f t="shared" si="12"/>
        <v>14.450000000000001</v>
      </c>
      <c r="F64" s="18">
        <f t="shared" si="12"/>
        <v>14.701002648505488</v>
      </c>
      <c r="G64" s="18">
        <f t="shared" si="12"/>
        <v>13.202034099555986</v>
      </c>
      <c r="H64" s="18">
        <f t="shared" si="12"/>
        <v>13.218585134583195</v>
      </c>
      <c r="I64" s="18">
        <f t="shared" si="12"/>
        <v>13.154605112853035</v>
      </c>
      <c r="J64" s="18">
        <f t="shared" si="12"/>
        <v>14.187762901148393</v>
      </c>
      <c r="K64" s="18">
        <f t="shared" si="12"/>
        <v>15.28662394407224</v>
      </c>
      <c r="L64" s="18">
        <f t="shared" si="12"/>
        <v>15.860000000000001</v>
      </c>
      <c r="M64" s="18">
        <f t="shared" si="12"/>
        <v>15.360000000000001</v>
      </c>
      <c r="N64" s="18">
        <f t="shared" si="12"/>
        <v>15.030000000000001</v>
      </c>
    </row>
    <row r="65" spans="1:14" ht="15.75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7" t="s">
        <v>12</v>
      </c>
      <c r="M65" s="18"/>
      <c r="N65" s="18"/>
    </row>
    <row r="66" spans="1:14" ht="15.75">
      <c r="A66" s="17" t="s">
        <v>49</v>
      </c>
      <c r="B66" s="18">
        <f aca="true" t="shared" si="13" ref="B66:N66">(B10-B64)</f>
        <v>0.8100000000000005</v>
      </c>
      <c r="C66" s="18">
        <f t="shared" si="13"/>
        <v>0.9499999999999975</v>
      </c>
      <c r="D66" s="18">
        <f t="shared" si="13"/>
        <v>1.429999999999998</v>
      </c>
      <c r="E66" s="18">
        <f t="shared" si="13"/>
        <v>0.42999999999999794</v>
      </c>
      <c r="F66" s="18">
        <f t="shared" si="13"/>
        <v>0.19899735149451203</v>
      </c>
      <c r="G66" s="18">
        <f t="shared" si="13"/>
        <v>0.9879659004440136</v>
      </c>
      <c r="H66" s="18">
        <f t="shared" si="13"/>
        <v>0.5249980379123382</v>
      </c>
      <c r="I66" s="18">
        <f t="shared" si="13"/>
        <v>1.125394887146964</v>
      </c>
      <c r="J66" s="18">
        <f t="shared" si="13"/>
        <v>-0.12564611789385438</v>
      </c>
      <c r="K66" s="18">
        <f t="shared" si="13"/>
        <v>0.25337605592776136</v>
      </c>
      <c r="L66" s="18">
        <f t="shared" si="13"/>
        <v>0.4999999999999982</v>
      </c>
      <c r="M66" s="18">
        <f t="shared" si="13"/>
        <v>-0.8800000000000008</v>
      </c>
      <c r="N66" s="18">
        <f t="shared" si="13"/>
        <v>0.5299999999999994</v>
      </c>
    </row>
    <row r="67" spans="1:14" ht="6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21.75" customHeight="1">
      <c r="A68" s="17" t="s">
        <v>97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.75">
      <c r="A69" s="17" t="s">
        <v>98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1" ht="15.75">
      <c r="L71" s="6" t="s">
        <v>12</v>
      </c>
    </row>
    <row r="100" spans="1:3" ht="15.75">
      <c r="A100" s="1" t="s">
        <v>99</v>
      </c>
      <c r="B100" s="32"/>
      <c r="C100" s="32"/>
    </row>
    <row r="101" spans="1:13" ht="15.75">
      <c r="A101" s="2" t="s">
        <v>1</v>
      </c>
      <c r="D101" s="2" t="s">
        <v>1</v>
      </c>
      <c r="E101" s="2" t="s">
        <v>1</v>
      </c>
      <c r="F101" s="2" t="s">
        <v>1</v>
      </c>
      <c r="G101" s="2" t="s">
        <v>1</v>
      </c>
      <c r="H101" s="2" t="s">
        <v>1</v>
      </c>
      <c r="I101" s="2" t="s">
        <v>1</v>
      </c>
      <c r="J101" s="2" t="s">
        <v>1</v>
      </c>
      <c r="K101" s="2" t="s">
        <v>1</v>
      </c>
      <c r="L101" s="2" t="s">
        <v>1</v>
      </c>
      <c r="M101" s="2" t="s">
        <v>1</v>
      </c>
    </row>
    <row r="102" spans="1:13" ht="15.75">
      <c r="A102" s="3" t="s">
        <v>2</v>
      </c>
      <c r="D102" s="4">
        <v>1982</v>
      </c>
      <c r="E102" s="4">
        <v>1983</v>
      </c>
      <c r="F102" s="4">
        <v>1984</v>
      </c>
      <c r="G102" s="4">
        <v>1985</v>
      </c>
      <c r="H102" s="4">
        <v>1986</v>
      </c>
      <c r="I102" s="4">
        <v>1987</v>
      </c>
      <c r="J102" s="4">
        <v>1988</v>
      </c>
      <c r="K102" s="4">
        <v>1989</v>
      </c>
      <c r="L102" s="3" t="s">
        <v>3</v>
      </c>
      <c r="M102" s="3" t="s">
        <v>4</v>
      </c>
    </row>
    <row r="103" spans="1:13" ht="15.75">
      <c r="A103" s="2" t="s">
        <v>1</v>
      </c>
      <c r="D103" s="2" t="s">
        <v>1</v>
      </c>
      <c r="E103" s="2" t="s">
        <v>1</v>
      </c>
      <c r="F103" s="2" t="s">
        <v>1</v>
      </c>
      <c r="G103" s="2" t="s">
        <v>1</v>
      </c>
      <c r="H103" s="2" t="s">
        <v>1</v>
      </c>
      <c r="I103" s="2" t="s">
        <v>1</v>
      </c>
      <c r="J103" s="2" t="s">
        <v>1</v>
      </c>
      <c r="K103" s="2" t="s">
        <v>1</v>
      </c>
      <c r="L103" s="2" t="s">
        <v>1</v>
      </c>
      <c r="M103" s="2" t="s">
        <v>1</v>
      </c>
    </row>
    <row r="104" ht="15.75">
      <c r="G104" s="5" t="s">
        <v>6</v>
      </c>
    </row>
    <row r="105" ht="15.75">
      <c r="A105" s="6" t="s">
        <v>7</v>
      </c>
    </row>
    <row r="106" spans="1:13" ht="15.75">
      <c r="A106" s="6" t="s">
        <v>8</v>
      </c>
      <c r="D106" s="8">
        <v>1904.53</v>
      </c>
      <c r="E106" s="8">
        <v>1905.29</v>
      </c>
      <c r="F106" s="8">
        <v>1850.74</v>
      </c>
      <c r="G106" s="8">
        <v>1611.71</v>
      </c>
      <c r="H106" s="8">
        <v>1635.64</v>
      </c>
      <c r="I106" s="8">
        <v>1714.64</v>
      </c>
      <c r="J106" s="8">
        <v>1717.93</v>
      </c>
      <c r="K106" s="8">
        <v>1932.21</v>
      </c>
      <c r="L106" s="8">
        <v>2070.8</v>
      </c>
      <c r="M106" s="8">
        <v>1858.28</v>
      </c>
    </row>
    <row r="107" spans="1:13" ht="15.75">
      <c r="A107" s="6" t="s">
        <v>9</v>
      </c>
      <c r="D107" s="8">
        <v>129.37</v>
      </c>
      <c r="E107" s="8">
        <v>127.29</v>
      </c>
      <c r="F107" s="8">
        <v>121.49</v>
      </c>
      <c r="G107" s="8">
        <v>84.34</v>
      </c>
      <c r="H107" s="8">
        <v>80.48</v>
      </c>
      <c r="I107" s="8">
        <v>97.22</v>
      </c>
      <c r="J107" s="8">
        <v>105.35</v>
      </c>
      <c r="K107" s="8">
        <v>179.36</v>
      </c>
      <c r="L107" s="8">
        <v>193.73</v>
      </c>
      <c r="M107" s="8">
        <v>186.16</v>
      </c>
    </row>
    <row r="108" spans="1:13" ht="15.75">
      <c r="A108" s="6" t="s">
        <v>10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21.47</v>
      </c>
      <c r="L108" s="8">
        <v>25.85</v>
      </c>
      <c r="M108" s="8">
        <v>25.4</v>
      </c>
    </row>
    <row r="109" spans="1:13" ht="15.75">
      <c r="A109" s="6" t="s">
        <v>11</v>
      </c>
      <c r="D109" s="8">
        <f>D106+D107</f>
        <v>2033.9</v>
      </c>
      <c r="E109" s="8">
        <f>E106+E107</f>
        <v>2032.58</v>
      </c>
      <c r="F109" s="8">
        <f>F106+F107</f>
        <v>1972.23</v>
      </c>
      <c r="G109" s="8">
        <v>1696.05</v>
      </c>
      <c r="H109" s="8">
        <v>1716.12</v>
      </c>
      <c r="I109" s="8">
        <v>1811.86</v>
      </c>
      <c r="J109" s="8">
        <f>SUM(J106:J107)</f>
        <v>1823.28</v>
      </c>
      <c r="K109" s="8">
        <f>SUM(K106:K108)</f>
        <v>2133.04</v>
      </c>
      <c r="L109" s="8">
        <f>SUM(L106:L108)</f>
        <v>2290.38</v>
      </c>
      <c r="M109" s="8">
        <f>SUM(M106:M108)</f>
        <v>2069.84</v>
      </c>
    </row>
    <row r="110" spans="1:13" ht="15.75">
      <c r="A110" s="6" t="s">
        <v>12</v>
      </c>
      <c r="G110" s="9" t="s">
        <v>12</v>
      </c>
      <c r="H110" s="9" t="s">
        <v>12</v>
      </c>
      <c r="I110" s="9" t="s">
        <v>12</v>
      </c>
      <c r="J110" s="9" t="s">
        <v>12</v>
      </c>
      <c r="K110" s="9" t="s">
        <v>12</v>
      </c>
      <c r="L110" s="9" t="s">
        <v>12</v>
      </c>
      <c r="M110" s="9" t="s">
        <v>12</v>
      </c>
    </row>
    <row r="111" ht="15.75">
      <c r="A111" s="6" t="s">
        <v>13</v>
      </c>
    </row>
    <row r="112" spans="1:11" ht="15.75">
      <c r="A112" s="6" t="s">
        <v>14</v>
      </c>
      <c r="K112" s="9" t="s">
        <v>12</v>
      </c>
    </row>
    <row r="113" spans="1:13" ht="15.75">
      <c r="A113" s="6" t="s">
        <v>15</v>
      </c>
      <c r="D113" s="8">
        <v>560.67</v>
      </c>
      <c r="E113" s="8">
        <v>598.14</v>
      </c>
      <c r="F113" s="8">
        <v>584.11</v>
      </c>
      <c r="G113" s="8">
        <v>440.17</v>
      </c>
      <c r="H113" s="8">
        <v>443.73</v>
      </c>
      <c r="I113" s="8">
        <v>445.59</v>
      </c>
      <c r="J113" s="8">
        <v>522.21</v>
      </c>
      <c r="K113" s="8">
        <v>570.07</v>
      </c>
      <c r="L113" s="8">
        <v>577.97</v>
      </c>
      <c r="M113" s="8">
        <v>570.88</v>
      </c>
    </row>
    <row r="114" spans="1:13" ht="15.75">
      <c r="A114" s="6" t="s">
        <v>16</v>
      </c>
      <c r="G114" s="8">
        <v>22.83</v>
      </c>
      <c r="H114" s="8">
        <v>21.87</v>
      </c>
      <c r="I114" s="8">
        <v>24.33</v>
      </c>
      <c r="J114" s="8">
        <v>24.43</v>
      </c>
      <c r="K114" s="8">
        <v>40.25</v>
      </c>
      <c r="L114" s="8">
        <v>40.67</v>
      </c>
      <c r="M114" s="8">
        <v>41.35</v>
      </c>
    </row>
    <row r="115" spans="1:13" ht="15.75">
      <c r="A115" s="6" t="s">
        <v>17</v>
      </c>
      <c r="D115" s="8">
        <v>90.96</v>
      </c>
      <c r="E115" s="8">
        <v>100.5</v>
      </c>
      <c r="F115" s="8">
        <v>89.24</v>
      </c>
      <c r="G115" s="8">
        <v>78.61</v>
      </c>
      <c r="H115" s="8">
        <v>90.92</v>
      </c>
      <c r="I115" s="8">
        <v>84.63</v>
      </c>
      <c r="J115" s="8">
        <v>99.39</v>
      </c>
      <c r="K115" s="8">
        <v>106.89</v>
      </c>
      <c r="L115" s="8">
        <v>106.91</v>
      </c>
      <c r="M115" s="8">
        <v>103.14</v>
      </c>
    </row>
    <row r="116" spans="1:13" ht="15.75">
      <c r="A116" s="6" t="s">
        <v>18</v>
      </c>
      <c r="D116" s="8">
        <v>89.75</v>
      </c>
      <c r="E116" s="8">
        <v>92.4</v>
      </c>
      <c r="F116" s="8">
        <v>102.59</v>
      </c>
      <c r="G116" s="8">
        <v>83.16</v>
      </c>
      <c r="H116" s="8">
        <v>100.08</v>
      </c>
      <c r="I116" s="8">
        <v>92.41</v>
      </c>
      <c r="J116" s="8">
        <v>109.03</v>
      </c>
      <c r="K116" s="8">
        <v>122.54</v>
      </c>
      <c r="L116" s="8">
        <v>130.42</v>
      </c>
      <c r="M116" s="8">
        <v>132.23</v>
      </c>
    </row>
    <row r="117" spans="1:13" ht="15.75">
      <c r="A117" s="6" t="s">
        <v>19</v>
      </c>
      <c r="D117" s="8">
        <v>20.21</v>
      </c>
      <c r="E117" s="8">
        <v>19.47</v>
      </c>
      <c r="F117" s="8">
        <v>20.14</v>
      </c>
      <c r="G117" s="8">
        <v>9.18</v>
      </c>
      <c r="H117" s="8">
        <v>9.38</v>
      </c>
      <c r="I117" s="8">
        <v>9.42</v>
      </c>
      <c r="J117" s="8">
        <v>10.32</v>
      </c>
      <c r="K117" s="8">
        <v>14.02</v>
      </c>
      <c r="L117" s="8">
        <v>13.46</v>
      </c>
      <c r="M117" s="8">
        <v>14.14</v>
      </c>
    </row>
    <row r="118" spans="1:13" ht="15.75">
      <c r="A118" s="6" t="s">
        <v>20</v>
      </c>
      <c r="M118" s="9" t="s">
        <v>12</v>
      </c>
    </row>
    <row r="119" spans="1:13" ht="15.75">
      <c r="A119" s="6" t="s">
        <v>21</v>
      </c>
      <c r="D119" s="8">
        <v>83.73</v>
      </c>
      <c r="E119" s="8">
        <v>83.47</v>
      </c>
      <c r="F119" s="8">
        <v>81.08</v>
      </c>
      <c r="G119" s="8">
        <v>71.84</v>
      </c>
      <c r="H119" s="8">
        <v>73.73</v>
      </c>
      <c r="I119" s="8">
        <v>75.47</v>
      </c>
      <c r="J119" s="8">
        <v>80.91</v>
      </c>
      <c r="K119" s="8">
        <v>109.56</v>
      </c>
      <c r="L119" s="8">
        <v>114.43</v>
      </c>
      <c r="M119" s="8">
        <v>116.83</v>
      </c>
    </row>
    <row r="120" spans="1:13" ht="15.75">
      <c r="A120" s="6" t="s">
        <v>22</v>
      </c>
      <c r="D120" s="8">
        <v>16.07</v>
      </c>
      <c r="E120" s="8">
        <v>16.58</v>
      </c>
      <c r="F120" s="8">
        <v>17.1</v>
      </c>
      <c r="G120" s="8">
        <v>10.01</v>
      </c>
      <c r="H120" s="8">
        <v>9.8</v>
      </c>
      <c r="I120" s="8">
        <v>10.04</v>
      </c>
      <c r="J120" s="8">
        <v>10.3</v>
      </c>
      <c r="K120" s="8">
        <v>17.34</v>
      </c>
      <c r="L120" s="8">
        <v>17.56</v>
      </c>
      <c r="M120" s="8">
        <v>16.68</v>
      </c>
    </row>
    <row r="121" spans="1:13" ht="15.75">
      <c r="A121" s="6" t="s">
        <v>23</v>
      </c>
      <c r="D121" s="8">
        <v>22.79</v>
      </c>
      <c r="E121" s="8">
        <v>23.74</v>
      </c>
      <c r="F121" s="8">
        <v>24.44</v>
      </c>
      <c r="G121" s="8">
        <v>18.93</v>
      </c>
      <c r="H121" s="8">
        <v>19.22</v>
      </c>
      <c r="I121" s="8">
        <v>19.48</v>
      </c>
      <c r="J121" s="8">
        <v>19.96</v>
      </c>
      <c r="K121" s="8">
        <v>31.71</v>
      </c>
      <c r="L121" s="8">
        <v>32.12</v>
      </c>
      <c r="M121" s="8">
        <v>30.51</v>
      </c>
    </row>
    <row r="122" spans="1:13" ht="15.75">
      <c r="A122" s="6" t="s">
        <v>24</v>
      </c>
      <c r="D122" s="8">
        <v>1.62</v>
      </c>
      <c r="E122" s="8">
        <v>1.56</v>
      </c>
      <c r="F122" s="8">
        <v>1.52</v>
      </c>
      <c r="G122" s="8">
        <v>2.92</v>
      </c>
      <c r="H122" s="8">
        <v>2.71</v>
      </c>
      <c r="I122" s="8">
        <v>2.68</v>
      </c>
      <c r="J122" s="8">
        <v>2.73</v>
      </c>
      <c r="K122" s="8">
        <v>2.41</v>
      </c>
      <c r="L122" s="8">
        <v>1.9</v>
      </c>
      <c r="M122" s="8">
        <v>2.21</v>
      </c>
    </row>
    <row r="123" spans="1:13" ht="15.75">
      <c r="A123" s="6" t="s">
        <v>25</v>
      </c>
      <c r="D123" s="8">
        <v>54.89</v>
      </c>
      <c r="E123" s="8">
        <v>51.87</v>
      </c>
      <c r="F123" s="8">
        <v>43.99</v>
      </c>
      <c r="G123" s="8">
        <v>29.66</v>
      </c>
      <c r="H123" s="8">
        <v>21.4</v>
      </c>
      <c r="I123" s="8">
        <v>23.62</v>
      </c>
      <c r="J123" s="8">
        <v>23.33</v>
      </c>
      <c r="K123" s="8">
        <v>42.43</v>
      </c>
      <c r="L123" s="8">
        <v>49.11</v>
      </c>
      <c r="M123" s="8">
        <v>48.84</v>
      </c>
    </row>
    <row r="124" spans="1:13" ht="15.75">
      <c r="A124" s="6" t="s">
        <v>26</v>
      </c>
      <c r="D124" s="8">
        <v>43.51</v>
      </c>
      <c r="E124" s="8">
        <v>44.37</v>
      </c>
      <c r="F124" s="8">
        <v>43.88</v>
      </c>
      <c r="G124" s="8">
        <v>35.67</v>
      </c>
      <c r="H124" s="8">
        <v>34.83</v>
      </c>
      <c r="I124" s="8">
        <v>35.28</v>
      </c>
      <c r="J124" s="8">
        <v>36.68</v>
      </c>
      <c r="K124" s="8">
        <v>59.3</v>
      </c>
      <c r="L124" s="8">
        <v>59.57</v>
      </c>
      <c r="M124" s="8">
        <v>59.08</v>
      </c>
    </row>
    <row r="125" spans="1:13" ht="15.75">
      <c r="A125" s="6" t="s">
        <v>27</v>
      </c>
      <c r="D125" s="8">
        <v>145.69</v>
      </c>
      <c r="E125" s="8">
        <v>155.59</v>
      </c>
      <c r="F125" s="8">
        <v>158.77</v>
      </c>
      <c r="G125" s="8">
        <v>135.22</v>
      </c>
      <c r="H125" s="8">
        <v>138.31</v>
      </c>
      <c r="I125" s="8">
        <v>144.33</v>
      </c>
      <c r="J125" s="8">
        <v>151.33</v>
      </c>
      <c r="K125" s="8">
        <v>164.51</v>
      </c>
      <c r="L125" s="8">
        <v>169.8</v>
      </c>
      <c r="M125" s="8">
        <v>186.64</v>
      </c>
    </row>
    <row r="126" spans="1:13" ht="15.75">
      <c r="A126" s="6" t="s">
        <v>28</v>
      </c>
      <c r="D126" s="8">
        <v>7.4</v>
      </c>
      <c r="E126" s="8">
        <v>7.63</v>
      </c>
      <c r="F126" s="8">
        <v>7.84</v>
      </c>
      <c r="G126" s="8">
        <v>5.82</v>
      </c>
      <c r="H126" s="8">
        <v>5.7</v>
      </c>
      <c r="I126" s="8">
        <v>5.83</v>
      </c>
      <c r="J126" s="8">
        <v>5.98</v>
      </c>
      <c r="K126" s="8">
        <v>7.76</v>
      </c>
      <c r="L126" s="8">
        <v>8.18</v>
      </c>
      <c r="M126" s="8">
        <v>8.49</v>
      </c>
    </row>
    <row r="127" spans="1:13" ht="15.75">
      <c r="A127" s="6" t="s">
        <v>29</v>
      </c>
      <c r="D127" s="8">
        <v>33.05</v>
      </c>
      <c r="E127" s="8">
        <v>34.16</v>
      </c>
      <c r="F127" s="8">
        <v>34.7</v>
      </c>
      <c r="G127" s="8">
        <v>25.73</v>
      </c>
      <c r="H127" s="8">
        <v>24.4</v>
      </c>
      <c r="I127" s="8">
        <v>24.79</v>
      </c>
      <c r="J127" s="8">
        <v>26.48</v>
      </c>
      <c r="K127" s="8">
        <v>36.87</v>
      </c>
      <c r="L127" s="8">
        <v>38.21</v>
      </c>
      <c r="M127" s="8">
        <v>38.66</v>
      </c>
    </row>
    <row r="128" spans="1:13" ht="15.75">
      <c r="A128" s="6" t="s">
        <v>30</v>
      </c>
      <c r="D128" s="8">
        <v>0</v>
      </c>
      <c r="E128" s="8">
        <v>65.56</v>
      </c>
      <c r="F128" s="8">
        <v>66.07</v>
      </c>
      <c r="G128" s="8">
        <v>15.55</v>
      </c>
      <c r="H128" s="8">
        <v>44.95</v>
      </c>
      <c r="I128" s="8">
        <v>24.12</v>
      </c>
      <c r="J128" s="8">
        <v>3.89</v>
      </c>
      <c r="K128" s="8">
        <v>0</v>
      </c>
      <c r="L128" s="8">
        <v>0.7</v>
      </c>
      <c r="M128" s="8">
        <v>0.71</v>
      </c>
    </row>
    <row r="129" spans="1:13" ht="15.75">
      <c r="A129" s="6" t="s">
        <v>31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10.64</v>
      </c>
      <c r="L129" s="8">
        <v>13.38</v>
      </c>
      <c r="M129" s="8">
        <v>12.98</v>
      </c>
    </row>
    <row r="130" spans="1:13" ht="15.75">
      <c r="A130" s="6" t="s">
        <v>32</v>
      </c>
      <c r="D130" s="8">
        <f aca="true" t="shared" si="14" ref="D130:M130">SUM(D113:D129)</f>
        <v>1170.3400000000001</v>
      </c>
      <c r="E130" s="8">
        <f t="shared" si="14"/>
        <v>1295.04</v>
      </c>
      <c r="F130" s="8">
        <f t="shared" si="14"/>
        <v>1275.47</v>
      </c>
      <c r="G130" s="8">
        <f t="shared" si="14"/>
        <v>985.2999999999998</v>
      </c>
      <c r="H130" s="8">
        <f t="shared" si="14"/>
        <v>1041.03</v>
      </c>
      <c r="I130" s="8">
        <f t="shared" si="14"/>
        <v>1022.0199999999999</v>
      </c>
      <c r="J130" s="8">
        <f t="shared" si="14"/>
        <v>1126.97</v>
      </c>
      <c r="K130" s="8">
        <f t="shared" si="14"/>
        <v>1336.3</v>
      </c>
      <c r="L130" s="8">
        <f t="shared" si="14"/>
        <v>1374.3899999999999</v>
      </c>
      <c r="M130" s="8">
        <f t="shared" si="14"/>
        <v>1383.37</v>
      </c>
    </row>
    <row r="132" spans="1:13" ht="15.75">
      <c r="A132" s="6" t="s">
        <v>33</v>
      </c>
      <c r="D132" s="8">
        <v>76.05</v>
      </c>
      <c r="E132" s="8">
        <v>55.62</v>
      </c>
      <c r="F132" s="8">
        <v>77.37</v>
      </c>
      <c r="G132" s="8">
        <v>52.82</v>
      </c>
      <c r="H132" s="8">
        <v>62.78</v>
      </c>
      <c r="I132" s="8">
        <v>87.61</v>
      </c>
      <c r="J132" s="8">
        <v>102.32</v>
      </c>
      <c r="K132" s="8">
        <v>54.52</v>
      </c>
      <c r="L132" s="8">
        <v>67.99</v>
      </c>
      <c r="M132" s="8">
        <v>63.15</v>
      </c>
    </row>
    <row r="133" spans="1:13" ht="15.75">
      <c r="A133" s="6" t="s">
        <v>34</v>
      </c>
      <c r="D133" s="8">
        <v>39.68</v>
      </c>
      <c r="E133" s="8">
        <v>43.45</v>
      </c>
      <c r="F133" s="8">
        <v>35.42</v>
      </c>
      <c r="G133" s="8">
        <v>43.34</v>
      </c>
      <c r="H133" s="8">
        <v>46.2</v>
      </c>
      <c r="I133" s="8">
        <v>44.87</v>
      </c>
      <c r="J133" s="8">
        <v>46.75</v>
      </c>
      <c r="K133" s="8">
        <v>41.83</v>
      </c>
      <c r="L133" s="8">
        <v>40.88</v>
      </c>
      <c r="M133" s="8">
        <v>43.51</v>
      </c>
    </row>
    <row r="134" spans="1:13" ht="15.75">
      <c r="A134" s="6" t="s">
        <v>35</v>
      </c>
      <c r="D134" s="8">
        <v>154.85</v>
      </c>
      <c r="E134" s="8">
        <v>154.68</v>
      </c>
      <c r="F134" s="8">
        <v>161.33</v>
      </c>
      <c r="G134" s="8">
        <v>166.55</v>
      </c>
      <c r="H134" s="8">
        <v>120.3</v>
      </c>
      <c r="I134" s="8">
        <v>139.87</v>
      </c>
      <c r="J134" s="8">
        <v>95.43</v>
      </c>
      <c r="K134" s="8">
        <v>77.2</v>
      </c>
      <c r="L134" s="8">
        <v>84.83</v>
      </c>
      <c r="M134" s="8">
        <v>81.09</v>
      </c>
    </row>
    <row r="135" spans="1:13" ht="15.75">
      <c r="A135" s="6" t="s">
        <v>36</v>
      </c>
      <c r="D135" s="8">
        <f aca="true" t="shared" si="15" ref="D135:M135">SUM(D132:D134)</f>
        <v>270.58</v>
      </c>
      <c r="E135" s="8">
        <f t="shared" si="15"/>
        <v>253.75</v>
      </c>
      <c r="F135" s="8">
        <f t="shared" si="15"/>
        <v>274.12</v>
      </c>
      <c r="G135" s="8">
        <f t="shared" si="15"/>
        <v>262.71000000000004</v>
      </c>
      <c r="H135" s="8">
        <f t="shared" si="15"/>
        <v>229.28</v>
      </c>
      <c r="I135" s="8">
        <f t="shared" si="15"/>
        <v>272.35</v>
      </c>
      <c r="J135" s="8">
        <f t="shared" si="15"/>
        <v>244.5</v>
      </c>
      <c r="K135" s="8">
        <f t="shared" si="15"/>
        <v>173.55</v>
      </c>
      <c r="L135" s="8">
        <f t="shared" si="15"/>
        <v>193.7</v>
      </c>
      <c r="M135" s="8">
        <f t="shared" si="15"/>
        <v>187.75</v>
      </c>
    </row>
    <row r="137" spans="1:13" ht="15.75">
      <c r="A137" s="6" t="s">
        <v>100</v>
      </c>
      <c r="D137" s="8">
        <f aca="true" t="shared" si="16" ref="D137:M137">D130+D135</f>
        <v>1440.92</v>
      </c>
      <c r="E137" s="8">
        <f t="shared" si="16"/>
        <v>1548.79</v>
      </c>
      <c r="F137" s="8">
        <f t="shared" si="16"/>
        <v>1549.5900000000001</v>
      </c>
      <c r="G137" s="8">
        <f t="shared" si="16"/>
        <v>1248.0099999999998</v>
      </c>
      <c r="H137" s="8">
        <f t="shared" si="16"/>
        <v>1270.31</v>
      </c>
      <c r="I137" s="8">
        <f t="shared" si="16"/>
        <v>1294.37</v>
      </c>
      <c r="J137" s="8">
        <f t="shared" si="16"/>
        <v>1371.47</v>
      </c>
      <c r="K137" s="8">
        <f t="shared" si="16"/>
        <v>1509.85</v>
      </c>
      <c r="L137" s="8">
        <f t="shared" si="16"/>
        <v>1568.09</v>
      </c>
      <c r="M137" s="8">
        <f t="shared" si="16"/>
        <v>1571.12</v>
      </c>
    </row>
    <row r="139" spans="1:13" ht="15.75">
      <c r="A139" s="6" t="s">
        <v>38</v>
      </c>
      <c r="D139" s="8">
        <f aca="true" t="shared" si="17" ref="D139:M139">D109-D137</f>
        <v>592.98</v>
      </c>
      <c r="E139" s="8">
        <f t="shared" si="17"/>
        <v>483.78999999999996</v>
      </c>
      <c r="F139" s="8">
        <f t="shared" si="17"/>
        <v>422.6399999999999</v>
      </c>
      <c r="G139" s="8">
        <f t="shared" si="17"/>
        <v>448.0400000000002</v>
      </c>
      <c r="H139" s="8">
        <f t="shared" si="17"/>
        <v>445.80999999999995</v>
      </c>
      <c r="I139" s="8">
        <f t="shared" si="17"/>
        <v>517.49</v>
      </c>
      <c r="J139" s="8">
        <f t="shared" si="17"/>
        <v>451.80999999999995</v>
      </c>
      <c r="K139" s="8">
        <f t="shared" si="17"/>
        <v>623.19</v>
      </c>
      <c r="L139" s="8">
        <f t="shared" si="17"/>
        <v>722.2900000000002</v>
      </c>
      <c r="M139" s="8">
        <f t="shared" si="17"/>
        <v>498.72000000000025</v>
      </c>
    </row>
    <row r="140" spans="1:13" ht="15.75">
      <c r="A140" s="2" t="s">
        <v>1</v>
      </c>
      <c r="D140" s="33" t="s">
        <v>1</v>
      </c>
      <c r="E140" s="33" t="s">
        <v>1</v>
      </c>
      <c r="F140" s="33" t="s">
        <v>1</v>
      </c>
      <c r="G140" s="2" t="s">
        <v>1</v>
      </c>
      <c r="H140" s="2" t="s">
        <v>1</v>
      </c>
      <c r="I140" s="2" t="s">
        <v>1</v>
      </c>
      <c r="J140" s="2" t="s">
        <v>1</v>
      </c>
      <c r="K140" s="2" t="s">
        <v>1</v>
      </c>
      <c r="L140" s="2" t="s">
        <v>1</v>
      </c>
      <c r="M140" s="2" t="s">
        <v>1</v>
      </c>
    </row>
    <row r="141" spans="1:13" ht="15.75">
      <c r="A141" s="6" t="s">
        <v>56</v>
      </c>
      <c r="D141" s="10">
        <v>13683</v>
      </c>
      <c r="E141" s="10">
        <v>13658</v>
      </c>
      <c r="F141" s="10">
        <v>13215</v>
      </c>
      <c r="G141" s="10">
        <v>11959.1</v>
      </c>
      <c r="H141" s="10">
        <v>12486.7</v>
      </c>
      <c r="I141" s="10">
        <v>12693.5</v>
      </c>
      <c r="J141" s="10">
        <v>12965.9</v>
      </c>
      <c r="K141" s="10">
        <v>13732</v>
      </c>
      <c r="L141" s="10">
        <v>13992</v>
      </c>
      <c r="M141" s="10">
        <v>14294</v>
      </c>
    </row>
    <row r="142" spans="1:13" ht="15.75">
      <c r="A142" s="2" t="s">
        <v>1</v>
      </c>
      <c r="D142" s="33" t="s">
        <v>1</v>
      </c>
      <c r="E142" s="33" t="s">
        <v>1</v>
      </c>
      <c r="F142" s="33" t="s">
        <v>1</v>
      </c>
      <c r="G142" s="2" t="s">
        <v>1</v>
      </c>
      <c r="H142" s="2" t="s">
        <v>1</v>
      </c>
      <c r="I142" s="2" t="s">
        <v>1</v>
      </c>
      <c r="J142" s="2" t="s">
        <v>1</v>
      </c>
      <c r="K142" s="2" t="s">
        <v>1</v>
      </c>
      <c r="L142" s="2" t="s">
        <v>1</v>
      </c>
      <c r="M142" s="2" t="s">
        <v>1</v>
      </c>
    </row>
    <row r="145" ht="15.75">
      <c r="A145" s="6" t="s">
        <v>101</v>
      </c>
    </row>
    <row r="146" spans="1:13" ht="15.75">
      <c r="A146" s="2" t="s">
        <v>1</v>
      </c>
      <c r="D146" s="33" t="s">
        <v>1</v>
      </c>
      <c r="E146" s="33" t="s">
        <v>1</v>
      </c>
      <c r="F146" s="33" t="s">
        <v>1</v>
      </c>
      <c r="G146" s="2" t="s">
        <v>1</v>
      </c>
      <c r="H146" s="2" t="s">
        <v>1</v>
      </c>
      <c r="I146" s="2" t="s">
        <v>1</v>
      </c>
      <c r="J146" s="2" t="s">
        <v>1</v>
      </c>
      <c r="K146" s="2" t="s">
        <v>1</v>
      </c>
      <c r="L146" s="2" t="s">
        <v>1</v>
      </c>
      <c r="M146" s="2" t="s">
        <v>1</v>
      </c>
    </row>
    <row r="147" spans="1:13" ht="15.75">
      <c r="A147" s="3" t="s">
        <v>2</v>
      </c>
      <c r="D147" s="34">
        <v>1982</v>
      </c>
      <c r="E147" s="34">
        <v>1983</v>
      </c>
      <c r="F147" s="34">
        <v>1984</v>
      </c>
      <c r="G147" s="4">
        <v>1985</v>
      </c>
      <c r="H147" s="4">
        <v>1986</v>
      </c>
      <c r="I147" s="4">
        <v>1987</v>
      </c>
      <c r="J147" s="4">
        <v>1988</v>
      </c>
      <c r="K147" s="4">
        <v>1989</v>
      </c>
      <c r="L147" s="3" t="s">
        <v>3</v>
      </c>
      <c r="M147" s="3" t="s">
        <v>4</v>
      </c>
    </row>
    <row r="148" spans="1:13" ht="15.75">
      <c r="A148" s="2" t="s">
        <v>1</v>
      </c>
      <c r="D148" s="33" t="s">
        <v>1</v>
      </c>
      <c r="E148" s="33" t="s">
        <v>1</v>
      </c>
      <c r="F148" s="33" t="s">
        <v>1</v>
      </c>
      <c r="G148" s="2" t="s">
        <v>1</v>
      </c>
      <c r="H148" s="2" t="s">
        <v>1</v>
      </c>
      <c r="I148" s="2" t="s">
        <v>1</v>
      </c>
      <c r="J148" s="2" t="s">
        <v>1</v>
      </c>
      <c r="K148" s="2" t="s">
        <v>1</v>
      </c>
      <c r="L148" s="2" t="s">
        <v>1</v>
      </c>
      <c r="M148" s="2" t="s">
        <v>1</v>
      </c>
    </row>
    <row r="149" ht="15.75">
      <c r="G149" s="5" t="s">
        <v>6</v>
      </c>
    </row>
    <row r="150" ht="15.75">
      <c r="A150" s="6" t="s">
        <v>7</v>
      </c>
    </row>
    <row r="151" spans="1:13" ht="15.75">
      <c r="A151" s="6" t="s">
        <v>8</v>
      </c>
      <c r="D151" s="8">
        <v>1904.53</v>
      </c>
      <c r="E151" s="8">
        <v>1905.29</v>
      </c>
      <c r="F151" s="8">
        <v>1850.74</v>
      </c>
      <c r="G151" s="8">
        <v>1611.71</v>
      </c>
      <c r="H151" s="8">
        <v>1635.64</v>
      </c>
      <c r="I151" s="8">
        <v>1714.64</v>
      </c>
      <c r="J151" s="8">
        <v>1717.93</v>
      </c>
      <c r="K151" s="8">
        <v>1932.21</v>
      </c>
      <c r="L151" s="8">
        <v>2070.8</v>
      </c>
      <c r="M151" s="8">
        <v>1858.28</v>
      </c>
    </row>
    <row r="152" spans="1:13" ht="15.75">
      <c r="A152" s="6" t="s">
        <v>9</v>
      </c>
      <c r="D152" s="8">
        <v>129.37</v>
      </c>
      <c r="E152" s="8">
        <v>127.29</v>
      </c>
      <c r="F152" s="8">
        <v>121.49</v>
      </c>
      <c r="G152" s="8">
        <v>84.34</v>
      </c>
      <c r="H152" s="8">
        <v>80.48</v>
      </c>
      <c r="I152" s="8">
        <v>97.22</v>
      </c>
      <c r="J152" s="8">
        <v>105.35</v>
      </c>
      <c r="K152" s="8">
        <v>179.36</v>
      </c>
      <c r="L152" s="8">
        <v>193.73</v>
      </c>
      <c r="M152" s="8">
        <v>186.16</v>
      </c>
    </row>
    <row r="153" spans="1:13" ht="15.75">
      <c r="A153" s="6" t="s">
        <v>40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21.47</v>
      </c>
      <c r="L153" s="8">
        <v>25.85</v>
      </c>
      <c r="M153" s="8">
        <v>25.4</v>
      </c>
    </row>
    <row r="154" spans="1:13" ht="15.75">
      <c r="A154" s="6" t="s">
        <v>11</v>
      </c>
      <c r="D154" s="8">
        <f>D151+D152</f>
        <v>2033.9</v>
      </c>
      <c r="E154" s="8">
        <f>E151+E152</f>
        <v>2032.58</v>
      </c>
      <c r="F154" s="8">
        <f>F151+F152</f>
        <v>1972.23</v>
      </c>
      <c r="G154" s="8">
        <v>1696.05</v>
      </c>
      <c r="H154" s="8">
        <v>1716.12</v>
      </c>
      <c r="I154" s="8">
        <v>1811.86</v>
      </c>
      <c r="J154" s="8">
        <f>SUM(J151:J152)</f>
        <v>1823.28</v>
      </c>
      <c r="K154" s="8">
        <f>SUM(K151:K153)</f>
        <v>2133.04</v>
      </c>
      <c r="L154" s="8">
        <f>SUM(L151:L153)</f>
        <v>2290.38</v>
      </c>
      <c r="M154" s="8">
        <f>SUM(M151:M153)</f>
        <v>2069.84</v>
      </c>
    </row>
    <row r="155" spans="1:12" ht="15.75">
      <c r="A155" s="6" t="s">
        <v>12</v>
      </c>
      <c r="G155" s="9" t="s">
        <v>12</v>
      </c>
      <c r="H155" s="9" t="s">
        <v>12</v>
      </c>
      <c r="I155" s="9" t="s">
        <v>12</v>
      </c>
      <c r="J155" s="9" t="s">
        <v>12</v>
      </c>
      <c r="K155" s="9" t="s">
        <v>12</v>
      </c>
      <c r="L155" s="9" t="s">
        <v>12</v>
      </c>
    </row>
    <row r="156" ht="15.75">
      <c r="A156" s="6" t="s">
        <v>41</v>
      </c>
    </row>
    <row r="157" spans="1:13" ht="15.75">
      <c r="A157" s="6" t="s">
        <v>42</v>
      </c>
      <c r="D157" s="8">
        <f aca="true" t="shared" si="18" ref="D157:M157">D130</f>
        <v>1170.3400000000001</v>
      </c>
      <c r="E157" s="8">
        <f t="shared" si="18"/>
        <v>1295.04</v>
      </c>
      <c r="F157" s="8">
        <f t="shared" si="18"/>
        <v>1275.47</v>
      </c>
      <c r="G157" s="8">
        <f t="shared" si="18"/>
        <v>985.2999999999998</v>
      </c>
      <c r="H157" s="8">
        <f t="shared" si="18"/>
        <v>1041.03</v>
      </c>
      <c r="I157" s="8">
        <f t="shared" si="18"/>
        <v>1022.0199999999999</v>
      </c>
      <c r="J157" s="8">
        <f t="shared" si="18"/>
        <v>1126.97</v>
      </c>
      <c r="K157" s="8">
        <f t="shared" si="18"/>
        <v>1336.3</v>
      </c>
      <c r="L157" s="8">
        <f t="shared" si="18"/>
        <v>1374.3899999999999</v>
      </c>
      <c r="M157" s="8">
        <f t="shared" si="18"/>
        <v>1383.37</v>
      </c>
    </row>
    <row r="158" spans="1:13" ht="15.75">
      <c r="A158" s="6" t="s">
        <v>33</v>
      </c>
      <c r="D158" s="8">
        <f>D133</f>
        <v>39.68</v>
      </c>
      <c r="E158" s="8">
        <f>E133</f>
        <v>43.45</v>
      </c>
      <c r="F158" s="8">
        <f>F133</f>
        <v>35.42</v>
      </c>
      <c r="G158" s="8">
        <v>52.82</v>
      </c>
      <c r="H158" s="8">
        <v>62.78</v>
      </c>
      <c r="I158" s="8">
        <v>87.61</v>
      </c>
      <c r="J158" s="8">
        <f aca="true" t="shared" si="19" ref="J158:M159">J132</f>
        <v>102.32</v>
      </c>
      <c r="K158" s="8">
        <f t="shared" si="19"/>
        <v>54.52</v>
      </c>
      <c r="L158" s="8">
        <f t="shared" si="19"/>
        <v>67.99</v>
      </c>
      <c r="M158" s="8">
        <f t="shared" si="19"/>
        <v>63.15</v>
      </c>
    </row>
    <row r="159" spans="1:13" ht="15.75">
      <c r="A159" s="6" t="s">
        <v>34</v>
      </c>
      <c r="D159" s="8">
        <f>D132</f>
        <v>76.05</v>
      </c>
      <c r="E159" s="8">
        <f>E132</f>
        <v>55.62</v>
      </c>
      <c r="F159" s="8">
        <f>F132</f>
        <v>77.37</v>
      </c>
      <c r="G159" s="8">
        <v>43.34</v>
      </c>
      <c r="H159" s="8">
        <v>46.2</v>
      </c>
      <c r="I159" s="8">
        <v>44.87</v>
      </c>
      <c r="J159" s="8">
        <f t="shared" si="19"/>
        <v>46.75</v>
      </c>
      <c r="K159" s="8">
        <f t="shared" si="19"/>
        <v>41.83</v>
      </c>
      <c r="L159" s="8">
        <f t="shared" si="19"/>
        <v>40.88</v>
      </c>
      <c r="M159" s="8">
        <f t="shared" si="19"/>
        <v>43.51</v>
      </c>
    </row>
    <row r="160" spans="1:13" ht="15.75">
      <c r="A160" s="6" t="s">
        <v>43</v>
      </c>
      <c r="D160" s="8">
        <v>195.66</v>
      </c>
      <c r="E160" s="8">
        <v>199.12</v>
      </c>
      <c r="F160" s="8">
        <v>191.75</v>
      </c>
      <c r="G160" s="8">
        <v>179.7</v>
      </c>
      <c r="H160" s="8">
        <v>182.49</v>
      </c>
      <c r="I160" s="8">
        <v>181.47</v>
      </c>
      <c r="J160" s="8">
        <v>190.8</v>
      </c>
      <c r="K160" s="8">
        <v>223.68</v>
      </c>
      <c r="L160" s="8">
        <v>265.82</v>
      </c>
      <c r="M160" s="8">
        <v>214.73</v>
      </c>
    </row>
    <row r="161" spans="1:13" ht="15.75">
      <c r="A161" s="6" t="s">
        <v>44</v>
      </c>
      <c r="D161" s="8">
        <v>18.09</v>
      </c>
      <c r="E161" s="8">
        <v>19.23</v>
      </c>
      <c r="F161" s="8">
        <v>17.46</v>
      </c>
      <c r="G161" s="8">
        <v>9.43</v>
      </c>
      <c r="H161" s="8">
        <v>7.03</v>
      </c>
      <c r="I161" s="8">
        <v>7.73</v>
      </c>
      <c r="J161" s="8">
        <v>9.75</v>
      </c>
      <c r="K161" s="8">
        <v>13.42</v>
      </c>
      <c r="L161" s="8">
        <v>12.83</v>
      </c>
      <c r="M161" s="8">
        <v>9.49</v>
      </c>
    </row>
    <row r="162" spans="1:13" ht="15.75">
      <c r="A162" s="6" t="s">
        <v>45</v>
      </c>
      <c r="D162" s="8">
        <v>129.98</v>
      </c>
      <c r="E162" s="8">
        <v>129.74</v>
      </c>
      <c r="F162" s="8">
        <v>118.44</v>
      </c>
      <c r="G162" s="8">
        <v>61.44</v>
      </c>
      <c r="H162" s="8">
        <v>61.92</v>
      </c>
      <c r="I162" s="8">
        <v>71.15</v>
      </c>
      <c r="J162" s="8">
        <v>86.68</v>
      </c>
      <c r="K162" s="8">
        <v>104.58</v>
      </c>
      <c r="L162" s="8">
        <v>135.35</v>
      </c>
      <c r="M162" s="8">
        <v>122.06</v>
      </c>
    </row>
    <row r="163" spans="1:13" ht="15.75">
      <c r="A163" s="6" t="s">
        <v>46</v>
      </c>
      <c r="D163" s="8">
        <v>60.2</v>
      </c>
      <c r="E163" s="8">
        <v>68.83</v>
      </c>
      <c r="F163" s="8">
        <v>62.14</v>
      </c>
      <c r="G163" s="8">
        <v>42.35</v>
      </c>
      <c r="H163" s="8">
        <v>40.94</v>
      </c>
      <c r="I163" s="8">
        <v>38.62</v>
      </c>
      <c r="J163" s="8">
        <v>44.71</v>
      </c>
      <c r="K163" s="8">
        <v>88.04</v>
      </c>
      <c r="L163" s="8">
        <v>79.65</v>
      </c>
      <c r="M163" s="8">
        <v>86.55</v>
      </c>
    </row>
    <row r="164" spans="1:13" ht="15.75">
      <c r="A164" s="6" t="s">
        <v>47</v>
      </c>
      <c r="D164" s="8">
        <v>148.47</v>
      </c>
      <c r="E164" s="8">
        <v>162.19</v>
      </c>
      <c r="F164" s="8">
        <v>164.74</v>
      </c>
      <c r="G164" s="8">
        <v>202.43</v>
      </c>
      <c r="H164" s="8">
        <v>208.16</v>
      </c>
      <c r="I164" s="8">
        <v>218.24</v>
      </c>
      <c r="J164" s="8">
        <v>230.49</v>
      </c>
      <c r="K164" s="8">
        <v>238.89</v>
      </c>
      <c r="L164" s="8">
        <v>246.57</v>
      </c>
      <c r="M164" s="8">
        <v>271.03</v>
      </c>
    </row>
    <row r="165" spans="1:13" ht="15.75">
      <c r="A165" s="6" t="s">
        <v>48</v>
      </c>
      <c r="D165" s="8">
        <f aca="true" t="shared" si="20" ref="D165:M165">SUM(D157:D164)</f>
        <v>1838.4700000000003</v>
      </c>
      <c r="E165" s="8">
        <f t="shared" si="20"/>
        <v>1973.22</v>
      </c>
      <c r="F165" s="8">
        <f t="shared" si="20"/>
        <v>1942.7900000000004</v>
      </c>
      <c r="G165" s="8">
        <f t="shared" si="20"/>
        <v>1576.81</v>
      </c>
      <c r="H165" s="8">
        <f t="shared" si="20"/>
        <v>1650.5500000000002</v>
      </c>
      <c r="I165" s="8">
        <f t="shared" si="20"/>
        <v>1671.7099999999998</v>
      </c>
      <c r="J165" s="8">
        <f t="shared" si="20"/>
        <v>1838.47</v>
      </c>
      <c r="K165" s="8">
        <f t="shared" si="20"/>
        <v>2101.2599999999998</v>
      </c>
      <c r="L165" s="8">
        <f t="shared" si="20"/>
        <v>2223.48</v>
      </c>
      <c r="M165" s="8">
        <f t="shared" si="20"/>
        <v>2193.89</v>
      </c>
    </row>
    <row r="167" spans="1:13" ht="15.75">
      <c r="A167" s="6" t="s">
        <v>49</v>
      </c>
      <c r="D167" s="8">
        <f aca="true" t="shared" si="21" ref="D167:M167">D109-D165</f>
        <v>195.42999999999984</v>
      </c>
      <c r="E167" s="8">
        <f t="shared" si="21"/>
        <v>59.3599999999999</v>
      </c>
      <c r="F167" s="8">
        <f t="shared" si="21"/>
        <v>29.4399999999996</v>
      </c>
      <c r="G167" s="8">
        <f t="shared" si="21"/>
        <v>119.24000000000001</v>
      </c>
      <c r="H167" s="8">
        <f t="shared" si="21"/>
        <v>65.56999999999971</v>
      </c>
      <c r="I167" s="8">
        <f t="shared" si="21"/>
        <v>140.1500000000001</v>
      </c>
      <c r="J167" s="7">
        <f t="shared" si="21"/>
        <v>-15.190000000000055</v>
      </c>
      <c r="K167" s="8">
        <f t="shared" si="21"/>
        <v>31.7800000000002</v>
      </c>
      <c r="L167" s="8">
        <f t="shared" si="21"/>
        <v>66.90000000000009</v>
      </c>
      <c r="M167" s="7">
        <f t="shared" si="21"/>
        <v>-124.04999999999973</v>
      </c>
    </row>
    <row r="168" spans="1:13" ht="15.75">
      <c r="A168" s="2" t="s">
        <v>1</v>
      </c>
      <c r="D168" s="2" t="s">
        <v>1</v>
      </c>
      <c r="E168" s="2" t="s">
        <v>1</v>
      </c>
      <c r="F168" s="2" t="s">
        <v>1</v>
      </c>
      <c r="G168" s="2" t="s">
        <v>1</v>
      </c>
      <c r="H168" s="2" t="s">
        <v>1</v>
      </c>
      <c r="I168" s="2" t="s">
        <v>1</v>
      </c>
      <c r="J168" s="2" t="s">
        <v>1</v>
      </c>
      <c r="K168" s="2" t="s">
        <v>1</v>
      </c>
      <c r="L168" s="2" t="s">
        <v>1</v>
      </c>
      <c r="M168" s="2" t="s">
        <v>1</v>
      </c>
    </row>
    <row r="169" spans="1:13" ht="15.75">
      <c r="A169" s="6" t="s">
        <v>56</v>
      </c>
      <c r="D169" s="10">
        <f>D141</f>
        <v>13683</v>
      </c>
      <c r="E169" s="10">
        <f>E141</f>
        <v>13658</v>
      </c>
      <c r="F169" s="10">
        <f>F141</f>
        <v>13215</v>
      </c>
      <c r="G169" s="10">
        <v>11959.1</v>
      </c>
      <c r="H169" s="10">
        <v>12486.7</v>
      </c>
      <c r="I169" s="10">
        <v>12693.5</v>
      </c>
      <c r="J169" s="10">
        <v>12965.9</v>
      </c>
      <c r="K169" s="10">
        <v>13732</v>
      </c>
      <c r="L169" s="10">
        <f>L141</f>
        <v>13992</v>
      </c>
      <c r="M169" s="10">
        <f>M141</f>
        <v>14294</v>
      </c>
    </row>
    <row r="170" spans="1:13" ht="15.75">
      <c r="A170" s="2" t="s">
        <v>1</v>
      </c>
      <c r="D170" s="2" t="s">
        <v>1</v>
      </c>
      <c r="E170" s="2" t="s">
        <v>1</v>
      </c>
      <c r="F170" s="2" t="s">
        <v>1</v>
      </c>
      <c r="G170" s="2" t="s">
        <v>1</v>
      </c>
      <c r="H170" s="2" t="s">
        <v>1</v>
      </c>
      <c r="I170" s="2" t="s">
        <v>1</v>
      </c>
      <c r="J170" s="2" t="s">
        <v>1</v>
      </c>
      <c r="K170" s="2" t="s">
        <v>1</v>
      </c>
      <c r="L170" s="2" t="s">
        <v>1</v>
      </c>
      <c r="M170" s="2" t="s">
        <v>1</v>
      </c>
    </row>
    <row r="171" ht="15.75">
      <c r="A171" s="6" t="s">
        <v>58</v>
      </c>
    </row>
  </sheetData>
  <printOptions/>
  <pageMargins left="0.5" right="0.5" top="0.5" bottom="0.5" header="0.5" footer="0.5"/>
  <pageSetup horizontalDpi="300" verticalDpi="3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218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1.88671875" style="0" customWidth="1"/>
    <col min="2" max="8" width="8.77734375" style="0" customWidth="1"/>
  </cols>
  <sheetData>
    <row r="1" spans="1:7" ht="15.75">
      <c r="A1" s="23" t="s">
        <v>102</v>
      </c>
      <c r="B1" s="12"/>
      <c r="C1" s="12"/>
      <c r="D1" s="12"/>
      <c r="E1" s="12"/>
      <c r="F1" s="12"/>
      <c r="G1" s="12"/>
    </row>
    <row r="2" spans="1:8" ht="5.25" customHeight="1">
      <c r="A2" s="13"/>
      <c r="B2" s="13"/>
      <c r="C2" s="13"/>
      <c r="D2" s="13"/>
      <c r="E2" s="13"/>
      <c r="F2" s="13"/>
      <c r="G2" s="13"/>
      <c r="H2" s="13"/>
    </row>
    <row r="3" spans="1:8" ht="15.75">
      <c r="A3" s="14" t="s">
        <v>2</v>
      </c>
      <c r="B3" s="15">
        <v>1993</v>
      </c>
      <c r="C3" s="15">
        <v>1994</v>
      </c>
      <c r="D3" s="15">
        <v>1995</v>
      </c>
      <c r="E3" s="15">
        <v>1996</v>
      </c>
      <c r="F3" s="15">
        <v>1997</v>
      </c>
      <c r="G3" s="15">
        <v>1998</v>
      </c>
      <c r="H3" s="15">
        <v>1999</v>
      </c>
    </row>
    <row r="4" spans="1:8" ht="4.5" customHeight="1">
      <c r="A4" s="13"/>
      <c r="B4" s="13"/>
      <c r="C4" s="13"/>
      <c r="D4" s="13"/>
      <c r="E4" s="13"/>
      <c r="F4" s="13"/>
      <c r="G4" s="13"/>
      <c r="H4" s="13"/>
    </row>
    <row r="5" spans="1:8" ht="15.75">
      <c r="A5" s="12"/>
      <c r="B5" s="17" t="s">
        <v>59</v>
      </c>
      <c r="C5" s="17" t="s">
        <v>12</v>
      </c>
      <c r="D5" s="17"/>
      <c r="E5" s="17" t="s">
        <v>60</v>
      </c>
      <c r="F5" s="12"/>
      <c r="G5" s="12"/>
      <c r="H5" s="12"/>
    </row>
    <row r="6" spans="1:14" ht="15.75">
      <c r="A6" s="17" t="s">
        <v>7</v>
      </c>
      <c r="B6" s="18"/>
      <c r="C6" s="18"/>
      <c r="D6" s="18"/>
      <c r="E6" s="18"/>
      <c r="F6" s="12"/>
      <c r="G6" s="12"/>
      <c r="H6" s="7"/>
      <c r="I6" s="7"/>
      <c r="J6" s="7"/>
      <c r="K6" s="7"/>
      <c r="L6" s="7"/>
      <c r="M6" s="7"/>
      <c r="N6" s="7"/>
    </row>
    <row r="7" spans="1:14" ht="15.75">
      <c r="A7" s="17" t="s">
        <v>8</v>
      </c>
      <c r="B7" s="19">
        <v>14.98</v>
      </c>
      <c r="C7" s="19">
        <v>15.31</v>
      </c>
      <c r="D7" s="19">
        <v>14.94</v>
      </c>
      <c r="E7" s="19">
        <v>17.41</v>
      </c>
      <c r="F7" s="19">
        <v>15.87</v>
      </c>
      <c r="G7" s="19">
        <v>17.63</v>
      </c>
      <c r="H7" s="19">
        <v>16.76</v>
      </c>
      <c r="I7" s="7"/>
      <c r="J7" s="7"/>
      <c r="K7" s="7"/>
      <c r="L7" s="7"/>
      <c r="M7" s="7"/>
      <c r="N7" s="7"/>
    </row>
    <row r="8" spans="1:14" ht="15.75">
      <c r="A8" s="17" t="s">
        <v>9</v>
      </c>
      <c r="B8" s="19">
        <v>1.25</v>
      </c>
      <c r="C8" s="19">
        <v>1.13</v>
      </c>
      <c r="D8" s="19">
        <v>0.99</v>
      </c>
      <c r="E8" s="19">
        <v>0.86</v>
      </c>
      <c r="F8" s="19">
        <v>0.95</v>
      </c>
      <c r="G8" s="19">
        <v>0.92</v>
      </c>
      <c r="H8" s="19">
        <v>0.98</v>
      </c>
      <c r="I8" s="7"/>
      <c r="J8" s="7"/>
      <c r="K8" s="7"/>
      <c r="L8" s="7"/>
      <c r="M8" s="7"/>
      <c r="N8" s="7"/>
    </row>
    <row r="9" spans="1:14" ht="15.75">
      <c r="A9" s="17" t="s">
        <v>61</v>
      </c>
      <c r="B9" s="19">
        <v>0.41</v>
      </c>
      <c r="C9" s="19">
        <v>0.42</v>
      </c>
      <c r="D9" s="19">
        <v>0.49</v>
      </c>
      <c r="E9" s="19">
        <v>0.5</v>
      </c>
      <c r="F9" s="19">
        <v>0.52</v>
      </c>
      <c r="G9" s="19">
        <v>0.51</v>
      </c>
      <c r="H9" s="19">
        <v>0.5</v>
      </c>
      <c r="I9" s="7"/>
      <c r="J9" s="7"/>
      <c r="K9" s="7"/>
      <c r="L9" s="7"/>
      <c r="M9" s="7"/>
      <c r="N9" s="7"/>
    </row>
    <row r="10" spans="1:14" ht="15.75">
      <c r="A10" s="17" t="s">
        <v>11</v>
      </c>
      <c r="B10" s="19">
        <f>+B7+B8+B9</f>
        <v>16.64</v>
      </c>
      <c r="C10" s="19">
        <f>+C7+C8+C9</f>
        <v>16.860000000000003</v>
      </c>
      <c r="D10" s="19">
        <f>+D7+D8+D9</f>
        <v>16.419999999999998</v>
      </c>
      <c r="E10" s="19">
        <f>+E7+E8+E9</f>
        <v>18.77</v>
      </c>
      <c r="F10" s="19">
        <f>SUM(F7:F9)</f>
        <v>17.34</v>
      </c>
      <c r="G10" s="19">
        <f>SUM(G7:G9)</f>
        <v>19.060000000000002</v>
      </c>
      <c r="H10" s="19">
        <f>SUM(H7:H9)</f>
        <v>18.240000000000002</v>
      </c>
      <c r="I10" s="7"/>
      <c r="J10" s="7"/>
      <c r="K10" s="7"/>
      <c r="L10" s="7"/>
      <c r="M10" s="7"/>
      <c r="N10" s="7"/>
    </row>
    <row r="11" spans="1:14" ht="15.75">
      <c r="A11" s="17"/>
      <c r="B11" s="19"/>
      <c r="C11" s="19"/>
      <c r="D11" s="19"/>
      <c r="E11" s="19"/>
      <c r="F11" s="19"/>
      <c r="G11" s="19"/>
      <c r="H11" s="24"/>
      <c r="I11" s="7"/>
      <c r="J11" s="7"/>
      <c r="K11" s="7"/>
      <c r="L11" s="7"/>
      <c r="M11" s="7"/>
      <c r="N11" s="7"/>
    </row>
    <row r="12" spans="1:14" ht="15.75">
      <c r="A12" s="17" t="s">
        <v>13</v>
      </c>
      <c r="B12" s="19"/>
      <c r="C12" s="19"/>
      <c r="D12" s="21"/>
      <c r="E12" s="21"/>
      <c r="F12" s="19"/>
      <c r="G12" s="19"/>
      <c r="H12" s="19"/>
      <c r="I12" s="7"/>
      <c r="J12" s="7"/>
      <c r="K12" s="7"/>
      <c r="L12" s="7"/>
      <c r="M12" s="7"/>
      <c r="N12" s="7"/>
    </row>
    <row r="13" spans="1:14" ht="15.75">
      <c r="A13" s="17" t="s">
        <v>14</v>
      </c>
      <c r="B13" s="19"/>
      <c r="C13" s="19"/>
      <c r="D13" s="21"/>
      <c r="E13" s="21"/>
      <c r="F13" s="19"/>
      <c r="G13" s="19"/>
      <c r="H13" s="19"/>
      <c r="I13" s="7"/>
      <c r="J13" s="7"/>
      <c r="K13" s="7"/>
      <c r="L13" s="7"/>
      <c r="M13" s="7"/>
      <c r="N13" s="7"/>
    </row>
    <row r="14" spans="1:14" ht="15.75">
      <c r="A14" s="17" t="s">
        <v>62</v>
      </c>
      <c r="B14" s="19">
        <v>5.56</v>
      </c>
      <c r="C14" s="19">
        <v>5.54</v>
      </c>
      <c r="D14" s="19">
        <v>5.26</v>
      </c>
      <c r="E14" s="19">
        <v>5.89</v>
      </c>
      <c r="F14" s="19">
        <v>6.81</v>
      </c>
      <c r="G14" s="19">
        <v>5.79</v>
      </c>
      <c r="H14" s="19">
        <v>5.1</v>
      </c>
      <c r="I14" s="7"/>
      <c r="J14" s="7"/>
      <c r="K14" s="7"/>
      <c r="L14" s="7"/>
      <c r="M14" s="7"/>
      <c r="N14" s="7"/>
    </row>
    <row r="15" spans="1:14" ht="15.75">
      <c r="A15" s="17" t="s">
        <v>63</v>
      </c>
      <c r="B15" s="19">
        <v>0.47</v>
      </c>
      <c r="C15" s="19">
        <v>0.45</v>
      </c>
      <c r="D15" s="19">
        <v>0.46</v>
      </c>
      <c r="E15" s="19">
        <v>0.45</v>
      </c>
      <c r="F15" s="19">
        <v>0.5</v>
      </c>
      <c r="G15" s="19">
        <v>0.5</v>
      </c>
      <c r="H15" s="19">
        <v>0.5</v>
      </c>
      <c r="I15" s="7"/>
      <c r="J15" s="7"/>
      <c r="K15" s="7"/>
      <c r="L15" s="7"/>
      <c r="M15" s="7"/>
      <c r="N15" s="7"/>
    </row>
    <row r="16" spans="1:14" ht="15.75">
      <c r="A16" s="17" t="s">
        <v>64</v>
      </c>
      <c r="B16" s="19">
        <v>0.04</v>
      </c>
      <c r="C16" s="19">
        <v>0.04</v>
      </c>
      <c r="D16" s="19">
        <v>0.04</v>
      </c>
      <c r="E16" s="19">
        <v>0.05</v>
      </c>
      <c r="F16" s="19">
        <v>0.05</v>
      </c>
      <c r="G16" s="19">
        <v>0.05</v>
      </c>
      <c r="H16" s="19">
        <v>0.04</v>
      </c>
      <c r="I16" s="7"/>
      <c r="J16" s="7"/>
      <c r="K16" s="7"/>
      <c r="L16" s="7"/>
      <c r="M16" s="7"/>
      <c r="N16" s="7"/>
    </row>
    <row r="17" spans="1:14" ht="15.75">
      <c r="A17" s="17" t="s">
        <v>65</v>
      </c>
      <c r="B17" s="19">
        <v>0.68</v>
      </c>
      <c r="C17" s="19">
        <v>0.73</v>
      </c>
      <c r="D17" s="19">
        <v>0.65</v>
      </c>
      <c r="E17" s="19">
        <v>0.69</v>
      </c>
      <c r="F17" s="19">
        <v>0.65</v>
      </c>
      <c r="G17" s="19">
        <v>0.77</v>
      </c>
      <c r="H17" s="19">
        <v>0.72</v>
      </c>
      <c r="I17" s="7"/>
      <c r="J17" s="7"/>
      <c r="K17" s="7"/>
      <c r="L17" s="7"/>
      <c r="M17" s="7"/>
      <c r="N17" s="7"/>
    </row>
    <row r="18" spans="1:14" ht="15.75">
      <c r="A18" s="17" t="s">
        <v>66</v>
      </c>
      <c r="B18" s="19">
        <v>0.95</v>
      </c>
      <c r="C18" s="19">
        <v>1.02</v>
      </c>
      <c r="D18" s="19">
        <v>0.93</v>
      </c>
      <c r="E18" s="19">
        <v>0.98</v>
      </c>
      <c r="F18" s="19">
        <v>0.93</v>
      </c>
      <c r="G18" s="19">
        <v>1.09</v>
      </c>
      <c r="H18" s="19">
        <v>1.03</v>
      </c>
      <c r="I18" s="7"/>
      <c r="J18" s="7"/>
      <c r="K18" s="7"/>
      <c r="L18" s="7"/>
      <c r="M18" s="7"/>
      <c r="N18" s="7"/>
    </row>
    <row r="19" spans="1:14" ht="15.75">
      <c r="A19" s="17" t="s">
        <v>19</v>
      </c>
      <c r="B19" s="19">
        <v>0.07</v>
      </c>
      <c r="C19" s="19">
        <v>0.07</v>
      </c>
      <c r="D19" s="19">
        <v>0.07</v>
      </c>
      <c r="E19" s="19">
        <v>0.06</v>
      </c>
      <c r="F19" s="19">
        <v>0.07</v>
      </c>
      <c r="G19" s="19">
        <v>0.06</v>
      </c>
      <c r="H19" s="19">
        <v>0.06</v>
      </c>
      <c r="I19" s="7"/>
      <c r="J19" s="7"/>
      <c r="K19" s="7"/>
      <c r="L19" s="7"/>
      <c r="M19" s="7"/>
      <c r="N19" s="7"/>
    </row>
    <row r="20" spans="1:14" ht="15.75">
      <c r="A20" s="17" t="s">
        <v>67</v>
      </c>
      <c r="B20" s="19">
        <f aca="true" t="shared" si="0" ref="B20:H20">SUM(B14:B19)</f>
        <v>7.77</v>
      </c>
      <c r="C20" s="19">
        <f t="shared" si="0"/>
        <v>7.85</v>
      </c>
      <c r="D20" s="19">
        <f t="shared" si="0"/>
        <v>7.41</v>
      </c>
      <c r="E20" s="19">
        <f t="shared" si="0"/>
        <v>8.120000000000001</v>
      </c>
      <c r="F20" s="19">
        <f t="shared" si="0"/>
        <v>9.01</v>
      </c>
      <c r="G20" s="19">
        <f t="shared" si="0"/>
        <v>8.26</v>
      </c>
      <c r="H20" s="19">
        <f t="shared" si="0"/>
        <v>7.449999999999999</v>
      </c>
      <c r="I20" s="7"/>
      <c r="J20" s="7"/>
      <c r="K20" s="7"/>
      <c r="L20" s="7"/>
      <c r="M20" s="7"/>
      <c r="N20" s="7"/>
    </row>
    <row r="21" spans="1:14" ht="15.75">
      <c r="A21" s="17" t="s">
        <v>68</v>
      </c>
      <c r="B21" s="19"/>
      <c r="C21" s="19"/>
      <c r="D21" s="21"/>
      <c r="E21" s="21"/>
      <c r="F21" s="21"/>
      <c r="G21" s="21"/>
      <c r="H21" s="19"/>
      <c r="I21" s="7"/>
      <c r="J21" s="7"/>
      <c r="K21" s="7"/>
      <c r="L21" s="7"/>
      <c r="M21" s="7"/>
      <c r="N21" s="7"/>
    </row>
    <row r="22" spans="1:14" ht="15.75">
      <c r="A22" s="17" t="s">
        <v>69</v>
      </c>
      <c r="B22" s="19">
        <v>0.73</v>
      </c>
      <c r="C22" s="19">
        <v>0.86</v>
      </c>
      <c r="D22" s="19">
        <v>0.96</v>
      </c>
      <c r="E22" s="19">
        <v>0.96</v>
      </c>
      <c r="F22" s="19">
        <v>0.89</v>
      </c>
      <c r="G22" s="19">
        <v>0.95</v>
      </c>
      <c r="H22" s="19">
        <v>0.94</v>
      </c>
      <c r="I22" s="7"/>
      <c r="J22" s="7"/>
      <c r="K22" s="7"/>
      <c r="L22" s="7"/>
      <c r="M22" s="7"/>
      <c r="N22" s="7"/>
    </row>
    <row r="23" spans="1:14" ht="15.75">
      <c r="A23" s="17" t="s">
        <v>70</v>
      </c>
      <c r="B23" s="19">
        <v>0.09</v>
      </c>
      <c r="C23" s="19">
        <v>0.11</v>
      </c>
      <c r="D23" s="19">
        <v>0.12</v>
      </c>
      <c r="E23" s="19">
        <v>0.12</v>
      </c>
      <c r="F23" s="19">
        <v>0.11</v>
      </c>
      <c r="G23" s="19">
        <v>0.12</v>
      </c>
      <c r="H23" s="19">
        <v>0.12</v>
      </c>
      <c r="I23" s="7"/>
      <c r="J23" s="7"/>
      <c r="K23" s="7"/>
      <c r="L23" s="7"/>
      <c r="M23" s="7"/>
      <c r="N23" s="7"/>
    </row>
    <row r="24" spans="1:14" ht="15.75">
      <c r="A24" s="17" t="s">
        <v>71</v>
      </c>
      <c r="B24" s="19">
        <v>0.37</v>
      </c>
      <c r="C24" s="19">
        <v>0.44</v>
      </c>
      <c r="D24" s="19">
        <v>0.49</v>
      </c>
      <c r="E24" s="19">
        <v>0.49</v>
      </c>
      <c r="F24" s="19">
        <v>0.45</v>
      </c>
      <c r="G24" s="19">
        <v>0.49</v>
      </c>
      <c r="H24" s="19">
        <v>0.48</v>
      </c>
      <c r="I24" s="7"/>
      <c r="J24" s="7"/>
      <c r="K24" s="7"/>
      <c r="L24" s="7"/>
      <c r="M24" s="7"/>
      <c r="N24" s="7"/>
    </row>
    <row r="25" spans="1:14" ht="15.75">
      <c r="A25" s="17" t="s">
        <v>72</v>
      </c>
      <c r="B25" s="19">
        <v>0</v>
      </c>
      <c r="C25" s="19">
        <v>0</v>
      </c>
      <c r="D25" s="19">
        <v>0.01</v>
      </c>
      <c r="E25" s="19">
        <v>0</v>
      </c>
      <c r="F25" s="19">
        <v>0</v>
      </c>
      <c r="G25" s="19">
        <v>0</v>
      </c>
      <c r="H25" s="19">
        <v>0</v>
      </c>
      <c r="I25" s="7"/>
      <c r="J25" s="7"/>
      <c r="K25" s="7"/>
      <c r="L25" s="7"/>
      <c r="M25" s="7"/>
      <c r="N25" s="7"/>
    </row>
    <row r="26" spans="1:14" ht="15.75">
      <c r="A26" s="17" t="s">
        <v>73</v>
      </c>
      <c r="B26" s="19">
        <v>0.4</v>
      </c>
      <c r="C26" s="19">
        <v>0.47</v>
      </c>
      <c r="D26" s="19">
        <v>0.53</v>
      </c>
      <c r="E26" s="19">
        <v>0.53</v>
      </c>
      <c r="F26" s="19">
        <v>0.49</v>
      </c>
      <c r="G26" s="19">
        <v>0.52</v>
      </c>
      <c r="H26" s="19">
        <v>0.52</v>
      </c>
      <c r="I26" s="7"/>
      <c r="J26" s="7"/>
      <c r="K26" s="7"/>
      <c r="L26" s="7"/>
      <c r="M26" s="7"/>
      <c r="N26" s="7"/>
    </row>
    <row r="27" spans="1:14" ht="15.75">
      <c r="A27" s="17" t="s">
        <v>74</v>
      </c>
      <c r="B27" s="19">
        <v>0.49</v>
      </c>
      <c r="C27" s="19">
        <v>0.58</v>
      </c>
      <c r="D27" s="19">
        <v>0.65</v>
      </c>
      <c r="E27" s="19">
        <v>0.65</v>
      </c>
      <c r="F27" s="19">
        <v>0.6</v>
      </c>
      <c r="G27" s="19">
        <v>0.64</v>
      </c>
      <c r="H27" s="19">
        <v>0.64</v>
      </c>
      <c r="I27" s="7"/>
      <c r="J27" s="7"/>
      <c r="K27" s="7"/>
      <c r="L27" s="7"/>
      <c r="M27" s="7"/>
      <c r="N27" s="7"/>
    </row>
    <row r="28" spans="1:14" ht="15.75">
      <c r="A28" s="17" t="s">
        <v>75</v>
      </c>
      <c r="B28" s="19">
        <v>0.34</v>
      </c>
      <c r="C28" s="19">
        <v>0.32</v>
      </c>
      <c r="D28" s="19">
        <v>0.31</v>
      </c>
      <c r="E28" s="19">
        <v>0.34</v>
      </c>
      <c r="F28" s="19">
        <v>0.34</v>
      </c>
      <c r="G28" s="19">
        <v>0.31</v>
      </c>
      <c r="H28" s="19">
        <v>0.31</v>
      </c>
      <c r="I28" s="7"/>
      <c r="J28" s="7"/>
      <c r="K28" s="7"/>
      <c r="L28" s="7"/>
      <c r="M28" s="7"/>
      <c r="N28" s="7"/>
    </row>
    <row r="29" spans="1:14" ht="15.75">
      <c r="A29" s="17" t="s">
        <v>76</v>
      </c>
      <c r="B29" s="19">
        <v>0.57</v>
      </c>
      <c r="C29" s="19">
        <v>0.58</v>
      </c>
      <c r="D29" s="19">
        <v>0.63</v>
      </c>
      <c r="E29" s="19">
        <v>0.63</v>
      </c>
      <c r="F29" s="19">
        <v>0.64</v>
      </c>
      <c r="G29" s="19">
        <v>0.67</v>
      </c>
      <c r="H29" s="19">
        <v>0.7</v>
      </c>
      <c r="I29" s="7"/>
      <c r="J29" s="7"/>
      <c r="K29" s="7"/>
      <c r="L29" s="7"/>
      <c r="M29" s="7"/>
      <c r="N29" s="7"/>
    </row>
    <row r="30" spans="1:14" ht="15.75">
      <c r="A30" s="17" t="s">
        <v>77</v>
      </c>
      <c r="B30" s="19">
        <v>1.5</v>
      </c>
      <c r="C30" s="19">
        <v>1.4</v>
      </c>
      <c r="D30" s="19">
        <v>1.36</v>
      </c>
      <c r="E30" s="19">
        <v>1.35</v>
      </c>
      <c r="F30" s="19">
        <v>1.31</v>
      </c>
      <c r="G30" s="19">
        <v>1.27</v>
      </c>
      <c r="H30" s="19">
        <v>1.21</v>
      </c>
      <c r="I30" s="7"/>
      <c r="J30" s="7"/>
      <c r="K30" s="7"/>
      <c r="L30" s="7"/>
      <c r="M30" s="7"/>
      <c r="N30" s="7"/>
    </row>
    <row r="31" spans="1:14" ht="15.75">
      <c r="A31" s="17" t="s">
        <v>78</v>
      </c>
      <c r="B31" s="19">
        <v>0.04</v>
      </c>
      <c r="C31" s="19">
        <v>0.05</v>
      </c>
      <c r="D31" s="19">
        <v>0.05</v>
      </c>
      <c r="E31" s="19">
        <v>0.05</v>
      </c>
      <c r="F31" s="19">
        <v>0.05</v>
      </c>
      <c r="G31" s="19">
        <v>0.05</v>
      </c>
      <c r="H31" s="19">
        <v>0.06</v>
      </c>
      <c r="I31" s="7"/>
      <c r="J31" s="7"/>
      <c r="K31" s="7"/>
      <c r="L31" s="7"/>
      <c r="M31" s="7"/>
      <c r="N31" s="7"/>
    </row>
    <row r="32" spans="1:14" ht="15.75">
      <c r="A32" s="17" t="s">
        <v>79</v>
      </c>
      <c r="B32" s="19">
        <v>0.14</v>
      </c>
      <c r="C32" s="19">
        <v>0.17</v>
      </c>
      <c r="D32" s="19">
        <v>0.16</v>
      </c>
      <c r="E32" s="19">
        <v>0.03</v>
      </c>
      <c r="F32" s="19">
        <v>0</v>
      </c>
      <c r="G32" s="19">
        <v>0</v>
      </c>
      <c r="H32" s="19">
        <v>0</v>
      </c>
      <c r="I32" s="7"/>
      <c r="J32" s="7"/>
      <c r="K32" s="7"/>
      <c r="L32" s="7"/>
      <c r="M32" s="7"/>
      <c r="N32" s="7"/>
    </row>
    <row r="33" spans="1:14" ht="15.75">
      <c r="A33" s="17" t="s">
        <v>80</v>
      </c>
      <c r="B33" s="19">
        <f>SUM(B22:B32)+B20</f>
        <v>12.44</v>
      </c>
      <c r="C33" s="19">
        <f>SUM(C22:C32)+C20</f>
        <v>12.829999999999998</v>
      </c>
      <c r="D33" s="19">
        <f>SUM(D22:D32)+D20</f>
        <v>12.68</v>
      </c>
      <c r="E33" s="19">
        <f>SUM(E22:E32)+E20</f>
        <v>13.270000000000001</v>
      </c>
      <c r="F33" s="19">
        <f>F20+F22+F23+F24+F25+F26+F27+F28+F29+F30+F31+F32</f>
        <v>13.89</v>
      </c>
      <c r="G33" s="19">
        <f>G20+G22+G23+G24+G25+G26+G27+G28+G29+G30+G31+G32</f>
        <v>13.28</v>
      </c>
      <c r="H33" s="19">
        <f>H20+H22+H23+H24+H25+H26+H27+H28+H29+H30+H31+H32</f>
        <v>12.429999999999998</v>
      </c>
      <c r="I33" s="7"/>
      <c r="J33" s="7"/>
      <c r="K33" s="7"/>
      <c r="L33" s="7"/>
      <c r="M33" s="7"/>
      <c r="N33" s="7"/>
    </row>
    <row r="34" spans="1:14" ht="15.75">
      <c r="A34" s="12"/>
      <c r="B34" s="19"/>
      <c r="C34" s="19"/>
      <c r="D34" s="21"/>
      <c r="E34" s="21"/>
      <c r="F34" s="19"/>
      <c r="G34" s="19"/>
      <c r="H34" s="19" t="s">
        <v>12</v>
      </c>
      <c r="I34" s="7"/>
      <c r="J34" s="7"/>
      <c r="K34" s="7"/>
      <c r="L34" s="7"/>
      <c r="M34" s="7"/>
      <c r="N34" s="7"/>
    </row>
    <row r="35" spans="1:14" ht="15.75">
      <c r="A35" s="17" t="s">
        <v>81</v>
      </c>
      <c r="B35" s="19">
        <v>0.57</v>
      </c>
      <c r="C35" s="19">
        <v>0.63</v>
      </c>
      <c r="D35" s="19">
        <v>0.66</v>
      </c>
      <c r="E35" s="19">
        <v>0.63</v>
      </c>
      <c r="F35" s="19">
        <v>0.72</v>
      </c>
      <c r="G35" s="19">
        <v>0.74</v>
      </c>
      <c r="H35" s="19">
        <v>0.72</v>
      </c>
      <c r="I35" s="7"/>
      <c r="J35" s="7"/>
      <c r="K35" s="7"/>
      <c r="L35" s="7"/>
      <c r="M35" s="7"/>
      <c r="N35" s="7"/>
    </row>
    <row r="36" spans="1:14" ht="15.75">
      <c r="A36" s="17" t="s">
        <v>82</v>
      </c>
      <c r="B36" s="19">
        <v>0.29</v>
      </c>
      <c r="C36" s="19">
        <v>0.33</v>
      </c>
      <c r="D36" s="19">
        <v>0.33</v>
      </c>
      <c r="E36" s="19">
        <v>0.37</v>
      </c>
      <c r="F36" s="19">
        <v>0.35</v>
      </c>
      <c r="G36" s="19">
        <v>0.4</v>
      </c>
      <c r="H36" s="19">
        <v>0.34</v>
      </c>
      <c r="I36" s="7"/>
      <c r="J36" s="7"/>
      <c r="K36" s="7"/>
      <c r="L36" s="7"/>
      <c r="M36" s="7"/>
      <c r="N36" s="7"/>
    </row>
    <row r="37" spans="1:14" ht="15.75">
      <c r="A37" s="17" t="s">
        <v>83</v>
      </c>
      <c r="B37" s="19">
        <v>0.51</v>
      </c>
      <c r="C37" s="19">
        <v>0.52</v>
      </c>
      <c r="D37" s="19">
        <v>0.58</v>
      </c>
      <c r="E37" s="19">
        <v>0.6</v>
      </c>
      <c r="F37" s="19">
        <v>0.59</v>
      </c>
      <c r="G37" s="19">
        <v>0.67</v>
      </c>
      <c r="H37" s="19">
        <v>0.68</v>
      </c>
      <c r="I37" s="7"/>
      <c r="J37" s="7"/>
      <c r="K37" s="7"/>
      <c r="L37" s="7"/>
      <c r="M37" s="7"/>
      <c r="N37" s="7"/>
    </row>
    <row r="38" spans="1:14" ht="15.75">
      <c r="A38" s="17" t="s">
        <v>84</v>
      </c>
      <c r="B38" s="19">
        <f>SUM(B35:B37)</f>
        <v>1.3699999999999999</v>
      </c>
      <c r="C38" s="19">
        <f>SUM(C35:C37)</f>
        <v>1.48</v>
      </c>
      <c r="D38" s="19">
        <f>SUM(D35:D37)</f>
        <v>1.5699999999999998</v>
      </c>
      <c r="E38" s="19">
        <f>SUM(E35:E37)</f>
        <v>1.6</v>
      </c>
      <c r="F38" s="19">
        <f>F35+F36+F37</f>
        <v>1.6599999999999997</v>
      </c>
      <c r="G38" s="19">
        <f>G35+G36+G37</f>
        <v>1.81</v>
      </c>
      <c r="H38" s="19">
        <f>H35+H36+H37</f>
        <v>1.7400000000000002</v>
      </c>
      <c r="I38" s="7"/>
      <c r="J38" s="7"/>
      <c r="K38" s="7"/>
      <c r="L38" s="7"/>
      <c r="M38" s="7"/>
      <c r="N38" s="7"/>
    </row>
    <row r="39" spans="1:14" ht="15.75">
      <c r="A39" s="12"/>
      <c r="B39" s="19"/>
      <c r="C39" s="19"/>
      <c r="D39" s="21"/>
      <c r="E39" s="21"/>
      <c r="F39" s="19"/>
      <c r="G39" s="19"/>
      <c r="H39" s="19"/>
      <c r="I39" s="7"/>
      <c r="J39" s="7"/>
      <c r="K39" s="7"/>
      <c r="L39" s="7"/>
      <c r="M39" s="7"/>
      <c r="N39" s="7"/>
    </row>
    <row r="40" spans="1:14" ht="15.75">
      <c r="A40" s="17" t="s">
        <v>85</v>
      </c>
      <c r="B40" s="19">
        <f>+B33+B38</f>
        <v>13.809999999999999</v>
      </c>
      <c r="C40" s="19">
        <f>+C33+C38</f>
        <v>14.309999999999999</v>
      </c>
      <c r="D40" s="19">
        <f>+D33+D38</f>
        <v>14.25</v>
      </c>
      <c r="E40" s="19">
        <f>+E33+E38</f>
        <v>14.870000000000001</v>
      </c>
      <c r="F40" s="19">
        <f>F33+F38</f>
        <v>15.55</v>
      </c>
      <c r="G40" s="19">
        <f>G33+G38</f>
        <v>15.09</v>
      </c>
      <c r="H40" s="19">
        <f>H33+H38</f>
        <v>14.169999999999998</v>
      </c>
      <c r="I40" s="7"/>
      <c r="J40" s="7"/>
      <c r="K40" s="7"/>
      <c r="L40" s="7"/>
      <c r="M40" s="7"/>
      <c r="N40" s="7"/>
    </row>
    <row r="41" spans="1:14" ht="15.75">
      <c r="A41" s="12"/>
      <c r="B41" s="19"/>
      <c r="C41" s="19"/>
      <c r="D41" s="21"/>
      <c r="E41" s="21"/>
      <c r="F41" s="19"/>
      <c r="G41" s="19"/>
      <c r="H41" s="19"/>
      <c r="I41" s="7"/>
      <c r="J41" s="7"/>
      <c r="K41" s="7"/>
      <c r="L41" s="7"/>
      <c r="M41" s="7"/>
      <c r="N41" s="7"/>
    </row>
    <row r="42" spans="1:14" ht="15.75">
      <c r="A42" s="17" t="s">
        <v>38</v>
      </c>
      <c r="B42" s="19">
        <f>+B10-B40</f>
        <v>2.830000000000002</v>
      </c>
      <c r="C42" s="19">
        <f>+C10-C40</f>
        <v>2.5500000000000043</v>
      </c>
      <c r="D42" s="19">
        <f>+D10-D40</f>
        <v>2.169999999999998</v>
      </c>
      <c r="E42" s="19">
        <f>+E10-E40</f>
        <v>3.8999999999999986</v>
      </c>
      <c r="F42" s="19">
        <f>F10-F40</f>
        <v>1.7899999999999991</v>
      </c>
      <c r="G42" s="19">
        <f>G10-G40</f>
        <v>3.9700000000000024</v>
      </c>
      <c r="H42" s="19">
        <f>H10-H40</f>
        <v>4.070000000000004</v>
      </c>
      <c r="I42" s="7"/>
      <c r="J42" s="7"/>
      <c r="K42" s="7"/>
      <c r="L42" s="7"/>
      <c r="M42" s="7"/>
      <c r="N42" s="7"/>
    </row>
    <row r="43" spans="1:8" ht="5.25" customHeight="1">
      <c r="A43" s="13"/>
      <c r="B43" s="13"/>
      <c r="C43" s="13"/>
      <c r="D43" s="13"/>
      <c r="E43" s="13"/>
      <c r="F43" s="13"/>
      <c r="G43" s="13"/>
      <c r="H43" s="13"/>
    </row>
    <row r="44" spans="1:14" ht="15.75">
      <c r="A44" s="12"/>
      <c r="B44" s="18"/>
      <c r="C44" s="12"/>
      <c r="D44" s="12"/>
      <c r="E44" s="12"/>
      <c r="F44" s="12"/>
      <c r="G44" s="12"/>
      <c r="I44" s="7"/>
      <c r="J44" s="7"/>
      <c r="K44" s="7"/>
      <c r="L44" s="7"/>
      <c r="M44" s="7"/>
      <c r="N44" s="7"/>
    </row>
    <row r="45" spans="1:14" ht="15.75">
      <c r="A45" s="23" t="s">
        <v>86</v>
      </c>
      <c r="B45" s="18"/>
      <c r="C45" s="18"/>
      <c r="D45" s="18"/>
      <c r="E45" s="18"/>
      <c r="F45" s="12"/>
      <c r="G45" s="12"/>
      <c r="I45" s="7"/>
      <c r="J45" s="7"/>
      <c r="K45" s="7"/>
      <c r="L45" s="7"/>
      <c r="M45" s="7"/>
      <c r="N45" s="7"/>
    </row>
    <row r="46" spans="1:8" ht="4.5" customHeight="1">
      <c r="A46" s="13"/>
      <c r="B46" s="13"/>
      <c r="C46" s="13"/>
      <c r="D46" s="13"/>
      <c r="E46" s="13"/>
      <c r="F46" s="13"/>
      <c r="G46" s="13"/>
      <c r="H46" s="13"/>
    </row>
    <row r="47" spans="1:8" ht="15.75">
      <c r="A47" s="14" t="s">
        <v>2</v>
      </c>
      <c r="B47" s="15">
        <v>1993</v>
      </c>
      <c r="C47" s="15">
        <v>1994</v>
      </c>
      <c r="D47" s="15">
        <v>1995</v>
      </c>
      <c r="E47" s="15">
        <v>1996</v>
      </c>
      <c r="F47" s="15">
        <v>1997</v>
      </c>
      <c r="G47" s="15">
        <v>1998</v>
      </c>
      <c r="H47" s="15">
        <v>1999</v>
      </c>
    </row>
    <row r="48" spans="1:8" ht="4.5" customHeight="1">
      <c r="A48" s="13"/>
      <c r="B48" s="13"/>
      <c r="C48" s="13"/>
      <c r="D48" s="13"/>
      <c r="E48" s="13"/>
      <c r="F48" s="13"/>
      <c r="G48" s="13"/>
      <c r="H48" s="13"/>
    </row>
    <row r="49" spans="1:8" ht="15.75">
      <c r="A49" s="12"/>
      <c r="B49" s="17" t="s">
        <v>59</v>
      </c>
      <c r="C49" s="17" t="s">
        <v>12</v>
      </c>
      <c r="D49" s="17"/>
      <c r="E49" s="23" t="s">
        <v>87</v>
      </c>
      <c r="F49" s="12"/>
      <c r="G49" s="17" t="s">
        <v>12</v>
      </c>
      <c r="H49" s="17" t="s">
        <v>12</v>
      </c>
    </row>
    <row r="50" spans="1:14" ht="15.75">
      <c r="A50" s="17" t="s">
        <v>7</v>
      </c>
      <c r="B50" s="18"/>
      <c r="C50" s="18"/>
      <c r="D50" s="18"/>
      <c r="E50" s="18"/>
      <c r="F50" s="12"/>
      <c r="G50" s="12"/>
      <c r="H50" s="7"/>
      <c r="I50" s="7"/>
      <c r="J50" s="7"/>
      <c r="K50" s="7"/>
      <c r="L50" s="7"/>
      <c r="M50" s="7"/>
      <c r="N50" s="7"/>
    </row>
    <row r="51" spans="1:14" ht="15.75">
      <c r="A51" s="17" t="s">
        <v>8</v>
      </c>
      <c r="B51" s="19">
        <f aca="true" t="shared" si="1" ref="B51:G53">+B7</f>
        <v>14.98</v>
      </c>
      <c r="C51" s="19">
        <f t="shared" si="1"/>
        <v>15.31</v>
      </c>
      <c r="D51" s="19">
        <f t="shared" si="1"/>
        <v>14.94</v>
      </c>
      <c r="E51" s="19">
        <f t="shared" si="1"/>
        <v>17.41</v>
      </c>
      <c r="F51" s="19">
        <f t="shared" si="1"/>
        <v>15.87</v>
      </c>
      <c r="G51" s="19">
        <f t="shared" si="1"/>
        <v>17.63</v>
      </c>
      <c r="H51" s="19">
        <f>+H7</f>
        <v>16.76</v>
      </c>
      <c r="I51" s="7"/>
      <c r="J51" s="7"/>
      <c r="K51" s="7"/>
      <c r="L51" s="7"/>
      <c r="M51" s="7"/>
      <c r="N51" s="7"/>
    </row>
    <row r="52" spans="1:14" ht="15.75">
      <c r="A52" s="17" t="s">
        <v>9</v>
      </c>
      <c r="B52" s="19">
        <f t="shared" si="1"/>
        <v>1.25</v>
      </c>
      <c r="C52" s="19">
        <f t="shared" si="1"/>
        <v>1.13</v>
      </c>
      <c r="D52" s="19">
        <f t="shared" si="1"/>
        <v>0.99</v>
      </c>
      <c r="E52" s="19">
        <f t="shared" si="1"/>
        <v>0.86</v>
      </c>
      <c r="F52" s="19">
        <f t="shared" si="1"/>
        <v>0.95</v>
      </c>
      <c r="G52" s="19">
        <f t="shared" si="1"/>
        <v>0.92</v>
      </c>
      <c r="H52" s="19">
        <f>+H8</f>
        <v>0.98</v>
      </c>
      <c r="I52" s="7"/>
      <c r="J52" s="7"/>
      <c r="K52" s="7"/>
      <c r="L52" s="7"/>
      <c r="M52" s="7"/>
      <c r="N52" s="7"/>
    </row>
    <row r="53" spans="1:14" ht="15.75">
      <c r="A53" s="17" t="s">
        <v>61</v>
      </c>
      <c r="B53" s="19">
        <f t="shared" si="1"/>
        <v>0.41</v>
      </c>
      <c r="C53" s="19">
        <f t="shared" si="1"/>
        <v>0.42</v>
      </c>
      <c r="D53" s="19">
        <f t="shared" si="1"/>
        <v>0.49</v>
      </c>
      <c r="E53" s="19">
        <f t="shared" si="1"/>
        <v>0.5</v>
      </c>
      <c r="F53" s="19">
        <f t="shared" si="1"/>
        <v>0.52</v>
      </c>
      <c r="G53" s="19">
        <f t="shared" si="1"/>
        <v>0.51</v>
      </c>
      <c r="H53" s="19">
        <f>+H9</f>
        <v>0.5</v>
      </c>
      <c r="I53" s="7"/>
      <c r="J53" s="7"/>
      <c r="K53" s="7"/>
      <c r="L53" s="7"/>
      <c r="M53" s="7"/>
      <c r="N53" s="7"/>
    </row>
    <row r="54" spans="1:14" ht="15.75">
      <c r="A54" s="17" t="s">
        <v>11</v>
      </c>
      <c r="B54" s="19">
        <f aca="true" t="shared" si="2" ref="B54:H54">SUM(B51:B53)</f>
        <v>16.64</v>
      </c>
      <c r="C54" s="19">
        <f t="shared" si="2"/>
        <v>16.860000000000003</v>
      </c>
      <c r="D54" s="19">
        <f t="shared" si="2"/>
        <v>16.419999999999998</v>
      </c>
      <c r="E54" s="19">
        <f t="shared" si="2"/>
        <v>18.77</v>
      </c>
      <c r="F54" s="19">
        <f t="shared" si="2"/>
        <v>17.34</v>
      </c>
      <c r="G54" s="19">
        <f t="shared" si="2"/>
        <v>19.060000000000002</v>
      </c>
      <c r="H54" s="19">
        <f t="shared" si="2"/>
        <v>18.240000000000002</v>
      </c>
      <c r="I54" s="7"/>
      <c r="J54" s="7"/>
      <c r="K54" s="7"/>
      <c r="L54" s="7"/>
      <c r="M54" s="7"/>
      <c r="N54" s="7"/>
    </row>
    <row r="55" spans="1:14" ht="15.75">
      <c r="A55" s="12"/>
      <c r="B55" s="19"/>
      <c r="C55" s="19"/>
      <c r="D55" s="19"/>
      <c r="E55" s="19"/>
      <c r="F55" s="19"/>
      <c r="G55" s="19"/>
      <c r="H55" s="19"/>
      <c r="I55" s="7"/>
      <c r="J55" s="7"/>
      <c r="K55" s="7"/>
      <c r="L55" s="7"/>
      <c r="M55" s="7"/>
      <c r="N55" s="7"/>
    </row>
    <row r="56" spans="1:14" ht="15.75">
      <c r="A56" s="17" t="s">
        <v>41</v>
      </c>
      <c r="B56" s="19"/>
      <c r="C56" s="19"/>
      <c r="D56" s="19"/>
      <c r="E56" s="19"/>
      <c r="F56" s="19"/>
      <c r="G56" s="19"/>
      <c r="H56" s="19"/>
      <c r="I56" s="7"/>
      <c r="J56" s="7"/>
      <c r="K56" s="7"/>
      <c r="L56" s="7"/>
      <c r="M56" s="7"/>
      <c r="N56" s="7"/>
    </row>
    <row r="57" spans="1:14" ht="15.75">
      <c r="A57" s="17" t="s">
        <v>42</v>
      </c>
      <c r="B57" s="19">
        <f aca="true" t="shared" si="3" ref="B57:G57">+B33</f>
        <v>12.44</v>
      </c>
      <c r="C57" s="19">
        <f t="shared" si="3"/>
        <v>12.829999999999998</v>
      </c>
      <c r="D57" s="19">
        <f t="shared" si="3"/>
        <v>12.68</v>
      </c>
      <c r="E57" s="19">
        <f t="shared" si="3"/>
        <v>13.270000000000001</v>
      </c>
      <c r="F57" s="19">
        <f t="shared" si="3"/>
        <v>13.89</v>
      </c>
      <c r="G57" s="19">
        <f t="shared" si="3"/>
        <v>13.28</v>
      </c>
      <c r="H57" s="19">
        <f>+H33</f>
        <v>12.429999999999998</v>
      </c>
      <c r="I57" s="7"/>
      <c r="J57" s="7"/>
      <c r="K57" s="7"/>
      <c r="L57" s="7"/>
      <c r="M57" s="7"/>
      <c r="N57" s="7"/>
    </row>
    <row r="58" spans="1:14" ht="15.75">
      <c r="A58" s="17" t="s">
        <v>33</v>
      </c>
      <c r="B58" s="19">
        <f aca="true" t="shared" si="4" ref="B58:G59">+B35</f>
        <v>0.57</v>
      </c>
      <c r="C58" s="19">
        <f t="shared" si="4"/>
        <v>0.63</v>
      </c>
      <c r="D58" s="19">
        <f t="shared" si="4"/>
        <v>0.66</v>
      </c>
      <c r="E58" s="19">
        <f t="shared" si="4"/>
        <v>0.63</v>
      </c>
      <c r="F58" s="19">
        <f t="shared" si="4"/>
        <v>0.72</v>
      </c>
      <c r="G58" s="19">
        <f t="shared" si="4"/>
        <v>0.74</v>
      </c>
      <c r="H58" s="19">
        <f>+H35</f>
        <v>0.72</v>
      </c>
      <c r="I58" s="7"/>
      <c r="J58" s="7"/>
      <c r="K58" s="7"/>
      <c r="L58" s="7"/>
      <c r="M58" s="7"/>
      <c r="N58" s="7"/>
    </row>
    <row r="59" spans="1:14" ht="15.75">
      <c r="A59" s="17" t="s">
        <v>34</v>
      </c>
      <c r="B59" s="19">
        <f t="shared" si="4"/>
        <v>0.29</v>
      </c>
      <c r="C59" s="19">
        <f t="shared" si="4"/>
        <v>0.33</v>
      </c>
      <c r="D59" s="19">
        <f t="shared" si="4"/>
        <v>0.33</v>
      </c>
      <c r="E59" s="19">
        <f t="shared" si="4"/>
        <v>0.37</v>
      </c>
      <c r="F59" s="19">
        <f t="shared" si="4"/>
        <v>0.35</v>
      </c>
      <c r="G59" s="19">
        <f t="shared" si="4"/>
        <v>0.4</v>
      </c>
      <c r="H59" s="19">
        <f>+H36</f>
        <v>0.34</v>
      </c>
      <c r="I59" s="7"/>
      <c r="J59" s="7"/>
      <c r="K59" s="7"/>
      <c r="L59" s="7"/>
      <c r="M59" s="7"/>
      <c r="N59" s="7"/>
    </row>
    <row r="60" spans="1:14" ht="15.75">
      <c r="A60" s="17" t="s">
        <v>88</v>
      </c>
      <c r="B60" s="19">
        <v>2.42</v>
      </c>
      <c r="C60" s="19">
        <v>2.44</v>
      </c>
      <c r="D60" s="19">
        <v>2.56</v>
      </c>
      <c r="E60" s="19">
        <v>2.54</v>
      </c>
      <c r="F60" s="19">
        <v>2.59</v>
      </c>
      <c r="G60" s="19">
        <v>2.51</v>
      </c>
      <c r="H60" s="19">
        <v>2.66</v>
      </c>
      <c r="I60" s="7"/>
      <c r="J60" s="7"/>
      <c r="K60" s="7"/>
      <c r="L60" s="7"/>
      <c r="M60" s="7"/>
      <c r="N60" s="7"/>
    </row>
    <row r="61" spans="1:14" ht="15.75">
      <c r="A61" s="17" t="s">
        <v>89</v>
      </c>
      <c r="B61" s="19">
        <v>0.06</v>
      </c>
      <c r="C61" s="19">
        <v>0.1</v>
      </c>
      <c r="D61" s="19">
        <v>0.12</v>
      </c>
      <c r="E61" s="19">
        <v>0.12</v>
      </c>
      <c r="F61" s="19">
        <v>0.11</v>
      </c>
      <c r="G61" s="19">
        <v>0.11</v>
      </c>
      <c r="H61" s="19">
        <v>0.1</v>
      </c>
      <c r="I61" s="7"/>
      <c r="J61" s="7"/>
      <c r="K61" s="7"/>
      <c r="L61" s="7"/>
      <c r="M61" s="7"/>
      <c r="N61" s="7"/>
    </row>
    <row r="62" spans="1:8" ht="15.75">
      <c r="A62" s="17" t="s">
        <v>90</v>
      </c>
      <c r="B62" s="19">
        <v>1.52</v>
      </c>
      <c r="C62" s="19">
        <v>1.58</v>
      </c>
      <c r="D62" s="19">
        <v>1.66</v>
      </c>
      <c r="E62" s="19">
        <v>1.55</v>
      </c>
      <c r="F62" s="19">
        <v>1.68</v>
      </c>
      <c r="G62" s="19">
        <v>1.47</v>
      </c>
      <c r="H62" s="19">
        <v>1.49</v>
      </c>
    </row>
    <row r="63" spans="1:14" ht="15.75">
      <c r="A63" s="17" t="s">
        <v>91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0.01</v>
      </c>
      <c r="H63" s="19">
        <v>0</v>
      </c>
      <c r="I63" s="7"/>
      <c r="J63" s="7"/>
      <c r="K63" s="7"/>
      <c r="L63" s="7"/>
      <c r="M63" s="7"/>
      <c r="N63" s="7"/>
    </row>
    <row r="64" spans="1:14" ht="15.75">
      <c r="A64" s="17" t="s">
        <v>92</v>
      </c>
      <c r="B64" s="19">
        <v>0.27</v>
      </c>
      <c r="C64" s="19">
        <v>0.25</v>
      </c>
      <c r="D64" s="19">
        <v>0.33</v>
      </c>
      <c r="E64" s="19">
        <v>0.32</v>
      </c>
      <c r="F64" s="19">
        <v>0.31</v>
      </c>
      <c r="G64" s="19">
        <v>0.31</v>
      </c>
      <c r="H64" s="19">
        <v>0.29</v>
      </c>
      <c r="I64" s="7"/>
      <c r="J64" s="7"/>
      <c r="K64" s="7"/>
      <c r="L64" s="7"/>
      <c r="M64" s="7"/>
      <c r="N64" s="7"/>
    </row>
    <row r="65" spans="1:14" ht="15.75">
      <c r="A65" s="17" t="s">
        <v>48</v>
      </c>
      <c r="B65" s="19">
        <f aca="true" t="shared" si="5" ref="B65:H65">SUM(B57:B64)</f>
        <v>17.57</v>
      </c>
      <c r="C65" s="19">
        <f t="shared" si="5"/>
        <v>18.160000000000004</v>
      </c>
      <c r="D65" s="19">
        <f t="shared" si="5"/>
        <v>18.34</v>
      </c>
      <c r="E65" s="19">
        <f t="shared" si="5"/>
        <v>18.800000000000004</v>
      </c>
      <c r="F65" s="19">
        <f t="shared" si="5"/>
        <v>19.65</v>
      </c>
      <c r="G65" s="19">
        <f t="shared" si="5"/>
        <v>18.83</v>
      </c>
      <c r="H65" s="19">
        <f t="shared" si="5"/>
        <v>18.029999999999998</v>
      </c>
      <c r="I65" s="7"/>
      <c r="J65" s="7"/>
      <c r="K65" s="7"/>
      <c r="L65" s="7"/>
      <c r="M65" s="7"/>
      <c r="N65" s="7"/>
    </row>
    <row r="66" spans="1:14" ht="15.75">
      <c r="A66" s="12"/>
      <c r="B66" s="19"/>
      <c r="C66" s="19"/>
      <c r="D66" s="19"/>
      <c r="E66" s="19"/>
      <c r="F66" s="19"/>
      <c r="G66" s="19"/>
      <c r="H66" s="19"/>
      <c r="I66" s="7"/>
      <c r="J66" s="7"/>
      <c r="K66" s="7"/>
      <c r="L66" s="7"/>
      <c r="M66" s="7"/>
      <c r="N66" s="7"/>
    </row>
    <row r="67" spans="1:14" ht="15.75">
      <c r="A67" s="17" t="s">
        <v>49</v>
      </c>
      <c r="B67" s="19">
        <f aca="true" t="shared" si="6" ref="B67:G67">+B54-B65</f>
        <v>-0.9299999999999997</v>
      </c>
      <c r="C67" s="19">
        <f t="shared" si="6"/>
        <v>-1.3000000000000007</v>
      </c>
      <c r="D67" s="19">
        <f t="shared" si="6"/>
        <v>-1.9200000000000017</v>
      </c>
      <c r="E67" s="19">
        <f t="shared" si="6"/>
        <v>-0.03000000000000469</v>
      </c>
      <c r="F67" s="19">
        <f t="shared" si="6"/>
        <v>-2.3099999999999987</v>
      </c>
      <c r="G67" s="19">
        <f t="shared" si="6"/>
        <v>0.23000000000000398</v>
      </c>
      <c r="H67" s="19">
        <f>+H54-H65</f>
        <v>0.2100000000000044</v>
      </c>
      <c r="I67" s="7"/>
      <c r="J67" s="7"/>
      <c r="K67" s="7"/>
      <c r="L67" s="7"/>
      <c r="M67" s="7"/>
      <c r="N67" s="7"/>
    </row>
    <row r="68" spans="1:8" ht="7.5" customHeight="1">
      <c r="A68" s="13"/>
      <c r="B68" s="13"/>
      <c r="C68" s="13"/>
      <c r="D68" s="13"/>
      <c r="E68" s="13"/>
      <c r="F68" s="13"/>
      <c r="G68" s="13"/>
      <c r="H68" s="13"/>
    </row>
    <row r="69" spans="1:14" ht="18.75" customHeight="1">
      <c r="A69" s="23" t="s">
        <v>93</v>
      </c>
      <c r="B69" s="18"/>
      <c r="C69" s="18"/>
      <c r="D69" s="18"/>
      <c r="E69" s="18"/>
      <c r="F69" s="12"/>
      <c r="G69" s="18"/>
      <c r="I69" s="7"/>
      <c r="J69" s="7"/>
      <c r="K69" s="7"/>
      <c r="L69" s="7"/>
      <c r="M69" s="7"/>
      <c r="N69" s="7"/>
    </row>
    <row r="70" spans="1:14" ht="15.75">
      <c r="A70" s="23" t="s">
        <v>94</v>
      </c>
      <c r="B70" s="18"/>
      <c r="C70" s="18"/>
      <c r="D70" s="18"/>
      <c r="E70" s="18"/>
      <c r="F70" s="18"/>
      <c r="G70" s="18"/>
      <c r="I70" s="7"/>
      <c r="J70" s="7"/>
      <c r="K70" s="7"/>
      <c r="L70" s="7"/>
      <c r="M70" s="7"/>
      <c r="N70" s="7"/>
    </row>
    <row r="71" spans="1:14" ht="15.75">
      <c r="A71" s="12"/>
      <c r="B71" s="18"/>
      <c r="C71" s="18"/>
      <c r="D71" s="18"/>
      <c r="E71" s="18"/>
      <c r="F71" s="18"/>
      <c r="G71" s="18"/>
      <c r="H71" s="7"/>
      <c r="I71" s="7"/>
      <c r="J71" s="7"/>
      <c r="K71" s="7"/>
      <c r="L71" s="7"/>
      <c r="M71" s="7"/>
      <c r="N71" s="7"/>
    </row>
    <row r="72" spans="1:14" ht="15.75">
      <c r="A72" s="12"/>
      <c r="B72" s="18"/>
      <c r="C72" s="18"/>
      <c r="D72" s="18"/>
      <c r="E72" s="18"/>
      <c r="F72" s="18"/>
      <c r="G72" s="18"/>
      <c r="H72" s="7"/>
      <c r="I72" s="7"/>
      <c r="J72" s="7"/>
      <c r="K72" s="7"/>
      <c r="L72" s="7"/>
      <c r="M72" s="7"/>
      <c r="N72" s="7"/>
    </row>
    <row r="73" spans="1:14" ht="15.75">
      <c r="A73" s="12"/>
      <c r="B73" s="18"/>
      <c r="C73" s="18"/>
      <c r="D73" s="18"/>
      <c r="E73" s="18"/>
      <c r="F73" s="18"/>
      <c r="G73" s="18"/>
      <c r="H73" s="7"/>
      <c r="I73" s="7"/>
      <c r="J73" s="7"/>
      <c r="K73" s="7"/>
      <c r="L73" s="7"/>
      <c r="M73" s="7"/>
      <c r="N73" s="7"/>
    </row>
    <row r="74" spans="1:14" ht="15.75">
      <c r="A74" s="12"/>
      <c r="B74" s="18"/>
      <c r="C74" s="18"/>
      <c r="D74" s="18"/>
      <c r="E74" s="18"/>
      <c r="F74" s="18"/>
      <c r="G74" s="18"/>
      <c r="H74" s="7"/>
      <c r="I74" s="7"/>
      <c r="J74" s="7"/>
      <c r="K74" s="7"/>
      <c r="L74" s="7"/>
      <c r="M74" s="7"/>
      <c r="N74" s="7"/>
    </row>
    <row r="75" spans="1:14" ht="15.75">
      <c r="A75" s="12"/>
      <c r="B75" s="18"/>
      <c r="C75" s="18"/>
      <c r="D75" s="18"/>
      <c r="E75" s="18"/>
      <c r="F75" s="18"/>
      <c r="G75" s="18"/>
      <c r="H75" s="7"/>
      <c r="I75" s="7"/>
      <c r="J75" s="7"/>
      <c r="K75" s="7"/>
      <c r="L75" s="7"/>
      <c r="M75" s="7"/>
      <c r="N75" s="7"/>
    </row>
    <row r="76" spans="1:14" ht="15.75">
      <c r="A76" s="12"/>
      <c r="B76" s="18"/>
      <c r="C76" s="18"/>
      <c r="D76" s="18"/>
      <c r="E76" s="18"/>
      <c r="F76" s="18"/>
      <c r="G76" s="18"/>
      <c r="H76" s="7"/>
      <c r="I76" s="7"/>
      <c r="J76" s="7"/>
      <c r="K76" s="7"/>
      <c r="L76" s="7"/>
      <c r="M76" s="7"/>
      <c r="N76" s="7"/>
    </row>
    <row r="77" spans="2:14" ht="15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5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ht="15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ht="15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ht="15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5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5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5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5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5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5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5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5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5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5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5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5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5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5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5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5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5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5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5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5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5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5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5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5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5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5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5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5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5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5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5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5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5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5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5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5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5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5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 ht="15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 ht="15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2:14" ht="15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2:14" ht="15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 ht="15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 ht="15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2:14" ht="15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2:14" ht="15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2:14" ht="15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5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2:14" ht="15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5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15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5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2:14" ht="15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2:14" ht="15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2:14" ht="15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2:14" ht="15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2:14" ht="15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5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15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5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2:14" ht="15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2:14" ht="15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2:14" ht="15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 ht="15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5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5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5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5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5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5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5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5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5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5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5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5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5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5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5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5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5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5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5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5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5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5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5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5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5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5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5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5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5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5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5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5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5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5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5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5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5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5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5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5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5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5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5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5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5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5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5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5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5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5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5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5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5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5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5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5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5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5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5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5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5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5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5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5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5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5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5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5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5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5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5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5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5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</sheetData>
  <printOptions/>
  <pageMargins left="0.5" right="0.5" top="0.5" bottom="0.5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1999-11-24T03:17:32Z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