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4" sheetId="1" r:id="rId1"/>
  </sheets>
  <externalReferences>
    <externalReference r:id="rId4"/>
  </externalReferences>
  <definedNames>
    <definedName name="_xlnm.Print_Area" localSheetId="0">'Table 4'!$A$1:$N$44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<sst xmlns="http://schemas.openxmlformats.org/spreadsheetml/2006/main" count="63" uniqueCount="48">
  <si>
    <t>Calendar</t>
  </si>
  <si>
    <t>U.S. population 3/</t>
  </si>
  <si>
    <t>Refined</t>
  </si>
  <si>
    <t>Pure</t>
  </si>
  <si>
    <t>Edible</t>
  </si>
  <si>
    <t>Total</t>
  </si>
  <si>
    <t>year</t>
  </si>
  <si>
    <t>sugar 4/</t>
  </si>
  <si>
    <t>HFCS</t>
  </si>
  <si>
    <t>Glucose</t>
  </si>
  <si>
    <t>Dextrose</t>
  </si>
  <si>
    <t>honey</t>
  </si>
  <si>
    <t>syrups</t>
  </si>
  <si>
    <t>caloric</t>
  </si>
  <si>
    <t>sweeteners,</t>
  </si>
  <si>
    <t>(July 1)</t>
  </si>
  <si>
    <t>syrup</t>
  </si>
  <si>
    <t>sweeteners</t>
  </si>
  <si>
    <t>(sucrose</t>
  </si>
  <si>
    <t xml:space="preserve"> Millions</t>
  </si>
  <si>
    <t>incl.SCP</t>
  </si>
  <si>
    <t>equivalence)</t>
  </si>
  <si>
    <t>intensity swt.</t>
  </si>
  <si>
    <t xml:space="preserve"> </t>
  </si>
  <si>
    <t>2011 6/</t>
  </si>
  <si>
    <t xml:space="preserve">1/ Per capita deliveries of sweeteners by U.S. processors and refiners and direct-consumption imports to food manufacturers, </t>
  </si>
  <si>
    <t xml:space="preserve">retailers, and other end users represent the per capita supply of caloric sweeteners. The data exclude deliveries to </t>
  </si>
  <si>
    <t xml:space="preserve">manufacturers of alcoholic beverages. Actual human intake of caloric sweeteners is lower because of uneaten food, spoilage, </t>
  </si>
  <si>
    <t xml:space="preserve">2/ Totals may not add due to rounding.  </t>
  </si>
  <si>
    <t>4/ Based on U.S. sugar deliveries for domestic food and beverage use.</t>
  </si>
  <si>
    <t>-</t>
  </si>
  <si>
    <t xml:space="preserve">                                                                                Pounds, dry basis</t>
  </si>
  <si>
    <t xml:space="preserve">                                                                              </t>
  </si>
  <si>
    <t xml:space="preserve">                                                                                                                          1,000 short tons, dry basis</t>
  </si>
  <si>
    <t>5/ SRI Consulting, Chemical Economics Handbook, High-Intensity Sweeteners Market Research Report, May 2010.</t>
  </si>
  <si>
    <t>Sugar in</t>
  </si>
  <si>
    <t xml:space="preserve">                     Corn sweeteners </t>
  </si>
  <si>
    <t>Table 4 --U.S. caloric and noncaloric sweeteners estimated deliveries for domestic food and beverage use, total and per capita, by calendar year  1/  2/</t>
  </si>
  <si>
    <t>sugar-containing</t>
  </si>
  <si>
    <t>products (SCP)</t>
  </si>
  <si>
    <t>sweeteners 5/</t>
  </si>
  <si>
    <t>High-Intensity</t>
  </si>
  <si>
    <t>including high-</t>
  </si>
  <si>
    <r>
      <t xml:space="preserve">and other losses. See Tables 51- 53 of the </t>
    </r>
    <r>
      <rPr>
        <i/>
        <sz val="10"/>
        <rFont val="Arial"/>
        <family val="2"/>
      </rPr>
      <t>Sugar and Sweeteners Yearbook</t>
    </r>
    <r>
      <rPr>
        <sz val="10"/>
        <rFont val="Arial"/>
        <family val="2"/>
      </rPr>
      <t xml:space="preserve"> series for estimated intake of added sugar.</t>
    </r>
  </si>
  <si>
    <t>3/ Source: U.S. Census Bureau.</t>
  </si>
  <si>
    <t>6/ Preliminary.</t>
  </si>
  <si>
    <r>
      <t xml:space="preserve">Source: USDA, ERS, </t>
    </r>
    <r>
      <rPr>
        <i/>
        <sz val="10"/>
        <rFont val="Arial"/>
        <family val="2"/>
      </rPr>
      <t>Sugar and Sweetener Outlook</t>
    </r>
    <r>
      <rPr>
        <sz val="10"/>
        <rFont val="Arial"/>
        <family val="0"/>
      </rPr>
      <t xml:space="preserve">. </t>
    </r>
  </si>
  <si>
    <t>"-" = not applicable/available.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</si>
</sst>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)"/>
    <numFmt numFmtId="165" formatCode="#,##0_______)"/>
    <numFmt numFmtId="166" formatCode="#,##0_____)"/>
    <numFmt numFmtId="167" formatCode="0.000"/>
    <numFmt numFmtId="168" formatCode="0.0"/>
    <numFmt numFmtId="169" formatCode="0.00000000000"/>
    <numFmt numFmtId="170" formatCode="0.00000000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39">
    <font>
      <sz val="10"/>
      <name val="Arial"/>
      <family val="0"/>
    </font>
    <font>
      <u val="single"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10" xfId="0" applyFont="1" applyBorder="1" applyAlignment="1">
      <alignment horizontal="right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EARBOOK\WORK\TABLE49x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0metric"/>
      <sheetName val="Chart5"/>
      <sheetName val="Chart6"/>
      <sheetName val="Chart1"/>
      <sheetName val="Sheet1"/>
      <sheetName val="Chart1 (2)"/>
      <sheetName val="Chart1 (3)"/>
      <sheetName val="Table50"/>
      <sheetName val="Table49"/>
      <sheetName val="Chart2"/>
      <sheetName val="Added sugar intake"/>
      <sheetName val="Comp table"/>
    </sheetNames>
    <sheetDataSet>
      <sheetData sheetId="8">
        <row r="42">
          <cell r="C42">
            <v>9251.711174044905</v>
          </cell>
          <cell r="D42">
            <v>8845.311044561877</v>
          </cell>
          <cell r="E42">
            <v>2230.2998696842515</v>
          </cell>
          <cell r="F42">
            <v>475.7580706730903</v>
          </cell>
          <cell r="G42">
            <v>11551.368984919218</v>
          </cell>
          <cell r="H42">
            <v>156.93421339432203</v>
          </cell>
          <cell r="I42">
            <v>60.38338501714807</v>
          </cell>
          <cell r="K42">
            <v>304.2841332985517</v>
          </cell>
        </row>
        <row r="43">
          <cell r="C43">
            <v>9195.12852845014</v>
          </cell>
          <cell r="D43">
            <v>8920.237476142715</v>
          </cell>
          <cell r="E43">
            <v>2205.1902330871694</v>
          </cell>
          <cell r="F43">
            <v>469.43656827764556</v>
          </cell>
          <cell r="G43">
            <v>11594.86427750753</v>
          </cell>
          <cell r="H43">
            <v>134.04758944824002</v>
          </cell>
          <cell r="I43">
            <v>61.1394228691805</v>
          </cell>
          <cell r="K43">
            <v>387.9068942676251</v>
          </cell>
        </row>
        <row r="44">
          <cell r="C44">
            <v>9104.78145870577</v>
          </cell>
          <cell r="D44">
            <v>9044.672651465242</v>
          </cell>
          <cell r="E44">
            <v>2223.629048355232</v>
          </cell>
          <cell r="F44">
            <v>472.87668500010966</v>
          </cell>
          <cell r="G44">
            <v>11741.178384820583</v>
          </cell>
          <cell r="H44">
            <v>153.119874096072</v>
          </cell>
          <cell r="I44">
            <v>62.00163530535553</v>
          </cell>
          <cell r="K44">
            <v>529.168922220924</v>
          </cell>
          <cell r="M44">
            <v>3078.5348590000003</v>
          </cell>
        </row>
        <row r="45">
          <cell r="C45">
            <v>8848.138158646412</v>
          </cell>
          <cell r="D45">
            <v>8848.626700290897</v>
          </cell>
          <cell r="E45">
            <v>2209.2363305001145</v>
          </cell>
          <cell r="F45">
            <v>448.7972767361257</v>
          </cell>
          <cell r="G45">
            <v>11506.660307527138</v>
          </cell>
          <cell r="H45">
            <v>145.78877218893</v>
          </cell>
          <cell r="I45">
            <v>63.343597311172175</v>
          </cell>
          <cell r="K45">
            <v>620.7526984818206</v>
          </cell>
          <cell r="M45">
            <v>3138.1014806610465</v>
          </cell>
        </row>
        <row r="46">
          <cell r="C46">
            <v>9028.800155797839</v>
          </cell>
          <cell r="D46">
            <v>8778.975265691619</v>
          </cell>
          <cell r="E46">
            <v>2292.023796004362</v>
          </cell>
          <cell r="F46">
            <v>486.5086520681108</v>
          </cell>
          <cell r="G46">
            <v>11557.507713764091</v>
          </cell>
          <cell r="H46">
            <v>130.19907288577804</v>
          </cell>
          <cell r="I46">
            <v>64.34090459609823</v>
          </cell>
          <cell r="K46">
            <v>655.8540533876036</v>
          </cell>
          <cell r="M46">
            <v>3197.217673568894</v>
          </cell>
        </row>
        <row r="47">
          <cell r="C47">
            <v>9323.851467367056</v>
          </cell>
          <cell r="D47">
            <v>8755.787391083755</v>
          </cell>
          <cell r="E47">
            <v>2260.861262900307</v>
          </cell>
          <cell r="F47">
            <v>480.74245617313545</v>
          </cell>
          <cell r="G47">
            <v>11497.391110157198</v>
          </cell>
          <cell r="H47">
            <v>155.56996714233</v>
          </cell>
          <cell r="I47">
            <v>65.75590734821438</v>
          </cell>
          <cell r="K47">
            <v>669.3420973262314</v>
          </cell>
          <cell r="M47">
            <v>3255.8834377235453</v>
          </cell>
        </row>
        <row r="48">
          <cell r="C48">
            <v>9285.990041788831</v>
          </cell>
          <cell r="D48">
            <v>8701.94348803544</v>
          </cell>
          <cell r="E48">
            <v>2053.3460714113526</v>
          </cell>
          <cell r="F48">
            <v>463.2027353882229</v>
          </cell>
          <cell r="G48">
            <v>11218.492294835014</v>
          </cell>
          <cell r="H48">
            <v>174.44500471491602</v>
          </cell>
          <cell r="I48">
            <v>66.12634512642471</v>
          </cell>
          <cell r="K48">
            <v>811.8263836706684</v>
          </cell>
          <cell r="M48">
            <v>3314.098773125</v>
          </cell>
        </row>
        <row r="49">
          <cell r="C49">
            <v>9229.82696005743</v>
          </cell>
          <cell r="D49">
            <v>8478.73065718672</v>
          </cell>
          <cell r="E49">
            <v>2067.21397518902</v>
          </cell>
          <cell r="F49">
            <v>448.3319583412367</v>
          </cell>
          <cell r="G49">
            <v>10994.276590716978</v>
          </cell>
          <cell r="H49">
            <v>140.820188912364</v>
          </cell>
          <cell r="I49">
            <v>67.25608635525768</v>
          </cell>
          <cell r="K49">
            <v>777.2492482833403</v>
          </cell>
          <cell r="M49">
            <v>3452.1752894603383</v>
          </cell>
        </row>
        <row r="50">
          <cell r="C50">
            <v>9911.227839875022</v>
          </cell>
          <cell r="D50">
            <v>8080.117237744674</v>
          </cell>
          <cell r="E50">
            <v>2035.7034762601188</v>
          </cell>
          <cell r="F50">
            <v>419.1740441801436</v>
          </cell>
          <cell r="G50">
            <v>10534.994758184936</v>
          </cell>
          <cell r="H50">
            <v>150.787360857978</v>
          </cell>
          <cell r="I50">
            <v>68.82470527610177</v>
          </cell>
          <cell r="K50">
            <v>603.498871567495</v>
          </cell>
          <cell r="M50">
            <v>3587.208417585339</v>
          </cell>
        </row>
        <row r="51">
          <cell r="C51">
            <v>9740.112413248435</v>
          </cell>
          <cell r="D51">
            <v>7697.583494694284</v>
          </cell>
          <cell r="E51">
            <v>1990.7824004666031</v>
          </cell>
          <cell r="F51">
            <v>416.88927855867485</v>
          </cell>
          <cell r="G51">
            <v>10105.25517371956</v>
          </cell>
          <cell r="H51">
            <v>140.741397839328</v>
          </cell>
          <cell r="I51">
            <v>69.801176875158</v>
          </cell>
          <cell r="K51">
            <v>520.6817655190024</v>
          </cell>
          <cell r="M51">
            <v>3933.0465400000007</v>
          </cell>
        </row>
        <row r="52">
          <cell r="C52">
            <v>10193.116767111716</v>
          </cell>
          <cell r="D52">
            <v>7555.098446333661</v>
          </cell>
          <cell r="E52">
            <v>1956.003406239263</v>
          </cell>
          <cell r="F52">
            <v>450.27643325179656</v>
          </cell>
          <cell r="G52">
            <v>9961.37828582472</v>
          </cell>
          <cell r="H52">
            <v>160.10579361792603</v>
          </cell>
          <cell r="I52">
            <v>72.76377683935043</v>
          </cell>
          <cell r="K52">
            <v>642.9352292894805</v>
          </cell>
          <cell r="M52">
            <v>4022.4808421779594</v>
          </cell>
        </row>
        <row r="53">
          <cell r="C53">
            <v>10352.005055485266</v>
          </cell>
          <cell r="D53">
            <v>7432.380099797417</v>
          </cell>
          <cell r="E53">
            <v>1908.124788032227</v>
          </cell>
          <cell r="F53">
            <v>446.69488554269725</v>
          </cell>
          <cell r="G53">
            <v>9787.199773372342</v>
          </cell>
          <cell r="H53">
            <v>168.831325445484</v>
          </cell>
          <cell r="I53">
            <v>72.54885094363483</v>
          </cell>
          <cell r="K53">
            <v>627.8973158131773</v>
          </cell>
          <cell r="M53">
            <v>4111.841598891939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N44"/>
    </sheetView>
  </sheetViews>
  <sheetFormatPr defaultColWidth="9.140625" defaultRowHeight="12.75"/>
  <cols>
    <col min="1" max="1" width="8.28125" style="9" customWidth="1"/>
    <col min="2" max="2" width="16.421875" style="9" customWidth="1"/>
    <col min="3" max="10" width="10.421875" style="9" customWidth="1"/>
    <col min="11" max="11" width="15.57421875" style="0" customWidth="1"/>
    <col min="12" max="12" width="11.57421875" style="0" customWidth="1"/>
    <col min="13" max="14" width="13.57421875" style="0" customWidth="1"/>
  </cols>
  <sheetData>
    <row r="1" spans="1:22" s="34" customFormat="1" ht="12.7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O1" s="16"/>
      <c r="P1" s="16"/>
      <c r="Q1" s="16"/>
      <c r="R1" s="16"/>
      <c r="S1" s="16"/>
      <c r="T1" s="16"/>
      <c r="U1" s="16"/>
      <c r="V1" s="16"/>
    </row>
    <row r="2" spans="1:14" ht="12.75">
      <c r="A2" s="3" t="s">
        <v>0</v>
      </c>
      <c r="B2" s="4" t="s">
        <v>1</v>
      </c>
      <c r="C2" s="5" t="s">
        <v>2</v>
      </c>
      <c r="D2" s="39" t="s">
        <v>36</v>
      </c>
      <c r="E2" s="40"/>
      <c r="F2" s="41"/>
      <c r="G2" s="41"/>
      <c r="H2" s="5" t="s">
        <v>3</v>
      </c>
      <c r="I2" s="5" t="s">
        <v>4</v>
      </c>
      <c r="J2" s="5" t="s">
        <v>5</v>
      </c>
      <c r="K2" s="38" t="s">
        <v>35</v>
      </c>
      <c r="L2" s="6" t="s">
        <v>5</v>
      </c>
      <c r="M2" s="6" t="s">
        <v>41</v>
      </c>
      <c r="N2" s="6" t="s">
        <v>5</v>
      </c>
    </row>
    <row r="3" spans="1:14" ht="12.75">
      <c r="A3" s="3" t="s">
        <v>6</v>
      </c>
      <c r="B3" s="4"/>
      <c r="C3" s="4" t="s">
        <v>7</v>
      </c>
      <c r="D3" s="5" t="s">
        <v>8</v>
      </c>
      <c r="E3" s="5" t="s">
        <v>9</v>
      </c>
      <c r="F3" s="5" t="s">
        <v>10</v>
      </c>
      <c r="G3" s="5" t="s">
        <v>5</v>
      </c>
      <c r="H3" s="5" t="s">
        <v>11</v>
      </c>
      <c r="I3" s="5" t="s">
        <v>12</v>
      </c>
      <c r="J3" s="5" t="s">
        <v>13</v>
      </c>
      <c r="K3" s="5" t="s">
        <v>38</v>
      </c>
      <c r="L3" s="6" t="s">
        <v>13</v>
      </c>
      <c r="M3" s="6" t="s">
        <v>40</v>
      </c>
      <c r="N3" s="6" t="s">
        <v>14</v>
      </c>
    </row>
    <row r="4" spans="1:14" s="16" customFormat="1" ht="12.75">
      <c r="A4" s="42"/>
      <c r="B4" s="43" t="s">
        <v>15</v>
      </c>
      <c r="C4" s="43"/>
      <c r="D4" s="43"/>
      <c r="E4" s="43" t="s">
        <v>16</v>
      </c>
      <c r="F4" s="43"/>
      <c r="G4" s="43"/>
      <c r="H4" s="43"/>
      <c r="I4" s="43"/>
      <c r="J4" s="43" t="s">
        <v>17</v>
      </c>
      <c r="K4" s="44" t="s">
        <v>39</v>
      </c>
      <c r="L4" s="45" t="s">
        <v>17</v>
      </c>
      <c r="M4" s="46" t="s">
        <v>18</v>
      </c>
      <c r="N4" s="46" t="s">
        <v>42</v>
      </c>
    </row>
    <row r="5" spans="1:22" s="34" customFormat="1" ht="12.75">
      <c r="A5" s="2"/>
      <c r="B5" s="7" t="s">
        <v>19</v>
      </c>
      <c r="C5" s="40"/>
      <c r="D5" s="41"/>
      <c r="E5" s="41"/>
      <c r="F5" s="41"/>
      <c r="G5" s="41"/>
      <c r="H5" s="41"/>
      <c r="I5" s="41"/>
      <c r="J5" s="41"/>
      <c r="L5" s="8" t="s">
        <v>20</v>
      </c>
      <c r="M5" s="8" t="s">
        <v>21</v>
      </c>
      <c r="N5" s="8" t="s">
        <v>22</v>
      </c>
      <c r="O5" s="16"/>
      <c r="P5" s="16"/>
      <c r="Q5" s="16"/>
      <c r="R5" s="16"/>
      <c r="S5" s="16"/>
      <c r="T5" s="16"/>
      <c r="U5" s="16"/>
      <c r="V5" s="16"/>
    </row>
    <row r="6" ht="12.75">
      <c r="B6" s="9" t="s">
        <v>23</v>
      </c>
    </row>
    <row r="7" spans="2:5" ht="12.75">
      <c r="B7" s="36" t="s">
        <v>32</v>
      </c>
      <c r="C7" s="37"/>
      <c r="D7" s="36" t="s">
        <v>33</v>
      </c>
      <c r="E7" s="36" t="s">
        <v>33</v>
      </c>
    </row>
    <row r="8" spans="1:14" ht="12.75">
      <c r="A8" s="47">
        <v>2000</v>
      </c>
      <c r="B8" s="10">
        <v>282.17195699999996</v>
      </c>
      <c r="C8" s="28">
        <f>'[1]Table49'!C42</f>
        <v>9251.711174044905</v>
      </c>
      <c r="D8" s="28">
        <f>'[1]Table49'!D42</f>
        <v>8845.311044561877</v>
      </c>
      <c r="E8" s="28">
        <f>'[1]Table49'!E42</f>
        <v>2230.2998696842515</v>
      </c>
      <c r="F8" s="28">
        <f>'[1]Table49'!F42</f>
        <v>475.7580706730903</v>
      </c>
      <c r="G8" s="28">
        <f>D8+E8+F8</f>
        <v>11551.368984919218</v>
      </c>
      <c r="H8" s="28">
        <f>'[1]Table49'!H42</f>
        <v>156.93421339432203</v>
      </c>
      <c r="I8" s="28">
        <f>'[1]Table49'!I42</f>
        <v>60.38338501714807</v>
      </c>
      <c r="J8" s="28">
        <f>C8+G8+H8+I8</f>
        <v>21020.39775737559</v>
      </c>
      <c r="K8" s="28">
        <f>'[1]Table49'!K42</f>
        <v>304.2841332985517</v>
      </c>
      <c r="L8" s="28">
        <f>J8+K8</f>
        <v>21324.681890674143</v>
      </c>
      <c r="M8" s="29" t="s">
        <v>30</v>
      </c>
      <c r="N8" s="29" t="s">
        <v>30</v>
      </c>
    </row>
    <row r="9" spans="1:14" ht="12.75">
      <c r="A9" s="48">
        <v>2001</v>
      </c>
      <c r="B9" s="10">
        <v>285.081556</v>
      </c>
      <c r="C9" s="28">
        <f>'[1]Table49'!C43</f>
        <v>9195.12852845014</v>
      </c>
      <c r="D9" s="28">
        <f>'[1]Table49'!D43</f>
        <v>8920.237476142715</v>
      </c>
      <c r="E9" s="28">
        <f>'[1]Table49'!E43</f>
        <v>2205.1902330871694</v>
      </c>
      <c r="F9" s="28">
        <f>'[1]Table49'!F43</f>
        <v>469.43656827764556</v>
      </c>
      <c r="G9" s="28">
        <f aca="true" t="shared" si="0" ref="G9:G19">D9+E9+F9</f>
        <v>11594.86427750753</v>
      </c>
      <c r="H9" s="28">
        <f>'[1]Table49'!H43</f>
        <v>134.04758944824002</v>
      </c>
      <c r="I9" s="28">
        <f>'[1]Table49'!I43</f>
        <v>61.1394228691805</v>
      </c>
      <c r="J9" s="28">
        <f aca="true" t="shared" si="1" ref="J9:J19">C9+G9+H9+I9</f>
        <v>20985.17981827509</v>
      </c>
      <c r="K9" s="28">
        <f>'[1]Table49'!K43</f>
        <v>387.9068942676251</v>
      </c>
      <c r="L9" s="28">
        <f aca="true" t="shared" si="2" ref="L9:L19">J9+K9</f>
        <v>21373.086712542714</v>
      </c>
      <c r="M9" s="29" t="s">
        <v>30</v>
      </c>
      <c r="N9" s="29" t="s">
        <v>30</v>
      </c>
    </row>
    <row r="10" spans="1:14" ht="12.75">
      <c r="A10" s="48">
        <v>2002</v>
      </c>
      <c r="B10" s="10">
        <v>287.80391399999996</v>
      </c>
      <c r="C10" s="28">
        <f>'[1]Table49'!C44</f>
        <v>9104.78145870577</v>
      </c>
      <c r="D10" s="28">
        <f>'[1]Table49'!D44</f>
        <v>9044.672651465242</v>
      </c>
      <c r="E10" s="28">
        <f>'[1]Table49'!E44</f>
        <v>2223.629048355232</v>
      </c>
      <c r="F10" s="28">
        <f>'[1]Table49'!F44</f>
        <v>472.87668500010966</v>
      </c>
      <c r="G10" s="28">
        <f t="shared" si="0"/>
        <v>11741.178384820583</v>
      </c>
      <c r="H10" s="28">
        <f>'[1]Table49'!H44</f>
        <v>153.119874096072</v>
      </c>
      <c r="I10" s="28">
        <f>'[1]Table49'!I44</f>
        <v>62.00163530535553</v>
      </c>
      <c r="J10" s="28">
        <f t="shared" si="1"/>
        <v>21061.08135292778</v>
      </c>
      <c r="K10" s="28">
        <f>'[1]Table49'!K44</f>
        <v>529.168922220924</v>
      </c>
      <c r="L10" s="28">
        <f t="shared" si="2"/>
        <v>21590.250275148705</v>
      </c>
      <c r="M10" s="28">
        <f>'[1]Table49'!M44</f>
        <v>3078.5348590000003</v>
      </c>
      <c r="N10" s="28">
        <f>L10+M10</f>
        <v>24668.785134148704</v>
      </c>
    </row>
    <row r="11" spans="1:14" ht="12.75">
      <c r="A11" s="48">
        <v>2003</v>
      </c>
      <c r="B11" s="10">
        <v>290.326418</v>
      </c>
      <c r="C11" s="28">
        <f>'[1]Table49'!C45</f>
        <v>8848.138158646412</v>
      </c>
      <c r="D11" s="28">
        <f>'[1]Table49'!D45</f>
        <v>8848.626700290897</v>
      </c>
      <c r="E11" s="28">
        <f>'[1]Table49'!E45</f>
        <v>2209.2363305001145</v>
      </c>
      <c r="F11" s="28">
        <f>'[1]Table49'!F45</f>
        <v>448.7972767361257</v>
      </c>
      <c r="G11" s="28">
        <f t="shared" si="0"/>
        <v>11506.660307527138</v>
      </c>
      <c r="H11" s="28">
        <f>'[1]Table49'!H45</f>
        <v>145.78877218893</v>
      </c>
      <c r="I11" s="28">
        <f>'[1]Table49'!I45</f>
        <v>63.343597311172175</v>
      </c>
      <c r="J11" s="28">
        <f t="shared" si="1"/>
        <v>20563.930835673655</v>
      </c>
      <c r="K11" s="28">
        <f>'[1]Table49'!K45</f>
        <v>620.7526984818206</v>
      </c>
      <c r="L11" s="28">
        <f t="shared" si="2"/>
        <v>21184.683534155476</v>
      </c>
      <c r="M11" s="28">
        <f>'[1]Table49'!M45</f>
        <v>3138.1014806610465</v>
      </c>
      <c r="N11" s="28">
        <f aca="true" t="shared" si="3" ref="N11:N19">L11+M11</f>
        <v>24322.785014816523</v>
      </c>
    </row>
    <row r="12" spans="1:14" ht="12.75">
      <c r="A12" s="48">
        <v>2004</v>
      </c>
      <c r="B12" s="10">
        <v>293.04573899999997</v>
      </c>
      <c r="C12" s="28">
        <f>'[1]Table49'!C46</f>
        <v>9028.800155797839</v>
      </c>
      <c r="D12" s="28">
        <f>'[1]Table49'!D46</f>
        <v>8778.975265691619</v>
      </c>
      <c r="E12" s="28">
        <f>'[1]Table49'!E46</f>
        <v>2292.023796004362</v>
      </c>
      <c r="F12" s="28">
        <f>'[1]Table49'!F46</f>
        <v>486.5086520681108</v>
      </c>
      <c r="G12" s="28">
        <f t="shared" si="0"/>
        <v>11557.507713764091</v>
      </c>
      <c r="H12" s="28">
        <f>'[1]Table49'!H46</f>
        <v>130.19907288577804</v>
      </c>
      <c r="I12" s="28">
        <f>'[1]Table49'!I46</f>
        <v>64.34090459609823</v>
      </c>
      <c r="J12" s="28">
        <f t="shared" si="1"/>
        <v>20780.847847043806</v>
      </c>
      <c r="K12" s="28">
        <f>'[1]Table49'!K46</f>
        <v>655.8540533876036</v>
      </c>
      <c r="L12" s="28">
        <f t="shared" si="2"/>
        <v>21436.70190043141</v>
      </c>
      <c r="M12" s="28">
        <f>'[1]Table49'!M46</f>
        <v>3197.217673568894</v>
      </c>
      <c r="N12" s="28">
        <f t="shared" si="3"/>
        <v>24633.919574000305</v>
      </c>
    </row>
    <row r="13" spans="1:14" ht="12.75">
      <c r="A13" s="5">
        <v>2005</v>
      </c>
      <c r="B13" s="10">
        <v>295.753151</v>
      </c>
      <c r="C13" s="28">
        <f>'[1]Table49'!C47</f>
        <v>9323.851467367056</v>
      </c>
      <c r="D13" s="28">
        <f>'[1]Table49'!D47</f>
        <v>8755.787391083755</v>
      </c>
      <c r="E13" s="28">
        <f>'[1]Table49'!E47</f>
        <v>2260.861262900307</v>
      </c>
      <c r="F13" s="28">
        <f>'[1]Table49'!F47</f>
        <v>480.74245617313545</v>
      </c>
      <c r="G13" s="28">
        <f t="shared" si="0"/>
        <v>11497.391110157198</v>
      </c>
      <c r="H13" s="28">
        <f>'[1]Table49'!H47</f>
        <v>155.56996714233</v>
      </c>
      <c r="I13" s="28">
        <f>'[1]Table49'!I47</f>
        <v>65.75590734821438</v>
      </c>
      <c r="J13" s="28">
        <f t="shared" si="1"/>
        <v>21042.5684520148</v>
      </c>
      <c r="K13" s="28">
        <f>'[1]Table49'!K47</f>
        <v>669.3420973262314</v>
      </c>
      <c r="L13" s="28">
        <f t="shared" si="2"/>
        <v>21711.91054934103</v>
      </c>
      <c r="M13" s="28">
        <f>'[1]Table49'!M47</f>
        <v>3255.8834377235453</v>
      </c>
      <c r="N13" s="28">
        <f t="shared" si="3"/>
        <v>24967.79398706458</v>
      </c>
    </row>
    <row r="14" spans="1:14" ht="12.75">
      <c r="A14" s="4">
        <v>2006</v>
      </c>
      <c r="B14" s="10">
        <v>299.05199999999996</v>
      </c>
      <c r="C14" s="28">
        <f>'[1]Table49'!C48</f>
        <v>9285.990041788831</v>
      </c>
      <c r="D14" s="28">
        <f>'[1]Table49'!D48</f>
        <v>8701.94348803544</v>
      </c>
      <c r="E14" s="28">
        <f>'[1]Table49'!E48</f>
        <v>2053.3460714113526</v>
      </c>
      <c r="F14" s="28">
        <f>'[1]Table49'!F48</f>
        <v>463.2027353882229</v>
      </c>
      <c r="G14" s="28">
        <f t="shared" si="0"/>
        <v>11218.492294835014</v>
      </c>
      <c r="H14" s="28">
        <f>'[1]Table49'!H48</f>
        <v>174.44500471491602</v>
      </c>
      <c r="I14" s="28">
        <f>'[1]Table49'!I48</f>
        <v>66.12634512642471</v>
      </c>
      <c r="J14" s="28">
        <f t="shared" si="1"/>
        <v>20745.053686465184</v>
      </c>
      <c r="K14" s="28">
        <f>'[1]Table49'!K48</f>
        <v>811.8263836706684</v>
      </c>
      <c r="L14" s="28">
        <f t="shared" si="2"/>
        <v>21556.880070135852</v>
      </c>
      <c r="M14" s="28">
        <f>'[1]Table49'!M48</f>
        <v>3314.098773125</v>
      </c>
      <c r="N14" s="28">
        <f t="shared" si="3"/>
        <v>24870.97884326085</v>
      </c>
    </row>
    <row r="15" spans="1:14" ht="12.75">
      <c r="A15" s="49">
        <v>2007</v>
      </c>
      <c r="B15" s="10">
        <v>302.025</v>
      </c>
      <c r="C15" s="28">
        <f>'[1]Table49'!C49</f>
        <v>9229.82696005743</v>
      </c>
      <c r="D15" s="28">
        <f>'[1]Table49'!D49</f>
        <v>8478.73065718672</v>
      </c>
      <c r="E15" s="28">
        <f>'[1]Table49'!E49</f>
        <v>2067.21397518902</v>
      </c>
      <c r="F15" s="28">
        <f>'[1]Table49'!F49</f>
        <v>448.3319583412367</v>
      </c>
      <c r="G15" s="28">
        <f t="shared" si="0"/>
        <v>10994.276590716978</v>
      </c>
      <c r="H15" s="28">
        <f>'[1]Table49'!H49</f>
        <v>140.820188912364</v>
      </c>
      <c r="I15" s="28">
        <f>'[1]Table49'!I49</f>
        <v>67.25608635525768</v>
      </c>
      <c r="J15" s="28">
        <f t="shared" si="1"/>
        <v>20432.17982604203</v>
      </c>
      <c r="K15" s="28">
        <f>'[1]Table49'!K49</f>
        <v>777.2492482833403</v>
      </c>
      <c r="L15" s="28">
        <f t="shared" si="2"/>
        <v>21209.42907432537</v>
      </c>
      <c r="M15" s="28">
        <f>'[1]Table49'!M49</f>
        <v>3452.1752894603383</v>
      </c>
      <c r="N15" s="28">
        <f t="shared" si="3"/>
        <v>24661.604363785707</v>
      </c>
    </row>
    <row r="16" spans="1:14" ht="12.75">
      <c r="A16" s="49">
        <v>2008</v>
      </c>
      <c r="B16" s="10">
        <v>304.83</v>
      </c>
      <c r="C16" s="28">
        <f>'[1]Table49'!C50</f>
        <v>9911.227839875022</v>
      </c>
      <c r="D16" s="28">
        <f>'[1]Table49'!D50</f>
        <v>8080.117237744674</v>
      </c>
      <c r="E16" s="28">
        <f>'[1]Table49'!E50</f>
        <v>2035.7034762601188</v>
      </c>
      <c r="F16" s="28">
        <f>'[1]Table49'!F50</f>
        <v>419.1740441801436</v>
      </c>
      <c r="G16" s="28">
        <f t="shared" si="0"/>
        <v>10534.994758184936</v>
      </c>
      <c r="H16" s="28">
        <f>'[1]Table49'!H50</f>
        <v>150.787360857978</v>
      </c>
      <c r="I16" s="28">
        <f>'[1]Table49'!I50</f>
        <v>68.82470527610177</v>
      </c>
      <c r="J16" s="28">
        <f t="shared" si="1"/>
        <v>20665.83466419404</v>
      </c>
      <c r="K16" s="28">
        <f>'[1]Table49'!K50</f>
        <v>603.498871567495</v>
      </c>
      <c r="L16" s="28">
        <f t="shared" si="2"/>
        <v>21269.333535761536</v>
      </c>
      <c r="M16" s="28">
        <f>'[1]Table49'!M50</f>
        <v>3587.208417585339</v>
      </c>
      <c r="N16" s="28">
        <f t="shared" si="3"/>
        <v>24856.541953346874</v>
      </c>
    </row>
    <row r="17" spans="1:14" ht="12.75">
      <c r="A17" s="43">
        <v>2009</v>
      </c>
      <c r="B17" s="10">
        <v>307.483</v>
      </c>
      <c r="C17" s="28">
        <f>'[1]Table49'!C51</f>
        <v>9740.112413248435</v>
      </c>
      <c r="D17" s="28">
        <f>'[1]Table49'!D51</f>
        <v>7697.583494694284</v>
      </c>
      <c r="E17" s="28">
        <f>'[1]Table49'!E51</f>
        <v>1990.7824004666031</v>
      </c>
      <c r="F17" s="28">
        <f>'[1]Table49'!F51</f>
        <v>416.88927855867485</v>
      </c>
      <c r="G17" s="28">
        <f t="shared" si="0"/>
        <v>10105.25517371956</v>
      </c>
      <c r="H17" s="28">
        <f>'[1]Table49'!H51</f>
        <v>140.741397839328</v>
      </c>
      <c r="I17" s="28">
        <f>'[1]Table49'!I51</f>
        <v>69.801176875158</v>
      </c>
      <c r="J17" s="28">
        <f t="shared" si="1"/>
        <v>20055.910161682477</v>
      </c>
      <c r="K17" s="28">
        <f>'[1]Table49'!K51</f>
        <v>520.6817655190024</v>
      </c>
      <c r="L17" s="28">
        <f t="shared" si="2"/>
        <v>20576.59192720148</v>
      </c>
      <c r="M17" s="28">
        <f>'[1]Table49'!M51</f>
        <v>3933.0465400000007</v>
      </c>
      <c r="N17" s="28">
        <f t="shared" si="3"/>
        <v>24509.63846720148</v>
      </c>
    </row>
    <row r="18" spans="1:14" ht="12.75">
      <c r="A18" s="43">
        <v>2010</v>
      </c>
      <c r="B18" s="10">
        <v>310.22</v>
      </c>
      <c r="C18" s="28">
        <f>'[1]Table49'!C52</f>
        <v>10193.116767111716</v>
      </c>
      <c r="D18" s="28">
        <f>'[1]Table49'!D52</f>
        <v>7555.098446333661</v>
      </c>
      <c r="E18" s="28">
        <f>'[1]Table49'!E52</f>
        <v>1956.003406239263</v>
      </c>
      <c r="F18" s="28">
        <f>'[1]Table49'!F52</f>
        <v>450.27643325179656</v>
      </c>
      <c r="G18" s="28">
        <f t="shared" si="0"/>
        <v>9961.37828582472</v>
      </c>
      <c r="H18" s="28">
        <f>'[1]Table49'!H52</f>
        <v>160.10579361792603</v>
      </c>
      <c r="I18" s="28">
        <f>'[1]Table49'!I52</f>
        <v>72.76377683935043</v>
      </c>
      <c r="J18" s="28">
        <f t="shared" si="1"/>
        <v>20387.364623393714</v>
      </c>
      <c r="K18" s="28">
        <f>'[1]Table49'!K52</f>
        <v>642.9352292894805</v>
      </c>
      <c r="L18" s="28">
        <f t="shared" si="2"/>
        <v>21030.299852683194</v>
      </c>
      <c r="M18" s="28">
        <f>'[1]Table49'!M52</f>
        <v>4022.4808421779594</v>
      </c>
      <c r="N18" s="28">
        <f t="shared" si="3"/>
        <v>25052.780694861154</v>
      </c>
    </row>
    <row r="19" spans="1:14" ht="12.75">
      <c r="A19" s="18" t="s">
        <v>24</v>
      </c>
      <c r="B19" s="10">
        <v>312.952</v>
      </c>
      <c r="C19" s="28">
        <f>'[1]Table49'!C53</f>
        <v>10352.005055485266</v>
      </c>
      <c r="D19" s="28">
        <f>'[1]Table49'!D53</f>
        <v>7432.380099797417</v>
      </c>
      <c r="E19" s="28">
        <f>'[1]Table49'!E53</f>
        <v>1908.124788032227</v>
      </c>
      <c r="F19" s="28">
        <f>'[1]Table49'!F53</f>
        <v>446.69488554269725</v>
      </c>
      <c r="G19" s="28">
        <f t="shared" si="0"/>
        <v>9787.199773372342</v>
      </c>
      <c r="H19" s="28">
        <f>'[1]Table49'!H53</f>
        <v>168.831325445484</v>
      </c>
      <c r="I19" s="28">
        <f>'[1]Table49'!I53</f>
        <v>72.54885094363483</v>
      </c>
      <c r="J19" s="28">
        <f t="shared" si="1"/>
        <v>20380.58500524673</v>
      </c>
      <c r="K19" s="28">
        <f>'[1]Table49'!K53</f>
        <v>627.8973158131773</v>
      </c>
      <c r="L19" s="28">
        <f t="shared" si="2"/>
        <v>21008.482321059906</v>
      </c>
      <c r="M19" s="28">
        <f>'[1]Table49'!M53</f>
        <v>4111.841598891939</v>
      </c>
      <c r="N19" s="28">
        <f t="shared" si="3"/>
        <v>25120.323919951843</v>
      </c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 s="26" t="s">
        <v>31</v>
      </c>
      <c r="D21" s="26" t="s">
        <v>31</v>
      </c>
      <c r="E21"/>
      <c r="F21"/>
      <c r="G21"/>
      <c r="H21"/>
      <c r="I21"/>
      <c r="J21"/>
    </row>
    <row r="22" spans="1:14" ht="12.75">
      <c r="A22" s="47">
        <v>2000</v>
      </c>
      <c r="B22" s="10">
        <v>282.17195699999996</v>
      </c>
      <c r="C22" s="11">
        <f aca="true" t="shared" si="4" ref="C22:F33">C8*2/$B22</f>
        <v>65.57498677336605</v>
      </c>
      <c r="D22" s="11">
        <f t="shared" si="4"/>
        <v>62.69447282149216</v>
      </c>
      <c r="E22" s="11">
        <f t="shared" si="4"/>
        <v>15.808090168820367</v>
      </c>
      <c r="F22" s="11">
        <f t="shared" si="4"/>
        <v>3.372114477506993</v>
      </c>
      <c r="G22" s="11">
        <f>2*'[1]Table49'!G42/'Table 4'!$B22</f>
        <v>81.87467746781952</v>
      </c>
      <c r="H22" s="11">
        <f aca="true" t="shared" si="5" ref="H22:I33">H8*2/$B22</f>
        <v>1.112330332629915</v>
      </c>
      <c r="I22" s="11">
        <f t="shared" si="5"/>
        <v>0.42798997929583826</v>
      </c>
      <c r="J22" s="11">
        <f>C22+G22+H22+I22</f>
        <v>148.98998455311133</v>
      </c>
      <c r="K22" s="11">
        <f aca="true" t="shared" si="6" ref="K22:K33">K8*2/$B22</f>
        <v>2.1567283760841742</v>
      </c>
      <c r="L22" s="12">
        <f>J22+K22</f>
        <v>151.1467129291955</v>
      </c>
      <c r="M22" s="29" t="s">
        <v>30</v>
      </c>
      <c r="N22" s="29" t="s">
        <v>30</v>
      </c>
    </row>
    <row r="23" spans="1:14" ht="12.75">
      <c r="A23" s="48">
        <v>2001</v>
      </c>
      <c r="B23" s="10">
        <v>285.081556</v>
      </c>
      <c r="C23" s="11">
        <f t="shared" si="4"/>
        <v>64.50875782683141</v>
      </c>
      <c r="D23" s="11">
        <f t="shared" si="4"/>
        <v>62.580249675238306</v>
      </c>
      <c r="E23" s="11">
        <f t="shared" si="4"/>
        <v>15.470592093212579</v>
      </c>
      <c r="F23" s="11">
        <f t="shared" si="4"/>
        <v>3.2933492777599795</v>
      </c>
      <c r="G23" s="11">
        <f>2*'[1]Table49'!G43/'Table 4'!$B23</f>
        <v>81.34419104621087</v>
      </c>
      <c r="H23" s="11">
        <f t="shared" si="5"/>
        <v>0.9404157275487862</v>
      </c>
      <c r="I23" s="11">
        <f t="shared" si="5"/>
        <v>0.42892583951787117</v>
      </c>
      <c r="J23" s="11">
        <f aca="true" t="shared" si="7" ref="J23:J33">C23+G23+H23+I23</f>
        <v>147.22229044010894</v>
      </c>
      <c r="K23" s="11">
        <f t="shared" si="6"/>
        <v>2.721374891524902</v>
      </c>
      <c r="L23" s="12">
        <f aca="true" t="shared" si="8" ref="L23:L33">J23+K23</f>
        <v>149.94366533163384</v>
      </c>
      <c r="M23" s="29" t="s">
        <v>30</v>
      </c>
      <c r="N23" s="29" t="s">
        <v>30</v>
      </c>
    </row>
    <row r="24" spans="1:14" ht="12.75">
      <c r="A24" s="48">
        <v>2002</v>
      </c>
      <c r="B24" s="10">
        <v>287.80391399999996</v>
      </c>
      <c r="C24" s="11">
        <f t="shared" si="4"/>
        <v>63.270727157002945</v>
      </c>
      <c r="D24" s="11">
        <f t="shared" si="4"/>
        <v>62.853020487172685</v>
      </c>
      <c r="E24" s="11">
        <f t="shared" si="4"/>
        <v>15.452389214937725</v>
      </c>
      <c r="F24" s="11">
        <f t="shared" si="4"/>
        <v>3.2861032251292435</v>
      </c>
      <c r="G24" s="11">
        <f>2*'[1]Table49'!G44/'Table 4'!$B24</f>
        <v>81.59151292723965</v>
      </c>
      <c r="H24" s="11">
        <f t="shared" si="5"/>
        <v>1.0640569265925413</v>
      </c>
      <c r="I24" s="11">
        <f t="shared" si="5"/>
        <v>0.43086026484932055</v>
      </c>
      <c r="J24" s="11">
        <f t="shared" si="7"/>
        <v>146.35715727568444</v>
      </c>
      <c r="K24" s="11">
        <f t="shared" si="6"/>
        <v>3.6772878788641075</v>
      </c>
      <c r="L24" s="12">
        <f t="shared" si="8"/>
        <v>150.03444515454856</v>
      </c>
      <c r="M24" s="11">
        <f aca="true" t="shared" si="9" ref="M24:M33">M10*2/$B24</f>
        <v>21.393280002439443</v>
      </c>
      <c r="N24" s="12">
        <f aca="true" t="shared" si="10" ref="N24:N33">L24+M24</f>
        <v>171.427725156988</v>
      </c>
    </row>
    <row r="25" spans="1:16" ht="12.75">
      <c r="A25" s="48">
        <v>2003</v>
      </c>
      <c r="B25" s="10">
        <v>290.326418</v>
      </c>
      <c r="C25" s="11">
        <f t="shared" si="4"/>
        <v>60.95303499832669</v>
      </c>
      <c r="D25" s="11">
        <f t="shared" si="4"/>
        <v>60.95640046294993</v>
      </c>
      <c r="E25" s="11">
        <f t="shared" si="4"/>
        <v>15.218982452365838</v>
      </c>
      <c r="F25" s="11">
        <f t="shared" si="4"/>
        <v>3.091673708702084</v>
      </c>
      <c r="G25" s="11">
        <f>2*'[1]Table49'!G45/'Table 4'!$B25</f>
        <v>79.26705662401785</v>
      </c>
      <c r="H25" s="11">
        <f t="shared" si="5"/>
        <v>1.0043093783420702</v>
      </c>
      <c r="I25" s="11">
        <f t="shared" si="5"/>
        <v>0.4363612360703061</v>
      </c>
      <c r="J25" s="11">
        <f t="shared" si="7"/>
        <v>141.6607622367569</v>
      </c>
      <c r="K25" s="11">
        <f t="shared" si="6"/>
        <v>4.276239845881477</v>
      </c>
      <c r="L25" s="12">
        <f t="shared" si="8"/>
        <v>145.9370020826384</v>
      </c>
      <c r="M25" s="11">
        <f t="shared" si="9"/>
        <v>21.617746688563813</v>
      </c>
      <c r="N25" s="12">
        <f t="shared" si="10"/>
        <v>167.5547487712022</v>
      </c>
      <c r="P25" s="14"/>
    </row>
    <row r="26" spans="1:16" ht="12.75">
      <c r="A26" s="48">
        <v>2004</v>
      </c>
      <c r="B26" s="10">
        <v>293.04573899999997</v>
      </c>
      <c r="C26" s="11">
        <f t="shared" si="4"/>
        <v>61.62041588871449</v>
      </c>
      <c r="D26" s="11">
        <f t="shared" si="4"/>
        <v>59.915392700465915</v>
      </c>
      <c r="E26" s="11">
        <f t="shared" si="4"/>
        <v>15.642771697181116</v>
      </c>
      <c r="F26" s="11">
        <f t="shared" si="4"/>
        <v>3.3203598436769</v>
      </c>
      <c r="G26" s="11">
        <f>2*'[1]Table49'!G46/'Table 4'!$B26</f>
        <v>78.87852424132393</v>
      </c>
      <c r="H26" s="11">
        <f t="shared" si="5"/>
        <v>0.8885921585488609</v>
      </c>
      <c r="I26" s="11">
        <f t="shared" si="5"/>
        <v>0.43911851314171974</v>
      </c>
      <c r="J26" s="11">
        <f t="shared" si="7"/>
        <v>141.82665080172902</v>
      </c>
      <c r="K26" s="11">
        <f t="shared" si="6"/>
        <v>4.476120728632083</v>
      </c>
      <c r="L26" s="12">
        <f t="shared" si="8"/>
        <v>146.3027715303611</v>
      </c>
      <c r="M26" s="11">
        <f t="shared" si="9"/>
        <v>21.82060510061806</v>
      </c>
      <c r="N26" s="12">
        <f t="shared" si="10"/>
        <v>168.12337663097915</v>
      </c>
      <c r="P26" s="14"/>
    </row>
    <row r="27" spans="1:16" ht="12.75">
      <c r="A27" s="5">
        <v>2005</v>
      </c>
      <c r="B27" s="10">
        <v>295.753151</v>
      </c>
      <c r="C27" s="11">
        <f t="shared" si="4"/>
        <v>63.05157822218473</v>
      </c>
      <c r="D27" s="11">
        <f t="shared" si="4"/>
        <v>59.21010384152259</v>
      </c>
      <c r="E27" s="11">
        <f t="shared" si="4"/>
        <v>15.288839731755262</v>
      </c>
      <c r="F27" s="11">
        <f t="shared" si="4"/>
        <v>3.2509709840632293</v>
      </c>
      <c r="G27" s="11">
        <f>2*'[1]Table49'!G47/'Table 4'!$B27</f>
        <v>77.74991455734109</v>
      </c>
      <c r="H27" s="11">
        <f t="shared" si="5"/>
        <v>1.0520257628114333</v>
      </c>
      <c r="I27" s="11">
        <f t="shared" si="5"/>
        <v>0.44466750143408873</v>
      </c>
      <c r="J27" s="11">
        <f t="shared" si="7"/>
        <v>142.29818604377132</v>
      </c>
      <c r="K27" s="11">
        <f t="shared" si="6"/>
        <v>4.526356490627762</v>
      </c>
      <c r="L27" s="12">
        <f t="shared" si="8"/>
        <v>146.8245425343991</v>
      </c>
      <c r="M27" s="11">
        <f t="shared" si="9"/>
        <v>22.017573957976495</v>
      </c>
      <c r="N27" s="12">
        <f t="shared" si="10"/>
        <v>168.84211649237557</v>
      </c>
      <c r="P27" s="14"/>
    </row>
    <row r="28" spans="1:16" ht="12.75">
      <c r="A28" s="4">
        <v>2006</v>
      </c>
      <c r="B28" s="10">
        <v>299.05199999999996</v>
      </c>
      <c r="C28" s="11">
        <f t="shared" si="4"/>
        <v>62.10284526964429</v>
      </c>
      <c r="D28" s="11">
        <f t="shared" si="4"/>
        <v>58.19685866026939</v>
      </c>
      <c r="E28" s="11">
        <f t="shared" si="4"/>
        <v>13.732368092581577</v>
      </c>
      <c r="F28" s="11">
        <f t="shared" si="4"/>
        <v>3.097807307011643</v>
      </c>
      <c r="G28" s="11">
        <f>2*'[1]Table49'!G48/'Table 4'!$B28</f>
        <v>75.0270340598626</v>
      </c>
      <c r="H28" s="11">
        <f t="shared" si="5"/>
        <v>1.1666533225988527</v>
      </c>
      <c r="I28" s="11">
        <f t="shared" si="5"/>
        <v>0.44223977854302743</v>
      </c>
      <c r="J28" s="11">
        <f t="shared" si="7"/>
        <v>138.73877243064877</v>
      </c>
      <c r="K28" s="11">
        <f t="shared" si="6"/>
        <v>5.429332582097217</v>
      </c>
      <c r="L28" s="12">
        <f t="shared" si="8"/>
        <v>144.16810501274597</v>
      </c>
      <c r="M28" s="11">
        <f t="shared" si="9"/>
        <v>22.1640301561267</v>
      </c>
      <c r="N28" s="12">
        <f t="shared" si="10"/>
        <v>166.33213516887267</v>
      </c>
      <c r="P28" s="14"/>
    </row>
    <row r="29" spans="1:16" s="16" customFormat="1" ht="12.75">
      <c r="A29" s="49">
        <v>2007</v>
      </c>
      <c r="B29" s="10">
        <v>302.025</v>
      </c>
      <c r="C29" s="11">
        <f t="shared" si="4"/>
        <v>61.1196222833039</v>
      </c>
      <c r="D29" s="11">
        <f t="shared" si="4"/>
        <v>56.145886315283306</v>
      </c>
      <c r="E29" s="11">
        <f t="shared" si="4"/>
        <v>13.689025578604554</v>
      </c>
      <c r="F29" s="11">
        <f t="shared" si="4"/>
        <v>2.968840051924422</v>
      </c>
      <c r="G29" s="11">
        <f>2*'[1]Table49'!G49/'Table 4'!$B29</f>
        <v>72.8037519458123</v>
      </c>
      <c r="H29" s="11">
        <f t="shared" si="5"/>
        <v>0.9325068382575217</v>
      </c>
      <c r="I29" s="11">
        <f t="shared" si="5"/>
        <v>0.44536767721385767</v>
      </c>
      <c r="J29" s="11">
        <f t="shared" si="7"/>
        <v>135.30124874458755</v>
      </c>
      <c r="K29" s="11">
        <f t="shared" si="6"/>
        <v>5.14691994558954</v>
      </c>
      <c r="L29" s="12">
        <f t="shared" si="8"/>
        <v>140.44816869017708</v>
      </c>
      <c r="M29" s="11">
        <f t="shared" si="9"/>
        <v>22.860195609372326</v>
      </c>
      <c r="N29" s="15">
        <f t="shared" si="10"/>
        <v>163.3083642995494</v>
      </c>
      <c r="P29" s="17"/>
    </row>
    <row r="30" spans="1:16" s="16" customFormat="1" ht="12.75">
      <c r="A30" s="49">
        <v>2008</v>
      </c>
      <c r="B30" s="10">
        <v>304.83</v>
      </c>
      <c r="C30" s="11">
        <f t="shared" si="4"/>
        <v>65.02790302709722</v>
      </c>
      <c r="D30" s="11">
        <f t="shared" si="4"/>
        <v>53.01392407403913</v>
      </c>
      <c r="E30" s="11">
        <f t="shared" si="4"/>
        <v>13.356319760260597</v>
      </c>
      <c r="F30" s="11">
        <f t="shared" si="4"/>
        <v>2.7502151637315464</v>
      </c>
      <c r="G30" s="11">
        <f>2*'[1]Table49'!G50/'Table 4'!$B30</f>
        <v>69.12045899803127</v>
      </c>
      <c r="H30" s="11">
        <f t="shared" si="5"/>
        <v>0.9893210042186006</v>
      </c>
      <c r="I30" s="11">
        <f t="shared" si="5"/>
        <v>0.45156123266149506</v>
      </c>
      <c r="J30" s="11">
        <f t="shared" si="7"/>
        <v>135.5892442620086</v>
      </c>
      <c r="K30" s="11">
        <f t="shared" si="6"/>
        <v>3.959576626759145</v>
      </c>
      <c r="L30" s="12">
        <f t="shared" si="8"/>
        <v>139.54882088876775</v>
      </c>
      <c r="M30" s="11">
        <f t="shared" si="9"/>
        <v>23.535796460882057</v>
      </c>
      <c r="N30" s="15">
        <f t="shared" si="10"/>
        <v>163.08461734964982</v>
      </c>
      <c r="P30" s="17"/>
    </row>
    <row r="31" spans="1:16" s="16" customFormat="1" ht="12.75">
      <c r="A31" s="43">
        <v>2009</v>
      </c>
      <c r="B31" s="10">
        <v>307.483</v>
      </c>
      <c r="C31" s="11">
        <f t="shared" si="4"/>
        <v>63.35382712701798</v>
      </c>
      <c r="D31" s="11">
        <f t="shared" si="4"/>
        <v>50.06835171176478</v>
      </c>
      <c r="E31" s="11">
        <f t="shared" si="4"/>
        <v>12.948894088236443</v>
      </c>
      <c r="F31" s="11">
        <f t="shared" si="4"/>
        <v>2.7116248934651663</v>
      </c>
      <c r="G31" s="11">
        <f>2*'[1]Table49'!G51/'Table 4'!$B31</f>
        <v>65.72887069346638</v>
      </c>
      <c r="H31" s="11">
        <f t="shared" si="5"/>
        <v>0.915441815250456</v>
      </c>
      <c r="I31" s="11">
        <f t="shared" si="5"/>
        <v>0.45401649440884867</v>
      </c>
      <c r="J31" s="11">
        <f t="shared" si="7"/>
        <v>130.45215613014366</v>
      </c>
      <c r="K31" s="11">
        <f t="shared" si="6"/>
        <v>3.386735302563084</v>
      </c>
      <c r="L31" s="12">
        <f t="shared" si="8"/>
        <v>133.83889143270676</v>
      </c>
      <c r="M31" s="11">
        <f t="shared" si="9"/>
        <v>25.58220480481848</v>
      </c>
      <c r="N31" s="15">
        <f t="shared" si="10"/>
        <v>159.42109623752523</v>
      </c>
      <c r="P31" s="17"/>
    </row>
    <row r="32" spans="1:16" s="16" customFormat="1" ht="12.75">
      <c r="A32" s="43">
        <v>2010</v>
      </c>
      <c r="B32" s="10">
        <v>310.22</v>
      </c>
      <c r="C32" s="11">
        <f t="shared" si="4"/>
        <v>65.71540691839157</v>
      </c>
      <c r="D32" s="11">
        <f t="shared" si="4"/>
        <v>48.708003651174394</v>
      </c>
      <c r="E32" s="11">
        <f t="shared" si="4"/>
        <v>12.61042747881673</v>
      </c>
      <c r="F32" s="11">
        <f t="shared" si="4"/>
        <v>2.902949089367523</v>
      </c>
      <c r="G32" s="11">
        <f>2*'[1]Table49'!G52/'Table 4'!$B32</f>
        <v>64.22138021935864</v>
      </c>
      <c r="H32" s="11">
        <f t="shared" si="5"/>
        <v>1.0322080692278126</v>
      </c>
      <c r="I32" s="11">
        <f t="shared" si="5"/>
        <v>0.46911080419928064</v>
      </c>
      <c r="J32" s="11">
        <f t="shared" si="7"/>
        <v>131.4381060111773</v>
      </c>
      <c r="K32" s="11">
        <f t="shared" si="6"/>
        <v>4.145027588740123</v>
      </c>
      <c r="L32" s="12">
        <f t="shared" si="8"/>
        <v>135.58313359991743</v>
      </c>
      <c r="M32" s="11">
        <f t="shared" si="9"/>
        <v>25.933085179407897</v>
      </c>
      <c r="N32" s="15">
        <f t="shared" si="10"/>
        <v>161.51621877932533</v>
      </c>
      <c r="P32" s="17"/>
    </row>
    <row r="33" spans="1:22" s="34" customFormat="1" ht="12.75">
      <c r="A33" s="30" t="s">
        <v>24</v>
      </c>
      <c r="B33" s="31">
        <v>312.952</v>
      </c>
      <c r="C33" s="32">
        <f t="shared" si="4"/>
        <v>66.15714266395656</v>
      </c>
      <c r="D33" s="32">
        <f t="shared" si="4"/>
        <v>47.4985307638067</v>
      </c>
      <c r="E33" s="32">
        <f t="shared" si="4"/>
        <v>12.194360720060756</v>
      </c>
      <c r="F33" s="32">
        <f t="shared" si="4"/>
        <v>2.8547182030643503</v>
      </c>
      <c r="G33" s="32">
        <f>2*'[1]Table49'!G53/'Table 4'!$B33</f>
        <v>62.547609686931814</v>
      </c>
      <c r="H33" s="32">
        <f t="shared" si="5"/>
        <v>1.0789598752874818</v>
      </c>
      <c r="I33" s="32">
        <f t="shared" si="5"/>
        <v>0.4636420342009946</v>
      </c>
      <c r="J33" s="32">
        <f t="shared" si="7"/>
        <v>130.24735426037688</v>
      </c>
      <c r="K33" s="32">
        <f t="shared" si="6"/>
        <v>4.012738795810075</v>
      </c>
      <c r="L33" s="33">
        <f t="shared" si="8"/>
        <v>134.26009305618695</v>
      </c>
      <c r="M33" s="32">
        <f t="shared" si="9"/>
        <v>26.277778054730046</v>
      </c>
      <c r="N33" s="33">
        <f t="shared" si="10"/>
        <v>160.537871110917</v>
      </c>
      <c r="O33" s="16"/>
      <c r="P33" s="17"/>
      <c r="Q33" s="16"/>
      <c r="R33" s="16"/>
      <c r="S33" s="16"/>
      <c r="T33" s="16"/>
      <c r="U33" s="16"/>
      <c r="V33" s="16"/>
    </row>
    <row r="34" spans="1:16" s="16" customFormat="1" ht="12.75">
      <c r="A34" s="35" t="s">
        <v>47</v>
      </c>
      <c r="B34" s="10"/>
      <c r="C34" s="13"/>
      <c r="D34" s="13"/>
      <c r="E34" s="13"/>
      <c r="F34" s="13"/>
      <c r="G34" s="13"/>
      <c r="H34" s="13"/>
      <c r="I34" s="13"/>
      <c r="J34" s="13"/>
      <c r="K34" s="13"/>
      <c r="L34" s="15"/>
      <c r="M34" s="13"/>
      <c r="N34" s="15"/>
      <c r="P34" s="17"/>
    </row>
    <row r="35" spans="1:13" ht="12.75">
      <c r="A35" s="19" t="s">
        <v>25</v>
      </c>
      <c r="B35" s="20"/>
      <c r="C35" s="20"/>
      <c r="D35" s="20"/>
      <c r="E35" s="21"/>
      <c r="F35" s="20"/>
      <c r="G35" s="20"/>
      <c r="H35" s="20"/>
      <c r="I35" s="20"/>
      <c r="J35" s="22"/>
      <c r="K35" s="23"/>
      <c r="L35" s="16"/>
      <c r="M35" s="16"/>
    </row>
    <row r="36" spans="1:11" ht="12.75">
      <c r="A36" s="24" t="s">
        <v>26</v>
      </c>
      <c r="B36" s="3"/>
      <c r="C36" s="3"/>
      <c r="D36" s="3"/>
      <c r="E36" s="3"/>
      <c r="F36" s="3"/>
      <c r="G36" s="3"/>
      <c r="H36" s="3"/>
      <c r="I36" s="3"/>
      <c r="J36" s="3"/>
      <c r="K36" s="25"/>
    </row>
    <row r="37" spans="1:11" ht="12.75">
      <c r="A37" s="24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25"/>
    </row>
    <row r="38" spans="1:11" ht="12.75">
      <c r="A38" s="24" t="s">
        <v>43</v>
      </c>
      <c r="B38" s="3"/>
      <c r="C38" s="3"/>
      <c r="D38" s="3"/>
      <c r="E38" s="3"/>
      <c r="F38" s="3"/>
      <c r="G38" s="3"/>
      <c r="H38" s="3"/>
      <c r="I38" s="3"/>
      <c r="J38" s="3"/>
      <c r="K38" s="25"/>
    </row>
    <row r="39" spans="1:12" ht="12.75">
      <c r="A39" s="24" t="s">
        <v>28</v>
      </c>
      <c r="L39" s="12"/>
    </row>
    <row r="40" spans="1:12" ht="12.75">
      <c r="A40" s="24" t="s">
        <v>44</v>
      </c>
      <c r="J40" s="14"/>
      <c r="L40" s="12"/>
    </row>
    <row r="41" ht="12.75">
      <c r="A41" s="24" t="s">
        <v>29</v>
      </c>
    </row>
    <row r="42" ht="12.75">
      <c r="A42" t="s">
        <v>34</v>
      </c>
    </row>
    <row r="43" ht="12.75">
      <c r="A43" s="26" t="s">
        <v>45</v>
      </c>
    </row>
    <row r="44" ht="12.75">
      <c r="A44" s="3" t="s">
        <v>46</v>
      </c>
    </row>
    <row r="45" ht="12.75">
      <c r="A45" s="24"/>
    </row>
    <row r="47" ht="12.75">
      <c r="E47" s="27"/>
    </row>
    <row r="48" spans="5:8" ht="12.75">
      <c r="E48" s="27"/>
      <c r="H48" s="14"/>
    </row>
    <row r="49" spans="5:8" ht="12.75">
      <c r="E49" s="27"/>
      <c r="H49" s="14"/>
    </row>
    <row r="50" spans="5:8" ht="12.75">
      <c r="E50" s="27"/>
      <c r="H50" s="14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14"/>
    </row>
  </sheetData>
  <sheetProtection/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4--J.S. caloric and non-caloric sweeteners estimated deliveries for domestic food and beverge use, total and per capita, by calendar year</dc:title>
  <dc:subject>Agricultural Economics</dc:subject>
  <dc:creator>SHALEY</dc:creator>
  <cp:keywords>caloric, non-caloric, sweeteners </cp:keywords>
  <dc:description/>
  <cp:lastModifiedBy>Windows User</cp:lastModifiedBy>
  <cp:lastPrinted>2012-06-14T20:52:27Z</cp:lastPrinted>
  <dcterms:created xsi:type="dcterms:W3CDTF">2012-06-06T19:17:35Z</dcterms:created>
  <dcterms:modified xsi:type="dcterms:W3CDTF">2012-06-18T15:39:41Z</dcterms:modified>
  <cp:category>food and beverage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