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ABLE 7" sheetId="1" r:id="rId1"/>
  </sheets>
  <definedNames>
    <definedName name="_xlnm.Print_Area" localSheetId="0">'TABLE 7'!$A$1:$N$47</definedName>
    <definedName name="_xlnm.Print_Titles" localSheetId="0">'TABLE 7'!$A:$A,'TABLE 7'!$1:$5</definedName>
  </definedNames>
  <calcPr fullCalcOnLoad="1"/>
</workbook>
</file>

<file path=xl/sharedStrings.xml><?xml version="1.0" encoding="utf-8"?>
<sst xmlns="http://schemas.openxmlformats.org/spreadsheetml/2006/main" count="46" uniqueCount="46">
  <si>
    <t>Items</t>
  </si>
  <si>
    <t xml:space="preserve"> 2000/01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</si>
  <si>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</si>
  <si>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</si>
  <si>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</si>
  <si>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</si>
  <si>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</si>
  <si>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</si>
  <si>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</si>
  <si>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</si>
  <si>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>Total Supply</t>
  </si>
  <si>
    <t>Miscellaneous</t>
  </si>
  <si>
    <t xml:space="preserve">   for exports under reexport program</t>
  </si>
  <si>
    <t xml:space="preserve">  Transfer to polyhydric alcohol, feed </t>
  </si>
  <si>
    <t>Total Use</t>
  </si>
  <si>
    <t xml:space="preserve">  Privately owned </t>
  </si>
  <si>
    <t>Stocks-to-use ratio</t>
  </si>
  <si>
    <t>NOTE:  Numbers may not add due to rounding.</t>
  </si>
  <si>
    <t>2001/02</t>
  </si>
  <si>
    <t>2002/03</t>
  </si>
  <si>
    <t xml:space="preserve">  Other Program Imports</t>
  </si>
  <si>
    <t xml:space="preserve"> Non-program imports</t>
  </si>
  <si>
    <t xml:space="preserve">  CCC </t>
  </si>
  <si>
    <t>2003/04</t>
  </si>
  <si>
    <t>2004/05</t>
  </si>
  <si>
    <t>Deliveries for domestic use</t>
  </si>
  <si>
    <t>2005/06</t>
  </si>
  <si>
    <t>2006/07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</si>
  <si>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</si>
  <si>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</si>
  <si>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</si>
  <si>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</si>
  <si>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</si>
  <si>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</si>
  <si>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</si>
  <si>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</si>
  <si>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</si>
  <si>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</si>
  <si>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</si>
  <si>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</si>
  <si>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</si>
  <si>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 xml:space="preserve">                                                                                         1,000 short tons, raw value</t>
  </si>
  <si>
    <t>2012/13</t>
  </si>
  <si>
    <t>Source: USDA, WASDE.</t>
  </si>
  <si>
    <t>Table 7 -- U.S. sugar: supply and use, by fiscal year (Oct./Sept.)</t>
  </si>
  <si>
    <t xml:space="preserve">  Transfer to sugar-containing products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</si>
</sst>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dddd\,\ mmmm\ dd\,\ yyyy"/>
    <numFmt numFmtId="168" formatCode="[$-409]mmm\-yy;@"/>
    <numFmt numFmtId="169" formatCode="#,##0.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 quotePrefix="1">
      <alignment horizontal="left"/>
    </xf>
    <xf numFmtId="168" fontId="0" fillId="0" borderId="10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" sqref="A15"/>
    </sheetView>
  </sheetViews>
  <sheetFormatPr defaultColWidth="9.140625" defaultRowHeight="12.75"/>
  <cols>
    <col min="1" max="1" width="43.28125" style="5" customWidth="1"/>
    <col min="2" max="3" width="9.140625" style="5" customWidth="1"/>
    <col min="4" max="4" width="9.00390625" style="5" customWidth="1"/>
    <col min="5" max="13" width="10.421875" style="5" customWidth="1"/>
  </cols>
  <sheetData>
    <row r="1" spans="1:14" s="2" customFormat="1" ht="12.75">
      <c r="A1" s="20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>
      <c r="A2" s="5" t="s">
        <v>0</v>
      </c>
      <c r="B2" s="13" t="s">
        <v>1</v>
      </c>
      <c r="C2" s="14" t="s">
        <v>18</v>
      </c>
      <c r="D2" s="14" t="s">
        <v>19</v>
      </c>
      <c r="E2" s="14" t="s">
        <v>23</v>
      </c>
      <c r="F2" s="14" t="s">
        <v>24</v>
      </c>
      <c r="G2" s="14" t="s">
        <v>26</v>
      </c>
      <c r="H2" s="14" t="s">
        <v>27</v>
      </c>
      <c r="I2" s="14" t="s">
        <v>28</v>
      </c>
      <c r="J2" s="14" t="s">
        <v>29</v>
      </c>
      <c r="K2" s="14" t="s">
        <v>30</v>
      </c>
      <c r="L2" s="15" t="s">
        <v>31</v>
      </c>
      <c r="M2" s="15" t="s">
        <v>32</v>
      </c>
      <c r="N2" s="15" t="s">
        <v>42</v>
      </c>
    </row>
    <row r="3" spans="1:14" s="1" customFormat="1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12.75">
      <c r="A4" s="4"/>
      <c r="B4" s="7"/>
      <c r="C4" s="3"/>
      <c r="D4" s="8"/>
      <c r="E4" s="8"/>
      <c r="F4" s="8"/>
      <c r="G4" s="8"/>
      <c r="H4" s="8"/>
      <c r="I4" s="8"/>
      <c r="J4" s="9"/>
      <c r="K4" s="9"/>
      <c r="L4" s="9"/>
      <c r="M4" s="9"/>
      <c r="N4" s="9"/>
    </row>
    <row r="5" spans="1:14" s="1" customFormat="1" ht="12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1" customFormat="1" ht="12.75">
      <c r="A6" s="5"/>
      <c r="B6" s="5" t="s">
        <v>41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" customFormat="1" ht="12.75">
      <c r="A7" s="10" t="s">
        <v>33</v>
      </c>
      <c r="B7" s="16">
        <v>2216.119</v>
      </c>
      <c r="C7" s="16">
        <v>2179.678</v>
      </c>
      <c r="D7" s="16">
        <v>1527.782</v>
      </c>
      <c r="E7" s="16">
        <v>1670</v>
      </c>
      <c r="F7" s="16">
        <v>1897.33</v>
      </c>
      <c r="G7" s="16">
        <v>1331.648</v>
      </c>
      <c r="H7" s="16">
        <v>1697.526</v>
      </c>
      <c r="I7" s="16">
        <v>1799</v>
      </c>
      <c r="J7" s="16">
        <v>1664.172</v>
      </c>
      <c r="K7" s="16">
        <v>1534.102</v>
      </c>
      <c r="L7" s="16">
        <v>1498.15</v>
      </c>
      <c r="M7" s="16">
        <v>1472.417</v>
      </c>
      <c r="N7" s="16">
        <v>1670.604</v>
      </c>
    </row>
    <row r="8" spans="1:14" s="1" customFormat="1" ht="12.75">
      <c r="A8" s="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2.75">
      <c r="A9" s="10" t="s">
        <v>34</v>
      </c>
      <c r="B9" s="16">
        <f>SUM(B10:B11)</f>
        <v>8768.887999999999</v>
      </c>
      <c r="C9" s="16">
        <f>SUM(C10:C11)</f>
        <v>7900.067</v>
      </c>
      <c r="D9" s="16">
        <f>SUM(D10:D11)</f>
        <v>8425.677</v>
      </c>
      <c r="E9" s="16">
        <f>SUM(E10:E11)</f>
        <v>8649.168</v>
      </c>
      <c r="F9" s="16">
        <f aca="true" t="shared" si="0" ref="F9:L9">SUM(F10:F11)</f>
        <v>7875.988</v>
      </c>
      <c r="G9" s="16">
        <f t="shared" si="0"/>
        <v>7398.829</v>
      </c>
      <c r="H9" s="16">
        <f t="shared" si="0"/>
        <v>8445.401</v>
      </c>
      <c r="I9" s="16">
        <f t="shared" si="0"/>
        <v>8152.155000000001</v>
      </c>
      <c r="J9" s="16">
        <f t="shared" si="0"/>
        <v>7530.929</v>
      </c>
      <c r="K9" s="16">
        <f t="shared" si="0"/>
        <v>7962.638000000001</v>
      </c>
      <c r="L9" s="16">
        <f t="shared" si="0"/>
        <v>7830.683</v>
      </c>
      <c r="M9" s="16">
        <f>SUM(M10:M11)</f>
        <v>8290</v>
      </c>
      <c r="N9" s="16">
        <f>SUM(N10:N11)</f>
        <v>8575</v>
      </c>
    </row>
    <row r="10" spans="1:14" ht="12.75">
      <c r="A10" s="5" t="s">
        <v>2</v>
      </c>
      <c r="B10" s="16">
        <v>4679.615999999999</v>
      </c>
      <c r="C10" s="16">
        <v>3915.455</v>
      </c>
      <c r="D10" s="16">
        <v>4462</v>
      </c>
      <c r="E10" s="16">
        <v>4692.218</v>
      </c>
      <c r="F10" s="16">
        <v>4610.773</v>
      </c>
      <c r="G10" s="16">
        <v>4444</v>
      </c>
      <c r="H10" s="16">
        <v>5007.762</v>
      </c>
      <c r="I10" s="16">
        <v>4720.903</v>
      </c>
      <c r="J10" s="16">
        <v>4213.544</v>
      </c>
      <c r="K10" s="16">
        <v>4575.215</v>
      </c>
      <c r="L10" s="16">
        <v>4658.947</v>
      </c>
      <c r="M10" s="16">
        <v>4750</v>
      </c>
      <c r="N10" s="16">
        <v>5045</v>
      </c>
    </row>
    <row r="11" spans="1:14" ht="12.75">
      <c r="A11" s="5" t="s">
        <v>3</v>
      </c>
      <c r="B11" s="16">
        <f>SUM(B12:B16)</f>
        <v>4089.2719999999995</v>
      </c>
      <c r="C11" s="16">
        <f>SUM(C12:C16)</f>
        <v>3984.612</v>
      </c>
      <c r="D11" s="16">
        <f>SUM(D12:D16)</f>
        <v>3963.6770000000006</v>
      </c>
      <c r="E11" s="16">
        <f>SUM(E12:E16)</f>
        <v>3956.95</v>
      </c>
      <c r="F11" s="16">
        <f aca="true" t="shared" si="1" ref="F11:L11">SUM(F12:F16)</f>
        <v>3265.215</v>
      </c>
      <c r="G11" s="16">
        <f t="shared" si="1"/>
        <v>2954.829</v>
      </c>
      <c r="H11" s="16">
        <f t="shared" si="1"/>
        <v>3437.639</v>
      </c>
      <c r="I11" s="16">
        <f t="shared" si="1"/>
        <v>3431.2520000000004</v>
      </c>
      <c r="J11" s="16">
        <f t="shared" si="1"/>
        <v>3317.385</v>
      </c>
      <c r="K11" s="16">
        <f t="shared" si="1"/>
        <v>3387.4230000000002</v>
      </c>
      <c r="L11" s="16">
        <f t="shared" si="1"/>
        <v>3171.736</v>
      </c>
      <c r="M11" s="16">
        <f>SUM(M12:M16)</f>
        <v>3540</v>
      </c>
      <c r="N11" s="16">
        <f>SUM(N12:N16)</f>
        <v>3530</v>
      </c>
    </row>
    <row r="12" spans="1:14" ht="12.75">
      <c r="A12" s="5" t="s">
        <v>4</v>
      </c>
      <c r="B12" s="16">
        <v>2056.66</v>
      </c>
      <c r="C12" s="16">
        <v>1980.281</v>
      </c>
      <c r="D12" s="16">
        <v>2129.146</v>
      </c>
      <c r="E12" s="16">
        <v>2153.983</v>
      </c>
      <c r="F12" s="16">
        <v>1692.602</v>
      </c>
      <c r="G12" s="16">
        <v>1367.408</v>
      </c>
      <c r="H12" s="16">
        <v>1718.525</v>
      </c>
      <c r="I12" s="16">
        <v>1645.112</v>
      </c>
      <c r="J12" s="16">
        <v>1576.973</v>
      </c>
      <c r="K12" s="16">
        <v>1645.769</v>
      </c>
      <c r="L12" s="16">
        <v>1432.635</v>
      </c>
      <c r="M12" s="16">
        <v>1825</v>
      </c>
      <c r="N12" s="16">
        <v>1800</v>
      </c>
    </row>
    <row r="13" spans="1:14" ht="12.75">
      <c r="A13" s="5" t="s">
        <v>5</v>
      </c>
      <c r="B13" s="16">
        <v>1585.091</v>
      </c>
      <c r="C13" s="16">
        <v>1579.931</v>
      </c>
      <c r="D13" s="16">
        <v>1367.24</v>
      </c>
      <c r="E13" s="16">
        <v>1377</v>
      </c>
      <c r="F13" s="16">
        <v>1156.773</v>
      </c>
      <c r="G13" s="16">
        <v>1189.776</v>
      </c>
      <c r="H13" s="16">
        <v>1320.149</v>
      </c>
      <c r="I13" s="16">
        <v>1446.212</v>
      </c>
      <c r="J13" s="16">
        <v>1396.903</v>
      </c>
      <c r="K13" s="16">
        <v>1468.758</v>
      </c>
      <c r="L13" s="16">
        <v>1411.176</v>
      </c>
      <c r="M13" s="16">
        <v>1400</v>
      </c>
      <c r="N13" s="16">
        <v>1400</v>
      </c>
    </row>
    <row r="14" spans="1:14" ht="12.75">
      <c r="A14" s="5" t="s">
        <v>6</v>
      </c>
      <c r="B14" s="16">
        <v>206.091</v>
      </c>
      <c r="C14" s="16">
        <v>173.764</v>
      </c>
      <c r="D14" s="16">
        <v>190.985</v>
      </c>
      <c r="E14" s="16">
        <v>175.053</v>
      </c>
      <c r="F14" s="16">
        <v>157.954</v>
      </c>
      <c r="G14" s="16">
        <v>175</v>
      </c>
      <c r="H14" s="16">
        <v>177.391</v>
      </c>
      <c r="I14" s="16">
        <v>157.588</v>
      </c>
      <c r="J14" s="16">
        <v>151.932</v>
      </c>
      <c r="K14" s="16">
        <v>111.659</v>
      </c>
      <c r="L14" s="16">
        <v>145.793</v>
      </c>
      <c r="M14" s="16">
        <v>145</v>
      </c>
      <c r="N14" s="16">
        <v>150</v>
      </c>
    </row>
    <row r="15" spans="1:14" ht="12.75">
      <c r="A15" s="5" t="s">
        <v>7</v>
      </c>
      <c r="B15" s="16">
        <v>241.39</v>
      </c>
      <c r="C15" s="16">
        <v>250.571</v>
      </c>
      <c r="D15" s="16">
        <v>276.306</v>
      </c>
      <c r="E15" s="16">
        <v>250.914</v>
      </c>
      <c r="F15" s="16">
        <v>257.886</v>
      </c>
      <c r="G15" s="16">
        <v>222.645</v>
      </c>
      <c r="H15" s="16">
        <v>221.574</v>
      </c>
      <c r="I15" s="16">
        <v>182.34</v>
      </c>
      <c r="J15" s="16">
        <v>191.577</v>
      </c>
      <c r="K15" s="16">
        <v>161.237</v>
      </c>
      <c r="L15" s="16">
        <v>182.132</v>
      </c>
      <c r="M15" s="16">
        <v>170</v>
      </c>
      <c r="N15" s="16">
        <v>180</v>
      </c>
    </row>
    <row r="16" spans="1:14" ht="12.75">
      <c r="A16" s="5" t="s">
        <v>8</v>
      </c>
      <c r="B16" s="16">
        <v>0.04</v>
      </c>
      <c r="C16" s="16">
        <v>0.065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/>
      <c r="M16" s="16"/>
      <c r="N16" s="16"/>
    </row>
    <row r="17" spans="2:14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5" t="s">
        <v>9</v>
      </c>
      <c r="B18" s="16">
        <f>B19+B20+B21</f>
        <v>1590.435</v>
      </c>
      <c r="C18" s="16">
        <f>C19+C20+C21</f>
        <v>1535.245</v>
      </c>
      <c r="D18" s="16">
        <f>D19+D20+D21</f>
        <v>1730.367</v>
      </c>
      <c r="E18" s="16">
        <f aca="true" t="shared" si="2" ref="E18:J18">E19+E20+E21</f>
        <v>1750.487</v>
      </c>
      <c r="F18" s="16">
        <f t="shared" si="2"/>
        <v>2100</v>
      </c>
      <c r="G18" s="16">
        <f t="shared" si="2"/>
        <v>3443.4</v>
      </c>
      <c r="H18" s="16">
        <f t="shared" si="2"/>
        <v>2079.581</v>
      </c>
      <c r="I18" s="16">
        <f t="shared" si="2"/>
        <v>2620</v>
      </c>
      <c r="J18" s="16">
        <f t="shared" si="2"/>
        <v>3082</v>
      </c>
      <c r="K18" s="16">
        <f>K19+K20+K21</f>
        <v>3319.9139999999998</v>
      </c>
      <c r="L18" s="16">
        <f>L19+L20+L21</f>
        <v>3738.29</v>
      </c>
      <c r="M18" s="16">
        <f>M19+M20+M21</f>
        <v>3668.187</v>
      </c>
      <c r="N18" s="16">
        <f>N19+N20+N21</f>
        <v>2859.804</v>
      </c>
    </row>
    <row r="19" spans="1:14" ht="12.75">
      <c r="A19" s="5" t="s">
        <v>35</v>
      </c>
      <c r="B19" s="16">
        <v>1276.9</v>
      </c>
      <c r="C19" s="16">
        <v>1158.475</v>
      </c>
      <c r="D19" s="16">
        <v>1210.367</v>
      </c>
      <c r="E19" s="16">
        <v>1226.487</v>
      </c>
      <c r="F19" s="16">
        <v>1408</v>
      </c>
      <c r="G19" s="16">
        <v>2588.4</v>
      </c>
      <c r="H19" s="16">
        <v>1623.581</v>
      </c>
      <c r="I19" s="16">
        <v>1354</v>
      </c>
      <c r="J19" s="16">
        <v>1370</v>
      </c>
      <c r="K19" s="16">
        <v>1854.381</v>
      </c>
      <c r="L19" s="16">
        <v>1721.257</v>
      </c>
      <c r="M19" s="16">
        <v>2116.187</v>
      </c>
      <c r="N19" s="16">
        <v>1282.766</v>
      </c>
    </row>
    <row r="20" spans="1:14" ht="12.75">
      <c r="A20" s="10" t="s">
        <v>20</v>
      </c>
      <c r="B20" s="16">
        <v>237.81</v>
      </c>
      <c r="C20" s="16">
        <v>296</v>
      </c>
      <c r="D20" s="16">
        <v>488</v>
      </c>
      <c r="E20" s="16">
        <v>464</v>
      </c>
      <c r="F20" s="16">
        <v>500</v>
      </c>
      <c r="G20" s="16">
        <v>349</v>
      </c>
      <c r="H20" s="16">
        <v>390</v>
      </c>
      <c r="I20" s="16">
        <v>565</v>
      </c>
      <c r="J20" s="16">
        <v>308</v>
      </c>
      <c r="K20" s="16">
        <v>448.46</v>
      </c>
      <c r="L20" s="16">
        <v>291.113</v>
      </c>
      <c r="M20" s="16">
        <v>550</v>
      </c>
      <c r="N20" s="16">
        <v>450</v>
      </c>
    </row>
    <row r="21" spans="1:14" ht="12.75">
      <c r="A21" s="5" t="s">
        <v>21</v>
      </c>
      <c r="B21" s="16">
        <f>3.2+72.525</f>
        <v>75.72500000000001</v>
      </c>
      <c r="C21" s="16">
        <f>42.226+38.544</f>
        <v>80.77</v>
      </c>
      <c r="D21" s="16">
        <f>11.758+20.242</f>
        <v>32</v>
      </c>
      <c r="E21" s="16">
        <v>60</v>
      </c>
      <c r="F21" s="16">
        <v>192</v>
      </c>
      <c r="G21" s="16">
        <f>450+56</f>
        <v>506</v>
      </c>
      <c r="H21" s="16">
        <v>66</v>
      </c>
      <c r="I21" s="16">
        <v>701</v>
      </c>
      <c r="J21" s="16">
        <f>J22+2</f>
        <v>1404</v>
      </c>
      <c r="K21" s="16">
        <f>K22+210</f>
        <v>1017.073</v>
      </c>
      <c r="L21" s="16">
        <f>L22+18.39</f>
        <v>1725.92</v>
      </c>
      <c r="M21" s="16">
        <f>M22+10</f>
        <v>1002</v>
      </c>
      <c r="N21" s="16">
        <f>N22+10</f>
        <v>1127.038</v>
      </c>
    </row>
    <row r="22" spans="1:14" ht="12.75">
      <c r="A22" s="5" t="s">
        <v>36</v>
      </c>
      <c r="B22" s="16"/>
      <c r="C22" s="16"/>
      <c r="D22" s="16"/>
      <c r="E22" s="16"/>
      <c r="F22" s="16"/>
      <c r="G22" s="16"/>
      <c r="H22" s="16">
        <v>60</v>
      </c>
      <c r="I22" s="16">
        <v>694</v>
      </c>
      <c r="J22" s="16">
        <v>1402</v>
      </c>
      <c r="K22" s="16">
        <v>807.073</v>
      </c>
      <c r="L22" s="16">
        <v>1707.53</v>
      </c>
      <c r="M22" s="16">
        <v>992</v>
      </c>
      <c r="N22" s="16">
        <v>1117.038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s="5" t="s">
        <v>10</v>
      </c>
      <c r="B24" s="16">
        <f aca="true" t="shared" si="3" ref="B24:G24">B7+B9+B18</f>
        <v>12575.442</v>
      </c>
      <c r="C24" s="16">
        <f t="shared" si="3"/>
        <v>11614.989999999998</v>
      </c>
      <c r="D24" s="16">
        <f t="shared" si="3"/>
        <v>11683.826</v>
      </c>
      <c r="E24" s="16">
        <f t="shared" si="3"/>
        <v>12069.654999999999</v>
      </c>
      <c r="F24" s="16">
        <f t="shared" si="3"/>
        <v>11873.318</v>
      </c>
      <c r="G24" s="16">
        <f t="shared" si="3"/>
        <v>12173.876999999999</v>
      </c>
      <c r="H24" s="16">
        <f>H7+H9+H18</f>
        <v>12222.508</v>
      </c>
      <c r="I24" s="16">
        <f>I7+I9+I18</f>
        <v>12571.155</v>
      </c>
      <c r="J24" s="16">
        <f>J7+J9+J18</f>
        <v>12277.101</v>
      </c>
      <c r="K24" s="16">
        <f>K7+K9+K18</f>
        <v>12816.654000000002</v>
      </c>
      <c r="L24" s="16">
        <f>L7+L9+L18</f>
        <v>13067.123</v>
      </c>
      <c r="M24" s="16">
        <f>M7+M9+M18-1</f>
        <v>13429.604</v>
      </c>
      <c r="N24" s="16">
        <f>N7+N9+N18</f>
        <v>13105.408</v>
      </c>
    </row>
    <row r="25" spans="2:14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</row>
    <row r="26" spans="1:14" ht="12.75">
      <c r="A26" s="5" t="s">
        <v>37</v>
      </c>
      <c r="B26" s="16">
        <v>140.909</v>
      </c>
      <c r="C26" s="16">
        <v>137.377</v>
      </c>
      <c r="D26" s="16">
        <v>141.695</v>
      </c>
      <c r="E26" s="16">
        <v>288</v>
      </c>
      <c r="F26" s="16">
        <v>259.03</v>
      </c>
      <c r="G26" s="16">
        <v>203</v>
      </c>
      <c r="H26" s="16">
        <v>421.741</v>
      </c>
      <c r="I26" s="16">
        <v>203.343</v>
      </c>
      <c r="J26" s="16">
        <v>135.935</v>
      </c>
      <c r="K26" s="16">
        <v>210.815</v>
      </c>
      <c r="L26" s="16">
        <v>248.233</v>
      </c>
      <c r="M26" s="16">
        <v>250</v>
      </c>
      <c r="N26" s="16">
        <v>250</v>
      </c>
    </row>
    <row r="27" spans="2:14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2:14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</row>
    <row r="29" spans="1:14" ht="12.75">
      <c r="A29" s="5" t="s">
        <v>11</v>
      </c>
      <c r="B29" s="16">
        <v>123</v>
      </c>
      <c r="C29" s="16">
        <f aca="true" t="shared" si="4" ref="C29:L29">C24-(C26+C31+C39)</f>
        <v>-23.707000000002154</v>
      </c>
      <c r="D29" s="16">
        <f t="shared" si="4"/>
        <v>160.875</v>
      </c>
      <c r="E29" s="16">
        <f t="shared" si="4"/>
        <v>22.58599999999933</v>
      </c>
      <c r="F29" s="16">
        <f t="shared" si="4"/>
        <v>94.14599999999882</v>
      </c>
      <c r="G29" s="16">
        <f t="shared" si="4"/>
        <v>-67.45400000000154</v>
      </c>
      <c r="H29" s="16">
        <f t="shared" si="4"/>
        <v>-132.378999999999</v>
      </c>
      <c r="I29" s="16">
        <f t="shared" si="4"/>
        <v>0</v>
      </c>
      <c r="J29" s="16">
        <f t="shared" si="4"/>
        <v>0</v>
      </c>
      <c r="K29" s="16">
        <f t="shared" si="4"/>
        <v>-44.65399999999681</v>
      </c>
      <c r="L29" s="16">
        <f t="shared" si="4"/>
        <v>-21.564000000000306</v>
      </c>
      <c r="M29" s="16">
        <v>0</v>
      </c>
      <c r="N29" s="17">
        <v>0</v>
      </c>
    </row>
    <row r="30" spans="2:14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</row>
    <row r="31" spans="1:14" ht="12.75">
      <c r="A31" s="10" t="s">
        <v>25</v>
      </c>
      <c r="B31" s="16">
        <f aca="true" t="shared" si="5" ref="B31:G31">B33+B34+B35</f>
        <v>10131.557999999999</v>
      </c>
      <c r="C31" s="16">
        <f t="shared" si="5"/>
        <v>9973.538</v>
      </c>
      <c r="D31" s="16">
        <f t="shared" si="5"/>
        <v>9711.256</v>
      </c>
      <c r="E31" s="16">
        <f t="shared" si="5"/>
        <v>9861.739</v>
      </c>
      <c r="F31" s="16">
        <f t="shared" si="5"/>
        <v>10188.494</v>
      </c>
      <c r="G31" s="16">
        <f t="shared" si="5"/>
        <v>10340.439</v>
      </c>
      <c r="H31" s="16">
        <f aca="true" t="shared" si="6" ref="H31:N31">H33+H34+H35</f>
        <v>10134.645999999999</v>
      </c>
      <c r="I31" s="16">
        <f t="shared" si="6"/>
        <v>10703.64</v>
      </c>
      <c r="J31" s="16">
        <f t="shared" si="6"/>
        <v>10607.064</v>
      </c>
      <c r="K31" s="16">
        <f t="shared" si="6"/>
        <v>11152.342999999999</v>
      </c>
      <c r="L31" s="16">
        <f t="shared" si="6"/>
        <v>11368.037</v>
      </c>
      <c r="M31" s="16">
        <f t="shared" si="6"/>
        <v>11510</v>
      </c>
      <c r="N31" s="16">
        <f t="shared" si="6"/>
        <v>11635</v>
      </c>
    </row>
    <row r="32" spans="1:14" ht="12.75">
      <c r="A32" s="5" t="s">
        <v>45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</row>
    <row r="33" spans="1:14" ht="12.75">
      <c r="A33" s="5" t="s">
        <v>12</v>
      </c>
      <c r="B33" s="16">
        <v>98.426</v>
      </c>
      <c r="C33" s="16">
        <v>155.558</v>
      </c>
      <c r="D33" s="16">
        <v>182.851</v>
      </c>
      <c r="E33" s="16">
        <v>142</v>
      </c>
      <c r="F33" s="16">
        <v>120.875</v>
      </c>
      <c r="G33" s="16">
        <v>105.586</v>
      </c>
      <c r="H33" s="16">
        <v>168.578</v>
      </c>
      <c r="I33" s="16">
        <v>141.091</v>
      </c>
      <c r="J33" s="16">
        <v>120.367</v>
      </c>
      <c r="K33" s="16">
        <v>201.238</v>
      </c>
      <c r="L33" s="16">
        <v>196.212</v>
      </c>
      <c r="M33" s="16">
        <v>180</v>
      </c>
      <c r="N33" s="16">
        <v>180</v>
      </c>
    </row>
    <row r="34" spans="1:14" ht="12.75">
      <c r="A34" s="5" t="s">
        <v>13</v>
      </c>
      <c r="B34" s="16">
        <f>11.818+21.558</f>
        <v>33.376</v>
      </c>
      <c r="C34" s="16">
        <f>23.334+9.289</f>
        <v>32.623</v>
      </c>
      <c r="D34" s="16">
        <f>20.781+3.624</f>
        <v>24.404999999999998</v>
      </c>
      <c r="E34" s="16">
        <f>24.464+14.931+2</f>
        <v>41.394999999999996</v>
      </c>
      <c r="F34" s="16">
        <f>23.012+25.451</f>
        <v>48.463</v>
      </c>
      <c r="G34" s="16">
        <f>23.833+27.02</f>
        <v>50.852999999999994</v>
      </c>
      <c r="H34" s="16">
        <f>26.651+26.054</f>
        <v>52.705</v>
      </c>
      <c r="I34" s="16">
        <f>24.463+36.777</f>
        <v>61.24</v>
      </c>
      <c r="J34" s="16">
        <f>18.2+27.775</f>
        <v>45.974999999999994</v>
      </c>
      <c r="K34" s="16">
        <f>20.364+14.136</f>
        <v>34.5</v>
      </c>
      <c r="L34" s="16">
        <f>17.066+15.824</f>
        <v>32.89</v>
      </c>
      <c r="M34" s="16">
        <v>30</v>
      </c>
      <c r="N34" s="16">
        <v>30</v>
      </c>
    </row>
    <row r="35" spans="1:14" ht="12.75">
      <c r="A35" s="10" t="s">
        <v>38</v>
      </c>
      <c r="B35" s="16">
        <v>9999.756</v>
      </c>
      <c r="C35" s="16">
        <v>9785.357</v>
      </c>
      <c r="D35" s="16">
        <v>9504</v>
      </c>
      <c r="E35" s="16">
        <v>9678.344</v>
      </c>
      <c r="F35" s="16">
        <v>10019.156</v>
      </c>
      <c r="G35" s="16">
        <v>10184</v>
      </c>
      <c r="H35" s="16">
        <v>9913.363</v>
      </c>
      <c r="I35" s="16">
        <f>I24-I26-I33-I34-I39</f>
        <v>10501.309</v>
      </c>
      <c r="J35" s="16">
        <f>J24-J26-J33-J34-J39</f>
        <v>10440.722</v>
      </c>
      <c r="K35" s="16">
        <v>10916.605</v>
      </c>
      <c r="L35" s="16">
        <v>11138.935</v>
      </c>
      <c r="M35" s="16">
        <v>11300</v>
      </c>
      <c r="N35" s="16">
        <v>11425</v>
      </c>
    </row>
    <row r="36" spans="2:14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ht="12.75">
      <c r="A37" s="5" t="s">
        <v>14</v>
      </c>
      <c r="B37" s="16">
        <f aca="true" t="shared" si="7" ref="B37:N37">B26+B29+B31</f>
        <v>10395.466999999999</v>
      </c>
      <c r="C37" s="16">
        <f t="shared" si="7"/>
        <v>10087.207999999999</v>
      </c>
      <c r="D37" s="16">
        <f t="shared" si="7"/>
        <v>10013.826</v>
      </c>
      <c r="E37" s="16">
        <f t="shared" si="7"/>
        <v>10172.324999999999</v>
      </c>
      <c r="F37" s="16">
        <f t="shared" si="7"/>
        <v>10541.67</v>
      </c>
      <c r="G37" s="16">
        <f t="shared" si="7"/>
        <v>10475.984999999999</v>
      </c>
      <c r="H37" s="16">
        <f t="shared" si="7"/>
        <v>10424.008</v>
      </c>
      <c r="I37" s="16">
        <f t="shared" si="7"/>
        <v>10906.983</v>
      </c>
      <c r="J37" s="16">
        <f t="shared" si="7"/>
        <v>10742.999</v>
      </c>
      <c r="K37" s="16">
        <f t="shared" si="7"/>
        <v>11318.504000000003</v>
      </c>
      <c r="L37" s="16">
        <f t="shared" si="7"/>
        <v>11594.706</v>
      </c>
      <c r="M37" s="16">
        <f t="shared" si="7"/>
        <v>11760</v>
      </c>
      <c r="N37" s="16">
        <f t="shared" si="7"/>
        <v>11885</v>
      </c>
    </row>
    <row r="38" spans="1:14" ht="12.75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1:14" ht="12.75">
      <c r="A39" s="5" t="s">
        <v>39</v>
      </c>
      <c r="B39" s="16">
        <v>2179.678</v>
      </c>
      <c r="C39" s="16">
        <v>1527.782</v>
      </c>
      <c r="D39" s="16">
        <v>1670</v>
      </c>
      <c r="E39" s="16">
        <v>1897.33</v>
      </c>
      <c r="F39" s="16">
        <v>1331.648</v>
      </c>
      <c r="G39" s="16">
        <v>1697.892</v>
      </c>
      <c r="H39" s="16">
        <v>1798.5</v>
      </c>
      <c r="I39" s="16">
        <v>1664.172</v>
      </c>
      <c r="J39" s="16">
        <v>1534.102</v>
      </c>
      <c r="K39" s="16">
        <v>1498.15</v>
      </c>
      <c r="L39" s="16">
        <v>1472.417</v>
      </c>
      <c r="M39" s="16">
        <f>M24-M37</f>
        <v>1669.6039999999994</v>
      </c>
      <c r="N39" s="16">
        <f>N24-N37</f>
        <v>1220.4079999999994</v>
      </c>
    </row>
    <row r="40" spans="1:14" ht="12.75">
      <c r="A40" s="10" t="s">
        <v>15</v>
      </c>
      <c r="B40" s="16">
        <f>B39-B41</f>
        <v>1395.427</v>
      </c>
      <c r="C40" s="16">
        <f>C39-C41</f>
        <v>1315.8449999999998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 ht="12.75">
      <c r="A41" s="10" t="s">
        <v>22</v>
      </c>
      <c r="B41" s="16">
        <v>784.251</v>
      </c>
      <c r="C41" s="16">
        <v>211.937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</row>
    <row r="42" spans="2:14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</row>
    <row r="43" spans="2:14" ht="12.75"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</row>
    <row r="44" spans="1:14" s="2" customFormat="1" ht="12.75">
      <c r="A44" s="4" t="s">
        <v>16</v>
      </c>
      <c r="B44" s="19">
        <f aca="true" t="shared" si="8" ref="B44:H44">100*B39/B37</f>
        <v>20.967581350602142</v>
      </c>
      <c r="C44" s="19">
        <f t="shared" si="8"/>
        <v>15.145737056279597</v>
      </c>
      <c r="D44" s="19">
        <f t="shared" si="8"/>
        <v>16.676942459355697</v>
      </c>
      <c r="E44" s="19">
        <f t="shared" si="8"/>
        <v>18.65188145286353</v>
      </c>
      <c r="F44" s="19">
        <f t="shared" si="8"/>
        <v>12.632229997713834</v>
      </c>
      <c r="G44" s="19">
        <f t="shared" si="8"/>
        <v>16.20746879649026</v>
      </c>
      <c r="H44" s="19">
        <f t="shared" si="8"/>
        <v>17.25344032736736</v>
      </c>
      <c r="I44" s="19">
        <f aca="true" t="shared" si="9" ref="I44:N44">100*I39/I37</f>
        <v>15.257858199650629</v>
      </c>
      <c r="J44" s="19">
        <f t="shared" si="9"/>
        <v>14.280016222658125</v>
      </c>
      <c r="K44" s="19">
        <f t="shared" si="9"/>
        <v>13.236289884246183</v>
      </c>
      <c r="L44" s="19">
        <f t="shared" si="9"/>
        <v>12.699045581664596</v>
      </c>
      <c r="M44" s="19">
        <f t="shared" si="9"/>
        <v>14.197312925170063</v>
      </c>
      <c r="N44" s="19">
        <f t="shared" si="9"/>
        <v>10.268472864955822</v>
      </c>
    </row>
    <row r="45" ht="12.75">
      <c r="A45" s="11" t="s">
        <v>40</v>
      </c>
    </row>
    <row r="46" ht="12.75">
      <c r="A46" s="12" t="s">
        <v>43</v>
      </c>
    </row>
    <row r="47" ht="12.75">
      <c r="A47" s="5" t="s">
        <v>17</v>
      </c>
    </row>
    <row r="49" ht="12.75">
      <c r="A49" s="10"/>
    </row>
  </sheetData>
  <sheetProtection/>
  <printOptions/>
  <pageMargins left="0.75" right="0.75" top="1" bottom="1" header="0.5" footer="0.5"/>
  <pageSetup fitToHeight="1" fitToWidth="1" horizontalDpi="600" verticalDpi="6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sugar: supply and use, by fiscal year (Oct/Sept.)</dc:title>
  <dc:subject>Agricultural Economics</dc:subject>
  <dc:creator>S Haley</dc:creator>
  <cp:keywords>sugar, supply, use</cp:keywords>
  <dc:description/>
  <cp:lastModifiedBy>Windows User</cp:lastModifiedBy>
  <cp:lastPrinted>2012-05-15T14:29:01Z</cp:lastPrinted>
  <dcterms:created xsi:type="dcterms:W3CDTF">2012-03-09T14:44:12Z</dcterms:created>
  <dcterms:modified xsi:type="dcterms:W3CDTF">2012-05-16T19:48:18Z</dcterms:modified>
  <cp:category>Tables</cp:category>
  <cp:version/>
  <cp:contentType/>
  <cp:contentStatus/>
</cp:coreProperties>
</file>