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<sst xmlns="http://schemas.openxmlformats.org/spreadsheetml/2006/main" count="87" uniqueCount="76">
  <si>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</si>
  <si>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</si>
  <si>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</si>
  <si>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</si>
  <si>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</si>
  <si>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</si>
  <si>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</si>
  <si>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</si>
  <si>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</si>
  <si>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</si>
  <si>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</si>
  <si>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</si>
  <si>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</si>
  <si>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</si>
  <si>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</si>
  <si>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</si>
  <si>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</si>
  <si>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</si>
  <si>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</si>
  <si>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</si>
  <si>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</si>
  <si>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</si>
  <si>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</si>
  <si>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</si>
  <si>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</si>
  <si>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</si>
  <si>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</si>
  <si>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</si>
  <si>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</si>
  <si>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</si>
  <si>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</si>
  <si>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</si>
  <si>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</si>
  <si>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</si>
  <si>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</si>
  <si>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</si>
  <si>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</si>
  <si>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</si>
  <si>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</si>
  <si>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</si>
  <si>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</si>
  <si>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</si>
  <si>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</si>
  <si>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</si>
  <si>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</si>
  <si>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</si>
  <si>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</si>
  <si>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</si>
  <si>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</si>
  <si>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</si>
  <si>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</si>
  <si>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</si>
  <si>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</si>
  <si>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</si>
  <si>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</si>
  <si>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</si>
  <si>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</si>
  <si>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</si>
  <si>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</si>
  <si>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</si>
  <si>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</si>
  <si>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</si>
  <si>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</si>
  <si>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</si>
  <si>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</si>
  <si>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</si>
  <si>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</si>
  <si>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</si>
  <si>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</si>
  <si>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</si>
  <si>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</si>
  <si>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1/  Total August-July marketing year commercial shipments. 2/  Total commercial shipments and outstanding sales.</t>
  </si>
  <si>
    <t>Table 8--U.S. commercial rice exports</t>
  </si>
  <si>
    <t>May 7, 2015 2/</t>
  </si>
  <si>
    <t>May 8, 2014 2/</t>
  </si>
  <si>
    <t>Last updated May 14,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</si>
</sst>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32" activePane="bottomLeft" state="frozen"/>
      <selection pane="topLeft" activeCell="A1" sqref="A1"/>
      <selection pane="bottomLeft" activeCell="E35" sqref="E35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72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69</v>
      </c>
      <c r="D3" s="57" t="s">
        <v>68</v>
      </c>
      <c r="E3" s="37" t="s">
        <v>68</v>
      </c>
      <c r="F3" s="37" t="s">
        <v>65</v>
      </c>
      <c r="G3" s="37" t="s">
        <v>62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70</v>
      </c>
      <c r="D4" s="14" t="s">
        <v>70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73</v>
      </c>
      <c r="D5" s="26" t="s">
        <v>74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66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28.5</v>
      </c>
      <c r="D9" s="58">
        <f t="shared" si="0"/>
        <v>36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f>0.7+24.3</f>
        <v>25</v>
      </c>
      <c r="D10" s="38">
        <f>1+27.9</f>
        <v>28.9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v>2.2</v>
      </c>
      <c r="D11" s="38">
        <f>0.5+2.2</f>
        <v>2.7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1.3</v>
      </c>
      <c r="D12" s="38">
        <v>4.4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554.1</v>
      </c>
      <c r="D14" s="58">
        <f t="shared" si="1"/>
        <v>437.00000000000006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0.2</v>
      </c>
      <c r="D15" s="58">
        <v>5.7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220.2+177.7</f>
        <v>397.9</v>
      </c>
      <c r="D16" s="58">
        <f>69.6+257.1</f>
        <v>326.70000000000005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83.2+35.1</f>
        <v>118.30000000000001</v>
      </c>
      <c r="D17" s="58">
        <f>6.2+65.8</f>
        <v>72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18.5+19.2</f>
        <v>37.7</v>
      </c>
      <c r="D18" s="58">
        <f>2.6+30</f>
        <v>32.6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127.9+319.4-C15-C17+C32</f>
        <v>492.79999999999995</v>
      </c>
      <c r="D20" s="58">
        <f>39.2+373.3-D15-D17+D32</f>
        <v>554.3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5.2</v>
      </c>
      <c r="D21" s="38">
        <v>9.3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67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123.5</v>
      </c>
      <c r="D23" s="38">
        <v>101.1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f>5.7+5.5</f>
        <v>11.2</v>
      </c>
      <c r="D24" s="58">
        <f>3.2+16.2</f>
        <v>19.4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12.9+53.4</f>
        <v>66.3</v>
      </c>
      <c r="D25" s="58">
        <f>10.9+74</f>
        <v>84.9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1.5</v>
      </c>
      <c r="D26" s="38">
        <v>1.6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1.7</v>
      </c>
      <c r="D27" s="38">
        <v>3.4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21.8+76.2</f>
        <v>98</v>
      </c>
      <c r="D29" s="58">
        <f>15.6+65.5</f>
        <v>81.1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3.1</v>
      </c>
      <c r="D30" s="38">
        <v>6.5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1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v>164</v>
      </c>
      <c r="D32" s="38">
        <v>219.5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18.299999999999955</v>
      </c>
      <c r="D33" s="54">
        <f t="shared" si="2"/>
        <v>26.5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22.2+75.7</f>
        <v>97.9</v>
      </c>
      <c r="D35" s="58">
        <f>11.7+99.6</f>
        <v>111.3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f>8.2+20.6</f>
        <v>28.8</v>
      </c>
      <c r="D37" s="38">
        <f>11+41.7</f>
        <v>52.7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63</v>
      </c>
      <c r="B38" s="4"/>
      <c r="C38" s="38">
        <v>4.2</v>
      </c>
      <c r="D38" s="38">
        <v>2.9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0.4</v>
      </c>
      <c r="D39" s="58">
        <v>6.3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f>12.8+51.5</f>
        <v>64.3</v>
      </c>
      <c r="D40" s="38">
        <f>0.5+47.7</f>
        <v>48.2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0.1</v>
      </c>
      <c r="D43" s="38">
        <v>0.9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0.10000000000002274</v>
      </c>
      <c r="D45" s="54">
        <f>D35-SUM(D36:D44)+0.1</f>
        <v>0.39999999999999714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285.5+1628.3</f>
        <v>1913.8</v>
      </c>
      <c r="D47" s="58">
        <f>208.7+1371.1</f>
        <v>1579.8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4.9</v>
      </c>
      <c r="D48" s="38">
        <v>5.2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11.2+105.5</f>
        <v>116.7</v>
      </c>
      <c r="D50" s="58">
        <f>16.5+107</f>
        <v>123.5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18+241.2</f>
        <v>259.2</v>
      </c>
      <c r="D51" s="58">
        <f>28.4+51.8</f>
        <v>80.19999999999999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9.2+74.1</f>
        <v>83.3</v>
      </c>
      <c r="D52" s="58">
        <f>0.5+51.6</f>
        <v>52.1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4.5</v>
      </c>
      <c r="D53" s="38">
        <v>7.4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8.5+52.9</f>
        <v>61.4</v>
      </c>
      <c r="D54" s="58">
        <f>7+48.8</f>
        <v>55.8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10.3+59.5</f>
        <v>69.8</v>
      </c>
      <c r="D55" s="58">
        <f>6.6+57.7</f>
        <v>64.3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41+264.9</f>
        <v>305.9</v>
      </c>
      <c r="D56" s="58">
        <f>18.6+256</f>
        <v>274.6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11.6+99.1</f>
        <v>110.69999999999999</v>
      </c>
      <c r="D57" s="58">
        <f>9.3+108.1</f>
        <v>117.39999999999999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0.7</v>
      </c>
      <c r="D58" s="38">
        <v>0.9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0.5</v>
      </c>
      <c r="D59" s="38">
        <v>1.5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174.4+531</f>
        <v>705.4</v>
      </c>
      <c r="D60" s="58">
        <f>119.3+533.7</f>
        <v>653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3.3</v>
      </c>
      <c r="D61" s="38">
        <v>3.9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10.7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15.3</v>
      </c>
      <c r="D63" s="38">
        <v>24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v>164</v>
      </c>
      <c r="D64" s="59">
        <v>98.9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6.100000000000136</v>
      </c>
      <c r="D65" s="60">
        <f t="shared" si="4"/>
        <v>6.299999999999727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42.7</v>
      </c>
      <c r="D67" s="41">
        <v>42.6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778.1+2351.8</f>
        <v>3129.9</v>
      </c>
      <c r="D69" s="42">
        <f>375.5+2385.7</f>
        <v>2761.2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71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2015-05-14T17:15:48Z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