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'RICETABLE7'!$A$1:$H$73</definedName>
    <definedName name="_xlnm.Print_Area">'RICETABLE7'!$A$1:$O$163</definedName>
    <definedName name="Print_Area_MI" localSheetId="0">'RICETABLE7'!$A$1:$H$77</definedName>
    <definedName name="PRINT_AREA_MI">'RICETABLE7'!$A$1:$O$163</definedName>
    <definedName name="RICE">'RICETABLE7'!$A$1:$H$73</definedName>
    <definedName name="TABLE">'RICETABLE7'!$A$1:$I$94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<sst xmlns="http://schemas.openxmlformats.org/spreadsheetml/2006/main" count="91" uniqueCount="78">
  <si>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</si>
  <si>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</si>
  <si>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</si>
  <si>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</si>
  <si>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</si>
  <si>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</si>
  <si>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</si>
  <si>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</si>
  <si>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</si>
  <si>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 xml:space="preserve">  Philippines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</si>
  <si>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</si>
  <si>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</si>
  <si>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</si>
  <si>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</si>
  <si>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</si>
  <si>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</si>
  <si>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</si>
  <si>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</si>
  <si>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</si>
  <si>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</si>
  <si>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</si>
  <si>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</si>
  <si>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</si>
  <si>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</si>
  <si>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</si>
  <si>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</si>
  <si>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-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</si>
  <si>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</si>
  <si>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</si>
  <si>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</si>
  <si>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</si>
  <si>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</si>
  <si>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</si>
  <si>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</si>
  <si>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</si>
  <si>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</si>
  <si>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</si>
  <si>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</si>
  <si>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</si>
  <si>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</si>
  <si>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</si>
  <si>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</si>
  <si>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</si>
  <si>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</si>
  <si>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Guinea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</si>
  <si>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</si>
  <si>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</si>
  <si>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</si>
  <si>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</si>
  <si>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</si>
  <si>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</si>
  <si>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</si>
  <si>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</si>
  <si>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</si>
  <si>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</si>
  <si>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</si>
  <si>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</si>
  <si>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</si>
  <si>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</si>
  <si>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</si>
  <si>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</si>
  <si>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</si>
  <si>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</si>
  <si>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</si>
  <si>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</si>
  <si>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</si>
  <si>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</si>
  <si>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</si>
  <si>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</si>
  <si>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</si>
  <si>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 xml:space="preserve">  Cuba</t>
  </si>
  <si>
    <t>Table 7--U.S. commercial rice exports</t>
  </si>
  <si>
    <t>1/  Sum of outstanding sales and shipments-to-date.  2/  Total marketing year shipments.</t>
  </si>
  <si>
    <t>year  2/</t>
  </si>
  <si>
    <t>2011/12</t>
  </si>
  <si>
    <t>12/1/2011  1/</t>
  </si>
  <si>
    <t>Last updated December 12, 2011.</t>
  </si>
  <si>
    <t>12/2/2010 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</si>
</sst>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6"/>
  <sheetViews>
    <sheetView showGridLines="0" tabSelected="1" zoomScalePageLayoutView="0" workbookViewId="0" topLeftCell="A1">
      <pane ySplit="5" topLeftCell="A58" activePane="bottomLeft" state="frozen"/>
      <selection pane="topLeft" activeCell="A1" sqref="A1"/>
      <selection pane="bottomLeft" activeCell="A4" sqref="A3:A4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71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74</v>
      </c>
      <c r="D3" s="43" t="s">
        <v>27</v>
      </c>
      <c r="E3" s="2" t="s">
        <v>27</v>
      </c>
      <c r="F3" s="2" t="s">
        <v>24</v>
      </c>
      <c r="G3" s="2" t="s">
        <v>20</v>
      </c>
      <c r="H3" s="2" t="s">
        <v>19</v>
      </c>
      <c r="M3" s="4"/>
      <c r="Y3" s="14"/>
    </row>
    <row r="4" spans="1:25" ht="11.25">
      <c r="A4" s="14" t="s">
        <v>28</v>
      </c>
      <c r="B4" s="4"/>
      <c r="C4" s="1" t="s">
        <v>21</v>
      </c>
      <c r="D4" s="1" t="s">
        <v>21</v>
      </c>
      <c r="E4" s="1" t="s">
        <v>16</v>
      </c>
      <c r="F4" s="1" t="s">
        <v>16</v>
      </c>
      <c r="G4" s="1" t="s">
        <v>16</v>
      </c>
      <c r="H4" s="1" t="s">
        <v>16</v>
      </c>
      <c r="M4" s="4"/>
      <c r="Y4" s="14"/>
    </row>
    <row r="5" spans="1:28" ht="11.25">
      <c r="A5" s="29" t="s">
        <v>1</v>
      </c>
      <c r="B5" s="15"/>
      <c r="C5" s="44" t="s">
        <v>75</v>
      </c>
      <c r="D5" s="44" t="s">
        <v>77</v>
      </c>
      <c r="E5" s="16" t="s">
        <v>73</v>
      </c>
      <c r="F5" s="16" t="s">
        <v>73</v>
      </c>
      <c r="G5" s="16" t="s">
        <v>73</v>
      </c>
      <c r="H5" s="16" t="s">
        <v>73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11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14</v>
      </c>
      <c r="B9" s="4"/>
      <c r="C9" s="45">
        <f>C10+C11+C12</f>
        <v>28.2</v>
      </c>
      <c r="D9" s="45">
        <f>D10+D11+D12</f>
        <v>36.49999999999999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29</v>
      </c>
      <c r="B10" s="4"/>
      <c r="C10" s="45">
        <f>10+13.5</f>
        <v>23.5</v>
      </c>
      <c r="D10" s="51">
        <f>4.1+28.2</f>
        <v>32.3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30</v>
      </c>
      <c r="B11" s="4"/>
      <c r="C11" s="45">
        <f>3+0.5</f>
        <v>3.5</v>
      </c>
      <c r="D11" s="51">
        <f>0.3+1.6</f>
        <v>1.9000000000000001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31</v>
      </c>
      <c r="B12" s="4"/>
      <c r="C12" s="45">
        <v>1.2</v>
      </c>
      <c r="D12" s="51">
        <v>2.3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10</v>
      </c>
      <c r="B14" s="4"/>
      <c r="C14" s="45">
        <f>C15+C16+C17+C18</f>
        <v>331.4</v>
      </c>
      <c r="D14" s="45">
        <f>D15+D16+D17+D18</f>
        <v>267.1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32</v>
      </c>
      <c r="B15" s="4"/>
      <c r="C15" s="45">
        <v>0.5</v>
      </c>
      <c r="D15" s="51">
        <v>0.4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33</v>
      </c>
      <c r="B16" s="4"/>
      <c r="C16" s="45">
        <f>150.2+44.5</f>
        <v>194.7</v>
      </c>
      <c r="D16" s="51">
        <f>183.4+13.8</f>
        <v>197.20000000000002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34</v>
      </c>
      <c r="B17" s="4"/>
      <c r="C17" s="45">
        <f>28.3+71.1</f>
        <v>99.39999999999999</v>
      </c>
      <c r="D17" s="51">
        <f>38.3+22.8</f>
        <v>61.099999999999994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35</v>
      </c>
      <c r="B18" s="4"/>
      <c r="C18" s="45">
        <f>32.9+3.9</f>
        <v>36.8</v>
      </c>
      <c r="D18" s="51">
        <f>0.6+7.8</f>
        <v>8.4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22</v>
      </c>
      <c r="C20" s="45">
        <f>79.3+163.5+86.8-99.4</f>
        <v>230.20000000000002</v>
      </c>
      <c r="D20" s="45">
        <f>180.8+179.7+144.8-61.1</f>
        <v>444.2</v>
      </c>
      <c r="E20" s="36">
        <v>641.7</v>
      </c>
      <c r="F20" s="58">
        <v>751.5</v>
      </c>
      <c r="G20" s="58">
        <v>668.9</v>
      </c>
      <c r="H20" s="5">
        <v>697.4</v>
      </c>
      <c r="M20" s="4"/>
      <c r="Y20" s="4"/>
      <c r="AA20" s="7"/>
      <c r="AB20" s="7"/>
    </row>
    <row r="21" spans="1:28" ht="12" customHeight="1">
      <c r="A21" s="32" t="s">
        <v>36</v>
      </c>
      <c r="C21" s="45">
        <v>4.2</v>
      </c>
      <c r="D21" s="51">
        <v>8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15</v>
      </c>
      <c r="B22" s="4"/>
      <c r="C22" s="45">
        <v>0</v>
      </c>
      <c r="D22" s="51">
        <v>120.1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13</v>
      </c>
      <c r="B23" s="4"/>
      <c r="C23" s="45">
        <v>8.2</v>
      </c>
      <c r="D23" s="51">
        <v>19.5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15.3+24.5</f>
        <v>39.8</v>
      </c>
      <c r="D24" s="51">
        <f>19.3+33.4</f>
        <v>52.7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37</v>
      </c>
      <c r="B25" s="4"/>
      <c r="C25" s="45">
        <v>2</v>
      </c>
      <c r="D25" s="51">
        <v>2.4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38</v>
      </c>
      <c r="B26" s="4"/>
      <c r="C26" s="45">
        <v>1</v>
      </c>
      <c r="D26" s="51">
        <v>3.2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12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5" ht="12" customHeight="1">
      <c r="A28" s="32" t="s">
        <v>9</v>
      </c>
      <c r="B28" s="4"/>
      <c r="C28" s="45">
        <v>0</v>
      </c>
      <c r="D28" s="51">
        <v>0</v>
      </c>
      <c r="E28" s="36">
        <v>0</v>
      </c>
      <c r="F28" s="58">
        <v>0</v>
      </c>
      <c r="G28" s="58">
        <v>46.3</v>
      </c>
      <c r="H28" s="1">
        <v>70.7</v>
      </c>
      <c r="M28" s="4"/>
      <c r="Y28" s="4"/>
    </row>
    <row r="29" spans="1:28" ht="12" customHeight="1">
      <c r="A29" s="32" t="s">
        <v>5</v>
      </c>
      <c r="B29" s="4"/>
      <c r="C29" s="45">
        <f>22.8+33.1</f>
        <v>55.900000000000006</v>
      </c>
      <c r="D29" s="51">
        <f>29.6+30.3</f>
        <v>59.900000000000006</v>
      </c>
      <c r="E29" s="36">
        <v>118</v>
      </c>
      <c r="F29" s="58">
        <v>108.5</v>
      </c>
      <c r="G29" s="58">
        <v>143.6</v>
      </c>
      <c r="H29" s="1">
        <v>111.3</v>
      </c>
      <c r="M29" s="4"/>
      <c r="Y29" s="4"/>
      <c r="AA29" s="7"/>
      <c r="AB29" s="7"/>
    </row>
    <row r="30" spans="1:25" ht="12" customHeight="1">
      <c r="A30" s="32" t="s">
        <v>39</v>
      </c>
      <c r="B30" s="4"/>
      <c r="C30" s="45">
        <v>2.2</v>
      </c>
      <c r="D30" s="51">
        <v>2.1</v>
      </c>
      <c r="E30" s="36">
        <v>5.3</v>
      </c>
      <c r="F30" s="58">
        <v>3</v>
      </c>
      <c r="G30" s="58">
        <v>3</v>
      </c>
      <c r="H30" s="55">
        <v>4</v>
      </c>
      <c r="M30" s="4"/>
      <c r="Y30" s="4"/>
    </row>
    <row r="31" spans="1:28" ht="12" customHeight="1">
      <c r="A31" s="32" t="s">
        <v>40</v>
      </c>
      <c r="B31" s="4"/>
      <c r="C31" s="45">
        <v>13.5</v>
      </c>
      <c r="D31" s="51">
        <v>7.1</v>
      </c>
      <c r="E31" s="36">
        <v>13.6</v>
      </c>
      <c r="F31" s="58">
        <v>15.9</v>
      </c>
      <c r="G31" s="58">
        <v>3.1</v>
      </c>
      <c r="H31" s="1">
        <v>2.8</v>
      </c>
      <c r="M31" s="4"/>
      <c r="Y31" s="4"/>
      <c r="AA31" s="7"/>
      <c r="AB31" s="7"/>
    </row>
    <row r="32" spans="1:28" ht="12" customHeight="1">
      <c r="A32" s="31" t="s">
        <v>23</v>
      </c>
      <c r="B32" s="4"/>
      <c r="C32" s="45">
        <f>45.2+41.6</f>
        <v>86.80000000000001</v>
      </c>
      <c r="D32" s="51">
        <f>55+89.8</f>
        <v>144.8</v>
      </c>
      <c r="E32" s="36">
        <v>200.3</v>
      </c>
      <c r="F32" s="58">
        <v>267</v>
      </c>
      <c r="G32" s="58">
        <v>22.7</v>
      </c>
      <c r="H32" s="1">
        <v>154.9</v>
      </c>
      <c r="M32" s="4"/>
      <c r="Y32" s="4"/>
      <c r="AA32" s="7"/>
      <c r="AB32" s="7"/>
    </row>
    <row r="33" spans="1:28" ht="12" customHeight="1">
      <c r="A33" s="32" t="s">
        <v>41</v>
      </c>
      <c r="B33" s="4"/>
      <c r="C33" s="45">
        <v>2.2</v>
      </c>
      <c r="D33" s="51">
        <v>3.4</v>
      </c>
      <c r="E33" s="36">
        <v>7.5</v>
      </c>
      <c r="F33" s="58">
        <v>4.8</v>
      </c>
      <c r="G33" s="58">
        <v>6.9</v>
      </c>
      <c r="H33" s="1">
        <v>4.7</v>
      </c>
      <c r="M33" s="4"/>
      <c r="Y33" s="4"/>
      <c r="AA33" s="7"/>
      <c r="AB33" s="7"/>
    </row>
    <row r="34" spans="1:8" ht="12" customHeight="1">
      <c r="A34" s="32" t="s">
        <v>17</v>
      </c>
      <c r="B34" s="4"/>
      <c r="C34" s="47">
        <v>14.1</v>
      </c>
      <c r="D34" s="47">
        <v>11.6</v>
      </c>
      <c r="E34" s="36">
        <v>29</v>
      </c>
      <c r="F34" s="58">
        <v>27.5</v>
      </c>
      <c r="G34" s="58">
        <v>62.3</v>
      </c>
      <c r="H34" s="1">
        <v>29.7</v>
      </c>
    </row>
    <row r="35" spans="1:28" ht="6.75" customHeight="1">
      <c r="A35" s="32" t="s">
        <v>2</v>
      </c>
      <c r="C35" s="45"/>
      <c r="D35" s="51"/>
      <c r="E35" s="36"/>
      <c r="F35" s="58"/>
      <c r="G35" s="58"/>
      <c r="H35" s="5"/>
      <c r="Y35" s="4"/>
      <c r="AA35" s="7"/>
      <c r="AB35" s="7"/>
    </row>
    <row r="36" spans="1:28" ht="12">
      <c r="A36" s="30" t="s">
        <v>6</v>
      </c>
      <c r="C36" s="45">
        <f>17.8+86.8</f>
        <v>104.6</v>
      </c>
      <c r="D36" s="51">
        <f>104.6+142</f>
        <v>246.6</v>
      </c>
      <c r="E36" s="36">
        <v>432.4</v>
      </c>
      <c r="F36" s="58">
        <v>117.4</v>
      </c>
      <c r="G36" s="58">
        <v>131.7</v>
      </c>
      <c r="H36" s="5">
        <v>119.6</v>
      </c>
      <c r="Y36" s="4"/>
      <c r="AA36" s="7"/>
      <c r="AB36" s="7"/>
    </row>
    <row r="37" spans="1:28" ht="11.25">
      <c r="A37" s="32" t="s">
        <v>42</v>
      </c>
      <c r="C37" s="45">
        <v>0</v>
      </c>
      <c r="D37" s="51">
        <v>1.8</v>
      </c>
      <c r="E37" s="36">
        <v>1.9</v>
      </c>
      <c r="F37" s="58">
        <v>6.9</v>
      </c>
      <c r="G37" s="58">
        <v>2.3</v>
      </c>
      <c r="H37" s="5">
        <v>0</v>
      </c>
      <c r="Y37" s="4"/>
      <c r="AA37" s="7"/>
      <c r="AB37" s="7"/>
    </row>
    <row r="38" spans="1:28" ht="11.25">
      <c r="A38" s="32" t="s">
        <v>43</v>
      </c>
      <c r="C38" s="45">
        <f>10.1+41.3</f>
        <v>51.4</v>
      </c>
      <c r="D38" s="51">
        <f>16+61.5</f>
        <v>77.5</v>
      </c>
      <c r="E38" s="36">
        <v>100.2</v>
      </c>
      <c r="F38" s="58">
        <v>43.7</v>
      </c>
      <c r="G38" s="58">
        <v>50.9</v>
      </c>
      <c r="H38" s="5">
        <v>75.9</v>
      </c>
      <c r="Y38" s="4"/>
      <c r="AA38" s="7"/>
      <c r="AB38" s="7"/>
    </row>
    <row r="39" spans="1:8" ht="11.25">
      <c r="A39" s="32" t="s">
        <v>44</v>
      </c>
      <c r="B39" s="4"/>
      <c r="C39" s="45">
        <v>5.9</v>
      </c>
      <c r="D39" s="51">
        <v>1.1</v>
      </c>
      <c r="E39" s="36">
        <v>4.4</v>
      </c>
      <c r="F39" s="58">
        <v>4.8</v>
      </c>
      <c r="G39" s="58">
        <v>4.7</v>
      </c>
      <c r="H39" s="1">
        <v>3.9</v>
      </c>
    </row>
    <row r="40" spans="1:8" ht="11.25">
      <c r="A40" s="32" t="s">
        <v>45</v>
      </c>
      <c r="B40" s="4"/>
      <c r="C40" s="45">
        <f>3.2+17.9</f>
        <v>21.099999999999998</v>
      </c>
      <c r="D40" s="51">
        <v>12</v>
      </c>
      <c r="E40" s="36">
        <v>38.5</v>
      </c>
      <c r="F40" s="58">
        <v>8.4</v>
      </c>
      <c r="G40" s="58">
        <v>11.1</v>
      </c>
      <c r="H40" s="1">
        <v>8.3</v>
      </c>
    </row>
    <row r="41" spans="1:8" ht="12" customHeight="1">
      <c r="A41" s="32" t="s">
        <v>46</v>
      </c>
      <c r="C41" s="45">
        <v>10.4</v>
      </c>
      <c r="D41" s="51">
        <v>63.2</v>
      </c>
      <c r="E41" s="36">
        <v>152.9</v>
      </c>
      <c r="F41" s="18">
        <v>1.1</v>
      </c>
      <c r="G41" s="18">
        <v>2.8</v>
      </c>
      <c r="H41" s="18">
        <v>0.7</v>
      </c>
    </row>
    <row r="42" spans="1:28" ht="12" customHeight="1">
      <c r="A42" s="32" t="s">
        <v>47</v>
      </c>
      <c r="B42" s="4"/>
      <c r="C42" s="45">
        <v>0</v>
      </c>
      <c r="D42" s="51">
        <f>16+37</f>
        <v>53</v>
      </c>
      <c r="E42" s="36">
        <v>52.1</v>
      </c>
      <c r="F42" s="58">
        <v>36.6</v>
      </c>
      <c r="G42" s="58">
        <v>24.3</v>
      </c>
      <c r="H42" s="1">
        <v>0</v>
      </c>
      <c r="Y42" s="4"/>
      <c r="AA42" s="7"/>
      <c r="AB42" s="7"/>
    </row>
    <row r="43" spans="1:28" ht="12" customHeight="1">
      <c r="A43" s="32" t="s">
        <v>48</v>
      </c>
      <c r="B43" s="4"/>
      <c r="C43" s="45">
        <v>0</v>
      </c>
      <c r="D43" s="51">
        <v>16.7</v>
      </c>
      <c r="E43" s="36">
        <v>49.8</v>
      </c>
      <c r="F43" s="58">
        <v>0</v>
      </c>
      <c r="G43" s="58">
        <v>0</v>
      </c>
      <c r="H43" s="1">
        <v>13.3</v>
      </c>
      <c r="Y43" s="4"/>
      <c r="AA43" s="7"/>
      <c r="AB43" s="7"/>
    </row>
    <row r="44" spans="1:28" ht="11.25">
      <c r="A44" s="32" t="s">
        <v>49</v>
      </c>
      <c r="B44" s="4"/>
      <c r="C44" s="45">
        <v>0.2</v>
      </c>
      <c r="D44" s="51">
        <v>0.3</v>
      </c>
      <c r="E44" s="36">
        <v>1.1</v>
      </c>
      <c r="F44" s="58">
        <v>0.5</v>
      </c>
      <c r="G44" s="58">
        <v>0.3</v>
      </c>
      <c r="H44" s="1">
        <v>0</v>
      </c>
      <c r="Y44" s="4"/>
      <c r="AA44" s="7"/>
      <c r="AB44" s="7"/>
    </row>
    <row r="45" spans="1:28" ht="11.25">
      <c r="A45" s="32" t="s">
        <v>50</v>
      </c>
      <c r="B45" s="4"/>
      <c r="C45" s="45">
        <v>0</v>
      </c>
      <c r="D45" s="51">
        <v>14.4</v>
      </c>
      <c r="E45" s="36">
        <v>23.9</v>
      </c>
      <c r="F45" s="58">
        <v>0</v>
      </c>
      <c r="G45" s="58">
        <v>6.8</v>
      </c>
      <c r="H45" s="1">
        <v>0</v>
      </c>
      <c r="Y45" s="4"/>
      <c r="AA45" s="7"/>
      <c r="AB45" s="7"/>
    </row>
    <row r="46" spans="1:28" ht="11.25">
      <c r="A46" s="32" t="s">
        <v>51</v>
      </c>
      <c r="B46" s="4"/>
      <c r="C46" s="47">
        <v>15.6</v>
      </c>
      <c r="D46" s="47">
        <v>6.6</v>
      </c>
      <c r="E46" s="36">
        <v>7.6</v>
      </c>
      <c r="F46" s="58">
        <v>15.4</v>
      </c>
      <c r="G46" s="58">
        <v>28.5</v>
      </c>
      <c r="H46" s="1">
        <v>17.5</v>
      </c>
      <c r="J46" s="47"/>
      <c r="K46" s="47"/>
      <c r="Y46" s="4"/>
      <c r="AA46" s="7"/>
      <c r="AB46" s="7"/>
    </row>
    <row r="47" spans="1:28" ht="6.75" customHeight="1">
      <c r="A47" s="34"/>
      <c r="B47" s="4"/>
      <c r="C47" s="45"/>
      <c r="D47" s="51"/>
      <c r="E47" s="36"/>
      <c r="F47" s="58"/>
      <c r="G47" s="58"/>
      <c r="H47" s="1"/>
      <c r="Y47" s="4"/>
      <c r="AA47" s="7"/>
      <c r="AB47" s="7"/>
    </row>
    <row r="48" spans="1:28" ht="12" customHeight="1">
      <c r="A48" s="30" t="s">
        <v>7</v>
      </c>
      <c r="B48" s="4"/>
      <c r="C48" s="45">
        <f>184+563.8</f>
        <v>747.8</v>
      </c>
      <c r="D48" s="51">
        <f>236.8+759.2</f>
        <v>996</v>
      </c>
      <c r="E48" s="36">
        <v>2058.3</v>
      </c>
      <c r="F48" s="58">
        <v>2142.9</v>
      </c>
      <c r="G48" s="58">
        <v>1972.4</v>
      </c>
      <c r="H48" s="1">
        <v>2258.7</v>
      </c>
      <c r="Y48" s="4"/>
      <c r="AA48" s="7"/>
      <c r="AB48" s="7"/>
    </row>
    <row r="49" spans="1:28" ht="12" customHeight="1">
      <c r="A49" s="32" t="s">
        <v>52</v>
      </c>
      <c r="B49" s="4"/>
      <c r="C49" s="45">
        <v>2.6</v>
      </c>
      <c r="D49" s="51">
        <v>2.2</v>
      </c>
      <c r="E49" s="36">
        <v>6.3</v>
      </c>
      <c r="F49" s="58">
        <v>6.1</v>
      </c>
      <c r="G49" s="58">
        <v>6.8</v>
      </c>
      <c r="H49" s="1">
        <v>6.6</v>
      </c>
      <c r="Y49" s="4"/>
      <c r="AA49" s="7"/>
      <c r="AB49" s="7"/>
    </row>
    <row r="50" spans="1:28" ht="12" customHeight="1">
      <c r="A50" s="32" t="s">
        <v>53</v>
      </c>
      <c r="B50" s="4"/>
      <c r="C50" s="45">
        <v>0</v>
      </c>
      <c r="D50" s="51">
        <v>19.9</v>
      </c>
      <c r="E50" s="36">
        <v>20</v>
      </c>
      <c r="F50" s="58">
        <v>15.4</v>
      </c>
      <c r="G50" s="58">
        <v>0.1</v>
      </c>
      <c r="H50" s="5">
        <v>0.2</v>
      </c>
      <c r="Y50" s="4"/>
      <c r="AA50" s="7"/>
      <c r="AB50" s="7"/>
    </row>
    <row r="51" spans="1:28" ht="12" customHeight="1">
      <c r="A51" s="32" t="s">
        <v>54</v>
      </c>
      <c r="B51" s="4"/>
      <c r="C51" s="45">
        <f>29+45.8</f>
        <v>74.8</v>
      </c>
      <c r="D51" s="51">
        <f>49.6+55.6</f>
        <v>105.2</v>
      </c>
      <c r="E51" s="36">
        <v>148.6</v>
      </c>
      <c r="F51" s="58">
        <v>166.8</v>
      </c>
      <c r="G51" s="58">
        <v>168.9</v>
      </c>
      <c r="H51" s="1">
        <v>182.1</v>
      </c>
      <c r="J51" s="8"/>
      <c r="Y51" s="4"/>
      <c r="AA51" s="7"/>
      <c r="AB51" s="7"/>
    </row>
    <row r="52" spans="1:28" ht="12" customHeight="1">
      <c r="A52" s="32" t="s">
        <v>55</v>
      </c>
      <c r="B52" s="4"/>
      <c r="C52" s="45">
        <v>0.1</v>
      </c>
      <c r="D52" s="51">
        <v>0.1</v>
      </c>
      <c r="E52" s="36">
        <v>0.2</v>
      </c>
      <c r="F52" s="58">
        <v>0.2</v>
      </c>
      <c r="G52" s="58">
        <v>71.6</v>
      </c>
      <c r="H52" s="1">
        <v>0</v>
      </c>
      <c r="J52" s="8"/>
      <c r="Y52" s="4"/>
      <c r="AA52" s="7"/>
      <c r="AB52" s="7"/>
    </row>
    <row r="53" spans="1:28" ht="12" customHeight="1">
      <c r="A53" s="32" t="s">
        <v>56</v>
      </c>
      <c r="B53" s="4"/>
      <c r="C53" s="45">
        <v>7.5</v>
      </c>
      <c r="D53" s="51">
        <v>9.1</v>
      </c>
      <c r="E53" s="36">
        <v>69.7</v>
      </c>
      <c r="F53" s="58">
        <v>124.8</v>
      </c>
      <c r="G53" s="58">
        <v>153.8</v>
      </c>
      <c r="H53" s="1">
        <v>146.6</v>
      </c>
      <c r="J53" s="8"/>
      <c r="Y53" s="4"/>
      <c r="AA53" s="7"/>
      <c r="AB53" s="7"/>
    </row>
    <row r="54" spans="1:28" ht="12" customHeight="1">
      <c r="A54" s="32" t="s">
        <v>70</v>
      </c>
      <c r="B54" s="4"/>
      <c r="C54" s="45">
        <v>0</v>
      </c>
      <c r="D54" s="51">
        <v>0</v>
      </c>
      <c r="E54" s="36">
        <v>0</v>
      </c>
      <c r="F54" s="58">
        <v>0</v>
      </c>
      <c r="G54" s="58">
        <v>0</v>
      </c>
      <c r="H54" s="1">
        <v>20.6</v>
      </c>
      <c r="J54" s="8"/>
      <c r="Y54" s="4"/>
      <c r="AA54" s="7"/>
      <c r="AB54" s="7"/>
    </row>
    <row r="55" spans="1:28" ht="12" customHeight="1">
      <c r="A55" s="32" t="s">
        <v>57</v>
      </c>
      <c r="B55" s="4"/>
      <c r="C55" s="45">
        <v>5.2</v>
      </c>
      <c r="D55" s="51">
        <v>1.3</v>
      </c>
      <c r="E55" s="36">
        <v>7</v>
      </c>
      <c r="F55" s="58">
        <v>25.2</v>
      </c>
      <c r="G55" s="58">
        <v>30.7</v>
      </c>
      <c r="H55" s="1">
        <v>9</v>
      </c>
      <c r="I55" s="4" t="s">
        <v>3</v>
      </c>
      <c r="J55" s="21"/>
      <c r="Y55" s="4"/>
      <c r="AA55" s="7"/>
      <c r="AB55" s="7"/>
    </row>
    <row r="56" spans="1:28" ht="12" customHeight="1">
      <c r="A56" s="32" t="s">
        <v>58</v>
      </c>
      <c r="B56" s="4"/>
      <c r="C56" s="45">
        <f>12.5+33.9</f>
        <v>46.4</v>
      </c>
      <c r="D56" s="51">
        <f>2.9+22.9</f>
        <v>25.799999999999997</v>
      </c>
      <c r="E56" s="36">
        <v>77</v>
      </c>
      <c r="F56" s="58">
        <v>78.5</v>
      </c>
      <c r="G56" s="58">
        <v>79.2</v>
      </c>
      <c r="H56" s="1">
        <v>86</v>
      </c>
      <c r="I56" s="4"/>
      <c r="J56" s="21"/>
      <c r="Y56" s="4"/>
      <c r="AA56" s="7"/>
      <c r="AB56" s="7"/>
    </row>
    <row r="57" spans="1:28" ht="12" customHeight="1">
      <c r="A57" s="32" t="s">
        <v>59</v>
      </c>
      <c r="B57" s="4"/>
      <c r="C57" s="45">
        <f>9.6+22.8</f>
        <v>32.4</v>
      </c>
      <c r="D57" s="51">
        <f>0.5+26.3</f>
        <v>26.8</v>
      </c>
      <c r="E57" s="36">
        <v>69.4</v>
      </c>
      <c r="F57" s="58">
        <v>72.6</v>
      </c>
      <c r="G57" s="58">
        <v>65</v>
      </c>
      <c r="H57" s="1">
        <v>58.8</v>
      </c>
      <c r="Y57" s="4"/>
      <c r="AA57" s="7"/>
      <c r="AB57" s="7"/>
    </row>
    <row r="58" spans="1:28" ht="12" customHeight="1">
      <c r="A58" s="32" t="s">
        <v>60</v>
      </c>
      <c r="B58" s="4"/>
      <c r="C58" s="45">
        <v>80</v>
      </c>
      <c r="D58" s="51">
        <f>16.8+80.9</f>
        <v>97.7</v>
      </c>
      <c r="E58" s="36">
        <v>248.9</v>
      </c>
      <c r="F58" s="58">
        <v>226.5</v>
      </c>
      <c r="G58" s="58">
        <v>257</v>
      </c>
      <c r="H58" s="1">
        <v>279</v>
      </c>
      <c r="J58" s="8"/>
      <c r="Y58" s="4"/>
      <c r="AA58" s="7"/>
      <c r="AB58" s="7"/>
    </row>
    <row r="59" spans="1:28" ht="12" customHeight="1">
      <c r="A59" s="32" t="s">
        <v>61</v>
      </c>
      <c r="B59" s="4"/>
      <c r="C59" s="45">
        <f>17.4+56.9</f>
        <v>74.3</v>
      </c>
      <c r="D59" s="51">
        <f>15.3+44.6</f>
        <v>59.900000000000006</v>
      </c>
      <c r="E59" s="36">
        <v>136.8</v>
      </c>
      <c r="F59" s="58">
        <v>119.3</v>
      </c>
      <c r="G59" s="58">
        <v>150.1</v>
      </c>
      <c r="H59" s="1">
        <v>131.3</v>
      </c>
      <c r="Y59" s="4"/>
      <c r="AA59" s="7"/>
      <c r="AB59" s="7"/>
    </row>
    <row r="60" spans="1:28" ht="12" customHeight="1">
      <c r="A60" s="32" t="s">
        <v>62</v>
      </c>
      <c r="B60" s="4"/>
      <c r="C60" s="45">
        <v>7.4</v>
      </c>
      <c r="D60" s="51">
        <v>10.9</v>
      </c>
      <c r="E60" s="36">
        <v>25.5</v>
      </c>
      <c r="F60" s="58">
        <v>20.2</v>
      </c>
      <c r="G60" s="58">
        <v>26.9</v>
      </c>
      <c r="H60" s="1">
        <v>50.7</v>
      </c>
      <c r="J60" s="8"/>
      <c r="Y60" s="4"/>
      <c r="AA60" s="7"/>
      <c r="AB60" s="7"/>
    </row>
    <row r="61" spans="1:28" ht="12" customHeight="1">
      <c r="A61" s="32" t="s">
        <v>63</v>
      </c>
      <c r="B61" s="4"/>
      <c r="C61" s="45">
        <v>10.5</v>
      </c>
      <c r="D61" s="51">
        <v>6.3</v>
      </c>
      <c r="E61" s="36">
        <v>9.4</v>
      </c>
      <c r="F61" s="58">
        <v>8.3</v>
      </c>
      <c r="G61" s="58">
        <v>9.3</v>
      </c>
      <c r="H61" s="1">
        <v>12.4</v>
      </c>
      <c r="J61" s="8"/>
      <c r="Y61" s="4"/>
      <c r="AA61" s="7"/>
      <c r="AB61" s="7"/>
    </row>
    <row r="62" spans="1:28" ht="12" customHeight="1">
      <c r="A62" s="32" t="s">
        <v>64</v>
      </c>
      <c r="B62" s="4"/>
      <c r="C62" s="45">
        <f>85.9+300</f>
        <v>385.9</v>
      </c>
      <c r="D62" s="51">
        <f>143+276.8</f>
        <v>419.8</v>
      </c>
      <c r="E62" s="36">
        <v>848.5</v>
      </c>
      <c r="F62" s="58">
        <v>775.1</v>
      </c>
      <c r="G62" s="58">
        <v>594.2</v>
      </c>
      <c r="H62" s="1">
        <v>855.3</v>
      </c>
      <c r="J62" s="8"/>
      <c r="Y62" s="4"/>
      <c r="AA62" s="7"/>
      <c r="AB62" s="7"/>
    </row>
    <row r="63" spans="1:28" ht="12" customHeight="1">
      <c r="A63" s="32" t="s">
        <v>65</v>
      </c>
      <c r="B63" s="4"/>
      <c r="C63" s="45">
        <v>1.7</v>
      </c>
      <c r="D63" s="51">
        <v>2.1</v>
      </c>
      <c r="E63" s="36">
        <v>4.8</v>
      </c>
      <c r="F63" s="58">
        <v>5.2</v>
      </c>
      <c r="G63" s="58">
        <v>4.4</v>
      </c>
      <c r="H63" s="1">
        <v>5.3</v>
      </c>
      <c r="J63" s="8"/>
      <c r="Y63" s="4"/>
      <c r="AA63" s="7"/>
      <c r="AB63" s="7"/>
    </row>
    <row r="64" spans="1:28" s="12" customFormat="1" ht="12" customHeight="1">
      <c r="A64" s="32" t="s">
        <v>66</v>
      </c>
      <c r="B64" s="26"/>
      <c r="C64" s="46">
        <v>16.7</v>
      </c>
      <c r="D64" s="52">
        <f>3.5+78.4</f>
        <v>81.9</v>
      </c>
      <c r="E64" s="36">
        <v>142.2</v>
      </c>
      <c r="F64" s="59">
        <v>147</v>
      </c>
      <c r="G64" s="59">
        <v>97.3</v>
      </c>
      <c r="H64" s="56">
        <v>179.2</v>
      </c>
      <c r="J64" s="27"/>
      <c r="Y64" s="28"/>
      <c r="AA64" s="28"/>
      <c r="AB64" s="28"/>
    </row>
    <row r="65" spans="1:28" ht="12" customHeight="1">
      <c r="A65" s="32" t="s">
        <v>67</v>
      </c>
      <c r="B65" s="4"/>
      <c r="C65" s="45">
        <v>0.2</v>
      </c>
      <c r="D65" s="51">
        <v>27.4</v>
      </c>
      <c r="E65" s="36">
        <v>88.2</v>
      </c>
      <c r="F65" s="58">
        <v>104</v>
      </c>
      <c r="G65" s="58">
        <v>9.4</v>
      </c>
      <c r="H65" s="1">
        <v>96.4</v>
      </c>
      <c r="J65" s="8"/>
      <c r="Y65" s="4"/>
      <c r="AA65" s="7"/>
      <c r="AB65" s="7"/>
    </row>
    <row r="66" spans="1:28" s="12" customFormat="1" ht="12" customHeight="1">
      <c r="A66" s="40" t="s">
        <v>68</v>
      </c>
      <c r="B66" s="26"/>
      <c r="C66" s="46">
        <v>0.2</v>
      </c>
      <c r="D66" s="53">
        <v>96.6</v>
      </c>
      <c r="E66" s="41">
        <v>149.6</v>
      </c>
      <c r="F66" s="60">
        <v>241.8</v>
      </c>
      <c r="G66" s="60">
        <v>243.7</v>
      </c>
      <c r="H66" s="56">
        <v>125.9</v>
      </c>
      <c r="J66" s="27"/>
      <c r="Y66" s="28"/>
      <c r="AA66" s="28"/>
      <c r="AB66" s="28"/>
    </row>
    <row r="67" spans="1:31" ht="12" customHeight="1">
      <c r="A67" s="32" t="s">
        <v>69</v>
      </c>
      <c r="C67" s="61">
        <v>1.9</v>
      </c>
      <c r="D67" s="62">
        <v>3</v>
      </c>
      <c r="E67" s="36">
        <v>6.2</v>
      </c>
      <c r="F67" s="58">
        <v>5.9</v>
      </c>
      <c r="G67" s="58">
        <v>4</v>
      </c>
      <c r="H67" s="18">
        <v>13.3</v>
      </c>
      <c r="L67" s="61"/>
      <c r="M67" s="62"/>
      <c r="Y67" s="22"/>
      <c r="AA67" s="22"/>
      <c r="AB67" s="22"/>
      <c r="AC67" s="22"/>
      <c r="AD67" s="22"/>
      <c r="AE67" s="22"/>
    </row>
    <row r="68" spans="1:25" ht="6.75" customHeight="1">
      <c r="A68" s="32"/>
      <c r="C68" s="47"/>
      <c r="E68" s="36"/>
      <c r="Y68" s="4"/>
    </row>
    <row r="69" spans="1:25" s="12" customFormat="1" ht="13.5" customHeight="1">
      <c r="A69" s="38" t="s">
        <v>25</v>
      </c>
      <c r="C69" s="48">
        <v>0</v>
      </c>
      <c r="D69" s="13">
        <v>68.5</v>
      </c>
      <c r="E69" s="39" t="s">
        <v>26</v>
      </c>
      <c r="F69" s="39" t="s">
        <v>26</v>
      </c>
      <c r="G69" s="39" t="s">
        <v>26</v>
      </c>
      <c r="H69" s="39" t="s">
        <v>26</v>
      </c>
      <c r="Y69" s="26"/>
    </row>
    <row r="70" spans="1:25" ht="6.75" customHeight="1">
      <c r="A70" s="32"/>
      <c r="C70" s="47"/>
      <c r="E70" s="36"/>
      <c r="Y70" s="4"/>
    </row>
    <row r="71" spans="1:25" s="3" customFormat="1" ht="13.5" customHeight="1">
      <c r="A71" s="35" t="s">
        <v>8</v>
      </c>
      <c r="C71" s="49">
        <f>522.6+919.1</f>
        <v>1441.7</v>
      </c>
      <c r="D71" s="10">
        <f>835.4+1223.2</f>
        <v>2058.6</v>
      </c>
      <c r="E71" s="37">
        <v>3707.7</v>
      </c>
      <c r="F71" s="57">
        <v>3681.4</v>
      </c>
      <c r="G71" s="57">
        <v>3322.9</v>
      </c>
      <c r="H71" s="57">
        <v>3616.4</v>
      </c>
      <c r="Y71" s="15"/>
    </row>
    <row r="72" spans="1:25" ht="12" customHeight="1">
      <c r="A72" s="54" t="s">
        <v>72</v>
      </c>
      <c r="Y72" s="4"/>
    </row>
    <row r="73" spans="1:25" ht="11.25" customHeight="1">
      <c r="A73" s="6" t="s">
        <v>18</v>
      </c>
      <c r="J73" s="25"/>
      <c r="L73" s="8"/>
      <c r="P73" s="8"/>
      <c r="Y73" s="4"/>
    </row>
    <row r="74" spans="1:25" ht="10.5" customHeight="1">
      <c r="A74" s="24" t="s">
        <v>76</v>
      </c>
      <c r="Y74" s="4"/>
    </row>
    <row r="75" ht="10.5" customHeight="1">
      <c r="Y75" s="4"/>
    </row>
    <row r="77" ht="11.25">
      <c r="Y77" s="4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0" spans="5:8" ht="11.25">
      <c r="E80" s="19"/>
      <c r="F80" s="19"/>
      <c r="G80" s="19"/>
      <c r="H80" s="19"/>
    </row>
    <row r="81" spans="5:8" ht="11.25">
      <c r="E81" s="19"/>
      <c r="F81" s="19"/>
      <c r="G81" s="19"/>
      <c r="H81" s="19"/>
    </row>
    <row r="84" ht="11.25">
      <c r="I84" s="25"/>
    </row>
    <row r="85" spans="5:9" ht="11.25">
      <c r="E85" s="19"/>
      <c r="F85" s="19"/>
      <c r="G85" s="19"/>
      <c r="H85" s="19"/>
      <c r="I85" s="25"/>
    </row>
    <row r="86" spans="5:9" ht="11.25">
      <c r="E86" s="19"/>
      <c r="F86" s="19"/>
      <c r="G86" s="19"/>
      <c r="H86" s="19"/>
      <c r="I86" s="25"/>
    </row>
    <row r="87" spans="9:24" ht="11.25"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5:24" ht="11.25">
      <c r="E88" s="19"/>
      <c r="F88" s="19"/>
      <c r="G88" s="19"/>
      <c r="H88" s="19"/>
      <c r="I88" s="25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5:9" ht="11.25">
      <c r="E89" s="19"/>
      <c r="F89" s="19"/>
      <c r="G89" s="19"/>
      <c r="H89" s="19"/>
      <c r="I89" s="25"/>
    </row>
    <row r="90" spans="4:8" ht="11.25">
      <c r="D90" s="1"/>
      <c r="E90" s="19"/>
      <c r="F90" s="19"/>
      <c r="G90" s="19"/>
      <c r="H90" s="19"/>
    </row>
    <row r="91" spans="4:10" ht="11.25">
      <c r="D91" s="1"/>
      <c r="E91" s="19"/>
      <c r="F91" s="19"/>
      <c r="G91" s="19"/>
      <c r="H91" s="19"/>
      <c r="I91" s="7"/>
      <c r="J91" s="7"/>
    </row>
    <row r="92" spans="1:9" ht="11.25">
      <c r="A92" s="7"/>
      <c r="B92" s="7"/>
      <c r="C92" s="7"/>
      <c r="D92" s="1"/>
      <c r="E92" s="19"/>
      <c r="F92" s="19"/>
      <c r="G92" s="19"/>
      <c r="H92" s="19"/>
      <c r="I92" s="25"/>
    </row>
    <row r="93" spans="1:8" ht="11.25">
      <c r="A93" s="7"/>
      <c r="B93" s="7"/>
      <c r="C93" s="7"/>
      <c r="E93" s="19"/>
      <c r="F93" s="19"/>
      <c r="G93" s="19"/>
      <c r="H93" s="19"/>
    </row>
    <row r="94" spans="1:8" ht="11.25">
      <c r="A94" s="7"/>
      <c r="B94" s="8"/>
      <c r="C94" s="8"/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08" spans="5:8" ht="11.25">
      <c r="E108" s="19"/>
      <c r="F108" s="19"/>
      <c r="G108" s="19"/>
      <c r="H108" s="19"/>
    </row>
    <row r="109" spans="5:8" ht="11.25">
      <c r="E109" s="19"/>
      <c r="F109" s="19"/>
      <c r="G109" s="19"/>
      <c r="H109" s="19"/>
    </row>
    <row r="133" ht="11.25">
      <c r="L133" s="23"/>
    </row>
    <row r="137" spans="9:16" ht="11.25">
      <c r="I137" s="25"/>
      <c r="J137" s="25"/>
      <c r="L137" s="8"/>
      <c r="P137" s="8"/>
    </row>
    <row r="138" spans="5:8" ht="11.25">
      <c r="E138" s="19"/>
      <c r="F138" s="19"/>
      <c r="G138" s="19"/>
      <c r="H138" s="19"/>
    </row>
    <row r="141" ht="11.25">
      <c r="I141" s="25"/>
    </row>
    <row r="142" ht="11.25">
      <c r="I142" s="25"/>
    </row>
    <row r="143" spans="9:24" ht="11.25">
      <c r="I143" s="25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ht="11.25">
      <c r="I144" s="25"/>
    </row>
    <row r="146" ht="11.25">
      <c r="I146" s="25"/>
    </row>
  </sheetData>
  <sheetProtection/>
  <printOptions/>
  <pageMargins left="1" right="1" top="1" bottom="1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2011-12-13T16:25:41Z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