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<sst xmlns="http://schemas.openxmlformats.org/spreadsheetml/2006/main" count="63" uniqueCount="37">
  <si>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Area</t>
  </si>
  <si>
    <t>Yield</t>
  </si>
  <si>
    <t xml:space="preserve">          Supply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</si>
  <si>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</si>
  <si>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</si>
  <si>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</si>
  <si>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</si>
  <si>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</si>
  <si>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</si>
  <si>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</si>
  <si>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</si>
  <si>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</si>
  <si>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</si>
  <si>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</si>
  <si>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</si>
  <si>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</si>
  <si>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</si>
  <si>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</si>
  <si>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------Million acres------</t>
  </si>
  <si>
    <t>Bu./acre</t>
  </si>
  <si>
    <t>------------------------------------------------------Million bushels-----------------------------------------------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</si>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</sst>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9.7109375" style="0" customWidth="1"/>
    <col min="4" max="4" width="8.7109375" style="0" customWidth="1"/>
    <col min="5" max="6" width="9.7109375" style="0" customWidth="1"/>
    <col min="7" max="7" width="7.7109375" style="0" customWidth="1"/>
    <col min="8" max="8" width="9.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4" t="s">
        <v>1</v>
      </c>
      <c r="E2" s="5"/>
      <c r="F2" s="5" t="s">
        <v>2</v>
      </c>
      <c r="G2" s="5"/>
      <c r="H2" s="5"/>
      <c r="I2" s="6"/>
      <c r="J2" s="5"/>
      <c r="K2" s="5"/>
      <c r="L2" s="3" t="s">
        <v>16</v>
      </c>
      <c r="M2" s="5"/>
    </row>
    <row r="3" spans="1:14" ht="15.75">
      <c r="A3" s="2" t="s">
        <v>31</v>
      </c>
      <c r="B3" s="4" t="s">
        <v>3</v>
      </c>
      <c r="C3" s="2" t="s">
        <v>4</v>
      </c>
      <c r="D3" s="2"/>
      <c r="E3" s="7" t="s">
        <v>5</v>
      </c>
      <c r="F3" s="7"/>
      <c r="G3" s="7"/>
      <c r="H3" s="7"/>
      <c r="I3" s="7"/>
      <c r="J3" s="4" t="s">
        <v>11</v>
      </c>
      <c r="K3" s="7" t="s">
        <v>17</v>
      </c>
      <c r="L3" s="7"/>
      <c r="M3" s="7"/>
      <c r="N3" s="4" t="s">
        <v>6</v>
      </c>
    </row>
    <row r="4" spans="1:14" ht="15.75">
      <c r="A4" s="29" t="s">
        <v>32</v>
      </c>
      <c r="B4" s="8"/>
      <c r="C4" s="8"/>
      <c r="D4" s="8"/>
      <c r="E4" s="23" t="s">
        <v>7</v>
      </c>
      <c r="F4" s="23" t="s">
        <v>8</v>
      </c>
      <c r="G4" s="9" t="s">
        <v>9</v>
      </c>
      <c r="H4" s="23" t="s">
        <v>10</v>
      </c>
      <c r="I4" s="9"/>
      <c r="J4" s="9"/>
      <c r="K4" s="9" t="s">
        <v>13</v>
      </c>
      <c r="L4" s="23" t="s">
        <v>12</v>
      </c>
      <c r="M4" s="23" t="s">
        <v>10</v>
      </c>
      <c r="N4" s="23" t="s">
        <v>7</v>
      </c>
    </row>
    <row r="5" spans="1:14" ht="15.75">
      <c r="A5" s="2"/>
      <c r="B5" s="31" t="s">
        <v>18</v>
      </c>
      <c r="C5" s="32"/>
      <c r="D5" s="27" t="s">
        <v>19</v>
      </c>
      <c r="F5" s="25"/>
      <c r="G5" s="25"/>
      <c r="J5" s="24" t="s">
        <v>20</v>
      </c>
      <c r="K5" s="24"/>
      <c r="L5" s="25"/>
      <c r="M5" s="25"/>
      <c r="N5" s="25"/>
    </row>
    <row r="6" spans="1:14" ht="15.75">
      <c r="A6" s="2" t="s">
        <v>21</v>
      </c>
      <c r="B6" s="10">
        <v>77.404</v>
      </c>
      <c r="C6" s="10">
        <v>76.61</v>
      </c>
      <c r="D6" s="10">
        <f>+F6/C6</f>
        <v>43.45621981464561</v>
      </c>
      <c r="E6" s="11">
        <v>150.885</v>
      </c>
      <c r="F6" s="11">
        <f>F19</f>
        <v>3329.181</v>
      </c>
      <c r="G6" s="11">
        <f>G19</f>
        <v>14.448986251732201</v>
      </c>
      <c r="H6" s="11">
        <f>SUM(E6:G6)</f>
        <v>3494.514986251732</v>
      </c>
      <c r="I6" s="11"/>
      <c r="J6" s="11">
        <v>1648.043</v>
      </c>
      <c r="K6" s="11">
        <f>M6-J6-L6</f>
        <v>130.15013211153223</v>
      </c>
      <c r="L6" s="11">
        <f>L19</f>
        <v>1501.3088541401999</v>
      </c>
      <c r="M6" s="11">
        <f>+H6-N6</f>
        <v>3279.501986251732</v>
      </c>
      <c r="N6" s="11">
        <f>N18</f>
        <v>215.013</v>
      </c>
    </row>
    <row r="7" spans="1:14" ht="18.75">
      <c r="A7" s="2" t="s">
        <v>22</v>
      </c>
      <c r="B7" s="10">
        <v>75.046</v>
      </c>
      <c r="C7" s="10">
        <v>73.776</v>
      </c>
      <c r="D7" s="10">
        <f>+F7/C7</f>
        <v>41.93130557362828</v>
      </c>
      <c r="E7" s="11">
        <f>+N6</f>
        <v>215.013</v>
      </c>
      <c r="F7" s="11">
        <f>F22</f>
        <v>3093.524</v>
      </c>
      <c r="G7" s="11">
        <f>G26</f>
        <v>16.1352383836245</v>
      </c>
      <c r="H7" s="11">
        <f>SUM(E7:G7)</f>
        <v>3324.6722383836245</v>
      </c>
      <c r="I7" s="11"/>
      <c r="J7" s="11">
        <v>1703</v>
      </c>
      <c r="K7" s="11">
        <f>M7-J7-L7</f>
        <v>90.41237567895473</v>
      </c>
      <c r="L7" s="11">
        <f>L26</f>
        <v>1361.8428627046699</v>
      </c>
      <c r="M7" s="11">
        <f>+H7-N7</f>
        <v>3155.2552383836246</v>
      </c>
      <c r="N7" s="11">
        <f>N25</f>
        <v>169.417</v>
      </c>
    </row>
    <row r="8" spans="1:14" ht="18.75">
      <c r="A8" s="2" t="s">
        <v>23</v>
      </c>
      <c r="B8" s="10">
        <v>77.203</v>
      </c>
      <c r="C8" s="10">
        <v>75.693</v>
      </c>
      <c r="D8" s="10">
        <f>+F8/C8</f>
        <v>37.78803852403789</v>
      </c>
      <c r="E8" s="11">
        <f>N7</f>
        <v>169.417</v>
      </c>
      <c r="F8" s="11">
        <v>2860.29</v>
      </c>
      <c r="G8" s="11">
        <v>20</v>
      </c>
      <c r="H8" s="11">
        <f>SUM(E8:G8)</f>
        <v>3049.707</v>
      </c>
      <c r="I8" s="11"/>
      <c r="J8" s="11">
        <v>1540</v>
      </c>
      <c r="K8" s="11">
        <f>M8-J8-L8</f>
        <v>114.70699999999988</v>
      </c>
      <c r="L8" s="11">
        <v>1265</v>
      </c>
      <c r="M8" s="11">
        <f>+H8-N8</f>
        <v>2919.707</v>
      </c>
      <c r="N8" s="11">
        <v>130</v>
      </c>
    </row>
    <row r="9" spans="1:14" ht="15.75">
      <c r="A9" s="6"/>
      <c r="B9" s="6"/>
      <c r="C9" s="6"/>
      <c r="D9" s="6"/>
      <c r="E9" s="12"/>
      <c r="F9" s="12"/>
      <c r="G9" s="13"/>
      <c r="H9" s="12"/>
      <c r="I9" s="12"/>
      <c r="J9" s="13"/>
      <c r="K9" s="13"/>
      <c r="L9" s="13"/>
      <c r="M9" s="13"/>
      <c r="N9" s="14"/>
    </row>
    <row r="10" spans="1:14" ht="15.75">
      <c r="A10" s="1" t="s">
        <v>24</v>
      </c>
      <c r="B10" s="1"/>
      <c r="C10" s="1"/>
      <c r="D10" s="1"/>
      <c r="E10" s="12"/>
      <c r="F10" s="12"/>
      <c r="G10" s="13"/>
      <c r="H10" s="12"/>
      <c r="I10" s="1"/>
      <c r="J10" s="13"/>
      <c r="K10" s="13"/>
      <c r="L10" s="13"/>
      <c r="M10" s="13"/>
      <c r="N10" s="14"/>
    </row>
    <row r="11" spans="1:13" ht="15.75">
      <c r="A11" s="6"/>
      <c r="B11" s="6"/>
      <c r="C11" s="6"/>
      <c r="D11" s="6"/>
      <c r="E11" s="5"/>
      <c r="F11" s="5" t="s">
        <v>2</v>
      </c>
      <c r="G11" s="5"/>
      <c r="H11" s="5"/>
      <c r="I11" s="6"/>
      <c r="J11" s="5"/>
      <c r="K11" s="5"/>
      <c r="L11" s="3" t="s">
        <v>16</v>
      </c>
      <c r="M11" s="5"/>
    </row>
    <row r="12" spans="1:14" ht="15.75">
      <c r="A12" s="6"/>
      <c r="B12" s="6"/>
      <c r="C12" s="6"/>
      <c r="D12" s="6"/>
      <c r="E12" s="7" t="s">
        <v>5</v>
      </c>
      <c r="F12" s="7"/>
      <c r="G12" s="7"/>
      <c r="H12" s="7"/>
      <c r="I12" s="7"/>
      <c r="J12" s="4" t="s">
        <v>25</v>
      </c>
      <c r="K12" s="7"/>
      <c r="L12" s="7"/>
      <c r="M12" s="7"/>
      <c r="N12" s="4" t="s">
        <v>6</v>
      </c>
    </row>
    <row r="13" spans="1:14" ht="15.75">
      <c r="A13" s="6"/>
      <c r="B13" s="6"/>
      <c r="C13" s="6"/>
      <c r="D13" s="6"/>
      <c r="E13" s="23" t="s">
        <v>7</v>
      </c>
      <c r="F13" s="23" t="s">
        <v>8</v>
      </c>
      <c r="G13" s="9" t="s">
        <v>9</v>
      </c>
      <c r="H13" s="23" t="s">
        <v>10</v>
      </c>
      <c r="I13" s="9"/>
      <c r="J13" s="9" t="s">
        <v>13</v>
      </c>
      <c r="K13" s="9"/>
      <c r="L13" s="23" t="s">
        <v>12</v>
      </c>
      <c r="M13" s="23" t="s">
        <v>10</v>
      </c>
      <c r="N13" s="23" t="s">
        <v>7</v>
      </c>
    </row>
    <row r="14" spans="1:14" ht="15.75">
      <c r="A14" s="2" t="s">
        <v>21</v>
      </c>
      <c r="B14" s="6"/>
      <c r="C14" s="6"/>
      <c r="D14" s="6"/>
      <c r="E14" s="14"/>
      <c r="F14" s="12"/>
      <c r="G14" s="12"/>
      <c r="H14" s="12"/>
      <c r="I14" s="12"/>
      <c r="J14" s="12"/>
      <c r="K14" s="12"/>
      <c r="L14" s="12"/>
      <c r="M14" s="12"/>
      <c r="N14" s="14"/>
    </row>
    <row r="15" spans="1:14" ht="15.75">
      <c r="A15" s="2" t="s">
        <v>33</v>
      </c>
      <c r="E15" s="14">
        <v>150.885</v>
      </c>
      <c r="F15" s="16">
        <v>3329.181</v>
      </c>
      <c r="G15" s="13">
        <f>((1.892356+12.797425)+(16.157802+18.592107)+(34.338299+17.984528))*2.204622/60</f>
        <v>3.7391313958929002</v>
      </c>
      <c r="H15" s="12">
        <f>SUM(E15:G15)</f>
        <v>3483.8051313958927</v>
      </c>
      <c r="I15" s="12"/>
      <c r="J15" s="12">
        <f>M15-L15</f>
        <v>587.6937876060929</v>
      </c>
      <c r="K15" s="12"/>
      <c r="L15" s="13">
        <f>(1854.608+7999.892+6965.454)*2.204622/60</f>
        <v>618.0273437897999</v>
      </c>
      <c r="M15" s="12">
        <f>+H15-N15</f>
        <v>1205.7211313958928</v>
      </c>
      <c r="N15" s="14">
        <v>2278.084</v>
      </c>
    </row>
    <row r="16" spans="1:14" ht="15.75">
      <c r="A16" s="2" t="s">
        <v>34</v>
      </c>
      <c r="E16" s="12">
        <f>N15</f>
        <v>2278.084</v>
      </c>
      <c r="F16" s="16" t="s">
        <v>26</v>
      </c>
      <c r="G16" s="12">
        <f>((34.056773+13.953645)+(33.680686+4.086614+9.224293)+(29.07119+5.920373+2.676359))*2.204622/60</f>
        <v>4.8747842171721</v>
      </c>
      <c r="H16" s="12">
        <f>SUM(E16:G16)</f>
        <v>2282.958784217172</v>
      </c>
      <c r="I16" s="12"/>
      <c r="J16" s="12">
        <f>M16-L16</f>
        <v>481.19600858897184</v>
      </c>
      <c r="K16" s="12"/>
      <c r="L16" s="12">
        <f>(5328.565+5043.926+4676.695)*2.204622/60</f>
        <v>552.9627756282</v>
      </c>
      <c r="M16" s="12">
        <f>+H16-N16</f>
        <v>1034.1587842171718</v>
      </c>
      <c r="N16" s="14">
        <v>1248.8</v>
      </c>
    </row>
    <row r="17" spans="1:14" ht="15.75">
      <c r="A17" s="2" t="s">
        <v>35</v>
      </c>
      <c r="E17" s="12">
        <f>N16</f>
        <v>1248.8</v>
      </c>
      <c r="F17" s="16" t="s">
        <v>26</v>
      </c>
      <c r="G17" s="12">
        <f>((16.275495+6.172565+9.1136)+(10.79518+8.118303+8.3269)+(7.462335+6.902733+6.662696))*2.204622/60</f>
        <v>2.9332424794659</v>
      </c>
      <c r="H17" s="12">
        <f>SUM(E17:G17)</f>
        <v>1251.7332424794658</v>
      </c>
      <c r="I17" s="12"/>
      <c r="J17" s="12">
        <f>M17-L17</f>
        <v>407.9605287787658</v>
      </c>
      <c r="K17" s="12"/>
      <c r="L17" s="12">
        <f>(3366.696+1810.551+932.364)*2.204622/60</f>
        <v>224.48971370069998</v>
      </c>
      <c r="M17" s="12">
        <f>+H17-N17</f>
        <v>632.4502424794658</v>
      </c>
      <c r="N17" s="14">
        <v>619.283</v>
      </c>
    </row>
    <row r="18" spans="1:14" ht="15.75">
      <c r="A18" s="15" t="s">
        <v>36</v>
      </c>
      <c r="E18" s="12">
        <f>N17</f>
        <v>619.283</v>
      </c>
      <c r="F18" s="16" t="s">
        <v>26</v>
      </c>
      <c r="G18" s="12">
        <f>((14.329609+5.769896+6.808564)+(9.402357+7.620789+7.713398)+(17.32651+5.110408+4.893318))*2.204622/60</f>
        <v>2.9018281592013</v>
      </c>
      <c r="H18" s="12">
        <f>SUM(E18:G18)</f>
        <v>622.1848281592013</v>
      </c>
      <c r="I18" s="12"/>
      <c r="J18" s="12">
        <f>M18-L18</f>
        <v>301.34280713770124</v>
      </c>
      <c r="K18" s="12"/>
      <c r="L18" s="12">
        <f>(856.122+826.084+1197.989)*2.204622/60</f>
        <v>105.8290210215</v>
      </c>
      <c r="M18" s="12">
        <f>+H18-N18</f>
        <v>407.17182815920125</v>
      </c>
      <c r="N18" s="14">
        <v>215.013</v>
      </c>
    </row>
    <row r="19" spans="1:14" ht="15.75">
      <c r="A19" s="2" t="s">
        <v>10</v>
      </c>
      <c r="E19" s="14"/>
      <c r="F19" s="16">
        <f>F15</f>
        <v>3329.181</v>
      </c>
      <c r="G19" s="13">
        <f>G15+G16+G17+G18</f>
        <v>14.448986251732201</v>
      </c>
      <c r="H19" s="12">
        <f>E15+F19+G19</f>
        <v>3494.514986251732</v>
      </c>
      <c r="I19" s="12"/>
      <c r="J19" s="12">
        <f>J15+J16+J17+J18</f>
        <v>1778.1931321115317</v>
      </c>
      <c r="K19" s="12"/>
      <c r="L19" s="13">
        <f>L15+L16+L17+L18</f>
        <v>1501.3088541401999</v>
      </c>
      <c r="M19" s="12">
        <f>M15+M16+M17+M18</f>
        <v>3279.5019862517315</v>
      </c>
      <c r="N19" s="14"/>
    </row>
    <row r="20" spans="1:14" ht="15.75">
      <c r="A20" s="2"/>
      <c r="E20" s="14"/>
      <c r="F20" s="16"/>
      <c r="G20" s="13"/>
      <c r="H20" s="12"/>
      <c r="I20" s="12"/>
      <c r="J20" s="12"/>
      <c r="K20" s="12"/>
      <c r="L20" s="13"/>
      <c r="M20" s="12"/>
      <c r="N20" s="14"/>
    </row>
    <row r="21" spans="1:14" ht="15.75">
      <c r="A21" s="2" t="s">
        <v>27</v>
      </c>
      <c r="B21" s="6"/>
      <c r="C21" s="6"/>
      <c r="D21" s="6"/>
      <c r="E21" s="14"/>
      <c r="F21" s="12"/>
      <c r="G21" s="14"/>
      <c r="H21" s="12"/>
      <c r="I21" s="12"/>
      <c r="J21" s="14"/>
      <c r="K21" s="14"/>
      <c r="L21" s="14"/>
      <c r="M21" s="14"/>
      <c r="N21" s="14"/>
    </row>
    <row r="22" spans="1:14" ht="18.75" customHeight="1">
      <c r="A22" s="2" t="s">
        <v>33</v>
      </c>
      <c r="B22" s="6"/>
      <c r="C22" s="6"/>
      <c r="D22" s="6"/>
      <c r="E22" s="14">
        <f>N18</f>
        <v>215.013</v>
      </c>
      <c r="F22" s="16">
        <v>3093.524</v>
      </c>
      <c r="G22" s="12">
        <f>((12.31458+2.900991+5.307676)+(22.110741+2.856613+6.896872)+(13.507543+3.628463+7.880827))*2.204622/60</f>
        <v>2.8441205983722004</v>
      </c>
      <c r="H22" s="12">
        <f>SUM(E22:G22)</f>
        <v>3311.381120598372</v>
      </c>
      <c r="I22" s="12"/>
      <c r="J22" s="12">
        <f>M22-L22</f>
        <v>516.5955746809718</v>
      </c>
      <c r="K22" s="12"/>
      <c r="L22" s="13">
        <f>(1295.364+5258.759+5009.779)*2.204622/60</f>
        <v>424.90054591740005</v>
      </c>
      <c r="M22" s="12">
        <f>+H22-N22</f>
        <v>941.4961205983718</v>
      </c>
      <c r="N22" s="14">
        <v>2369.885</v>
      </c>
    </row>
    <row r="23" spans="1:14" ht="15.75">
      <c r="A23" s="2" t="s">
        <v>34</v>
      </c>
      <c r="B23" s="6"/>
      <c r="C23" s="6"/>
      <c r="D23" s="6"/>
      <c r="E23" s="14">
        <f>N22</f>
        <v>2369.885</v>
      </c>
      <c r="F23" s="16" t="s">
        <v>26</v>
      </c>
      <c r="G23" s="12">
        <f>((15.003981+5.165242+4.202625)+(14.931656+7.735794+4.388708)+(21.120822+6.262535+6.691503))*2.204622/60</f>
        <v>3.1416916574442</v>
      </c>
      <c r="H23" s="12">
        <f>SUM(E23:G23)</f>
        <v>2373.0266916574446</v>
      </c>
      <c r="I23" s="12"/>
      <c r="J23" s="12">
        <f>M23-L23</f>
        <v>523.9961548514923</v>
      </c>
      <c r="K23" s="12"/>
      <c r="L23" s="13">
        <f>(4053.801+4.190218+4683.243+0.104861+4173.597)*2.204622/60</f>
        <v>474.54253680595235</v>
      </c>
      <c r="M23" s="12">
        <f>+H23-N23</f>
        <v>998.5386916574446</v>
      </c>
      <c r="N23" s="14">
        <v>1374.488</v>
      </c>
    </row>
    <row r="24" spans="1:14" ht="15.75">
      <c r="A24" s="2" t="s">
        <v>35</v>
      </c>
      <c r="B24" s="6"/>
      <c r="C24" s="6"/>
      <c r="D24" s="6"/>
      <c r="E24" s="14">
        <f>N23</f>
        <v>1374.488</v>
      </c>
      <c r="F24" s="16" t="s">
        <v>26</v>
      </c>
      <c r="G24" s="12">
        <f>((42.393211+6.729166+11.886343)+(18.42517+7.399412+16.125367)+(20.737243+7.094669+14.289474))*2.204622/60</f>
        <v>5.3307780169035</v>
      </c>
      <c r="H24" s="12">
        <f>SUM(E24:G24)</f>
        <v>1379.8187780169035</v>
      </c>
      <c r="I24" s="12"/>
      <c r="J24" s="12">
        <f>M24-L24</f>
        <v>453.9034791290034</v>
      </c>
      <c r="K24" s="12"/>
      <c r="L24" s="13">
        <f>(3175.118+2023.666+1835.083)*2.204622/60</f>
        <v>258.45029888790003</v>
      </c>
      <c r="M24" s="12">
        <f>+H24-N24</f>
        <v>712.3537780169034</v>
      </c>
      <c r="N24" s="14">
        <v>667.465</v>
      </c>
    </row>
    <row r="25" spans="1:14" ht="18.75" customHeight="1">
      <c r="A25" s="15" t="s">
        <v>36</v>
      </c>
      <c r="B25" s="6"/>
      <c r="C25" s="6"/>
      <c r="D25" s="6"/>
      <c r="E25" s="14">
        <f>N24</f>
        <v>667.465</v>
      </c>
      <c r="F25" s="16" t="s">
        <v>26</v>
      </c>
      <c r="G25" s="12">
        <f>(15.659304+11.404844+22.813478+24.251261+11.735073+14.514421+(9.013094+11.158599+10.592084))*2.204622/60</f>
        <v>4.818648110904601</v>
      </c>
      <c r="H25" s="12">
        <f>SUM(E25:G25)</f>
        <v>672.2836481109047</v>
      </c>
      <c r="I25" s="12"/>
      <c r="J25" s="12">
        <f>M25-L25</f>
        <v>298.91716701748715</v>
      </c>
      <c r="K25" s="12"/>
      <c r="L25" s="13">
        <f>((0+1465.497)+(0+2005.44)+(0.060275+2079.6))*2.204622/60</f>
        <v>203.94948109341752</v>
      </c>
      <c r="M25" s="12">
        <f>+H25-N25</f>
        <v>502.86664811090463</v>
      </c>
      <c r="N25" s="14">
        <v>169.417</v>
      </c>
    </row>
    <row r="26" spans="1:14" ht="18.75" customHeight="1">
      <c r="A26" s="2" t="s">
        <v>10</v>
      </c>
      <c r="B26" s="6"/>
      <c r="C26" s="6"/>
      <c r="D26" s="6"/>
      <c r="E26" s="14"/>
      <c r="F26" s="16">
        <f>F22</f>
        <v>3093.524</v>
      </c>
      <c r="G26" s="13">
        <f>G22+G23+G24+G25</f>
        <v>16.1352383836245</v>
      </c>
      <c r="H26" s="12">
        <f>E22+F26+G26</f>
        <v>3324.6722383836245</v>
      </c>
      <c r="I26" s="12"/>
      <c r="J26" s="13">
        <f>J22+J23+J24+J25</f>
        <v>1793.4123756789547</v>
      </c>
      <c r="K26" s="13"/>
      <c r="L26" s="13">
        <f>L22+L23+L24+L25</f>
        <v>1361.8428627046699</v>
      </c>
      <c r="M26" s="13">
        <f>M22+M23+M24+M25</f>
        <v>3155.2552383836246</v>
      </c>
      <c r="N26" s="14"/>
    </row>
    <row r="27" spans="1:14" ht="15.75">
      <c r="A27" s="1"/>
      <c r="B27" s="1"/>
      <c r="C27" s="1"/>
      <c r="D27" s="1"/>
      <c r="E27" s="17"/>
      <c r="F27" s="18"/>
      <c r="G27" s="17"/>
      <c r="H27" s="18"/>
      <c r="I27" s="18"/>
      <c r="J27" s="17"/>
      <c r="K27" s="17"/>
      <c r="L27" s="17"/>
      <c r="M27" s="17"/>
      <c r="N27" s="17"/>
    </row>
    <row r="28" spans="1:14" ht="18.75">
      <c r="A28" s="19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20"/>
      <c r="M28" s="6"/>
      <c r="N28" s="6"/>
    </row>
    <row r="29" spans="1:14" ht="15.75">
      <c r="A29" s="2" t="s">
        <v>29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75">
      <c r="A30" s="28" t="s">
        <v>30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9" ht="15.75">
      <c r="A31" s="2" t="s">
        <v>14</v>
      </c>
      <c r="B31" s="21">
        <f ca="1">NOW()</f>
        <v>41199.48266678241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6"/>
      <c r="P31" s="26"/>
      <c r="Q31" s="26"/>
      <c r="R31" s="26"/>
      <c r="S31" s="26"/>
    </row>
    <row r="32" spans="15:18" ht="12.75">
      <c r="O32" s="26"/>
      <c r="P32" s="26"/>
      <c r="Q32" s="26"/>
      <c r="R32" s="26"/>
    </row>
    <row r="33" spans="15:18" ht="12.75">
      <c r="O33" s="26"/>
      <c r="P33" s="26"/>
      <c r="Q33" s="26"/>
      <c r="R33" s="26"/>
    </row>
    <row r="34" spans="15:18" ht="12.75">
      <c r="O34" s="26"/>
      <c r="P34" s="26"/>
      <c r="Q34" s="26"/>
      <c r="R34" s="26"/>
    </row>
    <row r="35" spans="15:18" ht="12.75">
      <c r="O35" s="26"/>
      <c r="P35" s="26"/>
      <c r="Q35" s="26"/>
      <c r="R35" s="26"/>
    </row>
    <row r="36" spans="6:18" ht="12.75">
      <c r="F36" s="22"/>
      <c r="O36" s="26"/>
      <c r="P36" s="26"/>
      <c r="Q36" s="26"/>
      <c r="R36" s="26"/>
    </row>
    <row r="37" spans="15:18" ht="12.75">
      <c r="O37" s="26"/>
      <c r="P37" s="26"/>
      <c r="Q37" s="26"/>
      <c r="R37" s="26"/>
    </row>
    <row r="38" spans="15:18" ht="12.75">
      <c r="O38" s="26"/>
      <c r="P38" s="26"/>
      <c r="Q38" s="26"/>
      <c r="R38" s="26"/>
    </row>
    <row r="39" spans="15:18" ht="12.75">
      <c r="O39" s="26"/>
      <c r="P39" s="26"/>
      <c r="Q39" s="26"/>
      <c r="R39" s="26"/>
    </row>
    <row r="41" ht="12.75">
      <c r="O41" s="26"/>
    </row>
    <row r="42" ht="12.75">
      <c r="O42" s="26"/>
    </row>
    <row r="43" ht="12.75">
      <c r="O43" s="26"/>
    </row>
    <row r="44" ht="12.75">
      <c r="O44" s="26"/>
    </row>
    <row r="45" ht="12.75">
      <c r="O45" s="26"/>
    </row>
    <row r="46" ht="12.75">
      <c r="O46" s="26"/>
    </row>
    <row r="47" ht="12.75">
      <c r="O47" s="26"/>
    </row>
    <row r="48" ht="12.75">
      <c r="O48" s="26"/>
    </row>
    <row r="49" ht="12.75">
      <c r="O49" s="26"/>
    </row>
    <row r="50" ht="12.75">
      <c r="O50" s="26"/>
    </row>
    <row r="51" ht="12.75">
      <c r="O51" s="26"/>
    </row>
    <row r="52" ht="12.75">
      <c r="O52" s="26"/>
    </row>
    <row r="53" ht="12.75">
      <c r="O53" s="26"/>
    </row>
    <row r="54" ht="12.75">
      <c r="O54" s="26"/>
    </row>
    <row r="55" ht="12.75">
      <c r="O55" s="26"/>
    </row>
    <row r="56" ht="12.75">
      <c r="O56" s="26"/>
    </row>
    <row r="57" ht="12.75">
      <c r="O57" s="26"/>
    </row>
    <row r="58" ht="12.75">
      <c r="O58" s="26"/>
    </row>
    <row r="59" ht="12.75">
      <c r="O59" s="26"/>
    </row>
    <row r="60" ht="12.75">
      <c r="O60" s="26"/>
    </row>
    <row r="61" ht="12.75">
      <c r="O61" s="26"/>
    </row>
    <row r="62" ht="12.75">
      <c r="O62" s="26"/>
    </row>
    <row r="63" ht="12.75">
      <c r="O63" s="26"/>
    </row>
    <row r="64" ht="12.75">
      <c r="O64" s="26"/>
    </row>
    <row r="65" ht="12.75">
      <c r="O65" s="26"/>
    </row>
    <row r="66" ht="12.75">
      <c r="O66" s="26"/>
    </row>
    <row r="67" ht="12.75">
      <c r="O67" s="26"/>
    </row>
    <row r="68" ht="12.75">
      <c r="O68" s="26"/>
    </row>
    <row r="69" ht="12.75">
      <c r="O69" s="26"/>
    </row>
    <row r="70" ht="12.75">
      <c r="O70" s="26"/>
    </row>
    <row r="71" ht="12.75">
      <c r="O71" s="26"/>
    </row>
    <row r="72" ht="12.75">
      <c r="O72" s="26"/>
    </row>
    <row r="73" ht="12.75">
      <c r="O73" s="26"/>
    </row>
    <row r="74" ht="12.75">
      <c r="O74" s="26"/>
    </row>
    <row r="75" ht="12.75">
      <c r="O75" s="26"/>
    </row>
    <row r="76" ht="12.75">
      <c r="O76" s="26"/>
    </row>
    <row r="77" ht="12.75">
      <c r="O77" s="26"/>
    </row>
    <row r="78" ht="12.75">
      <c r="O78" s="26"/>
    </row>
    <row r="79" ht="12.75">
      <c r="O79" s="26"/>
    </row>
    <row r="80" ht="12.75">
      <c r="O80" s="26"/>
    </row>
    <row r="81" ht="12.75">
      <c r="O81" s="26"/>
    </row>
    <row r="82" ht="12.75">
      <c r="O82" s="26"/>
    </row>
    <row r="83" ht="12.75">
      <c r="O83" s="26"/>
    </row>
    <row r="84" ht="12.75">
      <c r="O84" s="26"/>
    </row>
    <row r="85" ht="12.75">
      <c r="O85" s="26"/>
    </row>
    <row r="86" ht="12.75">
      <c r="O86" s="26"/>
    </row>
    <row r="87" ht="12.75">
      <c r="O87" s="26"/>
    </row>
    <row r="88" ht="12.75">
      <c r="O88" s="26"/>
    </row>
    <row r="89" ht="12.75">
      <c r="O89" s="26"/>
    </row>
    <row r="90" ht="12.75">
      <c r="O90" s="26"/>
    </row>
    <row r="91" ht="12.75">
      <c r="O91" s="26"/>
    </row>
    <row r="92" ht="12.75">
      <c r="O92" s="26"/>
    </row>
    <row r="93" ht="12.75">
      <c r="O93" s="26"/>
    </row>
    <row r="94" ht="12.75">
      <c r="O94" s="26"/>
    </row>
    <row r="95" ht="12.75">
      <c r="O95" s="26"/>
    </row>
    <row r="96" ht="12.75">
      <c r="O96" s="26"/>
    </row>
    <row r="97" ht="12.75">
      <c r="O97" s="26"/>
    </row>
    <row r="98" ht="12.75">
      <c r="O98" s="26"/>
    </row>
    <row r="99" ht="12.75">
      <c r="O99" s="26"/>
    </row>
    <row r="100" ht="12.75">
      <c r="O100" s="26"/>
    </row>
    <row r="101" ht="12.75">
      <c r="O101" s="26"/>
    </row>
    <row r="102" ht="12.75">
      <c r="O102" s="26"/>
    </row>
    <row r="103" ht="12.75">
      <c r="O103" s="26"/>
    </row>
    <row r="104" ht="12.75">
      <c r="O104" s="26"/>
    </row>
    <row r="105" ht="12.75">
      <c r="O105" s="26"/>
    </row>
    <row r="106" ht="12.75">
      <c r="O106" s="26"/>
    </row>
    <row r="107" ht="12.75">
      <c r="O107" s="26"/>
    </row>
    <row r="108" ht="12.75">
      <c r="O108" s="26"/>
    </row>
    <row r="109" ht="12.75">
      <c r="O109" s="26"/>
    </row>
    <row r="110" ht="12.75">
      <c r="O110" s="26"/>
    </row>
    <row r="111" ht="12.75">
      <c r="O111" s="26"/>
    </row>
    <row r="112" ht="12.75">
      <c r="O112" s="26"/>
    </row>
    <row r="113" ht="12.75">
      <c r="O113" s="26"/>
    </row>
    <row r="114" ht="12.75">
      <c r="O114" s="26"/>
    </row>
    <row r="115" ht="12.75">
      <c r="O115" s="26"/>
    </row>
    <row r="116" ht="12.75">
      <c r="O116" s="26"/>
    </row>
    <row r="117" ht="12.75">
      <c r="O117" s="26"/>
    </row>
    <row r="118" ht="12.75">
      <c r="O118" s="26"/>
    </row>
    <row r="119" ht="12.75">
      <c r="O119" s="26"/>
    </row>
    <row r="120" ht="12.75">
      <c r="O120" s="26"/>
    </row>
    <row r="121" ht="12.75">
      <c r="O121" s="26"/>
    </row>
    <row r="122" ht="12.75">
      <c r="O122" s="26"/>
    </row>
    <row r="123" ht="12.75">
      <c r="O123" s="26"/>
    </row>
    <row r="124" ht="12.75">
      <c r="O124" s="26"/>
    </row>
    <row r="125" ht="12.75">
      <c r="O125" s="26"/>
    </row>
    <row r="126" ht="12.75">
      <c r="O126" s="26"/>
    </row>
    <row r="127" ht="12.75">
      <c r="O127" s="26"/>
    </row>
    <row r="128" ht="12.75">
      <c r="O128" s="26"/>
    </row>
    <row r="129" ht="12.75">
      <c r="O129" s="26"/>
    </row>
    <row r="130" ht="12.75">
      <c r="O130" s="26"/>
    </row>
    <row r="131" ht="12.75">
      <c r="O131" s="26"/>
    </row>
    <row r="132" ht="12.75">
      <c r="O132" s="26"/>
    </row>
    <row r="133" ht="12.75">
      <c r="O133" s="26"/>
    </row>
    <row r="134" ht="12.75">
      <c r="O134" s="26"/>
    </row>
    <row r="135" ht="12.75">
      <c r="O135" s="26"/>
    </row>
    <row r="136" ht="12.75">
      <c r="O136" s="26"/>
    </row>
    <row r="137" ht="12.75">
      <c r="O137" s="26"/>
    </row>
    <row r="138" ht="12.75">
      <c r="O138" s="26"/>
    </row>
    <row r="139" ht="12.75">
      <c r="O139" s="26"/>
    </row>
    <row r="140" ht="12.75">
      <c r="O140" s="26"/>
    </row>
    <row r="141" ht="12.75">
      <c r="O141" s="26"/>
    </row>
    <row r="142" ht="12.75">
      <c r="O142" s="26"/>
    </row>
    <row r="143" ht="12.75">
      <c r="O143" s="26"/>
    </row>
    <row r="144" ht="12.75">
      <c r="O144" s="26"/>
    </row>
    <row r="145" ht="12.75">
      <c r="O145" s="26"/>
    </row>
    <row r="146" ht="12.75">
      <c r="O146" s="26"/>
    </row>
    <row r="147" ht="12.75">
      <c r="O147" s="26"/>
    </row>
    <row r="148" ht="12.75">
      <c r="O148" s="26"/>
    </row>
    <row r="149" ht="12.75">
      <c r="O149" s="26"/>
    </row>
    <row r="150" ht="12.75">
      <c r="O150" s="26"/>
    </row>
    <row r="151" ht="12.75">
      <c r="O151" s="26"/>
    </row>
    <row r="152" ht="12.75">
      <c r="O152" s="26"/>
    </row>
    <row r="153" ht="12.75">
      <c r="O153" s="26"/>
    </row>
    <row r="154" ht="12.75">
      <c r="O154" s="26"/>
    </row>
    <row r="155" ht="12.75">
      <c r="O155" s="26"/>
    </row>
    <row r="156" ht="12.75">
      <c r="O156" s="26"/>
    </row>
    <row r="157" ht="12.75">
      <c r="O157" s="26"/>
    </row>
    <row r="158" ht="12.75">
      <c r="O158" s="26"/>
    </row>
    <row r="159" ht="12.75">
      <c r="O159" s="26"/>
    </row>
    <row r="160" ht="12.75">
      <c r="O160" s="26"/>
    </row>
    <row r="161" ht="12.75">
      <c r="O161" s="26"/>
    </row>
    <row r="162" ht="12.75">
      <c r="O162" s="26"/>
    </row>
    <row r="163" ht="12.75">
      <c r="O163" s="26"/>
    </row>
    <row r="164" ht="12.75">
      <c r="O164" s="26"/>
    </row>
    <row r="165" ht="12.75">
      <c r="O165" s="26"/>
    </row>
    <row r="166" ht="12.75">
      <c r="O166" s="26"/>
    </row>
    <row r="167" ht="12.75">
      <c r="O167" s="26"/>
    </row>
    <row r="168" ht="12.75">
      <c r="O168" s="26"/>
    </row>
    <row r="169" ht="12.75">
      <c r="O169" s="26"/>
    </row>
    <row r="170" ht="12.75">
      <c r="O170" s="26"/>
    </row>
    <row r="171" ht="12.75">
      <c r="O171" s="26"/>
    </row>
    <row r="172" ht="12.75">
      <c r="O172" s="26"/>
    </row>
    <row r="173" ht="12.75">
      <c r="O173" s="26"/>
    </row>
    <row r="174" ht="12.75">
      <c r="O174" s="26"/>
    </row>
    <row r="175" ht="12.75">
      <c r="O175" s="26"/>
    </row>
    <row r="176" ht="12.75">
      <c r="O176" s="26"/>
    </row>
    <row r="177" ht="12.75">
      <c r="O177" s="26"/>
    </row>
    <row r="178" ht="12.75">
      <c r="O178" s="26"/>
    </row>
    <row r="179" ht="12.75">
      <c r="O179" s="26"/>
    </row>
    <row r="180" ht="12.75">
      <c r="O180" s="26"/>
    </row>
    <row r="181" ht="12.75">
      <c r="O181" s="26"/>
    </row>
    <row r="182" ht="12.75">
      <c r="O182" s="26"/>
    </row>
    <row r="183" ht="12.75">
      <c r="O183" s="26"/>
    </row>
    <row r="184" ht="12.75">
      <c r="O184" s="26"/>
    </row>
    <row r="185" ht="12.75">
      <c r="O185" s="26"/>
    </row>
    <row r="186" ht="12.75">
      <c r="O186" s="26"/>
    </row>
    <row r="187" ht="12.75">
      <c r="O187" s="26"/>
    </row>
    <row r="188" ht="12.75">
      <c r="O188" s="26"/>
    </row>
    <row r="189" ht="12.75">
      <c r="O189" s="26"/>
    </row>
    <row r="190" ht="12.75">
      <c r="O190" s="26"/>
    </row>
    <row r="191" ht="12.75">
      <c r="O191" s="26"/>
    </row>
    <row r="192" ht="12.75">
      <c r="O192" s="26"/>
    </row>
    <row r="193" ht="12.75">
      <c r="O193" s="26"/>
    </row>
    <row r="194" ht="12.75">
      <c r="O194" s="26"/>
    </row>
    <row r="195" ht="12.75">
      <c r="O195" s="26"/>
    </row>
    <row r="196" ht="12.75">
      <c r="O196" s="26"/>
    </row>
    <row r="197" ht="12.75">
      <c r="O197" s="26"/>
    </row>
    <row r="198" ht="12.75">
      <c r="O198" s="26"/>
    </row>
    <row r="199" ht="12.75">
      <c r="O199" s="26"/>
    </row>
    <row r="200" ht="12.75">
      <c r="O200" s="26"/>
    </row>
    <row r="201" ht="12.75">
      <c r="O201" s="26"/>
    </row>
    <row r="202" ht="12.75">
      <c r="O202" s="26"/>
    </row>
    <row r="203" ht="12.75">
      <c r="O203" s="26"/>
    </row>
    <row r="204" ht="12.75">
      <c r="O204" s="26"/>
    </row>
    <row r="205" ht="12.75">
      <c r="O205" s="26"/>
    </row>
    <row r="206" ht="12.75">
      <c r="O206" s="26"/>
    </row>
    <row r="207" ht="12.75">
      <c r="O207" s="26"/>
    </row>
    <row r="208" ht="12.75">
      <c r="O208" s="26"/>
    </row>
    <row r="209" ht="12.75">
      <c r="O209" s="26"/>
    </row>
    <row r="210" ht="12.75">
      <c r="O210" s="26"/>
    </row>
    <row r="211" ht="12.75">
      <c r="O211" s="26"/>
    </row>
    <row r="212" ht="12.75">
      <c r="O212" s="26"/>
    </row>
    <row r="213" ht="12.75">
      <c r="O213" s="26"/>
    </row>
    <row r="214" ht="12.75">
      <c r="O214" s="26"/>
    </row>
    <row r="215" ht="12.75">
      <c r="O215" s="26"/>
    </row>
    <row r="216" ht="12.75">
      <c r="O216" s="26"/>
    </row>
    <row r="217" ht="12.75">
      <c r="O217" s="26"/>
    </row>
    <row r="218" ht="12.75">
      <c r="O218" s="26"/>
    </row>
    <row r="219" ht="12.75">
      <c r="O219" s="26"/>
    </row>
    <row r="220" ht="12.75">
      <c r="O220" s="26"/>
    </row>
    <row r="221" ht="12.75">
      <c r="O221" s="26"/>
    </row>
    <row r="222" ht="12.75">
      <c r="O222" s="26"/>
    </row>
    <row r="223" ht="12.75">
      <c r="O223" s="26"/>
    </row>
    <row r="224" ht="12.75">
      <c r="O224" s="26"/>
    </row>
    <row r="225" ht="12.75">
      <c r="O225" s="26"/>
    </row>
    <row r="226" ht="12.75">
      <c r="O226" s="26"/>
    </row>
    <row r="227" ht="12.75">
      <c r="O227" s="26"/>
    </row>
    <row r="228" ht="12.75">
      <c r="O228" s="26"/>
    </row>
    <row r="229" ht="12.75">
      <c r="O229" s="26"/>
    </row>
    <row r="230" ht="12.75">
      <c r="O230" s="26"/>
    </row>
    <row r="231" ht="12.75">
      <c r="O231" s="26"/>
    </row>
    <row r="232" ht="12.75">
      <c r="O232" s="26"/>
    </row>
    <row r="233" ht="12.75">
      <c r="O233" s="26"/>
    </row>
    <row r="234" ht="12.75">
      <c r="O234" s="26"/>
    </row>
    <row r="235" ht="12.75">
      <c r="O235" s="26"/>
    </row>
    <row r="236" ht="12.75">
      <c r="O236" s="26"/>
    </row>
    <row r="237" ht="12.75">
      <c r="O237" s="26"/>
    </row>
    <row r="238" ht="12.75">
      <c r="O238" s="26"/>
    </row>
    <row r="239" ht="12.75">
      <c r="O239" s="26"/>
    </row>
    <row r="240" ht="12.75">
      <c r="O240" s="26"/>
    </row>
    <row r="241" ht="12.75">
      <c r="O241" s="26"/>
    </row>
    <row r="242" ht="12.75">
      <c r="O242" s="26"/>
    </row>
    <row r="243" ht="12.75">
      <c r="O243" s="26"/>
    </row>
    <row r="244" ht="12.75">
      <c r="O244" s="26"/>
    </row>
    <row r="245" ht="12.75">
      <c r="O245" s="26"/>
    </row>
    <row r="246" ht="12.75">
      <c r="O246" s="26"/>
    </row>
    <row r="247" ht="12.75">
      <c r="O247" s="26"/>
    </row>
    <row r="248" ht="12.75">
      <c r="O248" s="26"/>
    </row>
    <row r="249" ht="12.75">
      <c r="O249" s="26"/>
    </row>
    <row r="250" ht="12.75">
      <c r="O250" s="26"/>
    </row>
    <row r="251" ht="12.75">
      <c r="O251" s="26"/>
    </row>
    <row r="252" ht="12.75">
      <c r="O252" s="26"/>
    </row>
    <row r="253" ht="12.75">
      <c r="O253" s="26"/>
    </row>
    <row r="254" ht="12.75">
      <c r="O254" s="26"/>
    </row>
    <row r="255" ht="12.75">
      <c r="O255" s="26"/>
    </row>
    <row r="256" ht="12.75">
      <c r="O256" s="26"/>
    </row>
    <row r="257" ht="12.75">
      <c r="O257" s="26"/>
    </row>
    <row r="258" ht="12.75">
      <c r="O258" s="26"/>
    </row>
    <row r="259" ht="12.75">
      <c r="O259" s="26"/>
    </row>
    <row r="260" ht="12.75">
      <c r="O260" s="26"/>
    </row>
    <row r="261" ht="12.75">
      <c r="O261" s="26"/>
    </row>
    <row r="262" ht="12.75">
      <c r="O262" s="26"/>
    </row>
    <row r="263" ht="12.75">
      <c r="O263" s="26"/>
    </row>
    <row r="264" ht="12.75">
      <c r="O264" s="26"/>
    </row>
    <row r="265" ht="12.75">
      <c r="O265" s="26"/>
    </row>
    <row r="266" ht="12.75">
      <c r="O266" s="26"/>
    </row>
    <row r="267" ht="12.75">
      <c r="O267" s="26"/>
    </row>
    <row r="268" ht="12.75">
      <c r="O268" s="26"/>
    </row>
    <row r="269" ht="12.75">
      <c r="O269" s="26"/>
    </row>
    <row r="270" ht="12.75">
      <c r="O270" s="26"/>
    </row>
    <row r="271" ht="12.75">
      <c r="O271" s="26"/>
    </row>
    <row r="272" ht="12.75">
      <c r="O272" s="26"/>
    </row>
    <row r="273" ht="12.75">
      <c r="O273" s="26"/>
    </row>
    <row r="274" ht="12.75">
      <c r="O274" s="26"/>
    </row>
    <row r="275" ht="12.75">
      <c r="O275" s="26"/>
    </row>
    <row r="276" ht="12.75">
      <c r="O276" s="26"/>
    </row>
    <row r="277" ht="12.75">
      <c r="O277" s="26"/>
    </row>
    <row r="278" ht="12.75">
      <c r="O278" s="26"/>
    </row>
    <row r="279" ht="12.75">
      <c r="O279" s="26"/>
    </row>
    <row r="280" ht="12.75">
      <c r="O280" s="26"/>
    </row>
    <row r="281" ht="12.75">
      <c r="O281" s="26"/>
    </row>
    <row r="282" ht="12.75">
      <c r="O282" s="26"/>
    </row>
    <row r="283" ht="12.75">
      <c r="O283" s="26"/>
    </row>
    <row r="284" ht="12.75">
      <c r="O284" s="26"/>
    </row>
    <row r="285" ht="12.75">
      <c r="O285" s="26"/>
    </row>
    <row r="286" ht="12.75">
      <c r="O286" s="26"/>
    </row>
    <row r="287" ht="12.75">
      <c r="O287" s="26"/>
    </row>
    <row r="288" ht="12.75">
      <c r="O288" s="26"/>
    </row>
    <row r="289" ht="12.75">
      <c r="O289" s="26"/>
    </row>
    <row r="290" ht="12.75">
      <c r="O290" s="26"/>
    </row>
    <row r="291" ht="12.75">
      <c r="O291" s="26"/>
    </row>
    <row r="292" ht="12.75">
      <c r="O292" s="26"/>
    </row>
    <row r="293" ht="12.75">
      <c r="O293" s="26"/>
    </row>
    <row r="294" ht="12.75">
      <c r="O294" s="26"/>
    </row>
    <row r="295" ht="12.75">
      <c r="O295" s="26"/>
    </row>
    <row r="296" ht="12.75">
      <c r="O296" s="26"/>
    </row>
    <row r="297" ht="12.75">
      <c r="O297" s="26"/>
    </row>
    <row r="298" ht="12.75">
      <c r="O298" s="26"/>
    </row>
    <row r="299" ht="12.75">
      <c r="O299" s="26"/>
    </row>
    <row r="300" ht="12.75">
      <c r="O300" s="26"/>
    </row>
    <row r="301" ht="12.75">
      <c r="O301" s="26"/>
    </row>
    <row r="302" ht="12.75">
      <c r="O302" s="26"/>
    </row>
    <row r="303" ht="12.75">
      <c r="O303" s="26"/>
    </row>
    <row r="304" ht="12.75">
      <c r="O304" s="26"/>
    </row>
    <row r="305" ht="12.75">
      <c r="O305" s="26"/>
    </row>
    <row r="306" ht="12.75">
      <c r="O306" s="26"/>
    </row>
    <row r="307" ht="12.75">
      <c r="O307" s="26"/>
    </row>
    <row r="308" ht="12.75">
      <c r="O308" s="26"/>
    </row>
    <row r="309" ht="12.75">
      <c r="O309" s="26"/>
    </row>
    <row r="310" ht="12.75">
      <c r="O310" s="26"/>
    </row>
    <row r="311" ht="12.75">
      <c r="O311" s="26"/>
    </row>
    <row r="312" ht="12.75">
      <c r="O312" s="26"/>
    </row>
    <row r="313" ht="12.75">
      <c r="O313" s="26"/>
    </row>
    <row r="314" ht="12.75">
      <c r="O314" s="26"/>
    </row>
    <row r="315" ht="12.75">
      <c r="O315" s="26"/>
    </row>
    <row r="316" ht="12.75">
      <c r="O316" s="26"/>
    </row>
    <row r="317" ht="12.75">
      <c r="O317" s="26"/>
    </row>
    <row r="318" ht="12.75">
      <c r="O318" s="26"/>
    </row>
    <row r="319" ht="12.75">
      <c r="O319" s="26"/>
    </row>
    <row r="320" ht="12.75">
      <c r="O320" s="26"/>
    </row>
    <row r="321" ht="12.75">
      <c r="O321" s="26"/>
    </row>
    <row r="322" ht="12.75">
      <c r="O322" s="26"/>
    </row>
    <row r="323" ht="12.75">
      <c r="O323" s="26"/>
    </row>
    <row r="324" ht="12.75">
      <c r="O324" s="26"/>
    </row>
    <row r="325" ht="12.75">
      <c r="O325" s="26"/>
    </row>
    <row r="326" ht="12.75">
      <c r="O326" s="26"/>
    </row>
    <row r="327" ht="12.75">
      <c r="O327" s="26"/>
    </row>
    <row r="328" ht="12.75">
      <c r="O328" s="26"/>
    </row>
    <row r="329" ht="12.75">
      <c r="O329" s="26"/>
    </row>
    <row r="330" ht="12.75">
      <c r="O330" s="26"/>
    </row>
    <row r="331" ht="12.75">
      <c r="O331" s="26"/>
    </row>
    <row r="332" ht="12.75">
      <c r="O332" s="26"/>
    </row>
    <row r="333" ht="12.75">
      <c r="O333" s="26"/>
    </row>
    <row r="334" ht="12.75">
      <c r="O334" s="26"/>
    </row>
    <row r="335" ht="12.75">
      <c r="O335" s="26"/>
    </row>
    <row r="336" ht="12.75">
      <c r="O336" s="26"/>
    </row>
    <row r="337" ht="12.75">
      <c r="O337" s="26"/>
    </row>
    <row r="338" ht="12.75">
      <c r="O338" s="26"/>
    </row>
    <row r="339" ht="12.75">
      <c r="O339" s="26"/>
    </row>
    <row r="340" ht="12.75">
      <c r="O340" s="26"/>
    </row>
    <row r="341" ht="12.75">
      <c r="O341" s="26"/>
    </row>
    <row r="342" ht="12.75">
      <c r="O342" s="26"/>
    </row>
    <row r="343" ht="12.75">
      <c r="O343" s="26"/>
    </row>
    <row r="344" ht="12.75">
      <c r="O344" s="26"/>
    </row>
    <row r="345" ht="12.75">
      <c r="O345" s="26"/>
    </row>
    <row r="346" ht="12.75">
      <c r="O346" s="26"/>
    </row>
    <row r="347" ht="12.75">
      <c r="O347" s="26"/>
    </row>
    <row r="348" ht="12.75">
      <c r="O348" s="26"/>
    </row>
    <row r="349" ht="12.75">
      <c r="O349" s="26"/>
    </row>
    <row r="350" ht="12.75">
      <c r="O350" s="26"/>
    </row>
    <row r="351" ht="12.75">
      <c r="O351" s="26"/>
    </row>
    <row r="352" ht="12.75">
      <c r="O352" s="26"/>
    </row>
    <row r="353" ht="12.75">
      <c r="O353" s="26"/>
    </row>
    <row r="354" ht="12.75">
      <c r="O354" s="26"/>
    </row>
    <row r="355" ht="12.75">
      <c r="O355" s="26"/>
    </row>
    <row r="356" ht="12.75">
      <c r="O356" s="26"/>
    </row>
    <row r="357" ht="12.75">
      <c r="O357" s="26"/>
    </row>
    <row r="358" ht="12.75">
      <c r="O358" s="26"/>
    </row>
    <row r="359" ht="12.75">
      <c r="O359" s="26"/>
    </row>
    <row r="360" ht="12.75">
      <c r="O360" s="26"/>
    </row>
    <row r="361" ht="12.75">
      <c r="O361" s="26"/>
    </row>
    <row r="362" ht="12.75">
      <c r="O362" s="26"/>
    </row>
    <row r="363" ht="12.75">
      <c r="O363" s="26"/>
    </row>
    <row r="364" ht="12.75">
      <c r="O364" s="26"/>
    </row>
    <row r="365" ht="12.75">
      <c r="O365" s="26"/>
    </row>
    <row r="366" ht="12.75">
      <c r="O366" s="26"/>
    </row>
    <row r="367" ht="12.75">
      <c r="O367" s="26"/>
    </row>
    <row r="368" ht="12.75">
      <c r="O368" s="26"/>
    </row>
    <row r="369" ht="12.75">
      <c r="O369" s="26"/>
    </row>
    <row r="370" ht="12.75">
      <c r="O370" s="26"/>
    </row>
    <row r="371" ht="12.75">
      <c r="O371" s="26"/>
    </row>
    <row r="372" ht="12.75">
      <c r="O372" s="26"/>
    </row>
    <row r="373" ht="12.75">
      <c r="O373" s="26"/>
    </row>
    <row r="374" ht="12.75">
      <c r="O374" s="26"/>
    </row>
    <row r="375" ht="12.75">
      <c r="O375" s="26"/>
    </row>
    <row r="376" ht="12.75">
      <c r="O376" s="26"/>
    </row>
    <row r="377" ht="12.75">
      <c r="O377" s="26"/>
    </row>
    <row r="378" ht="12.75">
      <c r="O378" s="26"/>
    </row>
    <row r="379" ht="12.75">
      <c r="O379" s="26"/>
    </row>
    <row r="380" ht="12.75">
      <c r="O380" s="26"/>
    </row>
    <row r="381" ht="12.75">
      <c r="O381" s="26"/>
    </row>
    <row r="382" ht="12.75">
      <c r="O382" s="26"/>
    </row>
    <row r="383" ht="12.75">
      <c r="O383" s="26"/>
    </row>
    <row r="384" ht="12.75">
      <c r="O384" s="26"/>
    </row>
    <row r="385" ht="12.75">
      <c r="O385" s="26"/>
    </row>
    <row r="386" ht="12.75">
      <c r="O386" s="26"/>
    </row>
    <row r="387" ht="12.75">
      <c r="O387" s="26"/>
    </row>
    <row r="388" ht="12.75">
      <c r="O388" s="26"/>
    </row>
    <row r="389" ht="12.75">
      <c r="O389" s="26"/>
    </row>
    <row r="390" ht="12.75">
      <c r="O390" s="26"/>
    </row>
    <row r="391" ht="12.75">
      <c r="O391" s="26"/>
    </row>
    <row r="392" ht="12.75">
      <c r="O392" s="26"/>
    </row>
    <row r="393" ht="12.75">
      <c r="O393" s="26"/>
    </row>
    <row r="394" ht="12.75">
      <c r="O394" s="26"/>
    </row>
    <row r="395" ht="12.75">
      <c r="O395" s="26"/>
    </row>
    <row r="396" ht="12.75">
      <c r="O396" s="26"/>
    </row>
    <row r="397" ht="12.75">
      <c r="O397" s="26"/>
    </row>
    <row r="398" ht="12.75">
      <c r="O398" s="26"/>
    </row>
    <row r="399" ht="12.75">
      <c r="O399" s="26"/>
    </row>
    <row r="400" ht="12.75">
      <c r="O400" s="26"/>
    </row>
    <row r="401" ht="12.75">
      <c r="O401" s="26"/>
    </row>
    <row r="402" ht="12.75">
      <c r="O402" s="26"/>
    </row>
    <row r="403" ht="12.75">
      <c r="O403" s="26"/>
    </row>
    <row r="404" ht="12.75">
      <c r="O404" s="26"/>
    </row>
    <row r="405" ht="12.75">
      <c r="O405" s="26"/>
    </row>
    <row r="406" ht="12.75">
      <c r="O406" s="26"/>
    </row>
    <row r="407" ht="12.75">
      <c r="O407" s="26"/>
    </row>
    <row r="408" ht="12.75">
      <c r="O408" s="26"/>
    </row>
    <row r="409" ht="12.75">
      <c r="O409" s="26"/>
    </row>
    <row r="410" ht="12.75">
      <c r="O410" s="26"/>
    </row>
    <row r="411" ht="12.75">
      <c r="O411" s="26"/>
    </row>
    <row r="412" ht="12.75">
      <c r="O412" s="26"/>
    </row>
    <row r="413" ht="12.75">
      <c r="O413" s="26"/>
    </row>
    <row r="414" ht="12.75">
      <c r="O414" s="26"/>
    </row>
    <row r="415" ht="12.75">
      <c r="O415" s="26"/>
    </row>
    <row r="416" ht="12.75">
      <c r="O416" s="26"/>
    </row>
    <row r="417" ht="12.75">
      <c r="O417" s="26"/>
    </row>
    <row r="418" ht="12.75">
      <c r="O418" s="26"/>
    </row>
    <row r="419" ht="12.75">
      <c r="O419" s="26"/>
    </row>
    <row r="420" ht="12.75">
      <c r="O420" s="26"/>
    </row>
    <row r="421" ht="12.75">
      <c r="O421" s="26"/>
    </row>
    <row r="422" ht="12.75">
      <c r="O422" s="26"/>
    </row>
    <row r="423" ht="12.75">
      <c r="O423" s="26"/>
    </row>
    <row r="424" ht="12.75">
      <c r="O424" s="26"/>
    </row>
    <row r="425" ht="12.75">
      <c r="O425" s="26"/>
    </row>
    <row r="426" ht="12.75">
      <c r="O426" s="26"/>
    </row>
    <row r="427" ht="12.75">
      <c r="O427" s="26"/>
    </row>
    <row r="428" ht="12.75">
      <c r="O428" s="26"/>
    </row>
    <row r="429" ht="12.75">
      <c r="O429" s="26"/>
    </row>
    <row r="430" ht="12.75">
      <c r="O430" s="26"/>
    </row>
    <row r="431" ht="12.75">
      <c r="O431" s="26"/>
    </row>
    <row r="432" ht="12.75">
      <c r="O432" s="26"/>
    </row>
    <row r="433" ht="12.75">
      <c r="O433" s="26"/>
    </row>
    <row r="434" ht="12.75">
      <c r="O434" s="26"/>
    </row>
    <row r="435" ht="12.75">
      <c r="O435" s="26"/>
    </row>
    <row r="436" ht="12.75">
      <c r="O436" s="26"/>
    </row>
    <row r="437" ht="12.75">
      <c r="O437" s="26"/>
    </row>
    <row r="438" ht="12.75">
      <c r="O438" s="26"/>
    </row>
    <row r="439" ht="12.75">
      <c r="O439" s="26"/>
    </row>
    <row r="440" ht="12.75">
      <c r="O440" s="26"/>
    </row>
    <row r="441" ht="12.75">
      <c r="O441" s="26"/>
    </row>
    <row r="442" ht="12.75">
      <c r="O442" s="26"/>
    </row>
    <row r="443" ht="12.75">
      <c r="O443" s="26"/>
    </row>
    <row r="444" ht="12.75">
      <c r="O444" s="26"/>
    </row>
    <row r="445" ht="12.75">
      <c r="O445" s="26"/>
    </row>
    <row r="446" ht="12.75">
      <c r="O446" s="26"/>
    </row>
    <row r="447" ht="12.75">
      <c r="O447" s="26"/>
    </row>
    <row r="448" ht="12.75">
      <c r="O448" s="26"/>
    </row>
    <row r="449" ht="12.75">
      <c r="O449" s="26"/>
    </row>
    <row r="450" ht="12.75">
      <c r="O450" s="26"/>
    </row>
    <row r="451" ht="12.75">
      <c r="O451" s="26"/>
    </row>
    <row r="452" ht="12.75">
      <c r="O452" s="26"/>
    </row>
    <row r="453" ht="12.75">
      <c r="O453" s="26"/>
    </row>
    <row r="454" ht="12.75">
      <c r="O454" s="26"/>
    </row>
    <row r="455" ht="12.75">
      <c r="O455" s="26"/>
    </row>
    <row r="456" ht="12.75">
      <c r="O456" s="26"/>
    </row>
    <row r="457" ht="12.75">
      <c r="O457" s="26"/>
    </row>
    <row r="458" ht="12.75">
      <c r="O458" s="26"/>
    </row>
    <row r="459" ht="12.75">
      <c r="O459" s="26"/>
    </row>
    <row r="460" ht="12.75">
      <c r="O460" s="26"/>
    </row>
    <row r="461" ht="12.75">
      <c r="O461" s="26"/>
    </row>
    <row r="462" ht="12.75">
      <c r="O462" s="26"/>
    </row>
    <row r="463" ht="12.75">
      <c r="O463" s="26"/>
    </row>
    <row r="464" ht="12.75">
      <c r="O464" s="26"/>
    </row>
    <row r="465" ht="12.75">
      <c r="O465" s="26"/>
    </row>
    <row r="466" ht="12.75">
      <c r="O466" s="26"/>
    </row>
    <row r="467" ht="12.75">
      <c r="O467" s="26"/>
    </row>
    <row r="468" ht="12.75">
      <c r="O468" s="26"/>
    </row>
    <row r="469" ht="12.75">
      <c r="O469" s="26"/>
    </row>
    <row r="470" ht="12.75">
      <c r="O470" s="26"/>
    </row>
    <row r="471" ht="12.75">
      <c r="O471" s="26"/>
    </row>
    <row r="472" ht="12.75">
      <c r="O472" s="26"/>
    </row>
    <row r="473" ht="12.75">
      <c r="O473" s="26"/>
    </row>
    <row r="474" ht="12.75">
      <c r="O474" s="26"/>
    </row>
    <row r="475" ht="12.75">
      <c r="O475" s="26"/>
    </row>
    <row r="476" ht="12.75">
      <c r="O476" s="26"/>
    </row>
    <row r="477" ht="12.75">
      <c r="O477" s="26"/>
    </row>
    <row r="478" ht="12.75">
      <c r="O478" s="26"/>
    </row>
    <row r="479" ht="12.75">
      <c r="O479" s="26"/>
    </row>
    <row r="480" ht="12.75">
      <c r="O480" s="26"/>
    </row>
    <row r="481" ht="12.75">
      <c r="O481" s="26"/>
    </row>
    <row r="482" ht="12.75">
      <c r="O482" s="26"/>
    </row>
    <row r="483" ht="12.75">
      <c r="O483" s="26"/>
    </row>
    <row r="484" ht="12.75">
      <c r="O484" s="26"/>
    </row>
    <row r="485" ht="12.75">
      <c r="O485" s="26"/>
    </row>
    <row r="486" ht="12.75">
      <c r="O486" s="26"/>
    </row>
    <row r="487" ht="12.75">
      <c r="O487" s="26"/>
    </row>
    <row r="488" ht="12.75">
      <c r="O488" s="26"/>
    </row>
    <row r="489" ht="12.75">
      <c r="O489" s="26"/>
    </row>
    <row r="490" ht="12.75">
      <c r="O490" s="26"/>
    </row>
    <row r="491" ht="12.75">
      <c r="O491" s="26"/>
    </row>
    <row r="492" ht="12.75">
      <c r="O492" s="26"/>
    </row>
    <row r="493" ht="12.75">
      <c r="O493" s="26"/>
    </row>
    <row r="494" ht="12.75">
      <c r="O494" s="26"/>
    </row>
    <row r="495" ht="12.75">
      <c r="O495" s="26"/>
    </row>
    <row r="496" ht="12.75">
      <c r="O496" s="26"/>
    </row>
    <row r="497" ht="12.75">
      <c r="O497" s="26"/>
    </row>
    <row r="498" ht="12.75">
      <c r="O498" s="26"/>
    </row>
    <row r="499" ht="12.75">
      <c r="O499" s="26"/>
    </row>
    <row r="500" ht="12.75">
      <c r="O500" s="26"/>
    </row>
    <row r="501" ht="12.75">
      <c r="O501" s="26"/>
    </row>
    <row r="502" ht="12.75">
      <c r="O502" s="26"/>
    </row>
    <row r="503" ht="12.75">
      <c r="O503" s="26"/>
    </row>
    <row r="504" ht="12.75">
      <c r="O504" s="26"/>
    </row>
    <row r="505" ht="12.75">
      <c r="O505" s="26"/>
    </row>
    <row r="506" ht="12.75">
      <c r="O506" s="26"/>
    </row>
    <row r="507" ht="12.75">
      <c r="O507" s="26"/>
    </row>
    <row r="508" ht="12.75">
      <c r="O508" s="26"/>
    </row>
    <row r="509" ht="12.75">
      <c r="O509" s="26"/>
    </row>
    <row r="510" ht="12.75">
      <c r="O510" s="26"/>
    </row>
    <row r="511" ht="12.75">
      <c r="O511" s="26"/>
    </row>
    <row r="512" ht="12.75">
      <c r="O512" s="26"/>
    </row>
    <row r="513" ht="12.75">
      <c r="O513" s="26"/>
    </row>
    <row r="514" ht="12.75">
      <c r="O514" s="26"/>
    </row>
    <row r="515" ht="12.75">
      <c r="O515" s="26"/>
    </row>
    <row r="516" ht="12.75">
      <c r="O516" s="26"/>
    </row>
    <row r="517" ht="12.75">
      <c r="O517" s="26"/>
    </row>
    <row r="518" ht="12.75">
      <c r="O518" s="26"/>
    </row>
    <row r="519" ht="12.75">
      <c r="O519" s="26"/>
    </row>
    <row r="520" ht="12.75">
      <c r="O520" s="26"/>
    </row>
    <row r="521" ht="12.75">
      <c r="O521" s="26"/>
    </row>
    <row r="522" ht="12.75">
      <c r="O522" s="26"/>
    </row>
    <row r="523" ht="12.75">
      <c r="O523" s="26"/>
    </row>
    <row r="524" ht="12.75">
      <c r="O524" s="26"/>
    </row>
    <row r="525" ht="12.75">
      <c r="O525" s="26"/>
    </row>
    <row r="526" ht="12.75">
      <c r="O526" s="26"/>
    </row>
    <row r="527" ht="12.75">
      <c r="O527" s="26"/>
    </row>
    <row r="528" ht="12.75">
      <c r="O528" s="26"/>
    </row>
    <row r="529" ht="12.75">
      <c r="O529" s="26"/>
    </row>
    <row r="530" ht="12.75">
      <c r="O530" s="26"/>
    </row>
    <row r="531" ht="12.75">
      <c r="O531" s="26"/>
    </row>
    <row r="532" ht="12.75">
      <c r="O532" s="26"/>
    </row>
    <row r="533" ht="12.75">
      <c r="O533" s="26"/>
    </row>
    <row r="534" ht="12.75">
      <c r="O534" s="26"/>
    </row>
    <row r="535" ht="12.75">
      <c r="O535" s="26"/>
    </row>
    <row r="536" ht="12.75">
      <c r="O536" s="26"/>
    </row>
    <row r="537" ht="12.75">
      <c r="O537" s="26"/>
    </row>
    <row r="538" ht="12.75">
      <c r="O538" s="26"/>
    </row>
    <row r="539" ht="12.75">
      <c r="O539" s="26"/>
    </row>
  </sheetData>
  <sheetProtection/>
  <mergeCells count="2">
    <mergeCell ref="B2:C2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 Annual US supply and disappearance</dc:title>
  <dc:subject>Agricultural Economics</dc:subject>
  <dc:creator>Mark Ash</dc:creator>
  <cp:keywords>oil crops, soybeans, canola, rapeseed, sunflowerseed, cottonseed, peanuts, flaxseed, soybean meal, soybean oil,  palm oil, tallow, lard, biodiesel</cp:keywords>
  <dc:description/>
  <cp:lastModifiedBy>Lenovo User</cp:lastModifiedBy>
  <dcterms:created xsi:type="dcterms:W3CDTF">2007-04-12T13:44:57Z</dcterms:created>
  <dcterms:modified xsi:type="dcterms:W3CDTF">2012-10-17T15:35:34Z</dcterms:modified>
  <cp:category/>
  <cp:version/>
  <cp:contentType/>
  <cp:contentStatus/>
</cp:coreProperties>
</file>