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470" activeTab="1"/>
  </bookViews>
  <sheets>
    <sheet name="RMPFORE" sheetId="1" r:id="rId1"/>
    <sheet name="Sheet1" sheetId="2" r:id="rId2"/>
  </sheets>
  <definedNames>
    <definedName name="_xlnm.Print_Area" localSheetId="0">'RMPFORE'!$A$1:$AE$59</definedName>
    <definedName name="_xlnm.Print_Area" localSheetId="1">'Sheet1'!$C$11:$J$40</definedName>
  </definedNames>
  <calcPr fullCalcOnLoad="1"/>
</workbook>
</file>

<file path=xl/sharedStrings.xml><?xml version="1.0" encoding="utf-8"?>
<sst xmlns="http://schemas.openxmlformats.org/spreadsheetml/2006/main" count="217" uniqueCount="107">
  <si>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</si>
  <si>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</si>
  <si>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</si>
  <si>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</si>
  <si>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</si>
  <si>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</si>
  <si>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</si>
  <si>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</si>
  <si>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</si>
  <si>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</si>
  <si>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</si>
  <si>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</si>
  <si>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</si>
  <si>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</si>
  <si>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</si>
  <si>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</si>
  <si>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</si>
  <si>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</si>
  <si>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</si>
  <si>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</si>
  <si>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</si>
  <si>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</si>
  <si>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</si>
  <si>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</si>
  <si>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</si>
  <si>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</si>
  <si>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</si>
  <si>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</si>
  <si>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</si>
  <si>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</si>
  <si>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</si>
  <si>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</si>
  <si>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</si>
  <si>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>2/ Per capita meat and egg disappearance data are calculated using the Resident Population Plus Armed Forces Overseas series from the Census Bureau of the Department of Commerce.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</si>
  <si>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</si>
  <si>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</si>
  <si>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</si>
  <si>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>Per capita disappearance, retail lb 2/</t>
  </si>
  <si>
    <t>1/ Forecasts are in bold.</t>
  </si>
  <si>
    <t>cattle</t>
  </si>
  <si>
    <t>hi</t>
  </si>
  <si>
    <t>lo</t>
  </si>
  <si>
    <t>difference</t>
  </si>
  <si>
    <t>feeders</t>
  </si>
  <si>
    <t>mean</t>
  </si>
  <si>
    <t>cows</t>
  </si>
  <si>
    <t>lambs</t>
  </si>
  <si>
    <t>animal price</t>
  </si>
  <si>
    <t>animal</t>
  </si>
  <si>
    <t>qtr</t>
  </si>
  <si>
    <t>i</t>
  </si>
  <si>
    <t>ii</t>
  </si>
  <si>
    <t>iii</t>
  </si>
  <si>
    <t>iv</t>
  </si>
  <si>
    <r>
      <t>For further information, contact: Mildred M. Haley, (202) 694-5176, mhaley</t>
    </r>
    <r>
      <rPr>
        <sz val="9"/>
        <color indexed="12"/>
        <rFont val="Arial"/>
        <family val="2"/>
      </rPr>
      <t>@ers.usda.gov</t>
    </r>
  </si>
  <si>
    <t>Production</t>
  </si>
  <si>
    <t>Table 20</t>
  </si>
  <si>
    <t>Per cap disappearance</t>
  </si>
  <si>
    <t>Table 18</t>
  </si>
  <si>
    <t>Table 19 for eggs: disappearance per person</t>
  </si>
  <si>
    <t>Table 19 for table egg totals- use col 2, "Production, Table"</t>
  </si>
  <si>
    <t>106-114</t>
  </si>
  <si>
    <t>103-107</t>
  </si>
  <si>
    <t>114-122</t>
  </si>
  <si>
    <t>142-154</t>
  </si>
  <si>
    <t>168-180</t>
  </si>
  <si>
    <t>98-106</t>
  </si>
  <si>
    <t>127-137</t>
  </si>
  <si>
    <t>103-108</t>
  </si>
  <si>
    <t xml:space="preserve"> </t>
  </si>
  <si>
    <t>144-148</t>
  </si>
  <si>
    <t>140-148</t>
  </si>
  <si>
    <t>143-149</t>
  </si>
  <si>
    <t>176-180</t>
  </si>
  <si>
    <t>167-175</t>
  </si>
  <si>
    <t>170-176</t>
  </si>
  <si>
    <t>96-100</t>
  </si>
  <si>
    <t>88-96</t>
  </si>
  <si>
    <t>84-96</t>
  </si>
  <si>
    <t>89-95</t>
  </si>
  <si>
    <t>151-155</t>
  </si>
  <si>
    <t>151-159</t>
  </si>
  <si>
    <t>144-156</t>
  </si>
  <si>
    <t>153-159</t>
  </si>
  <si>
    <t>84-86</t>
  </si>
  <si>
    <t>82-88</t>
  </si>
  <si>
    <t>70-76</t>
  </si>
  <si>
    <t>76-80</t>
  </si>
  <si>
    <t>108-112</t>
  </si>
  <si>
    <t>100-106</t>
  </si>
  <si>
    <t>101-106</t>
  </si>
  <si>
    <t>104-110</t>
  </si>
  <si>
    <t>133-137</t>
  </si>
  <si>
    <t>129-135</t>
  </si>
  <si>
    <t>146-158</t>
  </si>
  <si>
    <t>145-157</t>
  </si>
  <si>
    <t>164-176</t>
  </si>
  <si>
    <t>163-175</t>
  </si>
  <si>
    <t>88-100</t>
  </si>
  <si>
    <t>147-159</t>
  </si>
  <si>
    <t>68-74</t>
  </si>
  <si>
    <t>100-108</t>
  </si>
  <si>
    <t>102-111</t>
  </si>
  <si>
    <t>130-140</t>
  </si>
  <si>
    <t>122-132</t>
  </si>
  <si>
    <t>Updated 5/15/2014</t>
  </si>
  <si>
    <t>U.S. red meat and poultry forecasts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</si>
</sst>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/>
      <right/>
      <top/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5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7" fontId="3" fillId="0" borderId="13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0" fontId="3" fillId="0" borderId="0" xfId="64" applyFont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 quotePrefix="1">
      <alignment horizontal="left"/>
    </xf>
    <xf numFmtId="14" fontId="0" fillId="0" borderId="0" xfId="0" applyNumberFormat="1" applyFill="1" applyAlignment="1" quotePrefix="1">
      <alignment horizontal="left"/>
    </xf>
    <xf numFmtId="3" fontId="2" fillId="0" borderId="13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/>
    </xf>
    <xf numFmtId="37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0" fontId="0" fillId="0" borderId="17" xfId="0" applyFill="1" applyBorder="1" applyAlignment="1">
      <alignment horizontal="right"/>
    </xf>
    <xf numFmtId="168" fontId="2" fillId="0" borderId="0" xfId="0" applyNumberFormat="1" applyFont="1" applyFill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186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2" fillId="0" borderId="19" xfId="0" applyFont="1" applyFill="1" applyBorder="1" applyAlignment="1" quotePrefix="1">
      <alignment horizontal="left"/>
    </xf>
    <xf numFmtId="0" fontId="7" fillId="0" borderId="0" xfId="0" applyFont="1" applyFill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6"/>
  <sheetViews>
    <sheetView showGridLines="0" zoomScalePageLayoutView="0" workbookViewId="0" topLeftCell="A1">
      <pane xSplit="11" ySplit="3" topLeftCell="Q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X26" sqref="AX26"/>
    </sheetView>
  </sheetViews>
  <sheetFormatPr defaultColWidth="9.140625" defaultRowHeight="12.75"/>
  <cols>
    <col min="1" max="1" width="38.7109375" style="1" customWidth="1"/>
    <col min="2" max="11" width="0" style="1" hidden="1" customWidth="1"/>
    <col min="12" max="31" width="9.7109375" style="1" customWidth="1"/>
    <col min="32" max="32" width="9.140625" style="1" customWidth="1"/>
    <col min="33" max="38" width="9.28125" style="1" hidden="1" customWidth="1"/>
    <col min="39" max="39" width="9.57421875" style="1" hidden="1" customWidth="1"/>
    <col min="40" max="43" width="0" style="1" hidden="1" customWidth="1"/>
    <col min="44" max="16384" width="9.140625" style="1" customWidth="1"/>
  </cols>
  <sheetData>
    <row r="1" spans="1:31" ht="15.75" thickBot="1">
      <c r="A1" s="80" t="s">
        <v>106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44" ht="15">
      <c r="A2" s="5"/>
      <c r="B2" s="6"/>
      <c r="C2" s="6">
        <v>2001</v>
      </c>
      <c r="D2" s="4"/>
      <c r="E2" s="6"/>
      <c r="F2" s="6"/>
      <c r="G2" s="6"/>
      <c r="H2" s="4"/>
      <c r="I2" s="7"/>
      <c r="J2" s="7"/>
      <c r="K2" s="7"/>
      <c r="L2" s="8">
        <v>2011</v>
      </c>
      <c r="M2" s="8"/>
      <c r="N2" s="8"/>
      <c r="O2" s="8"/>
      <c r="P2" s="9"/>
      <c r="Q2" s="8">
        <v>2012</v>
      </c>
      <c r="R2" s="8"/>
      <c r="S2" s="8"/>
      <c r="T2" s="8"/>
      <c r="U2" s="9"/>
      <c r="V2" s="8">
        <v>2013</v>
      </c>
      <c r="W2" s="8"/>
      <c r="X2" s="8"/>
      <c r="Y2" s="8"/>
      <c r="Z2" s="9"/>
      <c r="AA2" s="8">
        <v>2014</v>
      </c>
      <c r="AB2" s="8"/>
      <c r="AC2" s="8"/>
      <c r="AD2" s="8"/>
      <c r="AE2" s="9"/>
      <c r="AF2" s="8">
        <v>2015</v>
      </c>
      <c r="AG2" s="8"/>
      <c r="AH2" s="8"/>
      <c r="AI2" s="8"/>
      <c r="AJ2" s="9"/>
      <c r="AR2" s="65"/>
    </row>
    <row r="3" spans="1:44" ht="15">
      <c r="A3" s="4"/>
      <c r="B3" s="10" t="s">
        <v>13</v>
      </c>
      <c r="C3" s="11" t="s">
        <v>15</v>
      </c>
      <c r="D3" s="10" t="s">
        <v>29</v>
      </c>
      <c r="E3" s="10" t="s">
        <v>30</v>
      </c>
      <c r="F3" s="11" t="s">
        <v>15</v>
      </c>
      <c r="G3" s="10" t="s">
        <v>16</v>
      </c>
      <c r="H3" s="10" t="s">
        <v>29</v>
      </c>
      <c r="I3" s="10" t="s">
        <v>30</v>
      </c>
      <c r="J3" s="11" t="s">
        <v>15</v>
      </c>
      <c r="K3" s="10" t="s">
        <v>16</v>
      </c>
      <c r="L3" s="10" t="s">
        <v>29</v>
      </c>
      <c r="M3" s="11" t="s">
        <v>30</v>
      </c>
      <c r="N3" s="11" t="s">
        <v>15</v>
      </c>
      <c r="O3" s="11" t="s">
        <v>16</v>
      </c>
      <c r="P3" s="10" t="s">
        <v>14</v>
      </c>
      <c r="Q3" s="10" t="s">
        <v>29</v>
      </c>
      <c r="R3" s="11" t="s">
        <v>30</v>
      </c>
      <c r="S3" s="11" t="s">
        <v>15</v>
      </c>
      <c r="T3" s="11" t="s">
        <v>16</v>
      </c>
      <c r="U3" s="10" t="s">
        <v>14</v>
      </c>
      <c r="V3" s="10" t="s">
        <v>29</v>
      </c>
      <c r="W3" s="11" t="s">
        <v>30</v>
      </c>
      <c r="X3" s="11" t="s">
        <v>15</v>
      </c>
      <c r="Y3" s="11" t="s">
        <v>16</v>
      </c>
      <c r="Z3" s="10" t="s">
        <v>14</v>
      </c>
      <c r="AA3" s="10" t="s">
        <v>29</v>
      </c>
      <c r="AB3" s="10" t="s">
        <v>30</v>
      </c>
      <c r="AC3" s="10" t="s">
        <v>15</v>
      </c>
      <c r="AD3" s="11" t="s">
        <v>16</v>
      </c>
      <c r="AE3" s="10" t="s">
        <v>14</v>
      </c>
      <c r="AF3" s="10" t="s">
        <v>29</v>
      </c>
      <c r="AG3" s="10" t="s">
        <v>30</v>
      </c>
      <c r="AH3" s="10" t="s">
        <v>15</v>
      </c>
      <c r="AI3" s="11" t="s">
        <v>16</v>
      </c>
      <c r="AJ3" s="10" t="s">
        <v>14</v>
      </c>
      <c r="AR3" s="66" t="s">
        <v>14</v>
      </c>
    </row>
    <row r="4" spans="1:44" ht="15">
      <c r="A4" s="4"/>
      <c r="B4" s="1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1"/>
    </row>
    <row r="5" spans="1:44" ht="15">
      <c r="A5" s="13" t="s">
        <v>17</v>
      </c>
      <c r="B5" s="12"/>
      <c r="C5" s="4"/>
      <c r="D5" s="4"/>
      <c r="E5" s="4"/>
      <c r="F5" s="4"/>
      <c r="G5" s="4"/>
      <c r="H5" s="4"/>
      <c r="I5" s="4"/>
      <c r="J5" s="4"/>
      <c r="K5" s="4"/>
      <c r="L5" s="3"/>
      <c r="M5" s="3"/>
      <c r="N5" s="3"/>
      <c r="O5" s="3"/>
      <c r="P5" s="4"/>
      <c r="Q5" s="3"/>
      <c r="R5" s="3"/>
      <c r="S5" s="3"/>
      <c r="T5" s="3"/>
      <c r="U5" s="4"/>
      <c r="V5" s="3"/>
      <c r="W5" s="3"/>
      <c r="X5" s="3"/>
      <c r="Y5" s="3"/>
      <c r="Z5" s="4"/>
      <c r="AA5" s="3"/>
      <c r="AB5" s="3"/>
      <c r="AC5" s="3"/>
      <c r="AD5" s="3"/>
      <c r="AE5" s="4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1"/>
    </row>
    <row r="6" spans="1:44" ht="15">
      <c r="A6" s="4" t="s">
        <v>0</v>
      </c>
      <c r="B6" s="14">
        <v>6182</v>
      </c>
      <c r="C6" s="14">
        <v>6723</v>
      </c>
      <c r="D6" s="14">
        <v>5838</v>
      </c>
      <c r="E6" s="14">
        <v>6253</v>
      </c>
      <c r="F6" s="14">
        <v>6360</v>
      </c>
      <c r="G6" s="14">
        <v>6097</v>
      </c>
      <c r="H6" s="2">
        <v>5725</v>
      </c>
      <c r="I6" s="2">
        <v>6189</v>
      </c>
      <c r="J6" s="2">
        <v>6560</v>
      </c>
      <c r="K6" s="2">
        <v>6209</v>
      </c>
      <c r="L6" s="2">
        <v>6410</v>
      </c>
      <c r="M6" s="2">
        <v>6559</v>
      </c>
      <c r="N6" s="2">
        <v>6736</v>
      </c>
      <c r="O6" s="2">
        <v>6490</v>
      </c>
      <c r="P6" s="2">
        <f>SUM(L6:O6)</f>
        <v>26195</v>
      </c>
      <c r="Q6" s="2">
        <v>6282</v>
      </c>
      <c r="R6" s="2">
        <v>6473</v>
      </c>
      <c r="S6" s="2">
        <v>6586</v>
      </c>
      <c r="T6" s="2">
        <v>6572</v>
      </c>
      <c r="U6" s="2">
        <f>SUM(Q6:T6)</f>
        <v>25913</v>
      </c>
      <c r="V6" s="2">
        <v>6175</v>
      </c>
      <c r="W6" s="2">
        <v>6513</v>
      </c>
      <c r="X6" s="2">
        <v>6609</v>
      </c>
      <c r="Y6" s="2">
        <v>6423</v>
      </c>
      <c r="Z6" s="2">
        <f>SUM(V6:Y6)</f>
        <v>25720</v>
      </c>
      <c r="AA6" s="2">
        <v>5868</v>
      </c>
      <c r="AB6" s="15">
        <v>6315</v>
      </c>
      <c r="AC6" s="15">
        <v>6310</v>
      </c>
      <c r="AD6" s="15">
        <v>6070</v>
      </c>
      <c r="AE6" s="15">
        <f>SUM(AA6:AD6)</f>
        <v>24563</v>
      </c>
      <c r="AF6" s="29">
        <v>5795</v>
      </c>
      <c r="AG6" s="29" t="e">
        <f>+#REF!-#REF!-#REF!-#REF!-#REF!</f>
        <v>#REF!</v>
      </c>
      <c r="AH6" s="29">
        <f>+P6-O6-N6-M6-L6</f>
        <v>0</v>
      </c>
      <c r="AI6" s="29">
        <f>+U6-T6-S6-R6-Q6</f>
        <v>0</v>
      </c>
      <c r="AJ6" s="29">
        <f>+Z6-W6-V6-X6-Y6</f>
        <v>0</v>
      </c>
      <c r="AK6" s="29">
        <f>+AA6+AB6-AE6+AC6</f>
        <v>-6070</v>
      </c>
      <c r="AL6" s="29">
        <f>+AK6*2/AE6</f>
        <v>-0.49423930301673247</v>
      </c>
      <c r="AM6" s="29">
        <f>+Z6/2</f>
        <v>12860</v>
      </c>
      <c r="AN6" s="29"/>
      <c r="AO6" s="29"/>
      <c r="AP6" s="29"/>
      <c r="AQ6" s="29"/>
      <c r="AR6" s="73">
        <v>24315</v>
      </c>
    </row>
    <row r="7" spans="1:44" ht="15">
      <c r="A7" s="4" t="s">
        <v>1</v>
      </c>
      <c r="B7" s="14">
        <v>4805</v>
      </c>
      <c r="C7" s="14">
        <v>4548</v>
      </c>
      <c r="D7" s="14">
        <v>5130</v>
      </c>
      <c r="E7" s="14">
        <v>4897</v>
      </c>
      <c r="F7" s="14">
        <v>5047</v>
      </c>
      <c r="G7" s="14">
        <v>5435</v>
      </c>
      <c r="H7" s="2">
        <v>5138</v>
      </c>
      <c r="I7" s="2">
        <v>5021</v>
      </c>
      <c r="J7" s="2">
        <v>5000</v>
      </c>
      <c r="K7" s="2">
        <v>5525</v>
      </c>
      <c r="L7" s="2">
        <v>5719</v>
      </c>
      <c r="M7" s="2">
        <v>5370</v>
      </c>
      <c r="N7" s="2">
        <v>5484</v>
      </c>
      <c r="O7" s="2">
        <v>6186</v>
      </c>
      <c r="P7" s="2">
        <v>22758</v>
      </c>
      <c r="Q7" s="2">
        <v>5858</v>
      </c>
      <c r="R7" s="2">
        <v>5519</v>
      </c>
      <c r="S7" s="2">
        <v>5631</v>
      </c>
      <c r="T7" s="2">
        <v>6244</v>
      </c>
      <c r="U7" s="2">
        <v>23253</v>
      </c>
      <c r="V7" s="2">
        <v>5775</v>
      </c>
      <c r="W7" s="2">
        <v>5516</v>
      </c>
      <c r="X7" s="2">
        <v>5622</v>
      </c>
      <c r="Y7" s="2">
        <v>6274</v>
      </c>
      <c r="Z7" s="2">
        <f>SUM(V7:Y7)</f>
        <v>23187</v>
      </c>
      <c r="AA7" s="2">
        <v>5785</v>
      </c>
      <c r="AB7" s="15">
        <v>5400</v>
      </c>
      <c r="AC7" s="15">
        <v>5400</v>
      </c>
      <c r="AD7" s="15">
        <v>6070</v>
      </c>
      <c r="AE7" s="15">
        <f>SUM(AA7:AD7)</f>
        <v>22655</v>
      </c>
      <c r="AF7" s="29">
        <v>5750</v>
      </c>
      <c r="AG7" s="29" t="e">
        <f>+#REF!-#REF!-#REF!-#REF!-#REF!</f>
        <v>#REF!</v>
      </c>
      <c r="AH7" s="29">
        <f aca="true" t="shared" si="0" ref="AH7:AH13">+P7-O7-N7-M7-L7</f>
        <v>-1</v>
      </c>
      <c r="AI7" s="29">
        <f aca="true" t="shared" si="1" ref="AI7:AI13">+U7-T7-S7-R7-Q7</f>
        <v>1</v>
      </c>
      <c r="AJ7" s="29">
        <f aca="true" t="shared" si="2" ref="AJ7:AJ13">+Z7-W7-V7-X7-Y7</f>
        <v>0</v>
      </c>
      <c r="AK7" s="29">
        <f aca="true" t="shared" si="3" ref="AK7:AK13">+AA7+AB7-AE7+AC7</f>
        <v>-6070</v>
      </c>
      <c r="AL7" s="29">
        <f aca="true" t="shared" si="4" ref="AL7:AL13">+AK7*2/AE7</f>
        <v>-0.5358640476715957</v>
      </c>
      <c r="AM7" s="29">
        <f aca="true" t="shared" si="5" ref="AM7:AM13">+Z7/2</f>
        <v>11593.5</v>
      </c>
      <c r="AN7" s="29"/>
      <c r="AO7" s="29"/>
      <c r="AP7" s="29"/>
      <c r="AQ7" s="29"/>
      <c r="AR7" s="73">
        <v>23310</v>
      </c>
    </row>
    <row r="8" spans="1:44" ht="15">
      <c r="A8" s="16" t="s">
        <v>18</v>
      </c>
      <c r="B8" s="14">
        <v>59</v>
      </c>
      <c r="C8" s="14">
        <v>52</v>
      </c>
      <c r="D8" s="14">
        <v>53</v>
      </c>
      <c r="E8" s="14">
        <v>46</v>
      </c>
      <c r="F8" s="14">
        <v>46</v>
      </c>
      <c r="G8" s="14">
        <v>50</v>
      </c>
      <c r="H8" s="2">
        <v>49</v>
      </c>
      <c r="I8" s="2">
        <v>46</v>
      </c>
      <c r="J8" s="2">
        <v>44</v>
      </c>
      <c r="K8" s="2">
        <v>48</v>
      </c>
      <c r="L8" s="2">
        <v>36</v>
      </c>
      <c r="M8" s="2">
        <v>40</v>
      </c>
      <c r="N8" s="2">
        <v>36</v>
      </c>
      <c r="O8" s="2">
        <v>37</v>
      </c>
      <c r="P8" s="2">
        <f>SUM(L8:O8)</f>
        <v>149</v>
      </c>
      <c r="Q8" s="2">
        <v>39</v>
      </c>
      <c r="R8" s="2">
        <v>39</v>
      </c>
      <c r="S8" s="2">
        <v>39</v>
      </c>
      <c r="T8" s="2">
        <v>40</v>
      </c>
      <c r="U8" s="2">
        <v>156</v>
      </c>
      <c r="V8" s="2">
        <v>38</v>
      </c>
      <c r="W8" s="2">
        <v>40</v>
      </c>
      <c r="X8" s="2">
        <v>40</v>
      </c>
      <c r="Y8" s="2">
        <v>38</v>
      </c>
      <c r="Z8" s="2">
        <f>SUM(V8:Y8)</f>
        <v>156</v>
      </c>
      <c r="AA8" s="2">
        <v>37</v>
      </c>
      <c r="AB8" s="15">
        <v>38</v>
      </c>
      <c r="AC8" s="15">
        <v>37</v>
      </c>
      <c r="AD8" s="15">
        <v>37</v>
      </c>
      <c r="AE8" s="15">
        <f>SUM(AA8:AD8)</f>
        <v>149</v>
      </c>
      <c r="AF8" s="29">
        <v>38</v>
      </c>
      <c r="AG8" s="29" t="e">
        <f>+#REF!-#REF!-#REF!-#REF!-#REF!</f>
        <v>#REF!</v>
      </c>
      <c r="AH8" s="29">
        <f t="shared" si="0"/>
        <v>0</v>
      </c>
      <c r="AI8" s="29">
        <f t="shared" si="1"/>
        <v>-1</v>
      </c>
      <c r="AJ8" s="29">
        <f t="shared" si="2"/>
        <v>0</v>
      </c>
      <c r="AK8" s="29">
        <f t="shared" si="3"/>
        <v>-37</v>
      </c>
      <c r="AL8" s="29">
        <f t="shared" si="4"/>
        <v>-0.4966442953020134</v>
      </c>
      <c r="AM8" s="29">
        <f t="shared" si="5"/>
        <v>78</v>
      </c>
      <c r="AN8" s="29"/>
      <c r="AO8" s="29"/>
      <c r="AP8" s="29"/>
      <c r="AQ8" s="29"/>
      <c r="AR8" s="73">
        <v>147</v>
      </c>
    </row>
    <row r="9" spans="1:44" ht="15">
      <c r="A9" s="4" t="s">
        <v>2</v>
      </c>
      <c r="B9" s="14">
        <v>7533</v>
      </c>
      <c r="C9" s="14">
        <v>7882</v>
      </c>
      <c r="D9" s="14">
        <v>8195</v>
      </c>
      <c r="E9" s="14">
        <v>8492</v>
      </c>
      <c r="F9" s="14">
        <v>8839</v>
      </c>
      <c r="G9" s="14">
        <v>8537</v>
      </c>
      <c r="H9" s="2">
        <v>8588</v>
      </c>
      <c r="I9" s="2">
        <v>8934</v>
      </c>
      <c r="J9" s="2">
        <v>8939</v>
      </c>
      <c r="K9" s="2">
        <v>8904</v>
      </c>
      <c r="L9" s="2">
        <v>9290</v>
      </c>
      <c r="M9" s="2">
        <v>9509</v>
      </c>
      <c r="N9" s="2">
        <v>9542</v>
      </c>
      <c r="O9" s="2">
        <v>8861</v>
      </c>
      <c r="P9" s="2">
        <f>SUM(L9:O9)</f>
        <v>37202</v>
      </c>
      <c r="Q9" s="2">
        <v>9089</v>
      </c>
      <c r="R9" s="2">
        <v>9381</v>
      </c>
      <c r="S9" s="2">
        <v>9372</v>
      </c>
      <c r="T9" s="2">
        <v>9198</v>
      </c>
      <c r="U9" s="2">
        <v>37039</v>
      </c>
      <c r="V9" s="2">
        <v>9144</v>
      </c>
      <c r="W9" s="2">
        <v>9466</v>
      </c>
      <c r="X9" s="2">
        <v>9683</v>
      </c>
      <c r="Y9" s="2">
        <v>9537</v>
      </c>
      <c r="Z9" s="2">
        <f>SUM(V9:Y9)</f>
        <v>37830</v>
      </c>
      <c r="AA9" s="2">
        <v>9278</v>
      </c>
      <c r="AB9" s="15">
        <v>9650</v>
      </c>
      <c r="AC9" s="15">
        <v>9825</v>
      </c>
      <c r="AD9" s="15">
        <v>9675</v>
      </c>
      <c r="AE9" s="15">
        <f>SUM(AA9:AD9)</f>
        <v>38428</v>
      </c>
      <c r="AF9" s="29">
        <v>9475</v>
      </c>
      <c r="AG9" s="29" t="e">
        <f>+#REF!-#REF!-#REF!-#REF!-#REF!</f>
        <v>#REF!</v>
      </c>
      <c r="AH9" s="29">
        <f t="shared" si="0"/>
        <v>0</v>
      </c>
      <c r="AI9" s="29">
        <f t="shared" si="1"/>
        <v>-1</v>
      </c>
      <c r="AJ9" s="29">
        <f t="shared" si="2"/>
        <v>0</v>
      </c>
      <c r="AK9" s="29">
        <f t="shared" si="3"/>
        <v>-9675</v>
      </c>
      <c r="AL9" s="29">
        <f t="shared" si="4"/>
        <v>-0.5035390860830644</v>
      </c>
      <c r="AM9" s="29">
        <f t="shared" si="5"/>
        <v>18915</v>
      </c>
      <c r="AN9" s="29"/>
      <c r="AO9" s="29"/>
      <c r="AP9" s="29"/>
      <c r="AQ9" s="29"/>
      <c r="AR9" s="73">
        <v>39275</v>
      </c>
    </row>
    <row r="10" spans="1:44" ht="15">
      <c r="A10" s="4" t="s">
        <v>3</v>
      </c>
      <c r="B10" s="14">
        <v>1332</v>
      </c>
      <c r="C10" s="14">
        <v>1394</v>
      </c>
      <c r="D10" s="14">
        <v>1309</v>
      </c>
      <c r="E10" s="14">
        <v>1366</v>
      </c>
      <c r="F10" s="14">
        <v>1390</v>
      </c>
      <c r="G10" s="14">
        <v>1389</v>
      </c>
      <c r="H10" s="2">
        <v>1328</v>
      </c>
      <c r="I10" s="2">
        <v>1397</v>
      </c>
      <c r="J10" s="2">
        <v>1375</v>
      </c>
      <c r="K10" s="2">
        <v>1405</v>
      </c>
      <c r="L10" s="2">
        <v>1402</v>
      </c>
      <c r="M10" s="2">
        <v>1471</v>
      </c>
      <c r="N10" s="2">
        <v>1423</v>
      </c>
      <c r="O10" s="2">
        <v>1495</v>
      </c>
      <c r="P10" s="2">
        <v>5791</v>
      </c>
      <c r="Q10" s="2">
        <v>1446</v>
      </c>
      <c r="R10" s="2">
        <v>1505</v>
      </c>
      <c r="S10" s="2">
        <v>1480</v>
      </c>
      <c r="T10" s="2">
        <v>1537</v>
      </c>
      <c r="U10" s="2">
        <v>5967</v>
      </c>
      <c r="V10" s="2">
        <v>1459</v>
      </c>
      <c r="W10" s="2">
        <v>1486</v>
      </c>
      <c r="X10" s="2">
        <v>1440</v>
      </c>
      <c r="Y10" s="2">
        <v>1420</v>
      </c>
      <c r="Z10" s="2">
        <f>SUM(V10:Y10)</f>
        <v>5805</v>
      </c>
      <c r="AA10" s="2">
        <v>1332</v>
      </c>
      <c r="AB10" s="15">
        <v>1415</v>
      </c>
      <c r="AC10" s="15">
        <v>1450</v>
      </c>
      <c r="AD10" s="15">
        <v>1500</v>
      </c>
      <c r="AE10" s="15">
        <f>SUM(AA10:AD10)</f>
        <v>5697</v>
      </c>
      <c r="AF10" s="29">
        <v>1400</v>
      </c>
      <c r="AG10" s="29" t="e">
        <f>+#REF!-#REF!-#REF!-#REF!-#REF!</f>
        <v>#REF!</v>
      </c>
      <c r="AH10" s="29">
        <f t="shared" si="0"/>
        <v>0</v>
      </c>
      <c r="AI10" s="29">
        <f t="shared" si="1"/>
        <v>-1</v>
      </c>
      <c r="AJ10" s="29">
        <f t="shared" si="2"/>
        <v>0</v>
      </c>
      <c r="AK10" s="29">
        <f t="shared" si="3"/>
        <v>-1500</v>
      </c>
      <c r="AL10" s="29">
        <f t="shared" si="4"/>
        <v>-0.526592943654555</v>
      </c>
      <c r="AM10" s="29">
        <f t="shared" si="5"/>
        <v>2902.5</v>
      </c>
      <c r="AN10" s="29"/>
      <c r="AO10" s="29"/>
      <c r="AP10" s="29"/>
      <c r="AQ10" s="29"/>
      <c r="AR10" s="73">
        <v>5925</v>
      </c>
    </row>
    <row r="11" spans="1:44" ht="15">
      <c r="A11" s="4"/>
      <c r="B11" s="14"/>
      <c r="C11" s="14"/>
      <c r="D11" s="14"/>
      <c r="E11" s="14"/>
      <c r="F11" s="14"/>
      <c r="G11" s="1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5"/>
      <c r="AC11" s="15"/>
      <c r="AD11" s="15"/>
      <c r="AE11" s="15"/>
      <c r="AF11" s="29"/>
      <c r="AG11" s="29" t="e">
        <f>+#REF!-#REF!-#REF!-#REF!-#REF!</f>
        <v>#REF!</v>
      </c>
      <c r="AH11" s="29">
        <f t="shared" si="0"/>
        <v>0</v>
      </c>
      <c r="AI11" s="29">
        <f t="shared" si="1"/>
        <v>0</v>
      </c>
      <c r="AJ11" s="29">
        <f t="shared" si="2"/>
        <v>0</v>
      </c>
      <c r="AK11" s="29">
        <f t="shared" si="3"/>
        <v>0</v>
      </c>
      <c r="AL11" s="29"/>
      <c r="AM11" s="29">
        <f t="shared" si="5"/>
        <v>0</v>
      </c>
      <c r="AN11" s="29"/>
      <c r="AO11" s="29"/>
      <c r="AP11" s="29"/>
      <c r="AQ11" s="29"/>
      <c r="AR11" s="73"/>
    </row>
    <row r="12" spans="1:44" ht="15">
      <c r="A12" s="16" t="s">
        <v>32</v>
      </c>
      <c r="B12" s="14">
        <v>20088</v>
      </c>
      <c r="C12" s="14">
        <v>20777</v>
      </c>
      <c r="D12" s="14">
        <v>20687</v>
      </c>
      <c r="E12" s="14">
        <v>21220</v>
      </c>
      <c r="F12" s="14">
        <v>21858</v>
      </c>
      <c r="G12" s="14">
        <v>21676</v>
      </c>
      <c r="H12" s="2">
        <v>20991</v>
      </c>
      <c r="I12" s="2">
        <v>21764</v>
      </c>
      <c r="J12" s="2">
        <v>22088</v>
      </c>
      <c r="K12" s="2">
        <v>22254</v>
      </c>
      <c r="L12" s="2">
        <v>23011</v>
      </c>
      <c r="M12" s="2">
        <v>23114</v>
      </c>
      <c r="N12" s="46">
        <v>23395</v>
      </c>
      <c r="O12" s="46">
        <v>23226</v>
      </c>
      <c r="P12" s="2">
        <f>SUM(L12:O12)</f>
        <v>92746</v>
      </c>
      <c r="Q12" s="2">
        <v>22865</v>
      </c>
      <c r="R12" s="2">
        <v>23084</v>
      </c>
      <c r="S12" s="2">
        <v>23274</v>
      </c>
      <c r="T12" s="2">
        <v>23739</v>
      </c>
      <c r="U12" s="2">
        <v>92963</v>
      </c>
      <c r="V12" s="2">
        <v>22743</v>
      </c>
      <c r="W12" s="2">
        <v>23183</v>
      </c>
      <c r="X12" s="2">
        <v>23563</v>
      </c>
      <c r="Y12" s="2">
        <v>23844</v>
      </c>
      <c r="Z12" s="2">
        <f>SUM(V12:Y12)</f>
        <v>93333</v>
      </c>
      <c r="AA12" s="2">
        <v>22450</v>
      </c>
      <c r="AB12" s="15">
        <v>22983</v>
      </c>
      <c r="AC12" s="15">
        <v>23187</v>
      </c>
      <c r="AD12" s="15">
        <v>23508</v>
      </c>
      <c r="AE12" s="15">
        <f>SUM(AA12:AD12)</f>
        <v>92128</v>
      </c>
      <c r="AF12" s="29">
        <v>22608</v>
      </c>
      <c r="AG12" s="29" t="e">
        <f>+#REF!-#REF!-#REF!-#REF!-#REF!</f>
        <v>#REF!</v>
      </c>
      <c r="AH12" s="29">
        <f t="shared" si="0"/>
        <v>0</v>
      </c>
      <c r="AI12" s="29">
        <f t="shared" si="1"/>
        <v>1</v>
      </c>
      <c r="AJ12" s="29">
        <f t="shared" si="2"/>
        <v>0</v>
      </c>
      <c r="AK12" s="29">
        <f t="shared" si="3"/>
        <v>-23508</v>
      </c>
      <c r="AL12" s="29">
        <f t="shared" si="4"/>
        <v>-0.5103334491142758</v>
      </c>
      <c r="AM12" s="29">
        <f t="shared" si="5"/>
        <v>46666.5</v>
      </c>
      <c r="AN12" s="29"/>
      <c r="AO12" s="29"/>
      <c r="AP12" s="29"/>
      <c r="AQ12" s="29"/>
      <c r="AR12" s="73">
        <v>93617</v>
      </c>
    </row>
    <row r="13" spans="1:44" ht="15">
      <c r="A13" s="16" t="s">
        <v>20</v>
      </c>
      <c r="B13" s="14">
        <v>1489</v>
      </c>
      <c r="C13" s="14">
        <v>1519</v>
      </c>
      <c r="D13" s="14">
        <v>1556</v>
      </c>
      <c r="E13" s="14">
        <v>1574</v>
      </c>
      <c r="F13" s="14">
        <v>1598</v>
      </c>
      <c r="G13" s="14">
        <v>1637</v>
      </c>
      <c r="H13" s="2">
        <v>1588</v>
      </c>
      <c r="I13" s="2">
        <v>1583</v>
      </c>
      <c r="J13" s="2">
        <v>1596</v>
      </c>
      <c r="K13" s="2">
        <v>1644</v>
      </c>
      <c r="L13" s="2">
        <v>1625</v>
      </c>
      <c r="M13" s="2">
        <v>1634</v>
      </c>
      <c r="N13" s="2">
        <v>1647</v>
      </c>
      <c r="O13" s="2">
        <v>1693</v>
      </c>
      <c r="P13" s="2">
        <v>6598</v>
      </c>
      <c r="Q13" s="2">
        <v>1666</v>
      </c>
      <c r="R13" s="2">
        <v>1661</v>
      </c>
      <c r="S13" s="2">
        <v>1685</v>
      </c>
      <c r="T13" s="2">
        <v>1741</v>
      </c>
      <c r="U13" s="2">
        <v>6754</v>
      </c>
      <c r="V13" s="2">
        <v>1686</v>
      </c>
      <c r="W13" s="2">
        <v>1698</v>
      </c>
      <c r="X13" s="2">
        <v>1725</v>
      </c>
      <c r="Y13" s="2">
        <v>1773</v>
      </c>
      <c r="Z13" s="2">
        <f>SUM(V13:Y13)</f>
        <v>6882</v>
      </c>
      <c r="AA13" s="2">
        <v>1720</v>
      </c>
      <c r="AB13" s="15">
        <v>1730</v>
      </c>
      <c r="AC13" s="15">
        <v>1740</v>
      </c>
      <c r="AD13" s="15">
        <v>1790</v>
      </c>
      <c r="AE13" s="15">
        <f>SUM(AA13:AD13)</f>
        <v>6980</v>
      </c>
      <c r="AF13" s="29">
        <v>1735</v>
      </c>
      <c r="AG13" s="29" t="e">
        <f>+#REF!-#REF!-#REF!-#REF!-#REF!</f>
        <v>#REF!</v>
      </c>
      <c r="AH13" s="29">
        <f t="shared" si="0"/>
        <v>-1</v>
      </c>
      <c r="AI13" s="29">
        <f t="shared" si="1"/>
        <v>1</v>
      </c>
      <c r="AJ13" s="29">
        <f t="shared" si="2"/>
        <v>0</v>
      </c>
      <c r="AK13" s="29">
        <f t="shared" si="3"/>
        <v>-1790</v>
      </c>
      <c r="AL13" s="29">
        <f t="shared" si="4"/>
        <v>-0.5128939828080229</v>
      </c>
      <c r="AM13" s="29">
        <f t="shared" si="5"/>
        <v>3441</v>
      </c>
      <c r="AN13" s="29"/>
      <c r="AO13" s="29"/>
      <c r="AP13" s="29"/>
      <c r="AQ13" s="29"/>
      <c r="AR13" s="73">
        <v>7070</v>
      </c>
    </row>
    <row r="14" spans="1:44" ht="15">
      <c r="A14" s="4"/>
      <c r="B14" s="4"/>
      <c r="C14" s="4"/>
      <c r="D14" s="4"/>
      <c r="E14" s="4"/>
      <c r="F14" s="4"/>
      <c r="G14" s="4"/>
      <c r="H14" s="2"/>
      <c r="I14" s="2"/>
      <c r="J14" s="2"/>
      <c r="K14" s="2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"/>
      <c r="W14" s="15"/>
      <c r="X14" s="15"/>
      <c r="Y14" s="15"/>
      <c r="Z14" s="15"/>
      <c r="AA14" s="2"/>
      <c r="AB14" s="15"/>
      <c r="AC14" s="15"/>
      <c r="AD14" s="15"/>
      <c r="AE14" s="15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74"/>
    </row>
    <row r="15" spans="1:44" ht="15">
      <c r="A15" s="13" t="s">
        <v>37</v>
      </c>
      <c r="B15" s="4"/>
      <c r="C15" s="4"/>
      <c r="D15" s="4"/>
      <c r="E15" s="4"/>
      <c r="F15" s="4"/>
      <c r="G15" s="4"/>
      <c r="H15" s="2"/>
      <c r="I15" s="2"/>
      <c r="J15" s="2"/>
      <c r="K15" s="2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15"/>
      <c r="X15" s="15"/>
      <c r="Y15" s="15"/>
      <c r="Z15" s="15"/>
      <c r="AA15" s="2"/>
      <c r="AB15" s="15"/>
      <c r="AC15" s="15"/>
      <c r="AD15" s="15"/>
      <c r="AE15" s="15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74"/>
    </row>
    <row r="16" spans="1:44" ht="15">
      <c r="A16" s="4" t="s">
        <v>0</v>
      </c>
      <c r="B16" s="17">
        <v>16.1</v>
      </c>
      <c r="C16" s="17">
        <v>17</v>
      </c>
      <c r="D16" s="17">
        <v>16</v>
      </c>
      <c r="E16" s="17">
        <v>16.9</v>
      </c>
      <c r="F16" s="17">
        <v>16.9</v>
      </c>
      <c r="G16" s="17">
        <v>16.3</v>
      </c>
      <c r="H16" s="18">
        <v>15.6</v>
      </c>
      <c r="I16" s="18">
        <v>16.8</v>
      </c>
      <c r="J16" s="18">
        <v>17</v>
      </c>
      <c r="K16" s="18">
        <v>16</v>
      </c>
      <c r="L16" s="18">
        <v>14.1</v>
      </c>
      <c r="M16" s="18">
        <v>14.5</v>
      </c>
      <c r="N16" s="18">
        <v>14.7</v>
      </c>
      <c r="O16" s="18">
        <v>14</v>
      </c>
      <c r="P16" s="18">
        <v>57.3</v>
      </c>
      <c r="Q16" s="18">
        <v>14</v>
      </c>
      <c r="R16" s="18">
        <v>14.7</v>
      </c>
      <c r="S16" s="18">
        <v>14.5</v>
      </c>
      <c r="T16" s="18">
        <v>14.2</v>
      </c>
      <c r="U16" s="18">
        <v>57.4</v>
      </c>
      <c r="V16" s="18">
        <v>13.7</v>
      </c>
      <c r="W16" s="18">
        <v>14.5</v>
      </c>
      <c r="X16" s="18">
        <v>14.3</v>
      </c>
      <c r="Y16" s="18">
        <v>13.9</v>
      </c>
      <c r="Z16" s="18">
        <v>56.4</v>
      </c>
      <c r="AA16" s="18">
        <v>13.1</v>
      </c>
      <c r="AB16" s="19">
        <v>13.8</v>
      </c>
      <c r="AC16" s="19">
        <v>13.9</v>
      </c>
      <c r="AD16" s="19">
        <v>13.2</v>
      </c>
      <c r="AE16" s="19">
        <v>54</v>
      </c>
      <c r="AF16" s="26">
        <v>12.8</v>
      </c>
      <c r="AG16" s="75" t="e">
        <f>+#REF!-#REF!-#REF!-#REF!-#REF!</f>
        <v>#REF!</v>
      </c>
      <c r="AH16" s="75">
        <f aca="true" t="shared" si="6" ref="AH16:AH23">+P16-O16-N16-M16-L16</f>
        <v>0</v>
      </c>
      <c r="AI16" s="75">
        <f aca="true" t="shared" si="7" ref="AI16:AI23">+U16-T16-S16-R16-Q16</f>
        <v>0</v>
      </c>
      <c r="AJ16" s="75">
        <f aca="true" t="shared" si="8" ref="AJ16:AJ23">+Z16-W16-V16-X16-Y16</f>
        <v>0</v>
      </c>
      <c r="AK16" s="29">
        <f>+AA16+AB16-AE16+AC16</f>
        <v>-13.200000000000001</v>
      </c>
      <c r="AL16" s="29">
        <f aca="true" t="shared" si="9" ref="AL16:AL23">+AK16*2/AE16</f>
        <v>-0.48888888888888893</v>
      </c>
      <c r="AM16" s="75">
        <f>+Z16/2</f>
        <v>28.2</v>
      </c>
      <c r="AN16" s="26"/>
      <c r="AO16" s="26"/>
      <c r="AP16" s="26"/>
      <c r="AQ16" s="26"/>
      <c r="AR16" s="74">
        <v>53.2</v>
      </c>
    </row>
    <row r="17" spans="1:44" ht="15">
      <c r="A17" s="4" t="s">
        <v>1</v>
      </c>
      <c r="B17" s="17">
        <v>12.6</v>
      </c>
      <c r="C17" s="17">
        <v>12.2</v>
      </c>
      <c r="D17" s="17">
        <v>13</v>
      </c>
      <c r="E17" s="17">
        <v>12.2</v>
      </c>
      <c r="F17" s="17">
        <v>12.7</v>
      </c>
      <c r="G17" s="17">
        <v>13.4</v>
      </c>
      <c r="H17" s="4">
        <v>12.3</v>
      </c>
      <c r="I17" s="20">
        <v>12.1</v>
      </c>
      <c r="J17" s="4">
        <v>12.3</v>
      </c>
      <c r="K17" s="4">
        <v>13.3</v>
      </c>
      <c r="L17" s="18">
        <v>11.4</v>
      </c>
      <c r="M17" s="18">
        <v>11.1</v>
      </c>
      <c r="N17" s="18">
        <v>11</v>
      </c>
      <c r="O17" s="18">
        <v>12.2</v>
      </c>
      <c r="P17" s="18">
        <v>45.7</v>
      </c>
      <c r="Q17" s="18">
        <v>11.1</v>
      </c>
      <c r="R17" s="18">
        <v>10.9</v>
      </c>
      <c r="S17" s="18">
        <v>11.2</v>
      </c>
      <c r="T17" s="18">
        <v>12.7</v>
      </c>
      <c r="U17" s="18">
        <v>45.9</v>
      </c>
      <c r="V17" s="18">
        <v>11.5</v>
      </c>
      <c r="W17" s="18">
        <v>11.3</v>
      </c>
      <c r="X17" s="18">
        <v>11.4</v>
      </c>
      <c r="Y17" s="18">
        <v>12.7</v>
      </c>
      <c r="Z17" s="18">
        <v>46.8</v>
      </c>
      <c r="AA17" s="18">
        <v>11.3</v>
      </c>
      <c r="AB17" s="19">
        <v>10.9</v>
      </c>
      <c r="AC17" s="19">
        <v>11.1</v>
      </c>
      <c r="AD17" s="19">
        <v>12.4</v>
      </c>
      <c r="AE17" s="19">
        <v>45.8</v>
      </c>
      <c r="AF17" s="26">
        <v>11.1</v>
      </c>
      <c r="AG17" s="75" t="e">
        <f>+#REF!-#REF!-#REF!-#REF!-#REF!</f>
        <v>#REF!</v>
      </c>
      <c r="AH17" s="75">
        <f t="shared" si="6"/>
        <v>0</v>
      </c>
      <c r="AI17" s="75">
        <f t="shared" si="7"/>
        <v>0</v>
      </c>
      <c r="AJ17" s="75">
        <f t="shared" si="8"/>
        <v>-0.09999999999999964</v>
      </c>
      <c r="AK17" s="29">
        <f aca="true" t="shared" si="10" ref="AK17:AK23">+AA17+AB17-AE17+AC17</f>
        <v>-12.499999999999995</v>
      </c>
      <c r="AL17" s="29">
        <f t="shared" si="9"/>
        <v>-0.5458515283842793</v>
      </c>
      <c r="AM17" s="75">
        <f aca="true" t="shared" si="11" ref="AM17:AM23">+Z17/2</f>
        <v>23.4</v>
      </c>
      <c r="AN17" s="26"/>
      <c r="AO17" s="26"/>
      <c r="AP17" s="26"/>
      <c r="AQ17" s="26"/>
      <c r="AR17" s="74">
        <v>46.2</v>
      </c>
    </row>
    <row r="18" spans="1:44" ht="15">
      <c r="A18" s="16" t="s">
        <v>18</v>
      </c>
      <c r="B18" s="17">
        <v>0.3</v>
      </c>
      <c r="C18" s="17">
        <v>0.3</v>
      </c>
      <c r="D18" s="17">
        <v>0.3</v>
      </c>
      <c r="E18" s="17">
        <v>0.3</v>
      </c>
      <c r="F18" s="17">
        <v>0.2</v>
      </c>
      <c r="G18" s="17">
        <v>0.3</v>
      </c>
      <c r="H18" s="18">
        <v>0.3</v>
      </c>
      <c r="I18" s="18">
        <v>0.3</v>
      </c>
      <c r="J18" s="18">
        <v>0.2</v>
      </c>
      <c r="K18" s="18">
        <v>0.3</v>
      </c>
      <c r="L18" s="18">
        <v>0.2</v>
      </c>
      <c r="M18" s="18">
        <v>0.2</v>
      </c>
      <c r="N18" s="18">
        <v>0.2</v>
      </c>
      <c r="O18" s="18">
        <v>0.2</v>
      </c>
      <c r="P18" s="18">
        <v>0.8</v>
      </c>
      <c r="Q18" s="18">
        <v>0.2</v>
      </c>
      <c r="R18" s="18">
        <v>0.2</v>
      </c>
      <c r="S18" s="18">
        <v>0.2</v>
      </c>
      <c r="T18" s="18">
        <v>0.2</v>
      </c>
      <c r="U18" s="18">
        <v>0.8</v>
      </c>
      <c r="V18" s="18">
        <v>0.3</v>
      </c>
      <c r="W18" s="18">
        <v>0.2</v>
      </c>
      <c r="X18" s="18">
        <v>0.2</v>
      </c>
      <c r="Y18" s="18">
        <v>0.2</v>
      </c>
      <c r="Z18" s="18">
        <v>0.9</v>
      </c>
      <c r="AA18" s="18">
        <v>0.2</v>
      </c>
      <c r="AB18" s="19">
        <v>0.2</v>
      </c>
      <c r="AC18" s="19">
        <v>0.2</v>
      </c>
      <c r="AD18" s="19">
        <v>0.2</v>
      </c>
      <c r="AE18" s="19">
        <v>0.9</v>
      </c>
      <c r="AF18" s="26">
        <v>0.2</v>
      </c>
      <c r="AG18" s="75" t="e">
        <f>+#REF!-#REF!-#REF!-#REF!-#REF!</f>
        <v>#REF!</v>
      </c>
      <c r="AH18" s="75">
        <f t="shared" si="6"/>
        <v>0</v>
      </c>
      <c r="AI18" s="75">
        <f t="shared" si="7"/>
        <v>0</v>
      </c>
      <c r="AJ18" s="75">
        <f t="shared" si="8"/>
        <v>0</v>
      </c>
      <c r="AK18" s="29">
        <f t="shared" si="10"/>
        <v>-0.3</v>
      </c>
      <c r="AL18" s="29">
        <f t="shared" si="9"/>
        <v>-0.6666666666666666</v>
      </c>
      <c r="AM18" s="75">
        <f t="shared" si="11"/>
        <v>0.45</v>
      </c>
      <c r="AN18" s="26"/>
      <c r="AO18" s="26"/>
      <c r="AP18" s="26"/>
      <c r="AQ18" s="26"/>
      <c r="AR18" s="74">
        <v>0.9</v>
      </c>
    </row>
    <row r="19" spans="1:44" ht="15">
      <c r="A19" s="4" t="s">
        <v>2</v>
      </c>
      <c r="B19" s="17">
        <v>18.8</v>
      </c>
      <c r="C19" s="17">
        <v>19.6</v>
      </c>
      <c r="D19" s="17">
        <v>20.8</v>
      </c>
      <c r="E19" s="17">
        <v>21.2</v>
      </c>
      <c r="F19" s="17">
        <v>21.9</v>
      </c>
      <c r="G19" s="17">
        <v>20.4</v>
      </c>
      <c r="H19" s="18">
        <v>21.3</v>
      </c>
      <c r="I19" s="18">
        <v>21.7</v>
      </c>
      <c r="J19" s="18">
        <v>21.6</v>
      </c>
      <c r="K19" s="18">
        <v>21.2</v>
      </c>
      <c r="L19" s="18">
        <v>21.5</v>
      </c>
      <c r="M19" s="18">
        <v>21.5</v>
      </c>
      <c r="N19" s="18">
        <v>20.8</v>
      </c>
      <c r="O19" s="18">
        <v>19.1</v>
      </c>
      <c r="P19" s="18">
        <v>82.9</v>
      </c>
      <c r="Q19" s="18">
        <v>20.1</v>
      </c>
      <c r="R19" s="18">
        <v>20.4</v>
      </c>
      <c r="S19" s="18">
        <v>20.3</v>
      </c>
      <c r="T19" s="18">
        <v>19.7</v>
      </c>
      <c r="U19" s="18">
        <v>80.4</v>
      </c>
      <c r="V19" s="18">
        <v>20</v>
      </c>
      <c r="W19" s="18">
        <v>20.3</v>
      </c>
      <c r="X19" s="18">
        <v>21</v>
      </c>
      <c r="Y19" s="18">
        <v>20.5</v>
      </c>
      <c r="Z19" s="18">
        <v>81.9</v>
      </c>
      <c r="AA19" s="18">
        <v>20.2</v>
      </c>
      <c r="AB19" s="19">
        <v>20.8</v>
      </c>
      <c r="AC19" s="19">
        <v>20.9</v>
      </c>
      <c r="AD19" s="19">
        <v>20.7</v>
      </c>
      <c r="AE19" s="19">
        <v>82.6</v>
      </c>
      <c r="AF19" s="26">
        <v>20.2</v>
      </c>
      <c r="AG19" s="75" t="e">
        <f>+#REF!-#REF!-#REF!-#REF!-#REF!</f>
        <v>#REF!</v>
      </c>
      <c r="AH19" s="75">
        <f t="shared" si="6"/>
        <v>0</v>
      </c>
      <c r="AI19" s="75">
        <f t="shared" si="7"/>
        <v>-0.09999999999999432</v>
      </c>
      <c r="AJ19" s="75">
        <f t="shared" si="8"/>
        <v>0.10000000000000853</v>
      </c>
      <c r="AK19" s="29">
        <f t="shared" si="10"/>
        <v>-20.699999999999996</v>
      </c>
      <c r="AL19" s="29">
        <f t="shared" si="9"/>
        <v>-0.5012106537530265</v>
      </c>
      <c r="AM19" s="75">
        <f t="shared" si="11"/>
        <v>40.95</v>
      </c>
      <c r="AN19" s="26"/>
      <c r="AO19" s="26"/>
      <c r="AP19" s="26"/>
      <c r="AQ19" s="26"/>
      <c r="AR19" s="74">
        <v>83.8</v>
      </c>
    </row>
    <row r="20" spans="1:44" ht="15">
      <c r="A20" s="4" t="s">
        <v>3</v>
      </c>
      <c r="B20" s="17">
        <v>3.8</v>
      </c>
      <c r="C20" s="17">
        <v>4.3</v>
      </c>
      <c r="D20" s="17">
        <v>3.6</v>
      </c>
      <c r="E20" s="17">
        <v>4</v>
      </c>
      <c r="F20" s="17">
        <v>4.5</v>
      </c>
      <c r="G20" s="17">
        <v>5</v>
      </c>
      <c r="H20" s="18">
        <v>3.6</v>
      </c>
      <c r="I20" s="18">
        <v>3.9</v>
      </c>
      <c r="J20" s="18">
        <v>4.2</v>
      </c>
      <c r="K20" s="18">
        <v>5.1</v>
      </c>
      <c r="L20" s="18">
        <v>3.5</v>
      </c>
      <c r="M20" s="18">
        <v>3.5</v>
      </c>
      <c r="N20" s="18">
        <v>4</v>
      </c>
      <c r="O20" s="18">
        <v>5</v>
      </c>
      <c r="P20" s="18">
        <v>16.1</v>
      </c>
      <c r="Q20" s="18">
        <v>3.5</v>
      </c>
      <c r="R20" s="18">
        <v>3.6</v>
      </c>
      <c r="S20" s="18">
        <v>4.1</v>
      </c>
      <c r="T20" s="18">
        <v>4.9</v>
      </c>
      <c r="U20" s="18">
        <v>16</v>
      </c>
      <c r="V20" s="18">
        <v>3.7</v>
      </c>
      <c r="W20" s="18">
        <v>3.6</v>
      </c>
      <c r="X20" s="18">
        <v>4</v>
      </c>
      <c r="Y20" s="18">
        <v>4.8</v>
      </c>
      <c r="Z20" s="18">
        <v>16</v>
      </c>
      <c r="AA20" s="18">
        <v>3.4</v>
      </c>
      <c r="AB20" s="19">
        <v>3.4</v>
      </c>
      <c r="AC20" s="19">
        <v>4</v>
      </c>
      <c r="AD20" s="19">
        <v>4.8</v>
      </c>
      <c r="AE20" s="19">
        <v>15.7</v>
      </c>
      <c r="AF20" s="26">
        <v>3.3</v>
      </c>
      <c r="AG20" s="75" t="e">
        <f>+#REF!-#REF!-#REF!-#REF!-#REF!</f>
        <v>#REF!</v>
      </c>
      <c r="AH20" s="75">
        <f t="shared" si="6"/>
        <v>0.10000000000000142</v>
      </c>
      <c r="AI20" s="75">
        <f t="shared" si="7"/>
        <v>-0.10000000000000009</v>
      </c>
      <c r="AJ20" s="75">
        <f t="shared" si="8"/>
        <v>-0.10000000000000053</v>
      </c>
      <c r="AK20" s="29">
        <f t="shared" si="10"/>
        <v>-4.899999999999999</v>
      </c>
      <c r="AL20" s="29">
        <f t="shared" si="9"/>
        <v>-0.6242038216560508</v>
      </c>
      <c r="AM20" s="75">
        <f t="shared" si="11"/>
        <v>8</v>
      </c>
      <c r="AN20" s="26"/>
      <c r="AO20" s="26"/>
      <c r="AP20" s="26"/>
      <c r="AQ20" s="26"/>
      <c r="AR20" s="74">
        <v>16</v>
      </c>
    </row>
    <row r="21" spans="1:44" ht="15">
      <c r="A21" s="4"/>
      <c r="B21" s="17"/>
      <c r="C21" s="17"/>
      <c r="D21" s="17"/>
      <c r="E21" s="17"/>
      <c r="F21" s="17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/>
      <c r="Z21" s="19"/>
      <c r="AA21" s="18"/>
      <c r="AB21" s="19"/>
      <c r="AC21" s="19"/>
      <c r="AD21" s="19"/>
      <c r="AE21" s="19"/>
      <c r="AF21" s="26"/>
      <c r="AG21" s="75" t="e">
        <f>+#REF!-#REF!-#REF!-#REF!-#REF!</f>
        <v>#REF!</v>
      </c>
      <c r="AH21" s="75">
        <f t="shared" si="6"/>
        <v>0</v>
      </c>
      <c r="AI21" s="75">
        <f t="shared" si="7"/>
        <v>0</v>
      </c>
      <c r="AJ21" s="75">
        <f t="shared" si="8"/>
        <v>0</v>
      </c>
      <c r="AK21" s="29">
        <f t="shared" si="10"/>
        <v>0</v>
      </c>
      <c r="AL21" s="29"/>
      <c r="AM21" s="75">
        <f t="shared" si="11"/>
        <v>0</v>
      </c>
      <c r="AN21" s="26"/>
      <c r="AO21" s="26"/>
      <c r="AP21" s="26"/>
      <c r="AQ21" s="26"/>
      <c r="AR21" s="74"/>
    </row>
    <row r="22" spans="1:44" ht="15">
      <c r="A22" s="16" t="s">
        <v>19</v>
      </c>
      <c r="B22" s="17">
        <v>52.1</v>
      </c>
      <c r="C22" s="17">
        <v>53.7</v>
      </c>
      <c r="D22" s="17">
        <v>54.1</v>
      </c>
      <c r="E22" s="17">
        <v>54.8</v>
      </c>
      <c r="F22" s="17">
        <v>56.6</v>
      </c>
      <c r="G22" s="17">
        <v>55.9</v>
      </c>
      <c r="H22" s="18">
        <v>53.6</v>
      </c>
      <c r="I22" s="18">
        <v>55.2</v>
      </c>
      <c r="J22" s="18">
        <v>55.7</v>
      </c>
      <c r="K22" s="18">
        <v>56.4</v>
      </c>
      <c r="L22" s="18">
        <v>51.2</v>
      </c>
      <c r="M22" s="18">
        <v>51.3</v>
      </c>
      <c r="N22" s="18">
        <v>51</v>
      </c>
      <c r="O22" s="18">
        <v>51</v>
      </c>
      <c r="P22" s="18">
        <v>204.6</v>
      </c>
      <c r="Q22" s="18">
        <v>49.3</v>
      </c>
      <c r="R22" s="18">
        <v>50.3</v>
      </c>
      <c r="S22" s="18">
        <v>50.7</v>
      </c>
      <c r="T22" s="18">
        <v>52</v>
      </c>
      <c r="U22" s="18">
        <v>202.3</v>
      </c>
      <c r="V22" s="18">
        <v>49.5</v>
      </c>
      <c r="W22" s="18">
        <v>50.2</v>
      </c>
      <c r="X22" s="18">
        <v>51.3</v>
      </c>
      <c r="Y22" s="18">
        <v>52.4</v>
      </c>
      <c r="Z22" s="18">
        <v>203.5</v>
      </c>
      <c r="AA22" s="18">
        <v>48.7</v>
      </c>
      <c r="AB22" s="19">
        <v>49.6</v>
      </c>
      <c r="AC22" s="19">
        <v>50.6</v>
      </c>
      <c r="AD22" s="19">
        <v>51.7</v>
      </c>
      <c r="AE22" s="19">
        <v>200.5</v>
      </c>
      <c r="AF22" s="26">
        <v>48</v>
      </c>
      <c r="AG22" s="75" t="e">
        <f>+#REF!-#REF!-#REF!-#REF!-#REF!</f>
        <v>#REF!</v>
      </c>
      <c r="AH22" s="75">
        <f t="shared" si="6"/>
        <v>0.09999999999999432</v>
      </c>
      <c r="AI22" s="75">
        <f t="shared" si="7"/>
        <v>0</v>
      </c>
      <c r="AJ22" s="75">
        <f t="shared" si="8"/>
        <v>0.10000000000001563</v>
      </c>
      <c r="AK22" s="29">
        <f t="shared" si="10"/>
        <v>-51.59999999999999</v>
      </c>
      <c r="AL22" s="29">
        <f t="shared" si="9"/>
        <v>-0.5147132169576059</v>
      </c>
      <c r="AM22" s="75">
        <f t="shared" si="11"/>
        <v>101.75</v>
      </c>
      <c r="AN22" s="26"/>
      <c r="AO22" s="26"/>
      <c r="AP22" s="26"/>
      <c r="AQ22" s="26"/>
      <c r="AR22" s="74">
        <v>201.7</v>
      </c>
    </row>
    <row r="23" spans="1:44" ht="15">
      <c r="A23" s="4" t="s">
        <v>4</v>
      </c>
      <c r="B23" s="17">
        <v>62.8</v>
      </c>
      <c r="C23" s="17">
        <v>62.9</v>
      </c>
      <c r="D23" s="17">
        <v>63.7</v>
      </c>
      <c r="E23" s="17">
        <v>63.9</v>
      </c>
      <c r="F23" s="17">
        <v>64.1</v>
      </c>
      <c r="G23" s="17">
        <v>65.5</v>
      </c>
      <c r="H23" s="18">
        <v>63.4</v>
      </c>
      <c r="I23" s="18">
        <v>63</v>
      </c>
      <c r="J23" s="18">
        <v>63.5</v>
      </c>
      <c r="K23" s="18">
        <v>65</v>
      </c>
      <c r="L23" s="18">
        <v>61.1</v>
      </c>
      <c r="M23" s="18">
        <v>61.2</v>
      </c>
      <c r="N23" s="18">
        <v>62.2</v>
      </c>
      <c r="O23" s="18">
        <v>63.4</v>
      </c>
      <c r="P23" s="18">
        <v>247.9</v>
      </c>
      <c r="Q23" s="18">
        <v>62.6</v>
      </c>
      <c r="R23" s="18">
        <v>61.5</v>
      </c>
      <c r="S23" s="18">
        <v>62.5</v>
      </c>
      <c r="T23" s="18">
        <v>64.2</v>
      </c>
      <c r="U23" s="18">
        <v>250.8</v>
      </c>
      <c r="V23" s="18">
        <v>62.6</v>
      </c>
      <c r="W23" s="18">
        <v>61.7</v>
      </c>
      <c r="X23" s="18">
        <v>62.9</v>
      </c>
      <c r="Y23" s="18">
        <v>64.2</v>
      </c>
      <c r="Z23" s="18">
        <v>251.3</v>
      </c>
      <c r="AA23" s="18">
        <v>62.8</v>
      </c>
      <c r="AB23" s="19">
        <v>63.5</v>
      </c>
      <c r="AC23" s="19">
        <v>64</v>
      </c>
      <c r="AD23" s="19">
        <v>65.7</v>
      </c>
      <c r="AE23" s="19">
        <v>256</v>
      </c>
      <c r="AF23" s="72">
        <v>63.1</v>
      </c>
      <c r="AG23" s="75" t="e">
        <f>+#REF!-#REF!-#REF!-#REF!-#REF!</f>
        <v>#REF!</v>
      </c>
      <c r="AH23" s="75">
        <f t="shared" si="6"/>
        <v>0</v>
      </c>
      <c r="AI23" s="75">
        <f t="shared" si="7"/>
        <v>0</v>
      </c>
      <c r="AJ23" s="75">
        <f t="shared" si="8"/>
        <v>-0.0999999999999801</v>
      </c>
      <c r="AK23" s="29">
        <f t="shared" si="10"/>
        <v>-65.69999999999999</v>
      </c>
      <c r="AL23" s="29">
        <f t="shared" si="9"/>
        <v>-0.5132812499999999</v>
      </c>
      <c r="AM23" s="75">
        <f t="shared" si="11"/>
        <v>125.65</v>
      </c>
      <c r="AN23" s="26"/>
      <c r="AO23" s="26"/>
      <c r="AP23" s="26"/>
      <c r="AQ23" s="26"/>
      <c r="AR23" s="74">
        <v>257.1</v>
      </c>
    </row>
    <row r="24" spans="1:44" ht="15">
      <c r="A24" s="4"/>
      <c r="B24" s="4"/>
      <c r="C24" s="4"/>
      <c r="D24" s="4"/>
      <c r="E24" s="4"/>
      <c r="F24" s="4"/>
      <c r="G24" s="4"/>
      <c r="H24" s="2"/>
      <c r="I24" s="2"/>
      <c r="J24" s="2"/>
      <c r="K24" s="2"/>
      <c r="L24" s="2"/>
      <c r="M24" s="15"/>
      <c r="N24" s="15"/>
      <c r="O24" s="15"/>
      <c r="P24" s="15"/>
      <c r="Q24" s="15"/>
      <c r="R24" s="15"/>
      <c r="S24" s="15"/>
      <c r="T24" s="2"/>
      <c r="U24" s="2"/>
      <c r="V24" s="2"/>
      <c r="W24" s="15"/>
      <c r="X24" s="15"/>
      <c r="Y24" s="15"/>
      <c r="Z24" s="15"/>
      <c r="AA24" s="2"/>
      <c r="AB24" s="15"/>
      <c r="AC24" s="15"/>
      <c r="AD24" s="15"/>
      <c r="AE24" s="15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74"/>
    </row>
    <row r="25" spans="1:45" ht="15">
      <c r="A25" s="13" t="s">
        <v>21</v>
      </c>
      <c r="B25" s="4"/>
      <c r="C25" s="4"/>
      <c r="D25" s="4"/>
      <c r="E25" s="4"/>
      <c r="F25" s="4"/>
      <c r="G25" s="4"/>
      <c r="H25" s="2"/>
      <c r="I25" s="2"/>
      <c r="J25" s="2"/>
      <c r="K25" s="2"/>
      <c r="L25" s="2"/>
      <c r="M25" s="15"/>
      <c r="N25" s="15"/>
      <c r="O25" s="15"/>
      <c r="P25" s="15"/>
      <c r="Q25" s="15"/>
      <c r="R25" s="15"/>
      <c r="S25" s="15"/>
      <c r="T25" s="2"/>
      <c r="U25" s="2"/>
      <c r="V25" s="15"/>
      <c r="W25" s="15"/>
      <c r="X25" s="15"/>
      <c r="Y25" s="15"/>
      <c r="Z25" s="15"/>
      <c r="AA25" s="2"/>
      <c r="AB25" s="15"/>
      <c r="AC25" s="15"/>
      <c r="AD25" s="15"/>
      <c r="AE25" s="15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74"/>
      <c r="AS25" s="1" t="s">
        <v>69</v>
      </c>
    </row>
    <row r="26" spans="1:44" ht="15">
      <c r="A26" s="16" t="s">
        <v>35</v>
      </c>
      <c r="B26" s="21">
        <v>79.11</v>
      </c>
      <c r="C26" s="21">
        <v>70.19</v>
      </c>
      <c r="D26" s="22">
        <v>82.16</v>
      </c>
      <c r="E26" s="23">
        <v>88.15</v>
      </c>
      <c r="F26" s="23">
        <v>83.58</v>
      </c>
      <c r="G26" s="22">
        <v>85.09</v>
      </c>
      <c r="H26" s="24">
        <v>89.09</v>
      </c>
      <c r="I26" s="24">
        <v>87.96</v>
      </c>
      <c r="J26" s="24">
        <v>81.79</v>
      </c>
      <c r="K26" s="24">
        <v>90.27</v>
      </c>
      <c r="L26" s="33">
        <v>110.07</v>
      </c>
      <c r="M26" s="33">
        <v>112.79</v>
      </c>
      <c r="N26" s="33">
        <v>114.05</v>
      </c>
      <c r="O26" s="33">
        <v>121.99</v>
      </c>
      <c r="P26" s="33">
        <v>114.73</v>
      </c>
      <c r="Q26" s="33">
        <v>125.29</v>
      </c>
      <c r="R26" s="25">
        <v>120.91</v>
      </c>
      <c r="S26" s="25">
        <v>119.69</v>
      </c>
      <c r="T26" s="25">
        <v>125.54</v>
      </c>
      <c r="U26" s="25">
        <v>122.86</v>
      </c>
      <c r="V26" s="25">
        <v>125.52</v>
      </c>
      <c r="W26" s="25">
        <v>124.95</v>
      </c>
      <c r="X26" s="25">
        <v>122.3</v>
      </c>
      <c r="Y26" s="25">
        <v>130.77</v>
      </c>
      <c r="Z26" s="33">
        <v>125.89</v>
      </c>
      <c r="AA26" s="25">
        <v>146.34</v>
      </c>
      <c r="AB26" s="26" t="s">
        <v>70</v>
      </c>
      <c r="AC26" s="26" t="s">
        <v>71</v>
      </c>
      <c r="AD26" s="26" t="s">
        <v>64</v>
      </c>
      <c r="AE26" s="26" t="s">
        <v>72</v>
      </c>
      <c r="AF26" s="26" t="s">
        <v>94</v>
      </c>
      <c r="AG26" s="29" t="e">
        <f>AVERAGE(#REF!)-#REF!</f>
        <v>#REF!</v>
      </c>
      <c r="AH26" s="29">
        <f>AVERAGE(L26:O26)-P26</f>
        <v>-0.0049999999999954525</v>
      </c>
      <c r="AI26" s="76">
        <f>+AVERAGE(Q26:T26)-U26</f>
        <v>-0.0024999999999977263</v>
      </c>
      <c r="AJ26" s="76">
        <f aca="true" t="shared" si="12" ref="AJ26:AJ33">+AVERAGE(V26:Y26)-Z26</f>
        <v>-0.005000000000009663</v>
      </c>
      <c r="AK26" s="76"/>
      <c r="AL26" s="76"/>
      <c r="AM26" s="76"/>
      <c r="AN26" s="76"/>
      <c r="AO26" s="76"/>
      <c r="AP26" s="26"/>
      <c r="AQ26" s="76"/>
      <c r="AR26" s="74" t="s">
        <v>95</v>
      </c>
    </row>
    <row r="27" spans="1:44" ht="15">
      <c r="A27" s="16" t="s">
        <v>22</v>
      </c>
      <c r="B27" s="21">
        <v>86.82</v>
      </c>
      <c r="C27" s="21">
        <v>91.13</v>
      </c>
      <c r="D27" s="22">
        <v>87.98</v>
      </c>
      <c r="E27" s="23">
        <v>104.58</v>
      </c>
      <c r="F27" s="22">
        <v>116.27</v>
      </c>
      <c r="G27" s="22">
        <v>110.19</v>
      </c>
      <c r="H27" s="24">
        <v>104.05</v>
      </c>
      <c r="I27" s="24">
        <v>113.36</v>
      </c>
      <c r="J27" s="24">
        <v>111.5</v>
      </c>
      <c r="K27" s="24">
        <v>114.84</v>
      </c>
      <c r="L27" s="33">
        <v>127.2</v>
      </c>
      <c r="M27" s="33">
        <v>131.09</v>
      </c>
      <c r="N27" s="33">
        <v>134.74</v>
      </c>
      <c r="O27" s="33">
        <v>141.93</v>
      </c>
      <c r="P27" s="33">
        <v>133.74</v>
      </c>
      <c r="Q27" s="33">
        <v>152.81</v>
      </c>
      <c r="R27" s="24">
        <v>150.05</v>
      </c>
      <c r="S27" s="24">
        <v>139.31</v>
      </c>
      <c r="T27" s="24">
        <v>143.4</v>
      </c>
      <c r="U27" s="48">
        <v>146.39</v>
      </c>
      <c r="V27" s="24">
        <v>141.36</v>
      </c>
      <c r="W27" s="24">
        <v>133.1</v>
      </c>
      <c r="X27" s="24">
        <v>152.08</v>
      </c>
      <c r="Y27" s="24">
        <v>161.69</v>
      </c>
      <c r="Z27" s="33">
        <v>147.06</v>
      </c>
      <c r="AA27" s="24">
        <v>167.49</v>
      </c>
      <c r="AB27" s="28" t="s">
        <v>73</v>
      </c>
      <c r="AC27" s="28" t="s">
        <v>74</v>
      </c>
      <c r="AD27" s="28" t="s">
        <v>65</v>
      </c>
      <c r="AE27" s="29" t="s">
        <v>75</v>
      </c>
      <c r="AF27" s="26" t="s">
        <v>96</v>
      </c>
      <c r="AG27" s="29" t="e">
        <f>AVERAGE(#REF!)-#REF!</f>
        <v>#REF!</v>
      </c>
      <c r="AH27" s="29">
        <f aca="true" t="shared" si="13" ref="AH27:AH33">AVERAGE(L27:O27)-P27</f>
        <v>0</v>
      </c>
      <c r="AI27" s="76">
        <f aca="true" t="shared" si="14" ref="AI27:AI33">+AVERAGE(Q27:T27)-U27</f>
        <v>0.002500000000026148</v>
      </c>
      <c r="AJ27" s="76">
        <f t="shared" si="12"/>
        <v>-0.0024999999999977263</v>
      </c>
      <c r="AK27" s="76"/>
      <c r="AL27" s="76"/>
      <c r="AM27" s="76"/>
      <c r="AN27" s="76"/>
      <c r="AO27" s="76"/>
      <c r="AP27" s="26"/>
      <c r="AQ27" s="76"/>
      <c r="AR27" s="74" t="s">
        <v>97</v>
      </c>
    </row>
    <row r="28" spans="1:44" ht="15">
      <c r="A28" s="16" t="s">
        <v>36</v>
      </c>
      <c r="B28" s="21">
        <v>43.77</v>
      </c>
      <c r="C28" s="21">
        <v>46.69</v>
      </c>
      <c r="D28" s="21">
        <v>47.5</v>
      </c>
      <c r="E28" s="30">
        <v>54.86</v>
      </c>
      <c r="F28" s="30">
        <v>56.25</v>
      </c>
      <c r="G28" s="21">
        <v>50.78</v>
      </c>
      <c r="H28" s="24">
        <v>54.18</v>
      </c>
      <c r="I28" s="24">
        <v>59.17</v>
      </c>
      <c r="J28" s="24">
        <v>55.34</v>
      </c>
      <c r="K28" s="25">
        <v>49.75</v>
      </c>
      <c r="L28" s="31">
        <v>68.66</v>
      </c>
      <c r="M28" s="31">
        <v>74.88</v>
      </c>
      <c r="N28" s="31">
        <v>66.11</v>
      </c>
      <c r="O28" s="31">
        <v>63.54</v>
      </c>
      <c r="P28" s="31">
        <v>68.3</v>
      </c>
      <c r="Q28" s="31">
        <v>76.57</v>
      </c>
      <c r="R28" s="45">
        <v>83.51</v>
      </c>
      <c r="S28" s="45">
        <v>76.94</v>
      </c>
      <c r="T28" s="45">
        <v>73.81</v>
      </c>
      <c r="U28" s="45">
        <v>77.71</v>
      </c>
      <c r="V28" s="52">
        <v>77.87</v>
      </c>
      <c r="W28" s="45">
        <v>77.46</v>
      </c>
      <c r="X28" s="45">
        <v>78.36</v>
      </c>
      <c r="Y28" s="45">
        <v>76.55</v>
      </c>
      <c r="Z28" s="31">
        <v>77.56</v>
      </c>
      <c r="AA28" s="52">
        <v>89.12</v>
      </c>
      <c r="AB28" s="53" t="s">
        <v>76</v>
      </c>
      <c r="AC28" s="53" t="s">
        <v>77</v>
      </c>
      <c r="AD28" s="53" t="s">
        <v>78</v>
      </c>
      <c r="AE28" s="32" t="s">
        <v>79</v>
      </c>
      <c r="AF28" s="26" t="s">
        <v>98</v>
      </c>
      <c r="AG28" s="29" t="e">
        <f>AVERAGE(#REF!)-#REF!</f>
        <v>#REF!</v>
      </c>
      <c r="AH28" s="29">
        <f t="shared" si="13"/>
        <v>-0.0024999999999977263</v>
      </c>
      <c r="AI28" s="76">
        <f t="shared" si="14"/>
        <v>-0.0024999999999977263</v>
      </c>
      <c r="AJ28" s="76">
        <f t="shared" si="12"/>
        <v>0</v>
      </c>
      <c r="AK28" s="76"/>
      <c r="AL28" s="76"/>
      <c r="AM28" s="76"/>
      <c r="AN28" s="76"/>
      <c r="AO28" s="76"/>
      <c r="AP28" s="26"/>
      <c r="AQ28" s="76"/>
      <c r="AR28" s="74" t="s">
        <v>98</v>
      </c>
    </row>
    <row r="29" spans="1:44" ht="15">
      <c r="A29" s="16" t="s">
        <v>23</v>
      </c>
      <c r="B29" s="21">
        <v>83.63</v>
      </c>
      <c r="C29" s="21">
        <v>60.26</v>
      </c>
      <c r="D29" s="22">
        <v>100.62</v>
      </c>
      <c r="E29" s="23">
        <v>97.06</v>
      </c>
      <c r="F29" s="23">
        <v>93.62</v>
      </c>
      <c r="G29" s="23">
        <v>95.44</v>
      </c>
      <c r="H29" s="24">
        <v>106.1</v>
      </c>
      <c r="I29" s="24">
        <v>98.6</v>
      </c>
      <c r="J29" s="24">
        <v>92.9</v>
      </c>
      <c r="K29" s="24">
        <v>94.44</v>
      </c>
      <c r="L29" s="33">
        <v>174.66</v>
      </c>
      <c r="M29" s="33">
        <v>157.99</v>
      </c>
      <c r="N29" s="33">
        <v>161.13</v>
      </c>
      <c r="O29" s="43">
        <v>148.61</v>
      </c>
      <c r="P29" s="43">
        <v>160.6</v>
      </c>
      <c r="Q29" s="33">
        <v>145.33</v>
      </c>
      <c r="R29" s="24">
        <v>127.08</v>
      </c>
      <c r="S29" s="24">
        <v>89.28</v>
      </c>
      <c r="T29" s="47">
        <v>89.85</v>
      </c>
      <c r="U29" s="47">
        <v>112.89</v>
      </c>
      <c r="V29" s="24">
        <v>107.53</v>
      </c>
      <c r="W29" s="24">
        <v>91.72</v>
      </c>
      <c r="X29" s="24">
        <v>94.26</v>
      </c>
      <c r="Y29" s="24">
        <v>150.97</v>
      </c>
      <c r="Z29" s="33">
        <v>112.12</v>
      </c>
      <c r="AA29" s="24">
        <v>166.69</v>
      </c>
      <c r="AB29" s="28" t="s">
        <v>80</v>
      </c>
      <c r="AC29" s="28" t="s">
        <v>81</v>
      </c>
      <c r="AD29" s="28" t="s">
        <v>82</v>
      </c>
      <c r="AE29" s="29" t="s">
        <v>83</v>
      </c>
      <c r="AF29" s="26" t="s">
        <v>82</v>
      </c>
      <c r="AG29" s="29" t="e">
        <f>AVERAGE(#REF!)-#REF!</f>
        <v>#REF!</v>
      </c>
      <c r="AH29" s="29">
        <f t="shared" si="13"/>
        <v>-0.0024999999999977263</v>
      </c>
      <c r="AI29" s="76">
        <f t="shared" si="14"/>
        <v>-0.004999999999981242</v>
      </c>
      <c r="AJ29" s="76">
        <f t="shared" si="12"/>
        <v>-1</v>
      </c>
      <c r="AK29" s="76"/>
      <c r="AL29" s="76"/>
      <c r="AM29" s="76"/>
      <c r="AN29" s="76"/>
      <c r="AO29" s="76"/>
      <c r="AP29" s="26"/>
      <c r="AQ29" s="76"/>
      <c r="AR29" s="74" t="s">
        <v>99</v>
      </c>
    </row>
    <row r="30" spans="1:44" ht="15">
      <c r="A30" s="16" t="s">
        <v>28</v>
      </c>
      <c r="B30" s="21">
        <v>42.83</v>
      </c>
      <c r="C30" s="21">
        <v>51.05</v>
      </c>
      <c r="D30" s="22">
        <v>44.18</v>
      </c>
      <c r="E30" s="23">
        <v>54.91</v>
      </c>
      <c r="F30" s="23">
        <v>56.58</v>
      </c>
      <c r="G30" s="23">
        <v>54.35</v>
      </c>
      <c r="H30" s="24">
        <v>51.92</v>
      </c>
      <c r="I30" s="24">
        <v>52.09</v>
      </c>
      <c r="J30" s="24">
        <v>50.51</v>
      </c>
      <c r="K30" s="33">
        <v>45.67</v>
      </c>
      <c r="L30" s="33">
        <v>59.94</v>
      </c>
      <c r="M30" s="33">
        <v>68.8</v>
      </c>
      <c r="N30" s="33">
        <v>71.06</v>
      </c>
      <c r="O30" s="33">
        <v>64.66</v>
      </c>
      <c r="P30" s="33">
        <v>66.11</v>
      </c>
      <c r="Q30" s="33">
        <v>61.68</v>
      </c>
      <c r="R30" s="25">
        <v>61.79</v>
      </c>
      <c r="S30" s="25">
        <v>61.43</v>
      </c>
      <c r="T30" s="25">
        <v>58.63</v>
      </c>
      <c r="U30" s="33">
        <v>60.88</v>
      </c>
      <c r="V30" s="25">
        <v>59.03</v>
      </c>
      <c r="W30" s="25">
        <v>65.46</v>
      </c>
      <c r="X30" s="25">
        <v>70.59</v>
      </c>
      <c r="Y30" s="25">
        <v>61.11</v>
      </c>
      <c r="Z30" s="33">
        <v>64.05</v>
      </c>
      <c r="AA30" s="25">
        <v>68.69</v>
      </c>
      <c r="AB30" s="26" t="s">
        <v>84</v>
      </c>
      <c r="AC30" s="26" t="s">
        <v>85</v>
      </c>
      <c r="AD30" s="26" t="s">
        <v>86</v>
      </c>
      <c r="AE30" s="26" t="s">
        <v>87</v>
      </c>
      <c r="AF30" s="26" t="s">
        <v>100</v>
      </c>
      <c r="AG30" s="29" t="e">
        <f>AVERAGE(#REF!)-#REF!</f>
        <v>#REF!</v>
      </c>
      <c r="AH30" s="29">
        <f t="shared" si="13"/>
        <v>0.005000000000009663</v>
      </c>
      <c r="AI30" s="76">
        <f t="shared" si="14"/>
        <v>0.0024999999999977263</v>
      </c>
      <c r="AJ30" s="76">
        <f t="shared" si="12"/>
        <v>-0.0024999999999977263</v>
      </c>
      <c r="AK30" s="76"/>
      <c r="AL30" s="76"/>
      <c r="AM30" s="76"/>
      <c r="AN30" s="76"/>
      <c r="AO30" s="76"/>
      <c r="AP30" s="26"/>
      <c r="AQ30" s="76"/>
      <c r="AR30" s="74" t="s">
        <v>86</v>
      </c>
    </row>
    <row r="31" spans="1:44" ht="15">
      <c r="A31" s="16" t="s">
        <v>24</v>
      </c>
      <c r="B31" s="21">
        <v>57.8</v>
      </c>
      <c r="C31" s="21">
        <v>61.1</v>
      </c>
      <c r="D31" s="22">
        <v>73.2</v>
      </c>
      <c r="E31" s="23">
        <v>79.3</v>
      </c>
      <c r="F31" s="23">
        <v>75.7</v>
      </c>
      <c r="G31" s="23">
        <v>68.3</v>
      </c>
      <c r="H31" s="33">
        <v>71.9</v>
      </c>
      <c r="I31" s="33">
        <v>72.6</v>
      </c>
      <c r="J31" s="33">
        <v>72.1</v>
      </c>
      <c r="K31" s="33">
        <v>66.7</v>
      </c>
      <c r="L31" s="33">
        <v>80.2</v>
      </c>
      <c r="M31" s="33">
        <v>83</v>
      </c>
      <c r="N31" s="33">
        <v>78.2</v>
      </c>
      <c r="O31" s="33">
        <v>78</v>
      </c>
      <c r="P31" s="33">
        <v>79.9</v>
      </c>
      <c r="Q31" s="33">
        <v>87.4</v>
      </c>
      <c r="R31" s="25">
        <v>85.1</v>
      </c>
      <c r="S31" s="25">
        <v>82</v>
      </c>
      <c r="T31" s="25">
        <v>92.1</v>
      </c>
      <c r="U31" s="25">
        <v>86.6</v>
      </c>
      <c r="V31" s="25">
        <v>103.5</v>
      </c>
      <c r="W31" s="25">
        <v>108.6</v>
      </c>
      <c r="X31" s="33">
        <v>93.9</v>
      </c>
      <c r="Y31" s="33">
        <v>92.8</v>
      </c>
      <c r="Z31" s="33">
        <v>99.7</v>
      </c>
      <c r="AA31" s="25">
        <v>98.4</v>
      </c>
      <c r="AB31" s="26" t="s">
        <v>88</v>
      </c>
      <c r="AC31" s="26" t="s">
        <v>89</v>
      </c>
      <c r="AD31" s="26" t="s">
        <v>66</v>
      </c>
      <c r="AE31" s="26" t="s">
        <v>90</v>
      </c>
      <c r="AF31" s="26" t="s">
        <v>101</v>
      </c>
      <c r="AG31" s="29" t="e">
        <f>AVERAGE(#REF!)-#REF!</f>
        <v>#REF!</v>
      </c>
      <c r="AH31" s="29">
        <f t="shared" si="13"/>
        <v>-0.05000000000001137</v>
      </c>
      <c r="AI31" s="76">
        <f t="shared" si="14"/>
        <v>0.05000000000001137</v>
      </c>
      <c r="AJ31" s="76">
        <f t="shared" si="12"/>
        <v>0</v>
      </c>
      <c r="AK31" s="76"/>
      <c r="AL31" s="76"/>
      <c r="AM31" s="76"/>
      <c r="AN31" s="76"/>
      <c r="AO31" s="76"/>
      <c r="AP31" s="26"/>
      <c r="AQ31" s="76"/>
      <c r="AR31" s="74" t="s">
        <v>101</v>
      </c>
    </row>
    <row r="32" spans="1:44" ht="15">
      <c r="A32" s="16" t="s">
        <v>25</v>
      </c>
      <c r="B32" s="21">
        <v>61.7</v>
      </c>
      <c r="C32" s="21">
        <v>67.1</v>
      </c>
      <c r="D32" s="22">
        <v>62.1</v>
      </c>
      <c r="E32" s="23">
        <v>66.6</v>
      </c>
      <c r="F32" s="23">
        <v>73.1</v>
      </c>
      <c r="G32" s="23">
        <v>77.1</v>
      </c>
      <c r="H32" s="33">
        <v>65.9</v>
      </c>
      <c r="I32" s="33">
        <v>67.7</v>
      </c>
      <c r="J32" s="33">
        <v>76.5</v>
      </c>
      <c r="K32" s="24">
        <v>83.6</v>
      </c>
      <c r="L32" s="33">
        <v>90.2</v>
      </c>
      <c r="M32" s="33">
        <v>99.9</v>
      </c>
      <c r="N32" s="33">
        <v>106.4</v>
      </c>
      <c r="O32" s="33">
        <v>111.6</v>
      </c>
      <c r="P32" s="33">
        <v>102</v>
      </c>
      <c r="Q32" s="33">
        <v>100.7</v>
      </c>
      <c r="R32" s="25">
        <v>106.9</v>
      </c>
      <c r="S32" s="25">
        <v>108.5</v>
      </c>
      <c r="T32" s="25">
        <v>106.1</v>
      </c>
      <c r="U32" s="25">
        <v>105.6</v>
      </c>
      <c r="V32" s="25">
        <v>96</v>
      </c>
      <c r="W32" s="25">
        <v>97.7</v>
      </c>
      <c r="X32" s="25">
        <v>99.9</v>
      </c>
      <c r="Y32" s="33">
        <v>105.4</v>
      </c>
      <c r="Z32" s="33">
        <v>99.8</v>
      </c>
      <c r="AA32" s="25">
        <v>100.7</v>
      </c>
      <c r="AB32" s="26" t="s">
        <v>62</v>
      </c>
      <c r="AC32" s="26" t="s">
        <v>91</v>
      </c>
      <c r="AD32" s="26" t="s">
        <v>61</v>
      </c>
      <c r="AE32" s="26" t="s">
        <v>68</v>
      </c>
      <c r="AF32" s="26" t="s">
        <v>66</v>
      </c>
      <c r="AG32" s="29" t="e">
        <f>AVERAGE(#REF!)-#REF!</f>
        <v>#REF!</v>
      </c>
      <c r="AH32" s="29">
        <f t="shared" si="13"/>
        <v>0.025000000000005684</v>
      </c>
      <c r="AI32" s="76">
        <f t="shared" si="14"/>
        <v>-0.04999999999998295</v>
      </c>
      <c r="AJ32" s="76">
        <f t="shared" si="12"/>
        <v>-0.04999999999999716</v>
      </c>
      <c r="AK32" s="76"/>
      <c r="AL32" s="76"/>
      <c r="AM32" s="76"/>
      <c r="AN32" s="76"/>
      <c r="AO32" s="76"/>
      <c r="AP32" s="26"/>
      <c r="AQ32" s="76"/>
      <c r="AR32" s="74" t="s">
        <v>102</v>
      </c>
    </row>
    <row r="33" spans="1:44" ht="15">
      <c r="A33" s="4" t="s">
        <v>5</v>
      </c>
      <c r="B33" s="21">
        <v>75.8</v>
      </c>
      <c r="C33" s="21">
        <v>61.4</v>
      </c>
      <c r="D33" s="22">
        <v>114.9</v>
      </c>
      <c r="E33" s="23">
        <v>79.7</v>
      </c>
      <c r="F33" s="23">
        <v>66.2</v>
      </c>
      <c r="G33" s="23">
        <v>68</v>
      </c>
      <c r="H33" s="24">
        <v>64.5</v>
      </c>
      <c r="I33" s="24">
        <v>55.9</v>
      </c>
      <c r="J33" s="24">
        <v>66.6</v>
      </c>
      <c r="K33" s="24">
        <v>75</v>
      </c>
      <c r="L33" s="33">
        <v>105.8</v>
      </c>
      <c r="M33" s="33">
        <v>106.6</v>
      </c>
      <c r="N33" s="33">
        <v>117.7</v>
      </c>
      <c r="O33" s="33">
        <v>131.2</v>
      </c>
      <c r="P33" s="33">
        <v>115.3</v>
      </c>
      <c r="Q33" s="33">
        <v>108.7</v>
      </c>
      <c r="R33" s="25">
        <v>99.7</v>
      </c>
      <c r="S33" s="25">
        <v>131.9</v>
      </c>
      <c r="T33" s="25">
        <v>129.4</v>
      </c>
      <c r="U33" s="49">
        <v>117.4</v>
      </c>
      <c r="V33" s="25">
        <v>126.9</v>
      </c>
      <c r="W33" s="25">
        <v>109.9</v>
      </c>
      <c r="X33" s="49">
        <v>119</v>
      </c>
      <c r="Y33" s="33">
        <v>143</v>
      </c>
      <c r="Z33" s="33">
        <v>124.7</v>
      </c>
      <c r="AA33" s="25">
        <v>142.7</v>
      </c>
      <c r="AB33" s="26" t="s">
        <v>92</v>
      </c>
      <c r="AC33" s="26" t="s">
        <v>63</v>
      </c>
      <c r="AD33" s="26" t="s">
        <v>67</v>
      </c>
      <c r="AE33" s="26" t="s">
        <v>93</v>
      </c>
      <c r="AF33" s="26" t="s">
        <v>103</v>
      </c>
      <c r="AG33" s="29" t="e">
        <f>AVERAGE(#REF!)-#REF!</f>
        <v>#REF!</v>
      </c>
      <c r="AH33" s="29">
        <f t="shared" si="13"/>
        <v>0.024999999999991473</v>
      </c>
      <c r="AI33" s="76">
        <f t="shared" si="14"/>
        <v>0.025000000000005684</v>
      </c>
      <c r="AJ33" s="76">
        <f t="shared" si="12"/>
        <v>0</v>
      </c>
      <c r="AK33" s="76"/>
      <c r="AL33" s="76"/>
      <c r="AM33" s="76"/>
      <c r="AN33" s="76"/>
      <c r="AO33" s="76"/>
      <c r="AP33" s="26"/>
      <c r="AQ33" s="76"/>
      <c r="AR33" s="74" t="s">
        <v>104</v>
      </c>
    </row>
    <row r="34" spans="1:44" ht="15">
      <c r="A34" s="34" t="s">
        <v>6</v>
      </c>
      <c r="B34" s="4"/>
      <c r="C34" s="4"/>
      <c r="D34" s="4"/>
      <c r="E34" s="4"/>
      <c r="F34" s="4"/>
      <c r="G34" s="4"/>
      <c r="H34" s="2"/>
      <c r="I34" s="2"/>
      <c r="J34" s="2"/>
      <c r="K34" s="2"/>
      <c r="L34" s="27"/>
      <c r="M34" s="29"/>
      <c r="N34" s="29"/>
      <c r="O34" s="29"/>
      <c r="P34" s="29"/>
      <c r="Q34" s="29"/>
      <c r="R34" s="29"/>
      <c r="S34" s="27"/>
      <c r="T34" s="27"/>
      <c r="U34" s="27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74"/>
    </row>
    <row r="35" spans="1:44" ht="15">
      <c r="A35" s="13" t="s">
        <v>26</v>
      </c>
      <c r="B35" s="4"/>
      <c r="C35" s="4"/>
      <c r="D35" s="4"/>
      <c r="E35" s="4"/>
      <c r="F35" s="4"/>
      <c r="G35" s="4"/>
      <c r="H35" s="2"/>
      <c r="I35" s="2"/>
      <c r="J35" s="2"/>
      <c r="K35" s="2"/>
      <c r="L35" s="27"/>
      <c r="M35" s="29"/>
      <c r="N35" s="29"/>
      <c r="O35" s="29"/>
      <c r="P35" s="29"/>
      <c r="Q35" s="29"/>
      <c r="R35" s="29"/>
      <c r="S35" s="29"/>
      <c r="T35" s="27"/>
      <c r="U35" s="27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74"/>
    </row>
    <row r="36" spans="1:44" ht="15">
      <c r="A36" s="4" t="s">
        <v>7</v>
      </c>
      <c r="B36" s="14">
        <v>569</v>
      </c>
      <c r="C36" s="14">
        <v>582</v>
      </c>
      <c r="D36" s="14">
        <v>36</v>
      </c>
      <c r="E36" s="14">
        <v>120</v>
      </c>
      <c r="F36" s="14">
        <v>138</v>
      </c>
      <c r="G36" s="14">
        <v>166</v>
      </c>
      <c r="H36" s="2">
        <v>130</v>
      </c>
      <c r="I36" s="2">
        <v>189</v>
      </c>
      <c r="J36" s="2">
        <v>150</v>
      </c>
      <c r="K36" s="2">
        <v>220</v>
      </c>
      <c r="L36" s="27">
        <v>633</v>
      </c>
      <c r="M36" s="27">
        <v>702</v>
      </c>
      <c r="N36" s="27">
        <v>766</v>
      </c>
      <c r="O36" s="27">
        <v>683</v>
      </c>
      <c r="P36" s="27">
        <v>2785</v>
      </c>
      <c r="Q36" s="27">
        <v>558</v>
      </c>
      <c r="R36" s="27">
        <v>625</v>
      </c>
      <c r="S36" s="27">
        <v>650</v>
      </c>
      <c r="T36" s="27">
        <v>620</v>
      </c>
      <c r="U36" s="27">
        <v>2453</v>
      </c>
      <c r="V36" s="27">
        <v>557</v>
      </c>
      <c r="W36" s="27">
        <v>631</v>
      </c>
      <c r="X36" s="27">
        <v>716</v>
      </c>
      <c r="Y36" s="27">
        <v>679</v>
      </c>
      <c r="Z36" s="2">
        <f aca="true" t="shared" si="15" ref="Z36:Z43">SUM(V36:Y36)</f>
        <v>2583</v>
      </c>
      <c r="AA36" s="27">
        <v>583</v>
      </c>
      <c r="AB36" s="29">
        <v>630</v>
      </c>
      <c r="AC36" s="29">
        <v>660</v>
      </c>
      <c r="AD36" s="29">
        <v>635</v>
      </c>
      <c r="AE36" s="15">
        <f aca="true" t="shared" si="16" ref="AE36:AE43">SUM(AA36:AD36)</f>
        <v>2508</v>
      </c>
      <c r="AF36" s="29">
        <v>550</v>
      </c>
      <c r="AG36" s="29" t="e">
        <f>+#REF!-#REF!-#REF!-#REF!-#REF!</f>
        <v>#REF!</v>
      </c>
      <c r="AH36" s="29">
        <f aca="true" t="shared" si="17" ref="AH36:AH43">+P36-O36-N36-M36-L36</f>
        <v>1</v>
      </c>
      <c r="AI36" s="29">
        <f aca="true" t="shared" si="18" ref="AI36:AI43">+U36-T36-S36-R36-Q36</f>
        <v>0</v>
      </c>
      <c r="AJ36" s="29">
        <f aca="true" t="shared" si="19" ref="AJ36:AJ43">+Z36-W36-V36-X36-Y36</f>
        <v>0</v>
      </c>
      <c r="AK36" s="29">
        <f>+AA36+AB36+AC36-AE36</f>
        <v>-635</v>
      </c>
      <c r="AL36" s="29">
        <f aca="true" t="shared" si="20" ref="AL36:AL43">+AK36*2/AE36</f>
        <v>-0.5063795853269537</v>
      </c>
      <c r="AM36" s="29"/>
      <c r="AN36" s="29"/>
      <c r="AO36" s="29"/>
      <c r="AP36" s="29"/>
      <c r="AQ36" s="29"/>
      <c r="AR36" s="73">
        <v>2425</v>
      </c>
    </row>
    <row r="37" spans="1:44" ht="15">
      <c r="A37" s="4" t="s">
        <v>8</v>
      </c>
      <c r="B37" s="14">
        <v>785</v>
      </c>
      <c r="C37" s="14">
        <v>849</v>
      </c>
      <c r="D37" s="14">
        <v>873</v>
      </c>
      <c r="E37" s="14">
        <v>929</v>
      </c>
      <c r="F37" s="14">
        <v>940</v>
      </c>
      <c r="G37" s="14">
        <v>937</v>
      </c>
      <c r="H37" s="2">
        <v>831</v>
      </c>
      <c r="I37" s="2">
        <v>1065</v>
      </c>
      <c r="J37" s="2">
        <v>906</v>
      </c>
      <c r="K37" s="2">
        <v>797</v>
      </c>
      <c r="L37" s="27">
        <v>461</v>
      </c>
      <c r="M37" s="27">
        <v>593</v>
      </c>
      <c r="N37" s="27">
        <v>548</v>
      </c>
      <c r="O37" s="27">
        <v>454</v>
      </c>
      <c r="P37" s="27">
        <v>2057</v>
      </c>
      <c r="Q37" s="27">
        <v>582</v>
      </c>
      <c r="R37" s="27">
        <v>669</v>
      </c>
      <c r="S37" s="27">
        <v>516</v>
      </c>
      <c r="T37" s="27">
        <v>453</v>
      </c>
      <c r="U37" s="27">
        <v>2220</v>
      </c>
      <c r="V37" s="27">
        <v>590</v>
      </c>
      <c r="W37" s="27">
        <v>628</v>
      </c>
      <c r="X37" s="27">
        <v>516</v>
      </c>
      <c r="Y37" s="27">
        <v>516</v>
      </c>
      <c r="Z37" s="2">
        <f t="shared" si="15"/>
        <v>2250</v>
      </c>
      <c r="AA37" s="27">
        <v>596</v>
      </c>
      <c r="AB37" s="29">
        <v>660</v>
      </c>
      <c r="AC37" s="29">
        <v>595</v>
      </c>
      <c r="AD37" s="29">
        <v>545</v>
      </c>
      <c r="AE37" s="15">
        <f t="shared" si="16"/>
        <v>2396</v>
      </c>
      <c r="AF37" s="29">
        <v>615</v>
      </c>
      <c r="AG37" s="29" t="e">
        <f>+#REF!-#REF!-#REF!-#REF!-#REF!</f>
        <v>#REF!</v>
      </c>
      <c r="AH37" s="29">
        <f t="shared" si="17"/>
        <v>1</v>
      </c>
      <c r="AI37" s="29">
        <f t="shared" si="18"/>
        <v>0</v>
      </c>
      <c r="AJ37" s="29">
        <f t="shared" si="19"/>
        <v>0</v>
      </c>
      <c r="AK37" s="29">
        <f aca="true" t="shared" si="21" ref="AK37:AK43">+AA37+AB37+AC37-AE37</f>
        <v>-545</v>
      </c>
      <c r="AL37" s="29">
        <f t="shared" si="20"/>
        <v>-0.4549248747913189</v>
      </c>
      <c r="AM37" s="29"/>
      <c r="AN37" s="29"/>
      <c r="AO37" s="29"/>
      <c r="AP37" s="29"/>
      <c r="AQ37" s="29"/>
      <c r="AR37" s="73">
        <v>2445</v>
      </c>
    </row>
    <row r="38" spans="1:44" ht="15">
      <c r="A38" s="16" t="s">
        <v>27</v>
      </c>
      <c r="B38" s="14">
        <v>37</v>
      </c>
      <c r="C38" s="14">
        <v>29</v>
      </c>
      <c r="D38" s="14">
        <v>62</v>
      </c>
      <c r="E38" s="14">
        <v>47</v>
      </c>
      <c r="F38" s="14">
        <v>34</v>
      </c>
      <c r="G38" s="14">
        <v>38</v>
      </c>
      <c r="H38" s="2">
        <v>41</v>
      </c>
      <c r="I38" s="2">
        <v>52</v>
      </c>
      <c r="J38" s="2">
        <v>39</v>
      </c>
      <c r="K38" s="2">
        <v>48</v>
      </c>
      <c r="L38" s="27">
        <v>49</v>
      </c>
      <c r="M38" s="27">
        <v>48</v>
      </c>
      <c r="N38" s="27">
        <v>31</v>
      </c>
      <c r="O38" s="27">
        <v>34</v>
      </c>
      <c r="P38" s="27">
        <v>162</v>
      </c>
      <c r="Q38" s="27">
        <v>38</v>
      </c>
      <c r="R38" s="27">
        <v>36</v>
      </c>
      <c r="S38" s="27">
        <v>38</v>
      </c>
      <c r="T38" s="27">
        <v>41</v>
      </c>
      <c r="U38" s="27">
        <v>154</v>
      </c>
      <c r="V38" s="27">
        <v>49</v>
      </c>
      <c r="W38" s="27">
        <v>44</v>
      </c>
      <c r="X38" s="27">
        <v>36</v>
      </c>
      <c r="Y38" s="27">
        <v>44</v>
      </c>
      <c r="Z38" s="2">
        <f t="shared" si="15"/>
        <v>173</v>
      </c>
      <c r="AA38" s="27">
        <v>46</v>
      </c>
      <c r="AB38" s="29">
        <v>38</v>
      </c>
      <c r="AC38" s="29">
        <v>37</v>
      </c>
      <c r="AD38" s="29">
        <v>40</v>
      </c>
      <c r="AE38" s="15">
        <f t="shared" si="16"/>
        <v>161</v>
      </c>
      <c r="AF38" s="29">
        <v>47</v>
      </c>
      <c r="AG38" s="29" t="e">
        <f>+#REF!-#REF!-#REF!-#REF!-#REF!</f>
        <v>#REF!</v>
      </c>
      <c r="AH38" s="29">
        <f t="shared" si="17"/>
        <v>0</v>
      </c>
      <c r="AI38" s="29">
        <f t="shared" si="18"/>
        <v>1</v>
      </c>
      <c r="AJ38" s="29">
        <f t="shared" si="19"/>
        <v>0</v>
      </c>
      <c r="AK38" s="29">
        <f t="shared" si="21"/>
        <v>-40</v>
      </c>
      <c r="AL38" s="29">
        <f t="shared" si="20"/>
        <v>-0.4968944099378882</v>
      </c>
      <c r="AM38" s="29"/>
      <c r="AN38" s="29"/>
      <c r="AO38" s="29"/>
      <c r="AP38" s="29"/>
      <c r="AQ38" s="29"/>
      <c r="AR38" s="73">
        <v>166</v>
      </c>
    </row>
    <row r="39" spans="1:44" ht="15">
      <c r="A39" s="4" t="s">
        <v>9</v>
      </c>
      <c r="B39" s="14">
        <v>393</v>
      </c>
      <c r="C39" s="14">
        <v>318</v>
      </c>
      <c r="D39" s="14">
        <v>523</v>
      </c>
      <c r="E39" s="14">
        <v>546</v>
      </c>
      <c r="F39" s="14">
        <v>486</v>
      </c>
      <c r="G39" s="14">
        <v>626</v>
      </c>
      <c r="H39" s="2">
        <v>630</v>
      </c>
      <c r="I39" s="2">
        <v>699</v>
      </c>
      <c r="J39" s="2">
        <v>629</v>
      </c>
      <c r="K39" s="2">
        <v>702</v>
      </c>
      <c r="L39" s="27">
        <v>1248</v>
      </c>
      <c r="M39" s="27">
        <v>1201</v>
      </c>
      <c r="N39" s="27">
        <v>1260</v>
      </c>
      <c r="O39" s="27">
        <v>1481</v>
      </c>
      <c r="P39" s="27">
        <v>5190</v>
      </c>
      <c r="Q39" s="27">
        <v>1442</v>
      </c>
      <c r="R39" s="27">
        <v>1301</v>
      </c>
      <c r="S39" s="27">
        <v>1251</v>
      </c>
      <c r="T39" s="27">
        <v>1386</v>
      </c>
      <c r="U39" s="27">
        <v>5381</v>
      </c>
      <c r="V39" s="27">
        <v>1218</v>
      </c>
      <c r="W39" s="27">
        <v>1226</v>
      </c>
      <c r="X39" s="27">
        <v>1205</v>
      </c>
      <c r="Y39" s="27">
        <v>1343</v>
      </c>
      <c r="Z39" s="2">
        <f t="shared" si="15"/>
        <v>4992</v>
      </c>
      <c r="AA39" s="27">
        <v>1345</v>
      </c>
      <c r="AB39" s="29">
        <v>1190</v>
      </c>
      <c r="AC39" s="29">
        <v>1065</v>
      </c>
      <c r="AD39" s="29">
        <v>1250</v>
      </c>
      <c r="AE39" s="15">
        <f t="shared" si="16"/>
        <v>4850</v>
      </c>
      <c r="AF39" s="29">
        <v>1255</v>
      </c>
      <c r="AG39" s="29" t="e">
        <f>+#REF!-#REF!-#REF!-#REF!-#REF!</f>
        <v>#REF!</v>
      </c>
      <c r="AH39" s="29">
        <f t="shared" si="17"/>
        <v>0</v>
      </c>
      <c r="AI39" s="29">
        <f t="shared" si="18"/>
        <v>1</v>
      </c>
      <c r="AJ39" s="29">
        <f t="shared" si="19"/>
        <v>0</v>
      </c>
      <c r="AK39" s="29">
        <f t="shared" si="21"/>
        <v>-1250</v>
      </c>
      <c r="AL39" s="29">
        <f t="shared" si="20"/>
        <v>-0.5154639175257731</v>
      </c>
      <c r="AM39" s="29"/>
      <c r="AN39" s="29"/>
      <c r="AO39" s="29"/>
      <c r="AP39" s="29"/>
      <c r="AQ39" s="29"/>
      <c r="AR39" s="73">
        <v>5035</v>
      </c>
    </row>
    <row r="40" spans="1:44" ht="15">
      <c r="A40" s="4" t="s">
        <v>10</v>
      </c>
      <c r="B40" s="14">
        <v>226</v>
      </c>
      <c r="C40" s="14">
        <v>262</v>
      </c>
      <c r="D40" s="14">
        <v>275</v>
      </c>
      <c r="E40" s="14">
        <v>265</v>
      </c>
      <c r="F40" s="14">
        <v>291</v>
      </c>
      <c r="G40" s="14">
        <v>268</v>
      </c>
      <c r="H40" s="2">
        <v>245</v>
      </c>
      <c r="I40" s="2">
        <v>245</v>
      </c>
      <c r="J40" s="2">
        <v>257</v>
      </c>
      <c r="K40" s="2">
        <v>277</v>
      </c>
      <c r="L40" s="27">
        <v>201</v>
      </c>
      <c r="M40" s="27">
        <v>195</v>
      </c>
      <c r="N40" s="27">
        <v>194</v>
      </c>
      <c r="O40" s="27">
        <v>213</v>
      </c>
      <c r="P40" s="27">
        <v>803</v>
      </c>
      <c r="Q40" s="27">
        <v>207</v>
      </c>
      <c r="R40" s="27">
        <v>191</v>
      </c>
      <c r="S40" s="27">
        <v>198</v>
      </c>
      <c r="T40" s="27">
        <v>205</v>
      </c>
      <c r="U40" s="27">
        <v>802</v>
      </c>
      <c r="V40" s="27">
        <v>207</v>
      </c>
      <c r="W40" s="27">
        <v>210</v>
      </c>
      <c r="X40" s="27">
        <v>229</v>
      </c>
      <c r="Y40" s="27">
        <v>233</v>
      </c>
      <c r="Z40" s="2">
        <f t="shared" si="15"/>
        <v>879</v>
      </c>
      <c r="AA40" s="27">
        <v>212</v>
      </c>
      <c r="AB40" s="29">
        <v>220</v>
      </c>
      <c r="AC40" s="29">
        <v>240</v>
      </c>
      <c r="AD40" s="29">
        <v>240</v>
      </c>
      <c r="AE40" s="15">
        <f t="shared" si="16"/>
        <v>912</v>
      </c>
      <c r="AF40" s="29">
        <v>230</v>
      </c>
      <c r="AG40" s="29" t="e">
        <f>+#REF!-#REF!-#REF!-#REF!-#REF!</f>
        <v>#REF!</v>
      </c>
      <c r="AH40" s="29">
        <f t="shared" si="17"/>
        <v>0</v>
      </c>
      <c r="AI40" s="29">
        <f t="shared" si="18"/>
        <v>1</v>
      </c>
      <c r="AJ40" s="29">
        <f t="shared" si="19"/>
        <v>0</v>
      </c>
      <c r="AK40" s="29">
        <f t="shared" si="21"/>
        <v>-240</v>
      </c>
      <c r="AL40" s="29">
        <f t="shared" si="20"/>
        <v>-0.5263157894736842</v>
      </c>
      <c r="AM40" s="29"/>
      <c r="AN40" s="29"/>
      <c r="AO40" s="29"/>
      <c r="AP40" s="29"/>
      <c r="AQ40" s="29"/>
      <c r="AR40" s="73">
        <v>890</v>
      </c>
    </row>
    <row r="41" spans="1:44" ht="15">
      <c r="A41" s="4" t="s">
        <v>11</v>
      </c>
      <c r="B41" s="14">
        <v>1375</v>
      </c>
      <c r="C41" s="14">
        <v>1333</v>
      </c>
      <c r="D41" s="14">
        <v>1024</v>
      </c>
      <c r="E41" s="14">
        <v>1008</v>
      </c>
      <c r="F41" s="14">
        <v>1250</v>
      </c>
      <c r="G41" s="14">
        <v>1486</v>
      </c>
      <c r="H41" s="2">
        <v>1199</v>
      </c>
      <c r="I41" s="2">
        <v>1347</v>
      </c>
      <c r="J41" s="2">
        <v>1315</v>
      </c>
      <c r="K41" s="2">
        <v>1286</v>
      </c>
      <c r="L41" s="27">
        <v>1526</v>
      </c>
      <c r="M41" s="27">
        <v>1588</v>
      </c>
      <c r="N41" s="27">
        <v>1976</v>
      </c>
      <c r="O41" s="27">
        <v>1878</v>
      </c>
      <c r="P41" s="27">
        <v>6968</v>
      </c>
      <c r="Q41" s="27">
        <v>1734</v>
      </c>
      <c r="R41" s="27">
        <v>1790</v>
      </c>
      <c r="S41" s="27">
        <v>1864</v>
      </c>
      <c r="T41" s="27">
        <v>1886</v>
      </c>
      <c r="U41" s="27">
        <v>7274</v>
      </c>
      <c r="V41" s="27">
        <v>1759</v>
      </c>
      <c r="W41" s="27">
        <v>1876</v>
      </c>
      <c r="X41" s="27">
        <v>1856</v>
      </c>
      <c r="Y41" s="27">
        <v>1873</v>
      </c>
      <c r="Z41" s="2">
        <f t="shared" si="15"/>
        <v>7364</v>
      </c>
      <c r="AA41" s="27">
        <v>1831</v>
      </c>
      <c r="AB41" s="29">
        <v>1850</v>
      </c>
      <c r="AC41" s="29">
        <v>1975</v>
      </c>
      <c r="AD41" s="29">
        <v>1875</v>
      </c>
      <c r="AE41" s="15">
        <v>7531</v>
      </c>
      <c r="AF41" s="29">
        <v>1875</v>
      </c>
      <c r="AG41" s="29" t="e">
        <f>+#REF!-#REF!-#REF!-#REF!-#REF!</f>
        <v>#REF!</v>
      </c>
      <c r="AH41" s="29">
        <f t="shared" si="17"/>
        <v>0</v>
      </c>
      <c r="AI41" s="29">
        <f t="shared" si="18"/>
        <v>0</v>
      </c>
      <c r="AJ41" s="29">
        <f t="shared" si="19"/>
        <v>0</v>
      </c>
      <c r="AK41" s="29">
        <f t="shared" si="21"/>
        <v>-1875</v>
      </c>
      <c r="AL41" s="29">
        <f t="shared" si="20"/>
        <v>-0.49794184039304207</v>
      </c>
      <c r="AM41" s="29"/>
      <c r="AN41" s="29"/>
      <c r="AO41" s="29"/>
      <c r="AP41" s="29"/>
      <c r="AQ41" s="29"/>
      <c r="AR41" s="73">
        <v>7625</v>
      </c>
    </row>
    <row r="42" spans="1:44" ht="15">
      <c r="A42" s="12" t="s">
        <v>12</v>
      </c>
      <c r="B42" s="35">
        <v>126</v>
      </c>
      <c r="C42" s="35">
        <v>123</v>
      </c>
      <c r="D42" s="35">
        <v>83</v>
      </c>
      <c r="E42" s="35">
        <v>93</v>
      </c>
      <c r="F42" s="35">
        <v>134</v>
      </c>
      <c r="G42" s="14">
        <v>132</v>
      </c>
      <c r="H42" s="2">
        <v>126</v>
      </c>
      <c r="I42" s="2">
        <v>147</v>
      </c>
      <c r="J42" s="2">
        <v>147</v>
      </c>
      <c r="K42" s="2">
        <v>149</v>
      </c>
      <c r="L42" s="36">
        <v>159</v>
      </c>
      <c r="M42" s="36">
        <v>171</v>
      </c>
      <c r="N42" s="36">
        <v>173</v>
      </c>
      <c r="O42" s="36">
        <v>199</v>
      </c>
      <c r="P42" s="36">
        <v>702</v>
      </c>
      <c r="Q42" s="36">
        <v>181</v>
      </c>
      <c r="R42" s="36">
        <v>185</v>
      </c>
      <c r="S42" s="36">
        <v>216</v>
      </c>
      <c r="T42" s="36">
        <v>217</v>
      </c>
      <c r="U42" s="36">
        <v>798</v>
      </c>
      <c r="V42" s="36">
        <v>178</v>
      </c>
      <c r="W42" s="36">
        <v>182</v>
      </c>
      <c r="X42" s="36">
        <v>197</v>
      </c>
      <c r="Y42" s="36">
        <v>201</v>
      </c>
      <c r="Z42" s="2">
        <f t="shared" si="15"/>
        <v>758</v>
      </c>
      <c r="AA42" s="36">
        <v>163</v>
      </c>
      <c r="AB42" s="37">
        <v>175</v>
      </c>
      <c r="AC42" s="37">
        <v>185</v>
      </c>
      <c r="AD42" s="37">
        <v>190</v>
      </c>
      <c r="AE42" s="15">
        <f t="shared" si="16"/>
        <v>713</v>
      </c>
      <c r="AF42" s="29">
        <v>180</v>
      </c>
      <c r="AG42" s="29" t="e">
        <f>+#REF!-#REF!-#REF!-#REF!-#REF!</f>
        <v>#REF!</v>
      </c>
      <c r="AH42" s="29">
        <f t="shared" si="17"/>
        <v>0</v>
      </c>
      <c r="AI42" s="29">
        <f t="shared" si="18"/>
        <v>-1</v>
      </c>
      <c r="AJ42" s="29">
        <f t="shared" si="19"/>
        <v>0</v>
      </c>
      <c r="AK42" s="29">
        <f t="shared" si="21"/>
        <v>-190</v>
      </c>
      <c r="AL42" s="29">
        <f t="shared" si="20"/>
        <v>-0.5329593267882188</v>
      </c>
      <c r="AM42" s="29"/>
      <c r="AN42" s="29"/>
      <c r="AO42" s="29"/>
      <c r="AP42" s="29"/>
      <c r="AQ42" s="29"/>
      <c r="AR42" s="73">
        <v>750</v>
      </c>
    </row>
    <row r="43" spans="1:44" ht="15">
      <c r="A43" s="69" t="s">
        <v>34</v>
      </c>
      <c r="B43" s="67"/>
      <c r="C43" s="67"/>
      <c r="D43" s="67">
        <v>2210</v>
      </c>
      <c r="E43" s="67">
        <v>2024</v>
      </c>
      <c r="F43" s="67">
        <v>2196</v>
      </c>
      <c r="G43" s="67">
        <v>2075</v>
      </c>
      <c r="H43" s="68">
        <v>1894</v>
      </c>
      <c r="I43" s="68">
        <v>1951</v>
      </c>
      <c r="J43" s="68">
        <v>2157</v>
      </c>
      <c r="K43" s="68">
        <v>2189</v>
      </c>
      <c r="L43" s="36">
        <v>1452</v>
      </c>
      <c r="M43" s="36">
        <v>1429</v>
      </c>
      <c r="N43" s="36">
        <v>1407</v>
      </c>
      <c r="O43" s="36">
        <v>1508</v>
      </c>
      <c r="P43" s="36">
        <v>5795</v>
      </c>
      <c r="Q43" s="36">
        <v>1445</v>
      </c>
      <c r="R43" s="36">
        <v>1444</v>
      </c>
      <c r="S43" s="36">
        <v>1387</v>
      </c>
      <c r="T43" s="36">
        <v>1380</v>
      </c>
      <c r="U43" s="36">
        <v>5656</v>
      </c>
      <c r="V43" s="36">
        <v>1326</v>
      </c>
      <c r="W43" s="36">
        <v>1301</v>
      </c>
      <c r="X43" s="36">
        <v>1255</v>
      </c>
      <c r="Y43" s="36">
        <v>1076</v>
      </c>
      <c r="Z43" s="68">
        <f t="shared" si="15"/>
        <v>4958</v>
      </c>
      <c r="AA43" s="36">
        <v>1196</v>
      </c>
      <c r="AB43" s="37">
        <v>1185</v>
      </c>
      <c r="AC43" s="37">
        <v>1185</v>
      </c>
      <c r="AD43" s="37">
        <v>1185</v>
      </c>
      <c r="AE43" s="64">
        <f t="shared" si="16"/>
        <v>4751</v>
      </c>
      <c r="AF43" s="77">
        <v>1175</v>
      </c>
      <c r="AG43" s="77" t="e">
        <f>+#REF!-#REF!-#REF!-#REF!-#REF!</f>
        <v>#REF!</v>
      </c>
      <c r="AH43" s="77">
        <f t="shared" si="17"/>
        <v>-1</v>
      </c>
      <c r="AI43" s="77">
        <f t="shared" si="18"/>
        <v>0</v>
      </c>
      <c r="AJ43" s="77">
        <f t="shared" si="19"/>
        <v>0</v>
      </c>
      <c r="AK43" s="77">
        <f t="shared" si="21"/>
        <v>-1185</v>
      </c>
      <c r="AL43" s="77">
        <f t="shared" si="20"/>
        <v>-0.4988423489791623</v>
      </c>
      <c r="AM43" s="77"/>
      <c r="AN43" s="77"/>
      <c r="AO43" s="77"/>
      <c r="AP43" s="77"/>
      <c r="AQ43" s="77"/>
      <c r="AR43" s="78">
        <v>4700</v>
      </c>
    </row>
    <row r="44" spans="1:31" ht="15">
      <c r="A44" s="38" t="s">
        <v>38</v>
      </c>
      <c r="B44" s="4"/>
      <c r="C44" s="4"/>
      <c r="D44" s="4"/>
      <c r="E44" s="4"/>
      <c r="F44" s="4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12"/>
    </row>
    <row r="45" spans="1:31" ht="15">
      <c r="A45" s="40" t="s">
        <v>33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">
      <c r="A46" s="41" t="s">
        <v>31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">
      <c r="A47" s="42" t="s">
        <v>54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ht="12.75">
      <c r="A48" s="63" t="s">
        <v>105</v>
      </c>
    </row>
    <row r="49" ht="12.75">
      <c r="A49" s="44"/>
    </row>
    <row r="50" spans="1:31" ht="36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6" ht="12.75">
      <c r="A56" s="44"/>
    </row>
  </sheetData>
  <sheetProtection/>
  <mergeCells count="1">
    <mergeCell ref="A50:AE50"/>
  </mergeCells>
  <printOptions/>
  <pageMargins left="0.25" right="0.25" top="0.5" bottom="0.5" header="0.3" footer="0.3"/>
  <pageSetup fitToWidth="2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4"/>
  <sheetViews>
    <sheetView tabSelected="1" zoomScalePageLayoutView="0" workbookViewId="0" topLeftCell="A11">
      <pane xSplit="3" ySplit="2" topLeftCell="D19" activePane="bottomRight" state="frozen"/>
      <selection pane="topLeft" activeCell="A11" sqref="A11"/>
      <selection pane="topRight" activeCell="C11" sqref="C11"/>
      <selection pane="bottomLeft" activeCell="A13" sqref="A13"/>
      <selection pane="bottomRight" activeCell="G23" sqref="G23"/>
    </sheetView>
  </sheetViews>
  <sheetFormatPr defaultColWidth="9.140625" defaultRowHeight="12.75"/>
  <cols>
    <col min="1" max="1" width="4.421875" style="0" bestFit="1" customWidth="1"/>
    <col min="2" max="2" width="5.00390625" style="0" bestFit="1" customWidth="1"/>
    <col min="3" max="3" width="9.140625" style="54" customWidth="1"/>
    <col min="7" max="7" width="10.57421875" style="54" bestFit="1" customWidth="1"/>
    <col min="8" max="8" width="4.140625" style="54" customWidth="1"/>
  </cols>
  <sheetData>
    <row r="2" spans="2:4" ht="12.75">
      <c r="B2" s="61" t="s">
        <v>55</v>
      </c>
      <c r="C2" s="60"/>
      <c r="D2" t="s">
        <v>56</v>
      </c>
    </row>
    <row r="3" ht="12.75">
      <c r="D3" s="62" t="s">
        <v>60</v>
      </c>
    </row>
    <row r="5" spans="2:4" ht="12.75">
      <c r="B5" s="61" t="s">
        <v>57</v>
      </c>
      <c r="D5" t="s">
        <v>58</v>
      </c>
    </row>
    <row r="6" ht="12.75">
      <c r="D6" t="s">
        <v>59</v>
      </c>
    </row>
    <row r="11" spans="4:10" ht="12.75">
      <c r="D11" s="56" t="s">
        <v>39</v>
      </c>
      <c r="E11" s="56" t="s">
        <v>39</v>
      </c>
      <c r="F11" s="56"/>
      <c r="G11" s="56" t="s">
        <v>47</v>
      </c>
      <c r="H11" s="56"/>
      <c r="I11" s="56" t="s">
        <v>48</v>
      </c>
      <c r="J11" s="56" t="s">
        <v>48</v>
      </c>
    </row>
    <row r="12" spans="4:10" ht="12.75">
      <c r="D12" s="56" t="s">
        <v>41</v>
      </c>
      <c r="E12" s="56" t="s">
        <v>40</v>
      </c>
      <c r="F12" s="56" t="s">
        <v>42</v>
      </c>
      <c r="G12" s="56" t="s">
        <v>44</v>
      </c>
      <c r="H12" s="56"/>
      <c r="I12" s="56" t="s">
        <v>41</v>
      </c>
      <c r="J12" s="56" t="s">
        <v>40</v>
      </c>
    </row>
    <row r="13" spans="1:10" ht="12.75">
      <c r="A13" s="79">
        <v>2014</v>
      </c>
      <c r="B13" s="57" t="s">
        <v>49</v>
      </c>
      <c r="D13" s="54"/>
      <c r="E13" s="54"/>
      <c r="F13" s="54"/>
      <c r="I13" s="54"/>
      <c r="J13" s="54"/>
    </row>
    <row r="14" spans="2:6" ht="12.75">
      <c r="B14" s="54" t="s">
        <v>50</v>
      </c>
      <c r="C14" s="54" t="s">
        <v>39</v>
      </c>
      <c r="D14" s="54"/>
      <c r="E14" s="54"/>
      <c r="F14" s="54">
        <f>E14-D14</f>
        <v>0</v>
      </c>
    </row>
    <row r="15" spans="2:10" ht="12.75">
      <c r="B15" s="54" t="s">
        <v>50</v>
      </c>
      <c r="C15" s="54" t="s">
        <v>43</v>
      </c>
      <c r="G15" s="54">
        <v>167.49</v>
      </c>
      <c r="I15" s="54">
        <f>G15-(F14/2)</f>
        <v>167.49</v>
      </c>
      <c r="J15" s="54">
        <f>G15+(F14/2)</f>
        <v>167.49</v>
      </c>
    </row>
    <row r="16" spans="2:10" ht="12.75">
      <c r="B16" s="54" t="s">
        <v>50</v>
      </c>
      <c r="C16" s="54" t="s">
        <v>45</v>
      </c>
      <c r="G16" s="54">
        <v>89.12</v>
      </c>
      <c r="I16" s="54">
        <f>G16-(F$14/2)</f>
        <v>89.12</v>
      </c>
      <c r="J16" s="54">
        <f>G16+(F$14/2)</f>
        <v>89.12</v>
      </c>
    </row>
    <row r="17" spans="2:10" ht="12.75">
      <c r="B17" s="54" t="s">
        <v>50</v>
      </c>
      <c r="C17" s="54" t="s">
        <v>46</v>
      </c>
      <c r="G17" s="54">
        <v>166.69</v>
      </c>
      <c r="I17" s="54">
        <f>G17-(F$14/2)</f>
        <v>166.69</v>
      </c>
      <c r="J17" s="54">
        <f>G17+(F$14/2)</f>
        <v>166.69</v>
      </c>
    </row>
    <row r="18" ht="12.75">
      <c r="J18" s="50"/>
    </row>
    <row r="19" spans="2:10" ht="12.75">
      <c r="B19" s="58" t="s">
        <v>51</v>
      </c>
      <c r="C19" s="54" t="s">
        <v>39</v>
      </c>
      <c r="D19" s="54">
        <v>144</v>
      </c>
      <c r="E19" s="54">
        <v>148</v>
      </c>
      <c r="F19" s="54">
        <f>E19-D19</f>
        <v>4</v>
      </c>
      <c r="J19" s="50"/>
    </row>
    <row r="20" spans="2:10" ht="12.75">
      <c r="B20" s="58" t="s">
        <v>51</v>
      </c>
      <c r="C20" s="54" t="s">
        <v>43</v>
      </c>
      <c r="D20" s="54"/>
      <c r="E20" s="54"/>
      <c r="F20" s="54"/>
      <c r="G20" s="54">
        <v>178</v>
      </c>
      <c r="I20" s="54">
        <f>G20-(F$19/2)</f>
        <v>176</v>
      </c>
      <c r="J20" s="54">
        <f>G20+(F$19/2)</f>
        <v>180</v>
      </c>
    </row>
    <row r="21" spans="2:10" ht="12.75">
      <c r="B21" s="58" t="s">
        <v>51</v>
      </c>
      <c r="C21" s="54" t="s">
        <v>45</v>
      </c>
      <c r="D21" s="54"/>
      <c r="E21" s="54"/>
      <c r="F21" s="54"/>
      <c r="G21" s="54">
        <v>98</v>
      </c>
      <c r="I21" s="54">
        <f>G21-(F$19/2)</f>
        <v>96</v>
      </c>
      <c r="J21" s="54">
        <f>G21+(F$19/2)</f>
        <v>100</v>
      </c>
    </row>
    <row r="22" spans="2:10" ht="12.75">
      <c r="B22" s="58" t="s">
        <v>51</v>
      </c>
      <c r="C22" s="54" t="s">
        <v>46</v>
      </c>
      <c r="D22" s="54"/>
      <c r="E22" s="54"/>
      <c r="F22" s="54"/>
      <c r="G22" s="54">
        <v>153</v>
      </c>
      <c r="I22" s="54">
        <f>G22-(F$19/2)</f>
        <v>151</v>
      </c>
      <c r="J22" s="54">
        <f>G22+(F$19/2)</f>
        <v>155</v>
      </c>
    </row>
    <row r="23" spans="4:10" ht="12.75">
      <c r="D23" s="54"/>
      <c r="E23" s="54"/>
      <c r="F23" s="54"/>
      <c r="J23" s="50"/>
    </row>
    <row r="24" spans="2:10" ht="12.75">
      <c r="B24" s="58" t="s">
        <v>52</v>
      </c>
      <c r="C24" s="54" t="s">
        <v>39</v>
      </c>
      <c r="D24" s="54">
        <v>140</v>
      </c>
      <c r="E24" s="54">
        <v>148</v>
      </c>
      <c r="F24" s="54">
        <f>E24-D24</f>
        <v>8</v>
      </c>
      <c r="J24" s="50"/>
    </row>
    <row r="25" spans="2:10" ht="12.75">
      <c r="B25" s="58" t="s">
        <v>52</v>
      </c>
      <c r="C25" s="54" t="s">
        <v>43</v>
      </c>
      <c r="G25" s="54">
        <v>171</v>
      </c>
      <c r="I25" s="54">
        <f>G25-(F$24/2)</f>
        <v>167</v>
      </c>
      <c r="J25" s="54">
        <f>G25+(F$24/2)</f>
        <v>175</v>
      </c>
    </row>
    <row r="26" spans="2:10" ht="12.75">
      <c r="B26" s="58" t="s">
        <v>52</v>
      </c>
      <c r="C26" s="54" t="s">
        <v>45</v>
      </c>
      <c r="G26" s="54">
        <v>92</v>
      </c>
      <c r="I26" s="54">
        <f>G26-(F$24/2)</f>
        <v>88</v>
      </c>
      <c r="J26" s="54">
        <f>G26+(F$24/2)</f>
        <v>96</v>
      </c>
    </row>
    <row r="27" spans="2:10" ht="12.75">
      <c r="B27" s="58" t="s">
        <v>52</v>
      </c>
      <c r="C27" s="54" t="s">
        <v>46</v>
      </c>
      <c r="G27" s="54">
        <v>155</v>
      </c>
      <c r="I27" s="54">
        <f>G27-(F$24/2)</f>
        <v>151</v>
      </c>
      <c r="J27" s="54">
        <f>G27+(F$24/2)</f>
        <v>159</v>
      </c>
    </row>
    <row r="28" ht="12.75">
      <c r="J28" s="50"/>
    </row>
    <row r="29" spans="2:10" ht="12.75">
      <c r="B29" s="54" t="s">
        <v>53</v>
      </c>
      <c r="C29" s="54" t="s">
        <v>39</v>
      </c>
      <c r="D29" s="54">
        <v>142</v>
      </c>
      <c r="E29" s="54">
        <v>154</v>
      </c>
      <c r="F29" s="54">
        <f>E29-D29</f>
        <v>12</v>
      </c>
      <c r="J29" s="50"/>
    </row>
    <row r="30" spans="2:10" ht="12.75">
      <c r="B30" s="54" t="s">
        <v>53</v>
      </c>
      <c r="C30" s="54" t="s">
        <v>43</v>
      </c>
      <c r="G30" s="54">
        <v>174</v>
      </c>
      <c r="I30" s="54">
        <f>G30-(F$29/2)</f>
        <v>168</v>
      </c>
      <c r="J30" s="54">
        <f>G30+(F$29/2)</f>
        <v>180</v>
      </c>
    </row>
    <row r="31" spans="2:10" ht="12.75">
      <c r="B31" s="54" t="s">
        <v>53</v>
      </c>
      <c r="C31" s="54" t="s">
        <v>45</v>
      </c>
      <c r="G31" s="54">
        <v>90</v>
      </c>
      <c r="I31" s="54">
        <f>G31-(F$29/2)</f>
        <v>84</v>
      </c>
      <c r="J31" s="54">
        <f>G31+(F$29/2)</f>
        <v>96</v>
      </c>
    </row>
    <row r="32" spans="2:10" ht="12.75">
      <c r="B32" s="54" t="s">
        <v>53</v>
      </c>
      <c r="C32" s="54" t="s">
        <v>46</v>
      </c>
      <c r="G32" s="54">
        <v>150</v>
      </c>
      <c r="I32" s="54">
        <f>G32-(F$29/2)</f>
        <v>144</v>
      </c>
      <c r="J32" s="54">
        <f>G32+(F$29/2)</f>
        <v>156</v>
      </c>
    </row>
    <row r="33" ht="12.75">
      <c r="J33" s="50"/>
    </row>
    <row r="34" spans="2:10" ht="12.75">
      <c r="B34" s="55">
        <v>2014</v>
      </c>
      <c r="C34" s="54" t="s">
        <v>39</v>
      </c>
      <c r="D34" s="54">
        <v>143</v>
      </c>
      <c r="E34" s="54">
        <v>149</v>
      </c>
      <c r="F34" s="54">
        <f>E34-D34</f>
        <v>6</v>
      </c>
      <c r="J34" s="50"/>
    </row>
    <row r="35" spans="2:10" ht="12.75">
      <c r="B35" s="55">
        <v>2014</v>
      </c>
      <c r="C35" s="54" t="s">
        <v>43</v>
      </c>
      <c r="G35" s="54">
        <v>172.62</v>
      </c>
      <c r="I35" s="59">
        <f>G35-(F$34/2)</f>
        <v>169.62</v>
      </c>
      <c r="J35" s="59">
        <f>G35+(F$34/2)</f>
        <v>175.62</v>
      </c>
    </row>
    <row r="36" spans="2:10" ht="12.75">
      <c r="B36" s="55">
        <v>2014</v>
      </c>
      <c r="C36" s="54" t="s">
        <v>45</v>
      </c>
      <c r="G36" s="54">
        <v>92.28</v>
      </c>
      <c r="I36" s="59">
        <f>G36-(F$34/2)</f>
        <v>89.28</v>
      </c>
      <c r="J36" s="59">
        <f>G36+(F$34/2)</f>
        <v>95.28</v>
      </c>
    </row>
    <row r="37" spans="2:10" ht="12.75">
      <c r="B37" s="55">
        <v>2014</v>
      </c>
      <c r="C37" s="54" t="s">
        <v>46</v>
      </c>
      <c r="G37" s="54">
        <v>156.17</v>
      </c>
      <c r="I37" s="59">
        <f>G37-(F$34/2)</f>
        <v>153.17</v>
      </c>
      <c r="J37" s="59">
        <f>G37+(F$34/2)</f>
        <v>159.17</v>
      </c>
    </row>
    <row r="38" ht="12.75">
      <c r="J38" s="51"/>
    </row>
    <row r="39" ht="12.75">
      <c r="J39" s="51"/>
    </row>
    <row r="40" spans="1:10" ht="12.75">
      <c r="A40" s="79">
        <v>2015</v>
      </c>
      <c r="B40" s="57" t="s">
        <v>49</v>
      </c>
      <c r="J40" s="51"/>
    </row>
    <row r="41" spans="2:10" ht="12.75">
      <c r="B41" s="54" t="s">
        <v>50</v>
      </c>
      <c r="C41" s="54" t="s">
        <v>39</v>
      </c>
      <c r="D41" s="54">
        <v>146</v>
      </c>
      <c r="E41" s="54">
        <v>158</v>
      </c>
      <c r="F41" s="54">
        <f>E41-D41</f>
        <v>12</v>
      </c>
      <c r="J41" s="51"/>
    </row>
    <row r="42" spans="2:10" ht="12.75">
      <c r="B42" s="54" t="s">
        <v>50</v>
      </c>
      <c r="C42" s="54" t="s">
        <v>43</v>
      </c>
      <c r="D42" s="54"/>
      <c r="E42" s="54"/>
      <c r="G42" s="54">
        <v>170</v>
      </c>
      <c r="I42" s="54">
        <f>G42-(F$41/2)</f>
        <v>164</v>
      </c>
      <c r="J42" s="54">
        <f>G42+(F$41/2)</f>
        <v>176</v>
      </c>
    </row>
    <row r="43" spans="2:10" ht="12.75">
      <c r="B43" s="54" t="s">
        <v>50</v>
      </c>
      <c r="C43" s="54" t="s">
        <v>45</v>
      </c>
      <c r="D43" s="54"/>
      <c r="E43" s="54"/>
      <c r="G43" s="54">
        <v>94</v>
      </c>
      <c r="I43" s="54">
        <f>G43-(F$41/2)</f>
        <v>88</v>
      </c>
      <c r="J43" s="54">
        <f>G43+(F$41/2)</f>
        <v>100</v>
      </c>
    </row>
    <row r="44" spans="2:10" ht="12.75">
      <c r="B44" s="54" t="s">
        <v>50</v>
      </c>
      <c r="C44" s="54" t="s">
        <v>46</v>
      </c>
      <c r="D44" s="54"/>
      <c r="E44" s="54"/>
      <c r="G44" s="54">
        <v>150</v>
      </c>
      <c r="I44" s="54">
        <f>G44-(F$41/2)</f>
        <v>144</v>
      </c>
      <c r="J44" s="54">
        <f>G44+(F$41/2)</f>
        <v>156</v>
      </c>
    </row>
    <row r="45" spans="4:10" ht="12.75">
      <c r="D45" s="54"/>
      <c r="E45" s="54"/>
      <c r="J45" s="50"/>
    </row>
    <row r="46" spans="2:10" ht="12.75">
      <c r="B46" s="58" t="s">
        <v>51</v>
      </c>
      <c r="C46" s="54" t="s">
        <v>39</v>
      </c>
      <c r="D46" s="54"/>
      <c r="E46" s="54"/>
      <c r="J46" s="50"/>
    </row>
    <row r="47" spans="2:10" ht="12.75">
      <c r="B47" s="58" t="s">
        <v>51</v>
      </c>
      <c r="C47" s="54" t="s">
        <v>43</v>
      </c>
      <c r="D47" s="54"/>
      <c r="E47" s="54"/>
      <c r="I47" s="54">
        <f>G47-(F$19/2)</f>
        <v>-2</v>
      </c>
      <c r="J47" s="54">
        <f>G47+(F$19/2)</f>
        <v>2</v>
      </c>
    </row>
    <row r="48" spans="2:10" ht="12.75">
      <c r="B48" s="58" t="s">
        <v>51</v>
      </c>
      <c r="C48" s="54" t="s">
        <v>45</v>
      </c>
      <c r="D48" s="54"/>
      <c r="E48" s="54"/>
      <c r="I48" s="54">
        <f>G48-(F$19/2)</f>
        <v>-2</v>
      </c>
      <c r="J48" s="54">
        <f>G48+(F$19/2)</f>
        <v>2</v>
      </c>
    </row>
    <row r="49" spans="2:10" ht="12.75">
      <c r="B49" s="58" t="s">
        <v>51</v>
      </c>
      <c r="C49" s="54" t="s">
        <v>46</v>
      </c>
      <c r="D49" s="54"/>
      <c r="E49" s="54"/>
      <c r="I49" s="54">
        <f>G49-(F$19/2)</f>
        <v>-2</v>
      </c>
      <c r="J49" s="54">
        <f>G49+(F$19/2)</f>
        <v>2</v>
      </c>
    </row>
    <row r="50" spans="4:10" ht="12.75">
      <c r="D50" s="54"/>
      <c r="E50" s="54"/>
      <c r="J50" s="50"/>
    </row>
    <row r="51" spans="2:10" ht="12.75">
      <c r="B51" s="58" t="s">
        <v>52</v>
      </c>
      <c r="C51" s="54" t="s">
        <v>39</v>
      </c>
      <c r="D51" s="54"/>
      <c r="E51" s="54"/>
      <c r="J51" s="50"/>
    </row>
    <row r="52" spans="2:10" ht="12.75">
      <c r="B52" s="58" t="s">
        <v>52</v>
      </c>
      <c r="C52" s="54" t="s">
        <v>43</v>
      </c>
      <c r="D52" s="54"/>
      <c r="E52" s="54"/>
      <c r="I52" s="54">
        <f>G52-(F$24/2)</f>
        <v>-4</v>
      </c>
      <c r="J52" s="54">
        <f>G52+(F$24/2)</f>
        <v>4</v>
      </c>
    </row>
    <row r="53" spans="2:10" ht="12.75">
      <c r="B53" s="58" t="s">
        <v>52</v>
      </c>
      <c r="C53" s="54" t="s">
        <v>45</v>
      </c>
      <c r="D53" s="54"/>
      <c r="E53" s="54"/>
      <c r="I53" s="54">
        <f>G53-(F$24/2)</f>
        <v>-4</v>
      </c>
      <c r="J53" s="54">
        <f>G53+(F$24/2)</f>
        <v>4</v>
      </c>
    </row>
    <row r="54" spans="2:10" ht="12.75">
      <c r="B54" s="58" t="s">
        <v>52</v>
      </c>
      <c r="C54" s="54" t="s">
        <v>46</v>
      </c>
      <c r="D54" s="54"/>
      <c r="E54" s="54"/>
      <c r="I54" s="54">
        <f>G54-(F$24/2)</f>
        <v>-4</v>
      </c>
      <c r="J54" s="54">
        <f>G54+(F$24/2)</f>
        <v>4</v>
      </c>
    </row>
    <row r="55" spans="4:10" ht="12.75">
      <c r="D55" s="54"/>
      <c r="E55" s="54"/>
      <c r="J55" s="50"/>
    </row>
    <row r="56" spans="2:10" ht="12.75">
      <c r="B56" s="54" t="s">
        <v>53</v>
      </c>
      <c r="C56" s="54" t="s">
        <v>39</v>
      </c>
      <c r="D56" s="54"/>
      <c r="E56" s="54"/>
      <c r="J56" s="50"/>
    </row>
    <row r="57" spans="2:10" ht="12.75">
      <c r="B57" s="54" t="s">
        <v>53</v>
      </c>
      <c r="C57" s="54" t="s">
        <v>43</v>
      </c>
      <c r="D57" s="54"/>
      <c r="E57" s="54"/>
      <c r="I57" s="54">
        <f>G57-(F$29/2)</f>
        <v>-6</v>
      </c>
      <c r="J57" s="54">
        <f>G57+(F$29/2)</f>
        <v>6</v>
      </c>
    </row>
    <row r="58" spans="2:10" ht="12.75">
      <c r="B58" s="54" t="s">
        <v>53</v>
      </c>
      <c r="C58" s="54" t="s">
        <v>45</v>
      </c>
      <c r="D58" s="54"/>
      <c r="E58" s="54"/>
      <c r="I58" s="54">
        <f>G58-(F$29/2)</f>
        <v>-6</v>
      </c>
      <c r="J58" s="54">
        <f>G58+(F$29/2)</f>
        <v>6</v>
      </c>
    </row>
    <row r="59" spans="2:10" ht="12.75">
      <c r="B59" s="54" t="s">
        <v>53</v>
      </c>
      <c r="C59" s="54" t="s">
        <v>46</v>
      </c>
      <c r="D59" s="54"/>
      <c r="E59" s="54"/>
      <c r="I59" s="54">
        <f>G59-(F$29/2)</f>
        <v>-6</v>
      </c>
      <c r="J59" s="54">
        <f>G59+(F$29/2)</f>
        <v>6</v>
      </c>
    </row>
    <row r="60" spans="4:10" ht="12.75">
      <c r="D60" s="54"/>
      <c r="E60" s="54"/>
      <c r="J60" s="50"/>
    </row>
    <row r="61" spans="2:10" ht="12.75">
      <c r="B61" s="55">
        <v>2015</v>
      </c>
      <c r="C61" s="54" t="s">
        <v>39</v>
      </c>
      <c r="D61" s="54">
        <v>145</v>
      </c>
      <c r="E61" s="54">
        <v>157</v>
      </c>
      <c r="F61" s="54">
        <f>E61-D61</f>
        <v>12</v>
      </c>
      <c r="J61" s="50"/>
    </row>
    <row r="62" spans="2:10" ht="12.75">
      <c r="B62" s="55">
        <v>2015</v>
      </c>
      <c r="C62" s="54" t="s">
        <v>43</v>
      </c>
      <c r="D62" s="54"/>
      <c r="E62" s="54"/>
      <c r="G62" s="54">
        <v>168.75</v>
      </c>
      <c r="I62" s="54">
        <f>G62-(F$41/2)</f>
        <v>162.75</v>
      </c>
      <c r="J62" s="54">
        <f>G62+(F$41/2)</f>
        <v>174.75</v>
      </c>
    </row>
    <row r="63" spans="2:10" ht="12.75">
      <c r="B63" s="55">
        <v>2015</v>
      </c>
      <c r="C63" s="54" t="s">
        <v>45</v>
      </c>
      <c r="D63" s="54"/>
      <c r="E63" s="54"/>
      <c r="G63" s="54">
        <v>94</v>
      </c>
      <c r="I63" s="54">
        <f>G63-(F$41/2)</f>
        <v>88</v>
      </c>
      <c r="J63" s="54">
        <f>G63+(F$41/2)</f>
        <v>100</v>
      </c>
    </row>
    <row r="64" spans="2:10" ht="12.75">
      <c r="B64" s="55">
        <v>2015</v>
      </c>
      <c r="C64" s="54" t="s">
        <v>46</v>
      </c>
      <c r="D64" s="54"/>
      <c r="E64" s="54"/>
      <c r="G64" s="54">
        <v>152.5</v>
      </c>
      <c r="I64" s="54">
        <f>G64-(F$41/2)</f>
        <v>146.5</v>
      </c>
      <c r="J64" s="54">
        <f>G64+(F$41/2)</f>
        <v>158.5</v>
      </c>
    </row>
    <row r="65" spans="4:10" ht="12.75">
      <c r="D65" s="54"/>
      <c r="E65" s="54"/>
      <c r="J65" s="51"/>
    </row>
    <row r="66" spans="4:10" ht="12.75">
      <c r="D66" s="54"/>
      <c r="E66" s="54"/>
      <c r="J66" s="51"/>
    </row>
    <row r="67" spans="4:10" ht="12.75">
      <c r="D67" s="54"/>
      <c r="E67" s="54"/>
      <c r="J67" s="51"/>
    </row>
    <row r="68" spans="4:10" ht="12.75">
      <c r="D68" s="54"/>
      <c r="E68" s="54"/>
      <c r="J68" s="51"/>
    </row>
    <row r="69" ht="12.75">
      <c r="J69" s="51"/>
    </row>
    <row r="70" ht="12.75">
      <c r="J70" s="51"/>
    </row>
    <row r="71" ht="12.75">
      <c r="J71" s="51"/>
    </row>
    <row r="72" ht="12.75">
      <c r="J72" s="51"/>
    </row>
    <row r="73" ht="12.75">
      <c r="J73" s="51"/>
    </row>
    <row r="74" ht="12.75">
      <c r="J74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2014-03-11T15:44:51Z</cp:lastPrinted>
  <dcterms:created xsi:type="dcterms:W3CDTF">1998-11-17T17:16:12Z</dcterms:created>
  <dcterms:modified xsi:type="dcterms:W3CDTF">2014-05-13T16:30:25Z</dcterms:modified>
  <cp:category/>
  <cp:version/>
  <cp:contentType/>
  <cp:contentStatus/>
</cp:coreProperties>
</file>