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nnie.lebeau\AppData\Local\Temp\U_S_rice_supply_use_for_all_rice_and_by_class_marketing_year-1.xlsx_108870\"/>
    </mc:Choice>
  </mc:AlternateContent>
  <xr:revisionPtr revIDLastSave="0" documentId="13_ncr:1_{9A289830-5053-44D7-8DC2-56814E7AB351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" sheetId="9" r:id="rId1"/>
    <sheet name="Table 7" sheetId="5" r:id="rId2"/>
    <sheet name="Table 8" sheetId="6" r:id="rId3"/>
    <sheet name="Table 9 " sheetId="7" r:id="rId4"/>
    <sheet name="Table 10" sheetId="8" r:id="rId5"/>
  </sheets>
  <definedNames>
    <definedName name="\a" localSheetId="2">#REF!</definedName>
    <definedName name="\a">#REF!</definedName>
    <definedName name="_Fill" hidden="1">#REF!</definedName>
    <definedName name="_xlnm.Print_Area" localSheetId="4">'Table 10'!$A$1:$P$73</definedName>
    <definedName name="_xlnm.Print_Area" localSheetId="1">'Table 7'!$A$1:$J$74</definedName>
    <definedName name="_xlnm.Print_Area" localSheetId="3">'Table 9 '!$A$1:$M$71</definedName>
    <definedName name="Table01">#REF!</definedName>
    <definedName name="Table0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5" l="1"/>
  <c r="L68" i="8"/>
  <c r="I68" i="8"/>
  <c r="B68" i="8"/>
  <c r="L68" i="7"/>
  <c r="K68" i="7"/>
  <c r="I68" i="7"/>
  <c r="K74" i="6"/>
  <c r="K71" i="6"/>
  <c r="I67" i="5"/>
  <c r="D67" i="5"/>
  <c r="E67" i="5"/>
  <c r="F67" i="5"/>
  <c r="G67" i="5"/>
  <c r="H67" i="5"/>
  <c r="F50" i="5"/>
  <c r="D50" i="5"/>
  <c r="C39" i="5"/>
  <c r="C41" i="5" s="1"/>
  <c r="D32" i="5" s="1"/>
  <c r="D35" i="5" s="1"/>
  <c r="D39" i="5"/>
  <c r="E39" i="5"/>
  <c r="F39" i="5"/>
  <c r="G39" i="5"/>
  <c r="H39" i="5"/>
  <c r="I39" i="5"/>
  <c r="J39" i="5"/>
  <c r="J19" i="5"/>
  <c r="I19" i="5"/>
  <c r="H19" i="5"/>
  <c r="G19" i="5"/>
  <c r="F19" i="5"/>
  <c r="E19" i="5"/>
  <c r="D19" i="5"/>
  <c r="C19" i="5"/>
  <c r="C21" i="5" s="1"/>
  <c r="J8" i="5"/>
  <c r="I8" i="5"/>
  <c r="H8" i="5"/>
  <c r="G8" i="5"/>
  <c r="F8" i="5"/>
  <c r="E8" i="5"/>
  <c r="D8" i="5"/>
  <c r="C8" i="5"/>
  <c r="I60" i="5"/>
  <c r="H59" i="5"/>
  <c r="H60" i="5" s="1"/>
  <c r="G59" i="5"/>
  <c r="G60" i="5" s="1"/>
  <c r="F59" i="5"/>
  <c r="F60" i="5" s="1"/>
  <c r="E60" i="5"/>
  <c r="D59" i="5"/>
  <c r="D60" i="5" s="1"/>
  <c r="C22" i="5" l="1"/>
  <c r="D10" i="5"/>
  <c r="D13" i="5" s="1"/>
  <c r="D21" i="5" s="1"/>
  <c r="E10" i="5" s="1"/>
  <c r="E13" i="5" s="1"/>
  <c r="E21" i="5" s="1"/>
  <c r="F10" i="5" s="1"/>
  <c r="F13" i="5" s="1"/>
  <c r="F21" i="5" s="1"/>
  <c r="G10" i="5" s="1"/>
  <c r="G13" i="5" s="1"/>
  <c r="G21" i="5" s="1"/>
  <c r="H10" i="5" s="1"/>
  <c r="H13" i="5" s="1"/>
  <c r="E50" i="5"/>
  <c r="G50" i="5"/>
  <c r="H50" i="5"/>
  <c r="I50" i="5"/>
  <c r="J50" i="5"/>
  <c r="H21" i="5" l="1"/>
  <c r="I10" i="5" s="1"/>
  <c r="I13" i="5" s="1"/>
  <c r="I21" i="5" l="1"/>
  <c r="J10" i="5" s="1"/>
  <c r="J13" i="5" s="1"/>
  <c r="B67" i="8" l="1"/>
  <c r="I67" i="8"/>
  <c r="L67" i="8" s="1"/>
  <c r="I67" i="7"/>
  <c r="K73" i="6"/>
  <c r="I65" i="8" l="1"/>
  <c r="L65" i="8" s="1"/>
  <c r="B65" i="8"/>
  <c r="I65" i="7"/>
  <c r="I64" i="7"/>
  <c r="I62" i="7"/>
  <c r="I61" i="7"/>
  <c r="I59" i="7"/>
  <c r="I58" i="7"/>
  <c r="I56" i="7"/>
  <c r="I55" i="7"/>
  <c r="I53" i="7"/>
  <c r="I52" i="7"/>
  <c r="I50" i="7"/>
  <c r="I49" i="7"/>
  <c r="I47" i="7"/>
  <c r="I46" i="7"/>
  <c r="I44" i="7"/>
  <c r="I43" i="7"/>
  <c r="I41" i="7"/>
  <c r="I40" i="7"/>
  <c r="I38" i="7"/>
  <c r="I37" i="7"/>
  <c r="I35" i="7"/>
  <c r="I34" i="7"/>
  <c r="I32" i="7"/>
  <c r="I31" i="7"/>
  <c r="I29" i="7"/>
  <c r="I28" i="7"/>
  <c r="I26" i="7"/>
  <c r="I25" i="7"/>
  <c r="I23" i="7"/>
  <c r="I22" i="7"/>
  <c r="I20" i="7"/>
  <c r="I19" i="7"/>
  <c r="I17" i="7"/>
  <c r="I16" i="7"/>
  <c r="I14" i="7"/>
  <c r="I13" i="7"/>
  <c r="I11" i="7"/>
  <c r="I10" i="7"/>
  <c r="I8" i="7"/>
  <c r="I7" i="7"/>
  <c r="I64" i="8" l="1"/>
  <c r="I62" i="8"/>
  <c r="I61" i="8"/>
  <c r="L61" i="8" s="1"/>
  <c r="I59" i="8"/>
  <c r="L59" i="8" s="1"/>
  <c r="I58" i="8"/>
  <c r="L58" i="8" s="1"/>
  <c r="I56" i="8"/>
  <c r="L56" i="8" s="1"/>
  <c r="I55" i="8"/>
  <c r="I53" i="8"/>
  <c r="L53" i="8" s="1"/>
  <c r="I52" i="8"/>
  <c r="L52" i="8" s="1"/>
  <c r="I50" i="8"/>
  <c r="L50" i="8" s="1"/>
  <c r="I49" i="8"/>
  <c r="L49" i="8" s="1"/>
  <c r="I47" i="8"/>
  <c r="L47" i="8" s="1"/>
  <c r="I46" i="8"/>
  <c r="L46" i="8" s="1"/>
  <c r="I44" i="8"/>
  <c r="L44" i="8" s="1"/>
  <c r="I43" i="8"/>
  <c r="L43" i="8" s="1"/>
  <c r="I41" i="8"/>
  <c r="L41" i="8" s="1"/>
  <c r="I40" i="8"/>
  <c r="L40" i="8" s="1"/>
  <c r="I38" i="8"/>
  <c r="L38" i="8" s="1"/>
  <c r="I37" i="8"/>
  <c r="L37" i="8" s="1"/>
  <c r="I35" i="8"/>
  <c r="L35" i="8" s="1"/>
  <c r="I34" i="8"/>
  <c r="L34" i="8" s="1"/>
  <c r="I32" i="8"/>
  <c r="L32" i="8" s="1"/>
  <c r="I31" i="8"/>
  <c r="L31" i="8" s="1"/>
  <c r="I29" i="8"/>
  <c r="L29" i="8" s="1"/>
  <c r="I28" i="8"/>
  <c r="L28" i="8" s="1"/>
  <c r="I26" i="8"/>
  <c r="L26" i="8" s="1"/>
  <c r="I25" i="8"/>
  <c r="L25" i="8" s="1"/>
  <c r="I23" i="8"/>
  <c r="L23" i="8" s="1"/>
  <c r="I22" i="8"/>
  <c r="L22" i="8" s="1"/>
  <c r="I20" i="8"/>
  <c r="L20" i="8" s="1"/>
  <c r="I19" i="8"/>
  <c r="L19" i="8" s="1"/>
  <c r="I17" i="8"/>
  <c r="L17" i="8" s="1"/>
  <c r="I16" i="8"/>
  <c r="L16" i="8" s="1"/>
  <c r="I14" i="8"/>
  <c r="L14" i="8" s="1"/>
  <c r="I13" i="8"/>
  <c r="L13" i="8" s="1"/>
  <c r="I11" i="8"/>
  <c r="L11" i="8" s="1"/>
  <c r="I10" i="8"/>
  <c r="L10" i="8" s="1"/>
  <c r="I8" i="8"/>
  <c r="L8" i="8" s="1"/>
  <c r="B64" i="8"/>
  <c r="B62" i="8"/>
  <c r="B61" i="8"/>
  <c r="B59" i="8"/>
  <c r="B58" i="8"/>
  <c r="B56" i="8"/>
  <c r="B55" i="8"/>
  <c r="B53" i="8"/>
  <c r="B52" i="8"/>
  <c r="B50" i="8"/>
  <c r="B49" i="8"/>
  <c r="B47" i="8"/>
  <c r="B46" i="8"/>
  <c r="B44" i="8"/>
  <c r="B43" i="8"/>
  <c r="B41" i="8"/>
  <c r="B40" i="8"/>
  <c r="B38" i="8"/>
  <c r="B37" i="8"/>
  <c r="B35" i="8"/>
  <c r="B34" i="8"/>
  <c r="B32" i="8"/>
  <c r="B31" i="8"/>
  <c r="B29" i="8"/>
  <c r="B28" i="8"/>
  <c r="B26" i="8"/>
  <c r="B25" i="8"/>
  <c r="B23" i="8"/>
  <c r="B22" i="8"/>
  <c r="B20" i="8"/>
  <c r="B19" i="8"/>
  <c r="B17" i="8"/>
  <c r="B16" i="8"/>
  <c r="B14" i="8"/>
  <c r="B13" i="8"/>
  <c r="B11" i="8"/>
  <c r="B10" i="8"/>
  <c r="B8" i="8"/>
  <c r="I7" i="8"/>
  <c r="L7" i="8" s="1"/>
  <c r="K49" i="7"/>
  <c r="L49" i="7" s="1"/>
  <c r="K47" i="7"/>
  <c r="L47" i="7" s="1"/>
  <c r="K46" i="7"/>
  <c r="L46" i="7" s="1"/>
  <c r="K44" i="7"/>
  <c r="K43" i="7"/>
  <c r="K41" i="7"/>
  <c r="K40" i="7"/>
  <c r="K38" i="7"/>
  <c r="K37" i="7"/>
  <c r="K35" i="7"/>
  <c r="K34" i="7"/>
  <c r="K32" i="7"/>
  <c r="K31" i="7"/>
  <c r="K29" i="7"/>
  <c r="K28" i="7"/>
  <c r="K26" i="7"/>
  <c r="K25" i="7"/>
  <c r="K23" i="7"/>
  <c r="K22" i="7"/>
  <c r="K20" i="7"/>
  <c r="K19" i="7"/>
  <c r="K17" i="7"/>
  <c r="K16" i="7"/>
  <c r="K14" i="7"/>
  <c r="K13" i="7"/>
  <c r="K11" i="7"/>
  <c r="K10" i="7"/>
  <c r="K8" i="7"/>
  <c r="K7" i="7"/>
  <c r="K70" i="6"/>
  <c r="K69" i="6"/>
  <c r="K68" i="6"/>
  <c r="K66" i="6"/>
  <c r="K65" i="6"/>
  <c r="K64" i="6"/>
  <c r="K63" i="6"/>
  <c r="K61" i="6"/>
  <c r="K60" i="6"/>
  <c r="K59" i="6"/>
  <c r="K58" i="6"/>
  <c r="K56" i="6"/>
  <c r="K55" i="6"/>
  <c r="K54" i="6"/>
  <c r="K53" i="6"/>
  <c r="K51" i="6"/>
  <c r="K50" i="6"/>
  <c r="K49" i="6"/>
  <c r="K48" i="6"/>
  <c r="K46" i="6"/>
  <c r="K45" i="6"/>
  <c r="K44" i="6"/>
  <c r="K43" i="6"/>
  <c r="K41" i="6"/>
  <c r="K40" i="6"/>
  <c r="K39" i="6"/>
  <c r="K38" i="6"/>
  <c r="K36" i="6"/>
  <c r="K35" i="6"/>
  <c r="K34" i="6"/>
  <c r="K33" i="6"/>
  <c r="K31" i="6"/>
  <c r="K30" i="6"/>
  <c r="K29" i="6"/>
  <c r="K28" i="6"/>
  <c r="K26" i="6"/>
  <c r="K25" i="6"/>
  <c r="K24" i="6"/>
  <c r="K23" i="6"/>
  <c r="K21" i="6"/>
  <c r="K20" i="6"/>
  <c r="L64" i="8"/>
  <c r="L62" i="8"/>
  <c r="E58" i="7"/>
  <c r="K58" i="7" s="1"/>
  <c r="E55" i="7"/>
  <c r="K55" i="7" s="1"/>
  <c r="E53" i="7"/>
  <c r="K53" i="7" s="1"/>
  <c r="L53" i="7" s="1"/>
  <c r="E52" i="7"/>
  <c r="K52" i="7" s="1"/>
  <c r="L52" i="7" s="1"/>
  <c r="E50" i="7"/>
  <c r="K50" i="7" s="1"/>
  <c r="L50" i="7" s="1"/>
  <c r="G66" i="6"/>
  <c r="J59" i="5"/>
  <c r="J60" i="5" s="1"/>
  <c r="G65" i="6"/>
  <c r="G64" i="6"/>
  <c r="G63" i="6"/>
  <c r="G61" i="6"/>
  <c r="G60" i="6"/>
  <c r="G59" i="6"/>
  <c r="G58" i="6"/>
  <c r="G56" i="6"/>
  <c r="G55" i="6"/>
  <c r="G54" i="6"/>
  <c r="G53" i="6"/>
  <c r="G51" i="6"/>
  <c r="G50" i="6"/>
  <c r="G49" i="6"/>
  <c r="G48" i="6"/>
  <c r="G46" i="6"/>
  <c r="G45" i="6"/>
  <c r="G44" i="6"/>
  <c r="G43" i="6"/>
  <c r="G41" i="6"/>
  <c r="G40" i="6"/>
  <c r="G39" i="6"/>
  <c r="G38" i="6"/>
  <c r="G36" i="6"/>
  <c r="G35" i="6"/>
  <c r="G34" i="6"/>
  <c r="G33" i="6"/>
  <c r="G31" i="6"/>
  <c r="G30" i="6"/>
  <c r="G29" i="6"/>
  <c r="G28" i="6"/>
  <c r="G26" i="6"/>
  <c r="G25" i="6"/>
  <c r="G24" i="6"/>
  <c r="G23" i="6"/>
  <c r="G21" i="6"/>
  <c r="G20" i="6"/>
  <c r="G19" i="6"/>
  <c r="G18" i="6"/>
  <c r="G16" i="6"/>
  <c r="G15" i="6"/>
  <c r="G14" i="6"/>
  <c r="G13" i="6"/>
  <c r="G11" i="6"/>
  <c r="G10" i="6"/>
  <c r="G9" i="6"/>
  <c r="G8" i="6"/>
  <c r="L55" i="8"/>
  <c r="E19" i="6"/>
  <c r="M19" i="6" s="1"/>
  <c r="N19" i="6" s="1"/>
  <c r="E18" i="6"/>
  <c r="M18" i="6" s="1"/>
  <c r="N18" i="6" s="1"/>
  <c r="E16" i="6"/>
  <c r="M16" i="6"/>
  <c r="N16" i="6" s="1"/>
  <c r="E15" i="6"/>
  <c r="M15" i="6" s="1"/>
  <c r="N15" i="6" s="1"/>
  <c r="E14" i="6"/>
  <c r="M14" i="6" s="1"/>
  <c r="N14" i="6" s="1"/>
  <c r="E13" i="6"/>
  <c r="M13" i="6" s="1"/>
  <c r="N13" i="6" s="1"/>
  <c r="N11" i="6"/>
  <c r="E11" i="6"/>
  <c r="K10" i="6"/>
  <c r="E10" i="6"/>
  <c r="K9" i="6"/>
  <c r="E9" i="6"/>
  <c r="M9" i="6" s="1"/>
  <c r="N9" i="6" s="1"/>
  <c r="E8" i="6"/>
  <c r="K8" i="6"/>
  <c r="J21" i="5"/>
  <c r="E20" i="6"/>
  <c r="M20" i="6" l="1"/>
  <c r="N20" i="6" s="1"/>
  <c r="L55" i="7"/>
  <c r="B56" i="7"/>
  <c r="E56" i="7" s="1"/>
  <c r="K56" i="7" s="1"/>
  <c r="L56" i="7" s="1"/>
  <c r="M10" i="6"/>
  <c r="N10" i="6" s="1"/>
  <c r="M8" i="6"/>
  <c r="N8" i="6" s="1"/>
  <c r="L58" i="7"/>
  <c r="E59" i="7"/>
  <c r="K59" i="7" s="1"/>
  <c r="B21" i="6"/>
  <c r="E21" i="6" s="1"/>
  <c r="M21" i="6" s="1"/>
  <c r="L59" i="7" l="1"/>
  <c r="B61" i="7"/>
  <c r="E61" i="7" s="1"/>
  <c r="K61" i="7" s="1"/>
  <c r="N21" i="6"/>
  <c r="B23" i="6"/>
  <c r="E23" i="6" s="1"/>
  <c r="M23" i="6" s="1"/>
  <c r="L61" i="7" l="1"/>
  <c r="B62" i="7"/>
  <c r="E62" i="7" s="1"/>
  <c r="K62" i="7" s="1"/>
  <c r="B24" i="6"/>
  <c r="E24" i="6" s="1"/>
  <c r="M24" i="6" s="1"/>
  <c r="N23" i="6"/>
  <c r="L62" i="7" l="1"/>
  <c r="B64" i="7"/>
  <c r="E64" i="7" s="1"/>
  <c r="K64" i="7" s="1"/>
  <c r="B25" i="6"/>
  <c r="E25" i="6" s="1"/>
  <c r="M25" i="6" s="1"/>
  <c r="N24" i="6"/>
  <c r="L64" i="7" l="1"/>
  <c r="B65" i="7"/>
  <c r="E65" i="7" s="1"/>
  <c r="K65" i="7" s="1"/>
  <c r="B26" i="6"/>
  <c r="E26" i="6" s="1"/>
  <c r="M26" i="6" s="1"/>
  <c r="N25" i="6"/>
  <c r="L65" i="7" l="1"/>
  <c r="B67" i="7"/>
  <c r="E67" i="7" s="1"/>
  <c r="K67" i="7" s="1"/>
  <c r="N26" i="6"/>
  <c r="B28" i="6"/>
  <c r="E28" i="6" s="1"/>
  <c r="M28" i="6" s="1"/>
  <c r="L67" i="7" l="1"/>
  <c r="B68" i="7"/>
  <c r="E68" i="7" s="1"/>
  <c r="B29" i="6"/>
  <c r="E29" i="6" s="1"/>
  <c r="M29" i="6" s="1"/>
  <c r="N28" i="6"/>
  <c r="N29" i="6" l="1"/>
  <c r="B30" i="6"/>
  <c r="E30" i="6" s="1"/>
  <c r="M30" i="6" s="1"/>
  <c r="B31" i="6" l="1"/>
  <c r="E31" i="6" s="1"/>
  <c r="M31" i="6" s="1"/>
  <c r="N30" i="6"/>
  <c r="B33" i="6" l="1"/>
  <c r="E33" i="6" s="1"/>
  <c r="M33" i="6" s="1"/>
  <c r="N31" i="6"/>
  <c r="B34" i="6" l="1"/>
  <c r="E34" i="6" s="1"/>
  <c r="M34" i="6" s="1"/>
  <c r="N33" i="6"/>
  <c r="N34" i="6" l="1"/>
  <c r="B35" i="6"/>
  <c r="E35" i="6" s="1"/>
  <c r="M35" i="6" s="1"/>
  <c r="N35" i="6" l="1"/>
  <c r="B36" i="6"/>
  <c r="E36" i="6" s="1"/>
  <c r="M36" i="6" s="1"/>
  <c r="N36" i="6" l="1"/>
  <c r="B38" i="6"/>
  <c r="E38" i="6" s="1"/>
  <c r="M38" i="6" s="1"/>
  <c r="B39" i="6" l="1"/>
  <c r="E39" i="6" s="1"/>
  <c r="M39" i="6" s="1"/>
  <c r="N38" i="6"/>
  <c r="N39" i="6" l="1"/>
  <c r="B40" i="6"/>
  <c r="E40" i="6" s="1"/>
  <c r="M40" i="6" s="1"/>
  <c r="N40" i="6" l="1"/>
  <c r="B41" i="6"/>
  <c r="E41" i="6" s="1"/>
  <c r="M41" i="6" s="1"/>
  <c r="N41" i="6" l="1"/>
  <c r="B43" i="6"/>
  <c r="E43" i="6" s="1"/>
  <c r="M43" i="6" s="1"/>
  <c r="N43" i="6" l="1"/>
  <c r="B44" i="6"/>
  <c r="E44" i="6" s="1"/>
  <c r="M44" i="6" s="1"/>
  <c r="N44" i="6" l="1"/>
  <c r="B45" i="6"/>
  <c r="E45" i="6" s="1"/>
  <c r="M45" i="6" s="1"/>
  <c r="B46" i="6" l="1"/>
  <c r="E46" i="6" s="1"/>
  <c r="M46" i="6" s="1"/>
  <c r="N45" i="6"/>
  <c r="N46" i="6" l="1"/>
  <c r="B48" i="6"/>
  <c r="E48" i="6" s="1"/>
  <c r="M48" i="6" s="1"/>
  <c r="B49" i="6" l="1"/>
  <c r="E49" i="6" s="1"/>
  <c r="M49" i="6" s="1"/>
  <c r="N48" i="6"/>
  <c r="B50" i="6" l="1"/>
  <c r="E50" i="6" s="1"/>
  <c r="M50" i="6" s="1"/>
  <c r="N49" i="6"/>
  <c r="N50" i="6" l="1"/>
  <c r="B51" i="6"/>
  <c r="E51" i="6" s="1"/>
  <c r="M51" i="6" s="1"/>
  <c r="B53" i="6" l="1"/>
  <c r="E53" i="6" s="1"/>
  <c r="M53" i="6" s="1"/>
  <c r="N51" i="6"/>
  <c r="B54" i="6" l="1"/>
  <c r="E54" i="6" s="1"/>
  <c r="M54" i="6" s="1"/>
  <c r="N53" i="6"/>
  <c r="N54" i="6" l="1"/>
  <c r="B55" i="6"/>
  <c r="E55" i="6" s="1"/>
  <c r="M55" i="6" s="1"/>
  <c r="B56" i="6" l="1"/>
  <c r="E56" i="6" s="1"/>
  <c r="M56" i="6" s="1"/>
  <c r="N55" i="6"/>
  <c r="B58" i="6" l="1"/>
  <c r="E58" i="6" s="1"/>
  <c r="M58" i="6" s="1"/>
  <c r="N56" i="6"/>
  <c r="N58" i="6" l="1"/>
  <c r="B59" i="6"/>
  <c r="E59" i="6" s="1"/>
  <c r="M59" i="6" s="1"/>
  <c r="B60" i="6" l="1"/>
  <c r="E60" i="6" s="1"/>
  <c r="M60" i="6" s="1"/>
  <c r="N59" i="6"/>
  <c r="B61" i="6" l="1"/>
  <c r="E61" i="6" s="1"/>
  <c r="M61" i="6" s="1"/>
  <c r="N60" i="6"/>
  <c r="N61" i="6" l="1"/>
  <c r="B63" i="6"/>
  <c r="E63" i="6" s="1"/>
  <c r="M63" i="6" s="1"/>
  <c r="B64" i="6" l="1"/>
  <c r="E64" i="6" s="1"/>
  <c r="M64" i="6" s="1"/>
  <c r="N63" i="6"/>
  <c r="N64" i="6" l="1"/>
  <c r="B65" i="6"/>
  <c r="E65" i="6" s="1"/>
  <c r="M65" i="6" s="1"/>
  <c r="N65" i="6" l="1"/>
  <c r="B66" i="6"/>
  <c r="E66" i="6" s="1"/>
  <c r="M66" i="6" s="1"/>
  <c r="N66" i="6" l="1"/>
  <c r="B68" i="6"/>
  <c r="E68" i="6" s="1"/>
  <c r="M68" i="6" s="1"/>
  <c r="N68" i="6" l="1"/>
  <c r="B69" i="6"/>
  <c r="E69" i="6" s="1"/>
  <c r="M69" i="6" s="1"/>
  <c r="N69" i="6" l="1"/>
  <c r="B70" i="6"/>
  <c r="E70" i="6" s="1"/>
  <c r="M70" i="6" s="1"/>
  <c r="B71" i="6" s="1"/>
  <c r="E71" i="6" s="1"/>
  <c r="M71" i="6" s="1"/>
  <c r="N71" i="6" s="1"/>
  <c r="N70" i="6" l="1"/>
  <c r="B73" i="6" l="1"/>
  <c r="E73" i="6" s="1"/>
  <c r="M73" i="6" s="1"/>
  <c r="N73" i="6" l="1"/>
  <c r="B74" i="6"/>
  <c r="E74" i="6" s="1"/>
  <c r="M74" i="6" s="1"/>
  <c r="N74" i="6" s="1"/>
  <c r="J22" i="5"/>
  <c r="F22" i="5" l="1"/>
  <c r="I22" i="5" l="1"/>
  <c r="H22" i="5"/>
  <c r="D22" i="5"/>
  <c r="G22" i="5"/>
  <c r="E22" i="5"/>
  <c r="D41" i="5"/>
  <c r="D42" i="5" l="1"/>
  <c r="E32" i="5"/>
  <c r="E35" i="5" l="1"/>
  <c r="E41" i="5" s="1"/>
  <c r="E42" i="5" l="1"/>
  <c r="F32" i="5"/>
  <c r="F35" i="5"/>
  <c r="F41" i="5" s="1"/>
  <c r="F42" i="5" l="1"/>
  <c r="G32" i="5"/>
  <c r="G35" i="5" l="1"/>
  <c r="G41" i="5" s="1"/>
  <c r="H32" i="5" l="1"/>
  <c r="G42" i="5"/>
  <c r="H35" i="5" l="1"/>
  <c r="H41" i="5" s="1"/>
  <c r="H42" i="5" l="1"/>
  <c r="I32" i="5"/>
  <c r="I35" i="5" l="1"/>
  <c r="I41" i="5" s="1"/>
  <c r="J32" i="5" l="1"/>
  <c r="I42" i="5"/>
  <c r="J35" i="5" l="1"/>
  <c r="J41" i="5" s="1"/>
  <c r="J42" i="5" s="1"/>
</calcChain>
</file>

<file path=xl/sharedStrings.xml><?xml version="1.0" encoding="utf-8"?>
<sst xmlns="http://schemas.openxmlformats.org/spreadsheetml/2006/main" count="404" uniqueCount="184">
  <si>
    <t xml:space="preserve">  Item</t>
  </si>
  <si>
    <t xml:space="preserve">  Unit</t>
  </si>
  <si>
    <t xml:space="preserve">  Area planted</t>
  </si>
  <si>
    <t xml:space="preserve">  Area harvested</t>
  </si>
  <si>
    <t xml:space="preserve">   "</t>
  </si>
  <si>
    <t xml:space="preserve">  Yield</t>
  </si>
  <si>
    <t>Pounds/acre</t>
  </si>
  <si>
    <t xml:space="preserve">  Production</t>
  </si>
  <si>
    <t xml:space="preserve">  Imports</t>
  </si>
  <si>
    <t xml:space="preserve"> $/cwt</t>
  </si>
  <si>
    <t>Total rice:</t>
  </si>
  <si>
    <t xml:space="preserve">    Total use</t>
  </si>
  <si>
    <t xml:space="preserve">     "</t>
  </si>
  <si>
    <t xml:space="preserve">    Total supply </t>
  </si>
  <si>
    <t xml:space="preserve">  Beginning stocks 7/</t>
  </si>
  <si>
    <t xml:space="preserve">    Total supply  </t>
  </si>
  <si>
    <t xml:space="preserve">  Stocks-to-use ratio</t>
  </si>
  <si>
    <t>Percent</t>
  </si>
  <si>
    <t>2/</t>
  </si>
  <si>
    <t xml:space="preserve">  Beginning stocks 3/</t>
  </si>
  <si>
    <t xml:space="preserve">  Ending stocks 3/</t>
  </si>
  <si>
    <t xml:space="preserve">  Exports 5/</t>
  </si>
  <si>
    <t xml:space="preserve">  Ending stocks 7/</t>
  </si>
  <si>
    <t xml:space="preserve">  Beginning stocks 6/</t>
  </si>
  <si>
    <t xml:space="preserve">  Ending stocks difference 8/</t>
  </si>
  <si>
    <t xml:space="preserve">  Average milling rate</t>
  </si>
  <si>
    <t>2010/11</t>
  </si>
  <si>
    <t xml:space="preserve">  Average farm price 6/</t>
  </si>
  <si>
    <t>2013/14</t>
  </si>
  <si>
    <t xml:space="preserve">  Average farm price  6/</t>
  </si>
  <si>
    <t>Supply</t>
  </si>
  <si>
    <t>Disappearance</t>
  </si>
  <si>
    <t xml:space="preserve">                Ending Stocks</t>
  </si>
  <si>
    <t>Year</t>
  </si>
  <si>
    <t>Domestic use</t>
  </si>
  <si>
    <t>Total</t>
  </si>
  <si>
    <t xml:space="preserve">                       Stocks as of July 31</t>
  </si>
  <si>
    <t>Season-</t>
  </si>
  <si>
    <t>Average</t>
  </si>
  <si>
    <t>beginning</t>
  </si>
  <si>
    <t>Produc-</t>
  </si>
  <si>
    <t>Imports</t>
  </si>
  <si>
    <t>Food, industrial</t>
  </si>
  <si>
    <t>Exports</t>
  </si>
  <si>
    <t>disap-</t>
  </si>
  <si>
    <t>Stocks-to-</t>
  </si>
  <si>
    <t>average</t>
  </si>
  <si>
    <t>milling</t>
  </si>
  <si>
    <t>stocks</t>
  </si>
  <si>
    <t>tion</t>
  </si>
  <si>
    <t>and residual</t>
  </si>
  <si>
    <t>Seed</t>
  </si>
  <si>
    <t>pearance</t>
  </si>
  <si>
    <t>use ratio</t>
  </si>
  <si>
    <t>farm price</t>
  </si>
  <si>
    <t>rate</t>
  </si>
  <si>
    <t xml:space="preserve">- - - - - - - - - - - - - - - - - - - - - - - - - - - - - - - - - - - - - - - - - - - - - - - -  Million cwt - - - - - - - - - - - - - - - - - - - - - - - - - - - - - - - - - - - - - - - - - - - - - - - - </t>
  </si>
  <si>
    <t>$/cwt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</si>
  <si>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</si>
  <si>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</si>
  <si>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</si>
  <si>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</si>
  <si>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</si>
  <si>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</si>
  <si>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</si>
  <si>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</si>
  <si>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</si>
  <si>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</si>
  <si>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</si>
  <si>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</si>
  <si>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</si>
  <si>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</si>
  <si>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</si>
  <si>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</si>
  <si>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</si>
  <si>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 xml:space="preserve">1987/88 </t>
  </si>
  <si>
    <t xml:space="preserve">1988/89 </t>
  </si>
  <si>
    <t xml:space="preserve">1989/90 </t>
  </si>
  <si>
    <t xml:space="preserve">1990/91 </t>
  </si>
  <si>
    <t xml:space="preserve">1991/92 </t>
  </si>
  <si>
    <t xml:space="preserve">1992/93 </t>
  </si>
  <si>
    <t xml:space="preserve">1993/94 </t>
  </si>
  <si>
    <t xml:space="preserve">1994/95 </t>
  </si>
  <si>
    <t xml:space="preserve">1995/96 </t>
  </si>
  <si>
    <t xml:space="preserve">1996/97 </t>
  </si>
  <si>
    <t xml:space="preserve">1997/98 </t>
  </si>
  <si>
    <t xml:space="preserve">1998/99 </t>
  </si>
  <si>
    <t xml:space="preserve">1999/00 </t>
  </si>
  <si>
    <t>2000/01</t>
  </si>
  <si>
    <t xml:space="preserve">2001/02 </t>
  </si>
  <si>
    <t xml:space="preserve">2002/03 </t>
  </si>
  <si>
    <t xml:space="preserve">2003/04 </t>
  </si>
  <si>
    <t>2004/05</t>
  </si>
  <si>
    <t xml:space="preserve">2005/06 </t>
  </si>
  <si>
    <t>2006/07</t>
  </si>
  <si>
    <t xml:space="preserve">2007/08 </t>
  </si>
  <si>
    <t xml:space="preserve">2008/09 </t>
  </si>
  <si>
    <t xml:space="preserve">2009/10 </t>
  </si>
  <si>
    <t xml:space="preserve">2010/11 </t>
  </si>
  <si>
    <t xml:space="preserve">2011/12 </t>
  </si>
  <si>
    <t xml:space="preserve">2012/13 </t>
  </si>
  <si>
    <t xml:space="preserve">2014/15 </t>
  </si>
  <si>
    <t>N/A</t>
  </si>
  <si>
    <r>
      <t xml:space="preserve">Sources: USDA, Economic Research Service using data from  USDA, National Agricultural Statistics Service, </t>
    </r>
    <r>
      <rPr>
        <i/>
        <sz val="8"/>
        <rFont val="Helvetica"/>
        <family val="2"/>
      </rPr>
      <t>Quick Stats</t>
    </r>
    <r>
      <rPr>
        <sz val="8"/>
        <rFont val="Helvetica"/>
        <family val="2"/>
      </rPr>
      <t xml:space="preserve"> and </t>
    </r>
  </si>
  <si>
    <t>Supply 1/</t>
  </si>
  <si>
    <t xml:space="preserve">                  Ending stocks 1/</t>
  </si>
  <si>
    <t xml:space="preserve">Year beginning </t>
  </si>
  <si>
    <t>Beginning</t>
  </si>
  <si>
    <t>Domestic and</t>
  </si>
  <si>
    <t>Season-average</t>
  </si>
  <si>
    <t xml:space="preserve">August 1             </t>
  </si>
  <si>
    <t>Production</t>
  </si>
  <si>
    <t xml:space="preserve">Total  </t>
  </si>
  <si>
    <t xml:space="preserve">residual </t>
  </si>
  <si>
    <t xml:space="preserve"> Total</t>
  </si>
  <si>
    <t xml:space="preserve">                    - - - - - - - - - - - - - - - - - - - - - - - - - - - - Million cwt - - - - - - - - - - - - - - - - - - - - - - - - - - - - - - - -</t>
  </si>
  <si>
    <t xml:space="preserve">2000/01 </t>
  </si>
  <si>
    <t>2001/02</t>
  </si>
  <si>
    <t>2003/04</t>
  </si>
  <si>
    <t xml:space="preserve">2004/05 </t>
  </si>
  <si>
    <t xml:space="preserve">2006/07 </t>
  </si>
  <si>
    <t xml:space="preserve">2013/14 </t>
  </si>
  <si>
    <t xml:space="preserve">                           Ending stocks 1/</t>
  </si>
  <si>
    <t>Season-average farm price</t>
  </si>
  <si>
    <t>All</t>
  </si>
  <si>
    <t>California</t>
  </si>
  <si>
    <t>Other 2/</t>
  </si>
  <si>
    <t>Table 7: U.S. rice production, supply, use, and season-average farm price, total rice and by class</t>
  </si>
  <si>
    <t>Table 8: Rough and milled rice (rough equivalent): Marketing year supply, disappearance, and price</t>
  </si>
  <si>
    <t>U.S. Supply, Disappearance and Stocks</t>
  </si>
  <si>
    <t>Long-grain:</t>
  </si>
  <si>
    <t>Medium- and short-grain:</t>
  </si>
  <si>
    <t>2016/17</t>
  </si>
  <si>
    <t xml:space="preserve">2015/16 </t>
  </si>
  <si>
    <t xml:space="preserve">  California</t>
  </si>
  <si>
    <t xml:space="preserve">  Other States</t>
  </si>
  <si>
    <t>2017/18</t>
  </si>
  <si>
    <t xml:space="preserve">2016/17 </t>
  </si>
  <si>
    <r>
      <t xml:space="preserve">USDA, World Agricultural Outlook Board, </t>
    </r>
    <r>
      <rPr>
        <i/>
        <sz val="8"/>
        <rFont val="Helvetica"/>
        <family val="2"/>
      </rPr>
      <t>World Agricultural Supply and Demand Estimates</t>
    </r>
    <r>
      <rPr>
        <sz val="8"/>
        <rFont val="Helvetica"/>
        <family val="2"/>
      </rPr>
      <t xml:space="preserve"> report.</t>
    </r>
  </si>
  <si>
    <r>
      <rPr>
        <sz val="8"/>
        <rFont val="Helvetica"/>
      </rPr>
      <t>USDA, World Agricultural Outlook Board</t>
    </r>
    <r>
      <rPr>
        <i/>
        <sz val="8"/>
        <rFont val="Helvetica"/>
        <family val="2"/>
      </rPr>
      <t>, World Agricultural Supply and Demand Estimates</t>
    </r>
    <r>
      <rPr>
        <sz val="8"/>
        <rFont val="Helvetica"/>
        <family val="2"/>
      </rPr>
      <t xml:space="preserve"> report.</t>
    </r>
  </si>
  <si>
    <t>--</t>
  </si>
  <si>
    <t>2018/19</t>
  </si>
  <si>
    <t xml:space="preserve">2018/19 </t>
  </si>
  <si>
    <t>2019/20</t>
  </si>
  <si>
    <t>2020/21</t>
  </si>
  <si>
    <t xml:space="preserve">2019/20 </t>
  </si>
  <si>
    <t>designated by class. 8/ Total reported ending stocks minus ending stocks reported by class. The difference equals ending stocks of broken rice.</t>
  </si>
  <si>
    <r>
      <t xml:space="preserve">Sources: USDA, Economic Research Service using data from USDA, National Agricultural Statistics Service, </t>
    </r>
    <r>
      <rPr>
        <i/>
        <sz val="8"/>
        <rFont val="Helvetica"/>
        <family val="2"/>
      </rPr>
      <t>Quick Stats</t>
    </r>
    <r>
      <rPr>
        <sz val="8"/>
        <rFont val="Helvetica"/>
        <family val="2"/>
      </rPr>
      <t xml:space="preserve"> and </t>
    </r>
  </si>
  <si>
    <t>Table 9: Long-grain rough and milled rice (rough equivalent): Marketing year supply, disappearance, and price</t>
  </si>
  <si>
    <t xml:space="preserve">  Domestic and residual use 4/</t>
  </si>
  <si>
    <t>N/A = Not available. Hundredweight (cwt) = 100 pounds.</t>
  </si>
  <si>
    <t xml:space="preserve">-- Not reported. Hundredweight (cwt) = 100 pounds. 1/ Stocks and total supply by grain size do not sum to total rice stocks or supply </t>
  </si>
  <si>
    <t xml:space="preserve">due to the exclusion of broken kernel rice in estimates of stocks by class. 2/ Arkansas, Louisiana, Mississippi, Missouri, and Texas. </t>
  </si>
  <si>
    <t>2021/22</t>
  </si>
  <si>
    <t xml:space="preserve">2020/21 </t>
  </si>
  <si>
    <t xml:space="preserve">    Rough</t>
  </si>
  <si>
    <t xml:space="preserve">    Milled (rough equivalent)</t>
  </si>
  <si>
    <t>N/A = Not available. Note: Hundredweight (cwt) = 100 pounds. All quantities are reported on a rough-equivalent basis. Totals may not add due to rounding.</t>
  </si>
  <si>
    <t>Million cwt</t>
  </si>
  <si>
    <t>Million acres</t>
  </si>
  <si>
    <t>a rough equivalent basis. 6/ Weighted season-average farm price for rough-rice. 7/ Does not include stocks of brokens. Brokens are not</t>
  </si>
  <si>
    <t xml:space="preserve">  United States</t>
  </si>
  <si>
    <t>Yearbook Table 9: Long-grain rough and milled rice (rough equivalent): Marketing year supply, disappearance, and price, 1982/83 to present</t>
  </si>
  <si>
    <t xml:space="preserve">Hundredweight (cwt) = 100 pounds. 1/ Stocks and total supply by grain size do not sum to total rice stocks or supply </t>
  </si>
  <si>
    <t>August 1</t>
  </si>
  <si>
    <t>Yearbook Table 8: Rough and milled rice (rough equivalent): Marketing year supply, disappearance, and price, 1970/71 to present</t>
  </si>
  <si>
    <t>Yearbook Table 10: Medium- and short-grain rough and milled rice (rough equivalent): Marketing year supply, disappearance, and price, 1982/83 to present</t>
  </si>
  <si>
    <r>
      <t xml:space="preserve">Sources: USDA, Economic Research Service using data from USDA, National Agricultural Statistics Service, </t>
    </r>
    <r>
      <rPr>
        <i/>
        <sz val="8"/>
        <rFont val="Helvetica"/>
        <family val="2"/>
      </rPr>
      <t>Quick Stats</t>
    </r>
    <r>
      <rPr>
        <sz val="8"/>
        <rFont val="Helvetica"/>
        <family val="2"/>
      </rPr>
      <t xml:space="preserve"> and</t>
    </r>
  </si>
  <si>
    <r>
      <t xml:space="preserve">USDA, World Agricultural Outlook Board, </t>
    </r>
    <r>
      <rPr>
        <i/>
        <sz val="8"/>
        <rFont val="Helvetica"/>
        <family val="2"/>
      </rPr>
      <t xml:space="preserve">World Agricultural Supply and Demand Estimates </t>
    </r>
    <r>
      <rPr>
        <sz val="8"/>
        <rFont val="Helvetica"/>
        <family val="2"/>
      </rPr>
      <t>report.</t>
    </r>
  </si>
  <si>
    <t xml:space="preserve">4/ Residual includes unreported uses, processing losses, and estimating errors. 5/ Total of rough-, milled-, and brown-rice exports reported on  </t>
  </si>
  <si>
    <t>2022/23</t>
  </si>
  <si>
    <t xml:space="preserve">2021/22 </t>
  </si>
  <si>
    <t>Yearbook Table 7: U.S. rice production, supply, use, and season-average farm price, total rice and by class, 2016/17 to present 1/</t>
  </si>
  <si>
    <t>2023/24</t>
  </si>
  <si>
    <t>1/ August 1 to July 31 marketing year. 2/ Projected as of March 8, 2024. 3/ Includes broken kernels, which are not included in estimates of stocks by class.</t>
  </si>
  <si>
    <t>1/ Projected as of March 8, 2024.</t>
  </si>
  <si>
    <t>2023/24 1/</t>
  </si>
  <si>
    <t>due to the exclusion of broken-kernel rice estimates of stocks by grain size. 2/ Projected as of March 8, 2024.</t>
  </si>
  <si>
    <t xml:space="preserve">2022/23 </t>
  </si>
  <si>
    <t>2023/24 2/</t>
  </si>
  <si>
    <t xml:space="preserve">3/ Projected as of March 8, 2024. </t>
  </si>
  <si>
    <t>2023/24 3/</t>
  </si>
  <si>
    <t xml:space="preserve"> </t>
  </si>
  <si>
    <t>Table 10: Medium- and short-grain rough and milled rice (rough equivalent): Marketing year supply, disappearance, and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</si>
</sst>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_)"/>
    <numFmt numFmtId="165" formatCode="#,##0___)"/>
    <numFmt numFmtId="166" formatCode="0.0"/>
    <numFmt numFmtId="167" formatCode="0.000"/>
    <numFmt numFmtId="168" formatCode="#,##0.0_);\(#,##0.0\)"/>
    <numFmt numFmtId="169" formatCode="General;[Red]\-General"/>
    <numFmt numFmtId="170" formatCode="_(* #,##0_);_(* \(#,##0\);_(* &quot;-&quot;??_);_(@_)"/>
  </numFmts>
  <fonts count="16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8"/>
      <name val="Courier"/>
      <family val="3"/>
    </font>
    <font>
      <u/>
      <sz val="10"/>
      <color indexed="12"/>
      <name val="Courier"/>
      <family val="3"/>
    </font>
    <font>
      <i/>
      <sz val="8"/>
      <name val="Helvetica"/>
      <family val="2"/>
    </font>
    <font>
      <b/>
      <sz val="8"/>
      <name val="Helvetica"/>
      <family val="2"/>
    </font>
    <font>
      <sz val="10"/>
      <name val="Courier"/>
      <family val="3"/>
    </font>
    <font>
      <sz val="10"/>
      <name val="Courier"/>
    </font>
    <font>
      <sz val="10"/>
      <name val="Helvetica"/>
      <family val="2"/>
    </font>
    <font>
      <sz val="12"/>
      <name val="HLV"/>
    </font>
    <font>
      <sz val="8"/>
      <name val="Helvetica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39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8" fontId="9" fillId="0" borderId="0"/>
    <xf numFmtId="167" fontId="11" fillId="0" borderId="0"/>
    <xf numFmtId="169" fontId="11" fillId="0" borderId="0"/>
    <xf numFmtId="0" fontId="11" fillId="0" borderId="0"/>
    <xf numFmtId="0" fontId="1" fillId="0" borderId="0"/>
  </cellStyleXfs>
  <cellXfs count="221">
    <xf numFmtId="39" fontId="0" fillId="0" borderId="0" xfId="0"/>
    <xf numFmtId="39" fontId="3" fillId="0" borderId="0" xfId="0" applyFont="1"/>
    <xf numFmtId="39" fontId="3" fillId="0" borderId="0" xfId="0" applyFont="1" applyAlignment="1">
      <alignment horizontal="left"/>
    </xf>
    <xf numFmtId="39" fontId="3" fillId="0" borderId="0" xfId="0" quotePrefix="1" applyFont="1" applyAlignment="1">
      <alignment horizontal="left"/>
    </xf>
    <xf numFmtId="39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39" fontId="4" fillId="0" borderId="0" xfId="0" applyFont="1"/>
    <xf numFmtId="3" fontId="3" fillId="0" borderId="0" xfId="0" applyNumberFormat="1" applyFont="1" applyAlignment="1">
      <alignment horizontal="right"/>
    </xf>
    <xf numFmtId="3" fontId="0" fillId="0" borderId="0" xfId="0" applyNumberFormat="1"/>
    <xf numFmtId="2" fontId="0" fillId="0" borderId="0" xfId="0" applyNumberFormat="1"/>
    <xf numFmtId="4" fontId="0" fillId="0" borderId="0" xfId="0" applyNumberFormat="1"/>
    <xf numFmtId="2" fontId="3" fillId="0" borderId="0" xfId="0" quotePrefix="1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4" fontId="3" fillId="0" borderId="0" xfId="0" quotePrefix="1" applyNumberFormat="1" applyFont="1" applyAlignment="1">
      <alignment horizontal="right"/>
    </xf>
    <xf numFmtId="166" fontId="3" fillId="0" borderId="1" xfId="2" applyNumberFormat="1" applyFont="1" applyBorder="1" applyAlignment="1">
      <alignment horizontal="center"/>
    </xf>
    <xf numFmtId="168" fontId="9" fillId="0" borderId="0" xfId="2"/>
    <xf numFmtId="2" fontId="3" fillId="0" borderId="0" xfId="2" applyNumberFormat="1" applyFont="1"/>
    <xf numFmtId="2" fontId="8" fillId="0" borderId="0" xfId="2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2" fontId="8" fillId="0" borderId="1" xfId="2" applyNumberFormat="1" applyFont="1" applyBorder="1" applyAlignment="1">
      <alignment horizontal="center"/>
    </xf>
    <xf numFmtId="2" fontId="10" fillId="0" borderId="0" xfId="2" applyNumberFormat="1" applyFont="1" applyAlignment="1">
      <alignment horizontal="center"/>
    </xf>
    <xf numFmtId="2" fontId="10" fillId="3" borderId="0" xfId="2" applyNumberFormat="1" applyFont="1" applyFill="1" applyAlignment="1">
      <alignment horizontal="center"/>
    </xf>
    <xf numFmtId="2" fontId="3" fillId="0" borderId="0" xfId="2" quotePrefix="1" applyNumberFormat="1" applyFont="1" applyAlignment="1">
      <alignment horizontal="left"/>
    </xf>
    <xf numFmtId="168" fontId="9" fillId="0" borderId="0" xfId="2" applyAlignment="1">
      <alignment horizontal="center"/>
    </xf>
    <xf numFmtId="168" fontId="8" fillId="0" borderId="0" xfId="2" applyFont="1" applyAlignment="1">
      <alignment horizontal="center"/>
    </xf>
    <xf numFmtId="168" fontId="8" fillId="0" borderId="0" xfId="2" applyFont="1"/>
    <xf numFmtId="2" fontId="3" fillId="0" borderId="0" xfId="2" applyNumberFormat="1" applyFont="1" applyAlignment="1">
      <alignment horizontal="left"/>
    </xf>
    <xf numFmtId="2" fontId="8" fillId="0" borderId="0" xfId="2" applyNumberFormat="1" applyFont="1"/>
    <xf numFmtId="166" fontId="8" fillId="0" borderId="0" xfId="2" applyNumberFormat="1" applyFont="1" applyAlignment="1">
      <alignment horizontal="center"/>
    </xf>
    <xf numFmtId="168" fontId="1" fillId="0" borderId="0" xfId="6" applyNumberFormat="1"/>
    <xf numFmtId="0" fontId="1" fillId="0" borderId="0" xfId="6"/>
    <xf numFmtId="2" fontId="3" fillId="0" borderId="0" xfId="6" applyNumberFormat="1" applyFont="1"/>
    <xf numFmtId="166" fontId="3" fillId="0" borderId="0" xfId="6" applyNumberFormat="1" applyFont="1" applyAlignment="1">
      <alignment horizontal="center"/>
    </xf>
    <xf numFmtId="168" fontId="1" fillId="0" borderId="1" xfId="6" applyNumberFormat="1" applyBorder="1"/>
    <xf numFmtId="0" fontId="1" fillId="0" borderId="1" xfId="6" applyBorder="1"/>
    <xf numFmtId="0" fontId="3" fillId="0" borderId="0" xfId="6" quotePrefix="1" applyFont="1" applyAlignment="1">
      <alignment horizontal="left"/>
    </xf>
    <xf numFmtId="168" fontId="3" fillId="0" borderId="0" xfId="6" applyNumberFormat="1" applyFont="1"/>
    <xf numFmtId="168" fontId="2" fillId="0" borderId="0" xfId="6" applyNumberFormat="1" applyFont="1"/>
    <xf numFmtId="166" fontId="2" fillId="0" borderId="0" xfId="6" applyNumberFormat="1" applyFont="1" applyAlignment="1">
      <alignment horizontal="center"/>
    </xf>
    <xf numFmtId="2" fontId="1" fillId="0" borderId="0" xfId="6" applyNumberFormat="1"/>
    <xf numFmtId="0" fontId="2" fillId="0" borderId="0" xfId="6" applyFont="1"/>
    <xf numFmtId="2" fontId="3" fillId="0" borderId="0" xfId="6" applyNumberFormat="1" applyFont="1" applyAlignment="1">
      <alignment horizontal="left"/>
    </xf>
    <xf numFmtId="39" fontId="3" fillId="0" borderId="0" xfId="6" applyNumberFormat="1" applyFont="1"/>
    <xf numFmtId="2" fontId="3" fillId="0" borderId="0" xfId="6" applyNumberFormat="1" applyFont="1" applyAlignment="1">
      <alignment horizontal="right"/>
    </xf>
    <xf numFmtId="2" fontId="3" fillId="0" borderId="0" xfId="6" quotePrefix="1" applyNumberFormat="1" applyFont="1" applyAlignment="1">
      <alignment horizontal="left"/>
    </xf>
    <xf numFmtId="0" fontId="13" fillId="0" borderId="0" xfId="6" applyFont="1"/>
    <xf numFmtId="2" fontId="2" fillId="0" borderId="0" xfId="6" applyNumberFormat="1" applyFont="1" applyAlignment="1">
      <alignment horizontal="left"/>
    </xf>
    <xf numFmtId="2" fontId="2" fillId="0" borderId="0" xfId="6" applyNumberFormat="1" applyFont="1" applyAlignment="1">
      <alignment horizontal="right"/>
    </xf>
    <xf numFmtId="39" fontId="14" fillId="0" borderId="0" xfId="0" applyFont="1"/>
    <xf numFmtId="39" fontId="15" fillId="0" borderId="0" xfId="1" applyNumberFormat="1" applyFont="1" applyAlignment="1" applyProtection="1"/>
    <xf numFmtId="2" fontId="3" fillId="0" borderId="1" xfId="0" quotePrefix="1" applyNumberFormat="1" applyFont="1" applyBorder="1" applyAlignment="1">
      <alignment horizontal="right"/>
    </xf>
    <xf numFmtId="166" fontId="3" fillId="3" borderId="1" xfId="5" applyNumberFormat="1" applyFont="1" applyFill="1" applyBorder="1" applyAlignment="1">
      <alignment horizontal="center"/>
    </xf>
    <xf numFmtId="166" fontId="3" fillId="0" borderId="1" xfId="4" applyNumberFormat="1" applyFont="1" applyBorder="1" applyAlignment="1">
      <alignment horizontal="center"/>
    </xf>
    <xf numFmtId="39" fontId="0" fillId="0" borderId="0" xfId="0" applyAlignment="1">
      <alignment horizontal="left"/>
    </xf>
    <xf numFmtId="167" fontId="3" fillId="0" borderId="0" xfId="6" applyNumberFormat="1" applyFont="1" applyAlignment="1">
      <alignment horizontal="center"/>
    </xf>
    <xf numFmtId="167" fontId="2" fillId="0" borderId="0" xfId="6" applyNumberFormat="1" applyFont="1" applyAlignment="1">
      <alignment horizontal="center"/>
    </xf>
    <xf numFmtId="2" fontId="3" fillId="2" borderId="1" xfId="5" quotePrefix="1" applyNumberFormat="1" applyFont="1" applyFill="1" applyBorder="1" applyAlignment="1">
      <alignment horizontal="center"/>
    </xf>
    <xf numFmtId="167" fontId="3" fillId="0" borderId="1" xfId="2" applyNumberFormat="1" applyFont="1" applyBorder="1" applyAlignment="1">
      <alignment horizontal="center"/>
    </xf>
    <xf numFmtId="167" fontId="3" fillId="0" borderId="0" xfId="2" applyNumberFormat="1" applyFont="1" applyAlignment="1">
      <alignment horizontal="center"/>
    </xf>
    <xf numFmtId="167" fontId="8" fillId="0" borderId="0" xfId="2" applyNumberFormat="1" applyFont="1" applyAlignment="1">
      <alignment horizontal="center"/>
    </xf>
    <xf numFmtId="167" fontId="4" fillId="0" borderId="0" xfId="2" applyNumberFormat="1" applyFont="1" applyAlignment="1">
      <alignment horizontal="center"/>
    </xf>
    <xf numFmtId="167" fontId="3" fillId="3" borderId="1" xfId="3" applyFont="1" applyFill="1" applyBorder="1" applyAlignment="1">
      <alignment horizontal="center"/>
    </xf>
    <xf numFmtId="167" fontId="3" fillId="3" borderId="1" xfId="3" quotePrefix="1" applyFont="1" applyFill="1" applyBorder="1" applyAlignment="1">
      <alignment horizontal="center"/>
    </xf>
    <xf numFmtId="167" fontId="3" fillId="3" borderId="1" xfId="3" applyFont="1" applyFill="1" applyBorder="1"/>
    <xf numFmtId="2" fontId="3" fillId="3" borderId="1" xfId="3" quotePrefix="1" applyNumberFormat="1" applyFont="1" applyFill="1" applyBorder="1" applyAlignment="1">
      <alignment horizontal="center"/>
    </xf>
    <xf numFmtId="39" fontId="3" fillId="4" borderId="1" xfId="0" applyFont="1" applyFill="1" applyBorder="1"/>
    <xf numFmtId="39" fontId="3" fillId="4" borderId="1" xfId="0" quotePrefix="1" applyFont="1" applyFill="1" applyBorder="1" applyAlignment="1">
      <alignment horizontal="center"/>
    </xf>
    <xf numFmtId="39" fontId="3" fillId="4" borderId="2" xfId="0" applyFont="1" applyFill="1" applyBorder="1"/>
    <xf numFmtId="39" fontId="0" fillId="4" borderId="2" xfId="0" applyFill="1" applyBorder="1"/>
    <xf numFmtId="39" fontId="3" fillId="4" borderId="0" xfId="0" applyFont="1" applyFill="1" applyAlignment="1">
      <alignment horizontal="center"/>
    </xf>
    <xf numFmtId="39" fontId="3" fillId="4" borderId="0" xfId="0" quotePrefix="1" applyFont="1" applyFill="1" applyAlignment="1">
      <alignment horizontal="center"/>
    </xf>
    <xf numFmtId="164" fontId="3" fillId="4" borderId="3" xfId="0" quotePrefix="1" applyNumberFormat="1" applyFont="1" applyFill="1" applyBorder="1" applyAlignment="1">
      <alignment horizontal="left"/>
    </xf>
    <xf numFmtId="39" fontId="3" fillId="4" borderId="4" xfId="0" applyFont="1" applyFill="1" applyBorder="1" applyAlignment="1">
      <alignment horizontal="left"/>
    </xf>
    <xf numFmtId="39" fontId="3" fillId="4" borderId="5" xfId="0" applyFont="1" applyFill="1" applyBorder="1"/>
    <xf numFmtId="39" fontId="7" fillId="4" borderId="6" xfId="0" applyFont="1" applyFill="1" applyBorder="1" applyAlignment="1">
      <alignment horizontal="left"/>
    </xf>
    <xf numFmtId="3" fontId="3" fillId="4" borderId="4" xfId="0" applyNumberFormat="1" applyFont="1" applyFill="1" applyBorder="1" applyAlignment="1">
      <alignment horizontal="left"/>
    </xf>
    <xf numFmtId="2" fontId="3" fillId="4" borderId="4" xfId="0" quotePrefix="1" applyNumberFormat="1" applyFont="1" applyFill="1" applyBorder="1" applyAlignment="1">
      <alignment horizontal="left"/>
    </xf>
    <xf numFmtId="39" fontId="3" fillId="4" borderId="4" xfId="0" applyFont="1" applyFill="1" applyBorder="1"/>
    <xf numFmtId="39" fontId="3" fillId="4" borderId="4" xfId="0" quotePrefix="1" applyFont="1" applyFill="1" applyBorder="1" applyAlignment="1">
      <alignment horizontal="left"/>
    </xf>
    <xf numFmtId="39" fontId="7" fillId="4" borderId="4" xfId="0" applyFont="1" applyFill="1" applyBorder="1" applyAlignment="1">
      <alignment horizontal="left"/>
    </xf>
    <xf numFmtId="4" fontId="3" fillId="4" borderId="4" xfId="0" applyNumberFormat="1" applyFont="1" applyFill="1" applyBorder="1" applyAlignment="1">
      <alignment horizontal="left"/>
    </xf>
    <xf numFmtId="2" fontId="3" fillId="4" borderId="4" xfId="0" applyNumberFormat="1" applyFont="1" applyFill="1" applyBorder="1" applyAlignment="1">
      <alignment horizontal="left"/>
    </xf>
    <xf numFmtId="2" fontId="3" fillId="4" borderId="4" xfId="0" applyNumberFormat="1" applyFont="1" applyFill="1" applyBorder="1"/>
    <xf numFmtId="39" fontId="3" fillId="4" borderId="5" xfId="0" applyFont="1" applyFill="1" applyBorder="1" applyAlignment="1">
      <alignment horizontal="left"/>
    </xf>
    <xf numFmtId="39" fontId="3" fillId="4" borderId="7" xfId="0" applyFont="1" applyFill="1" applyBorder="1"/>
    <xf numFmtId="39" fontId="3" fillId="4" borderId="8" xfId="0" applyFont="1" applyFill="1" applyBorder="1" applyAlignment="1">
      <alignment horizontal="left"/>
    </xf>
    <xf numFmtId="3" fontId="3" fillId="4" borderId="8" xfId="0" applyNumberFormat="1" applyFont="1" applyFill="1" applyBorder="1" applyAlignment="1">
      <alignment horizontal="left"/>
    </xf>
    <xf numFmtId="2" fontId="3" fillId="4" borderId="8" xfId="0" applyNumberFormat="1" applyFont="1" applyFill="1" applyBorder="1" applyAlignment="1">
      <alignment horizontal="left"/>
    </xf>
    <xf numFmtId="39" fontId="3" fillId="4" borderId="8" xfId="0" applyFont="1" applyFill="1" applyBorder="1"/>
    <xf numFmtId="4" fontId="3" fillId="4" borderId="8" xfId="0" applyNumberFormat="1" applyFont="1" applyFill="1" applyBorder="1" applyAlignment="1">
      <alignment horizontal="left"/>
    </xf>
    <xf numFmtId="2" fontId="3" fillId="4" borderId="8" xfId="0" applyNumberFormat="1" applyFont="1" applyFill="1" applyBorder="1"/>
    <xf numFmtId="39" fontId="3" fillId="4" borderId="9" xfId="0" applyFont="1" applyFill="1" applyBorder="1" applyAlignment="1">
      <alignment horizontal="left"/>
    </xf>
    <xf numFmtId="167" fontId="3" fillId="4" borderId="1" xfId="2" applyNumberFormat="1" applyFont="1" applyFill="1" applyBorder="1" applyAlignment="1">
      <alignment horizontal="center"/>
    </xf>
    <xf numFmtId="166" fontId="3" fillId="4" borderId="1" xfId="2" applyNumberFormat="1" applyFont="1" applyFill="1" applyBorder="1" applyAlignment="1">
      <alignment horizontal="center"/>
    </xf>
    <xf numFmtId="2" fontId="3" fillId="4" borderId="1" xfId="2" applyNumberFormat="1" applyFont="1" applyFill="1" applyBorder="1" applyAlignment="1">
      <alignment horizontal="center"/>
    </xf>
    <xf numFmtId="167" fontId="3" fillId="4" borderId="2" xfId="2" applyNumberFormat="1" applyFont="1" applyFill="1" applyBorder="1" applyAlignment="1">
      <alignment horizontal="center"/>
    </xf>
    <xf numFmtId="167" fontId="3" fillId="4" borderId="2" xfId="2" applyNumberFormat="1" applyFont="1" applyFill="1" applyBorder="1" applyAlignment="1">
      <alignment horizontal="right"/>
    </xf>
    <xf numFmtId="166" fontId="3" fillId="4" borderId="2" xfId="2" applyNumberFormat="1" applyFont="1" applyFill="1" applyBorder="1" applyAlignment="1">
      <alignment horizontal="center"/>
    </xf>
    <xf numFmtId="2" fontId="8" fillId="4" borderId="1" xfId="2" applyNumberFormat="1" applyFont="1" applyFill="1" applyBorder="1" applyAlignment="1">
      <alignment horizontal="center"/>
    </xf>
    <xf numFmtId="2" fontId="3" fillId="4" borderId="2" xfId="2" applyNumberFormat="1" applyFont="1" applyFill="1" applyBorder="1" applyAlignment="1">
      <alignment horizontal="center"/>
    </xf>
    <xf numFmtId="2" fontId="3" fillId="4" borderId="3" xfId="2" quotePrefix="1" applyNumberFormat="1" applyFont="1" applyFill="1" applyBorder="1" applyAlignment="1">
      <alignment horizontal="left"/>
    </xf>
    <xf numFmtId="2" fontId="3" fillId="4" borderId="4" xfId="2" applyNumberFormat="1" applyFont="1" applyFill="1" applyBorder="1"/>
    <xf numFmtId="2" fontId="3" fillId="4" borderId="4" xfId="2" applyNumberFormat="1" applyFont="1" applyFill="1" applyBorder="1" applyAlignment="1">
      <alignment horizontal="left"/>
    </xf>
    <xf numFmtId="167" fontId="3" fillId="4" borderId="1" xfId="6" applyNumberFormat="1" applyFont="1" applyFill="1" applyBorder="1" applyAlignment="1">
      <alignment horizontal="center"/>
    </xf>
    <xf numFmtId="166" fontId="3" fillId="4" borderId="1" xfId="6" applyNumberFormat="1" applyFont="1" applyFill="1" applyBorder="1" applyAlignment="1">
      <alignment horizontal="center"/>
    </xf>
    <xf numFmtId="167" fontId="3" fillId="4" borderId="2" xfId="6" quotePrefix="1" applyNumberFormat="1" applyFont="1" applyFill="1" applyBorder="1" applyAlignment="1">
      <alignment horizontal="center"/>
    </xf>
    <xf numFmtId="167" fontId="3" fillId="4" borderId="1" xfId="6" quotePrefix="1" applyNumberFormat="1" applyFont="1" applyFill="1" applyBorder="1" applyAlignment="1">
      <alignment horizontal="center"/>
    </xf>
    <xf numFmtId="2" fontId="3" fillId="4" borderId="1" xfId="6" applyNumberFormat="1" applyFont="1" applyFill="1" applyBorder="1" applyAlignment="1">
      <alignment horizontal="center"/>
    </xf>
    <xf numFmtId="0" fontId="3" fillId="4" borderId="4" xfId="6" applyFont="1" applyFill="1" applyBorder="1" applyAlignment="1">
      <alignment horizontal="left"/>
    </xf>
    <xf numFmtId="0" fontId="3" fillId="4" borderId="5" xfId="6" applyFont="1" applyFill="1" applyBorder="1" applyAlignment="1">
      <alignment horizontal="left"/>
    </xf>
    <xf numFmtId="0" fontId="3" fillId="4" borderId="3" xfId="6" quotePrefix="1" applyFont="1" applyFill="1" applyBorder="1" applyAlignment="1">
      <alignment horizontal="left"/>
    </xf>
    <xf numFmtId="167" fontId="3" fillId="4" borderId="2" xfId="6" applyNumberFormat="1" applyFont="1" applyFill="1" applyBorder="1" applyAlignment="1">
      <alignment horizontal="center"/>
    </xf>
    <xf numFmtId="166" fontId="3" fillId="4" borderId="2" xfId="6" applyNumberFormat="1" applyFont="1" applyFill="1" applyBorder="1" applyAlignment="1">
      <alignment horizontal="center"/>
    </xf>
    <xf numFmtId="2" fontId="3" fillId="4" borderId="2" xfId="6" applyNumberFormat="1" applyFont="1" applyFill="1" applyBorder="1" applyAlignment="1">
      <alignment horizontal="right"/>
    </xf>
    <xf numFmtId="39" fontId="3" fillId="4" borderId="2" xfId="6" applyNumberFormat="1" applyFont="1" applyFill="1" applyBorder="1"/>
    <xf numFmtId="39" fontId="3" fillId="4" borderId="1" xfId="6" applyNumberFormat="1" applyFont="1" applyFill="1" applyBorder="1" applyAlignment="1">
      <alignment horizontal="center"/>
    </xf>
    <xf numFmtId="2" fontId="3" fillId="4" borderId="3" xfId="6" quotePrefix="1" applyNumberFormat="1" applyFont="1" applyFill="1" applyBorder="1" applyAlignment="1">
      <alignment horizontal="left"/>
    </xf>
    <xf numFmtId="2" fontId="3" fillId="4" borderId="4" xfId="6" applyNumberFormat="1" applyFont="1" applyFill="1" applyBorder="1" applyAlignment="1">
      <alignment horizontal="left"/>
    </xf>
    <xf numFmtId="2" fontId="3" fillId="4" borderId="5" xfId="6" applyNumberFormat="1" applyFont="1" applyFill="1" applyBorder="1" applyAlignment="1">
      <alignment horizontal="left"/>
    </xf>
    <xf numFmtId="2" fontId="3" fillId="4" borderId="5" xfId="2" quotePrefix="1" applyNumberFormat="1" applyFont="1" applyFill="1" applyBorder="1" applyAlignment="1">
      <alignment horizontal="left"/>
    </xf>
    <xf numFmtId="2" fontId="3" fillId="4" borderId="0" xfId="2" quotePrefix="1" applyNumberFormat="1" applyFont="1" applyFill="1" applyAlignment="1">
      <alignment horizontal="left"/>
    </xf>
    <xf numFmtId="2" fontId="3" fillId="4" borderId="1" xfId="2" quotePrefix="1" applyNumberFormat="1" applyFont="1" applyFill="1" applyBorder="1" applyAlignment="1">
      <alignment horizontal="left"/>
    </xf>
    <xf numFmtId="0" fontId="3" fillId="4" borderId="0" xfId="6" quotePrefix="1" applyFont="1" applyFill="1" applyAlignment="1">
      <alignment horizontal="left"/>
    </xf>
    <xf numFmtId="0" fontId="3" fillId="4" borderId="1" xfId="6" quotePrefix="1" applyFont="1" applyFill="1" applyBorder="1" applyAlignment="1">
      <alignment horizontal="left"/>
    </xf>
    <xf numFmtId="2" fontId="3" fillId="4" borderId="0" xfId="6" quotePrefix="1" applyNumberFormat="1" applyFont="1" applyFill="1" applyAlignment="1">
      <alignment horizontal="left"/>
    </xf>
    <xf numFmtId="17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167" fontId="3" fillId="4" borderId="1" xfId="6" quotePrefix="1" applyNumberFormat="1" applyFont="1" applyFill="1" applyBorder="1" applyAlignment="1">
      <alignment horizontal="left"/>
    </xf>
    <xf numFmtId="167" fontId="3" fillId="3" borderId="1" xfId="5" applyNumberFormat="1" applyFont="1" applyFill="1" applyBorder="1" applyAlignment="1">
      <alignment horizontal="center"/>
    </xf>
    <xf numFmtId="167" fontId="1" fillId="0" borderId="0" xfId="6" applyNumberFormat="1"/>
    <xf numFmtId="2" fontId="3" fillId="0" borderId="1" xfId="6" quotePrefix="1" applyNumberFormat="1" applyFont="1" applyBorder="1" applyAlignment="1">
      <alignment horizontal="center"/>
    </xf>
    <xf numFmtId="2" fontId="3" fillId="0" borderId="1" xfId="4" applyNumberFormat="1" applyFont="1" applyBorder="1" applyAlignment="1">
      <alignment horizontal="center"/>
    </xf>
    <xf numFmtId="2" fontId="3" fillId="3" borderId="1" xfId="4" applyNumberFormat="1" applyFont="1" applyFill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3" borderId="1" xfId="5" applyNumberFormat="1" applyFont="1" applyFill="1" applyBorder="1" applyAlignment="1">
      <alignment horizontal="center"/>
    </xf>
    <xf numFmtId="2" fontId="3" fillId="4" borderId="6" xfId="2" applyNumberFormat="1" applyFont="1" applyFill="1" applyBorder="1"/>
    <xf numFmtId="2" fontId="3" fillId="4" borderId="4" xfId="2" quotePrefix="1" applyNumberFormat="1" applyFont="1" applyFill="1" applyBorder="1" applyAlignment="1">
      <alignment horizontal="left"/>
    </xf>
    <xf numFmtId="167" fontId="3" fillId="0" borderId="6" xfId="2" applyNumberFormat="1" applyFont="1" applyBorder="1" applyAlignment="1">
      <alignment horizontal="center"/>
    </xf>
    <xf numFmtId="167" fontId="3" fillId="0" borderId="10" xfId="2" applyNumberFormat="1" applyFont="1" applyBorder="1" applyAlignment="1">
      <alignment horizontal="center"/>
    </xf>
    <xf numFmtId="166" fontId="3" fillId="0" borderId="10" xfId="2" applyNumberFormat="1" applyFont="1" applyBorder="1" applyAlignment="1">
      <alignment horizontal="center"/>
    </xf>
    <xf numFmtId="2" fontId="8" fillId="0" borderId="10" xfId="2" applyNumberFormat="1" applyFont="1" applyBorder="1" applyAlignment="1">
      <alignment horizontal="center"/>
    </xf>
    <xf numFmtId="2" fontId="3" fillId="0" borderId="10" xfId="2" quotePrefix="1" applyNumberFormat="1" applyFont="1" applyBorder="1" applyAlignment="1">
      <alignment horizontal="center"/>
    </xf>
    <xf numFmtId="2" fontId="3" fillId="3" borderId="7" xfId="2" applyNumberFormat="1" applyFont="1" applyFill="1" applyBorder="1" applyAlignment="1">
      <alignment horizontal="center"/>
    </xf>
    <xf numFmtId="167" fontId="3" fillId="0" borderId="4" xfId="2" applyNumberFormat="1" applyFont="1" applyBorder="1" applyAlignment="1">
      <alignment horizontal="center"/>
    </xf>
    <xf numFmtId="2" fontId="10" fillId="3" borderId="8" xfId="2" applyNumberFormat="1" applyFont="1" applyFill="1" applyBorder="1" applyAlignment="1">
      <alignment horizontal="center"/>
    </xf>
    <xf numFmtId="167" fontId="3" fillId="0" borderId="0" xfId="2" applyNumberFormat="1" applyFont="1"/>
    <xf numFmtId="2" fontId="3" fillId="0" borderId="0" xfId="2" applyNumberFormat="1" applyFont="1" applyAlignment="1">
      <alignment horizontal="center"/>
    </xf>
    <xf numFmtId="2" fontId="3" fillId="3" borderId="8" xfId="2" applyNumberFormat="1" applyFont="1" applyFill="1" applyBorder="1" applyAlignment="1">
      <alignment horizontal="center"/>
    </xf>
    <xf numFmtId="167" fontId="3" fillId="3" borderId="0" xfId="3" applyFont="1" applyFill="1" applyAlignment="1">
      <alignment horizontal="center"/>
    </xf>
    <xf numFmtId="167" fontId="12" fillId="0" borderId="0" xfId="0" applyNumberFormat="1" applyFont="1" applyAlignment="1">
      <alignment horizontal="center"/>
    </xf>
    <xf numFmtId="167" fontId="3" fillId="3" borderId="0" xfId="3" applyFont="1" applyFill="1"/>
    <xf numFmtId="2" fontId="3" fillId="3" borderId="0" xfId="3" applyNumberFormat="1" applyFont="1" applyFill="1" applyAlignment="1">
      <alignment horizontal="center"/>
    </xf>
    <xf numFmtId="2" fontId="3" fillId="3" borderId="8" xfId="3" applyNumberFormat="1" applyFont="1" applyFill="1" applyBorder="1" applyAlignment="1">
      <alignment horizontal="center"/>
    </xf>
    <xf numFmtId="167" fontId="3" fillId="3" borderId="4" xfId="3" applyFont="1" applyFill="1" applyBorder="1" applyAlignment="1">
      <alignment horizontal="center"/>
    </xf>
    <xf numFmtId="167" fontId="13" fillId="0" borderId="0" xfId="0" applyNumberFormat="1" applyFont="1" applyAlignment="1">
      <alignment horizontal="center"/>
    </xf>
    <xf numFmtId="2" fontId="3" fillId="2" borderId="0" xfId="3" quotePrefix="1" applyNumberFormat="1" applyFont="1" applyFill="1" applyAlignment="1">
      <alignment horizontal="center"/>
    </xf>
    <xf numFmtId="167" fontId="3" fillId="3" borderId="0" xfId="3" quotePrefix="1" applyFont="1" applyFill="1" applyAlignment="1">
      <alignment horizontal="center"/>
    </xf>
    <xf numFmtId="2" fontId="3" fillId="3" borderId="0" xfId="3" quotePrefix="1" applyNumberFormat="1" applyFont="1" applyFill="1" applyAlignment="1">
      <alignment horizontal="center"/>
    </xf>
    <xf numFmtId="167" fontId="3" fillId="3" borderId="5" xfId="3" applyFont="1" applyFill="1" applyBorder="1" applyAlignment="1">
      <alignment horizontal="center"/>
    </xf>
    <xf numFmtId="2" fontId="3" fillId="3" borderId="9" xfId="3" applyNumberFormat="1" applyFont="1" applyFill="1" applyBorder="1" applyAlignment="1">
      <alignment horizontal="center"/>
    </xf>
    <xf numFmtId="2" fontId="3" fillId="4" borderId="6" xfId="6" applyNumberFormat="1" applyFont="1" applyFill="1" applyBorder="1" applyAlignment="1">
      <alignment horizontal="left"/>
    </xf>
    <xf numFmtId="2" fontId="3" fillId="4" borderId="4" xfId="6" quotePrefix="1" applyNumberFormat="1" applyFont="1" applyFill="1" applyBorder="1" applyAlignment="1">
      <alignment horizontal="left"/>
    </xf>
    <xf numFmtId="167" fontId="3" fillId="0" borderId="6" xfId="6" applyNumberFormat="1" applyFont="1" applyBorder="1" applyAlignment="1">
      <alignment horizontal="center"/>
    </xf>
    <xf numFmtId="167" fontId="3" fillId="0" borderId="10" xfId="6" applyNumberFormat="1" applyFont="1" applyBorder="1" applyAlignment="1">
      <alignment horizontal="center"/>
    </xf>
    <xf numFmtId="166" fontId="3" fillId="0" borderId="10" xfId="6" applyNumberFormat="1" applyFont="1" applyBorder="1" applyAlignment="1">
      <alignment horizontal="center"/>
    </xf>
    <xf numFmtId="2" fontId="3" fillId="0" borderId="10" xfId="6" quotePrefix="1" applyNumberFormat="1" applyFont="1" applyBorder="1" applyAlignment="1">
      <alignment horizontal="center"/>
    </xf>
    <xf numFmtId="39" fontId="3" fillId="0" borderId="10" xfId="6" applyNumberFormat="1" applyFont="1" applyBorder="1" applyAlignment="1">
      <alignment horizontal="center"/>
    </xf>
    <xf numFmtId="39" fontId="3" fillId="0" borderId="7" xfId="6" applyNumberFormat="1" applyFont="1" applyBorder="1" applyAlignment="1">
      <alignment horizontal="center"/>
    </xf>
    <xf numFmtId="167" fontId="3" fillId="0" borderId="4" xfId="6" applyNumberFormat="1" applyFont="1" applyBorder="1" applyAlignment="1">
      <alignment horizontal="center"/>
    </xf>
    <xf numFmtId="2" fontId="3" fillId="0" borderId="0" xfId="6" applyNumberFormat="1" applyFont="1" applyAlignment="1">
      <alignment horizontal="center"/>
    </xf>
    <xf numFmtId="39" fontId="3" fillId="0" borderId="0" xfId="6" applyNumberFormat="1" applyFont="1" applyAlignment="1">
      <alignment horizontal="center"/>
    </xf>
    <xf numFmtId="39" fontId="3" fillId="0" borderId="8" xfId="6" applyNumberFormat="1" applyFont="1" applyBorder="1" applyAlignment="1">
      <alignment horizontal="center"/>
    </xf>
    <xf numFmtId="2" fontId="3" fillId="0" borderId="4" xfId="6" applyNumberFormat="1" applyFont="1" applyBorder="1" applyAlignment="1">
      <alignment horizontal="center"/>
    </xf>
    <xf numFmtId="166" fontId="3" fillId="3" borderId="0" xfId="5" applyNumberFormat="1" applyFont="1" applyFill="1" applyAlignment="1">
      <alignment horizontal="center"/>
    </xf>
    <xf numFmtId="39" fontId="3" fillId="0" borderId="0" xfId="6" quotePrefix="1" applyNumberFormat="1" applyFont="1" applyAlignment="1">
      <alignment horizontal="center"/>
    </xf>
    <xf numFmtId="39" fontId="3" fillId="0" borderId="8" xfId="6" quotePrefix="1" applyNumberFormat="1" applyFont="1" applyBorder="1" applyAlignment="1">
      <alignment horizontal="center"/>
    </xf>
    <xf numFmtId="2" fontId="3" fillId="3" borderId="0" xfId="5" applyNumberFormat="1" applyFont="1" applyFill="1" applyAlignment="1">
      <alignment horizontal="center"/>
    </xf>
    <xf numFmtId="2" fontId="3" fillId="3" borderId="4" xfId="5" applyNumberFormat="1" applyFont="1" applyFill="1" applyBorder="1" applyAlignment="1">
      <alignment horizontal="center"/>
    </xf>
    <xf numFmtId="2" fontId="3" fillId="2" borderId="0" xfId="5" quotePrefix="1" applyNumberFormat="1" applyFont="1" applyFill="1" applyAlignment="1">
      <alignment horizontal="center"/>
    </xf>
    <xf numFmtId="2" fontId="3" fillId="3" borderId="5" xfId="5" applyNumberFormat="1" applyFont="1" applyFill="1" applyBorder="1" applyAlignment="1">
      <alignment horizontal="center"/>
    </xf>
    <xf numFmtId="39" fontId="3" fillId="0" borderId="9" xfId="6" quotePrefix="1" applyNumberFormat="1" applyFont="1" applyBorder="1" applyAlignment="1">
      <alignment horizontal="center"/>
    </xf>
    <xf numFmtId="0" fontId="3" fillId="4" borderId="6" xfId="6" applyFont="1" applyFill="1" applyBorder="1"/>
    <xf numFmtId="0" fontId="3" fillId="4" borderId="4" xfId="6" applyFont="1" applyFill="1" applyBorder="1"/>
    <xf numFmtId="0" fontId="3" fillId="4" borderId="4" xfId="6" quotePrefix="1" applyFont="1" applyFill="1" applyBorder="1" applyAlignment="1">
      <alignment horizontal="left"/>
    </xf>
    <xf numFmtId="2" fontId="3" fillId="0" borderId="7" xfId="6" quotePrefix="1" applyNumberFormat="1" applyFont="1" applyBorder="1" applyAlignment="1">
      <alignment horizontal="center"/>
    </xf>
    <xf numFmtId="2" fontId="3" fillId="0" borderId="8" xfId="6" applyNumberFormat="1" applyFont="1" applyBorder="1"/>
    <xf numFmtId="2" fontId="3" fillId="0" borderId="8" xfId="6" applyNumberFormat="1" applyFont="1" applyBorder="1" applyAlignment="1">
      <alignment horizontal="center"/>
    </xf>
    <xf numFmtId="2" fontId="3" fillId="0" borderId="4" xfId="4" applyNumberFormat="1" applyFont="1" applyBorder="1" applyAlignment="1">
      <alignment horizontal="center"/>
    </xf>
    <xf numFmtId="2" fontId="3" fillId="0" borderId="0" xfId="4" applyNumberFormat="1" applyFont="1" applyAlignment="1">
      <alignment horizontal="center"/>
    </xf>
    <xf numFmtId="2" fontId="3" fillId="3" borderId="0" xfId="4" applyNumberFormat="1" applyFont="1" applyFill="1" applyAlignment="1">
      <alignment horizontal="center"/>
    </xf>
    <xf numFmtId="166" fontId="3" fillId="0" borderId="0" xfId="4" applyNumberFormat="1" applyFont="1" applyAlignment="1">
      <alignment horizontal="center"/>
    </xf>
    <xf numFmtId="2" fontId="3" fillId="0" borderId="8" xfId="4" applyNumberFormat="1" applyFont="1" applyBorder="1" applyAlignment="1">
      <alignment horizontal="center"/>
    </xf>
    <xf numFmtId="2" fontId="3" fillId="0" borderId="8" xfId="4" quotePrefix="1" applyNumberFormat="1" applyFont="1" applyBorder="1" applyAlignment="1">
      <alignment horizontal="center"/>
    </xf>
    <xf numFmtId="2" fontId="3" fillId="0" borderId="4" xfId="4" quotePrefix="1" applyNumberFormat="1" applyFont="1" applyBorder="1" applyAlignment="1">
      <alignment horizontal="center"/>
    </xf>
    <xf numFmtId="2" fontId="3" fillId="0" borderId="5" xfId="4" applyNumberFormat="1" applyFont="1" applyBorder="1" applyAlignment="1">
      <alignment horizontal="center"/>
    </xf>
    <xf numFmtId="2" fontId="3" fillId="0" borderId="9" xfId="4" quotePrefix="1" applyNumberFormat="1" applyFont="1" applyBorder="1" applyAlignment="1">
      <alignment horizontal="center"/>
    </xf>
    <xf numFmtId="2" fontId="3" fillId="4" borderId="11" xfId="6" applyNumberFormat="1" applyFont="1" applyFill="1" applyBorder="1"/>
    <xf numFmtId="167" fontId="3" fillId="4" borderId="0" xfId="6" applyNumberFormat="1" applyFont="1" applyFill="1" applyAlignment="1">
      <alignment horizontal="center"/>
    </xf>
    <xf numFmtId="2" fontId="3" fillId="4" borderId="8" xfId="6" applyNumberFormat="1" applyFont="1" applyFill="1" applyBorder="1"/>
    <xf numFmtId="167" fontId="3" fillId="4" borderId="0" xfId="6" quotePrefix="1" applyNumberFormat="1" applyFont="1" applyFill="1" applyAlignment="1">
      <alignment horizontal="center"/>
    </xf>
    <xf numFmtId="166" fontId="3" fillId="4" borderId="0" xfId="6" applyNumberFormat="1" applyFont="1" applyFill="1" applyAlignment="1">
      <alignment horizontal="center"/>
    </xf>
    <xf numFmtId="2" fontId="3" fillId="4" borderId="8" xfId="6" applyNumberFormat="1" applyFont="1" applyFill="1" applyBorder="1" applyAlignment="1">
      <alignment horizontal="center"/>
    </xf>
    <xf numFmtId="2" fontId="3" fillId="4" borderId="9" xfId="6" applyNumberFormat="1" applyFont="1" applyFill="1" applyBorder="1" applyAlignment="1">
      <alignment horizontal="center"/>
    </xf>
    <xf numFmtId="39" fontId="3" fillId="4" borderId="11" xfId="6" applyNumberFormat="1" applyFont="1" applyFill="1" applyBorder="1"/>
    <xf numFmtId="167" fontId="2" fillId="4" borderId="0" xfId="6" applyNumberFormat="1" applyFont="1" applyFill="1" applyAlignment="1">
      <alignment horizontal="center"/>
    </xf>
    <xf numFmtId="2" fontId="3" fillId="4" borderId="0" xfId="6" applyNumberFormat="1" applyFont="1" applyFill="1" applyAlignment="1">
      <alignment horizontal="left"/>
    </xf>
    <xf numFmtId="2" fontId="3" fillId="4" borderId="0" xfId="6" applyNumberFormat="1" applyFont="1" applyFill="1" applyAlignment="1">
      <alignment horizontal="center"/>
    </xf>
    <xf numFmtId="39" fontId="3" fillId="4" borderId="8" xfId="6" applyNumberFormat="1" applyFont="1" applyFill="1" applyBorder="1"/>
    <xf numFmtId="39" fontId="3" fillId="4" borderId="9" xfId="6" applyNumberFormat="1" applyFont="1" applyFill="1" applyBorder="1" applyAlignment="1">
      <alignment horizontal="center"/>
    </xf>
    <xf numFmtId="2" fontId="3" fillId="4" borderId="11" xfId="2" applyNumberFormat="1" applyFont="1" applyFill="1" applyBorder="1" applyAlignment="1">
      <alignment horizontal="center"/>
    </xf>
    <xf numFmtId="167" fontId="3" fillId="4" borderId="0" xfId="2" applyNumberFormat="1" applyFont="1" applyFill="1" applyAlignment="1">
      <alignment horizontal="center"/>
    </xf>
    <xf numFmtId="2" fontId="8" fillId="4" borderId="0" xfId="2" applyNumberFormat="1" applyFont="1" applyFill="1" applyAlignment="1">
      <alignment horizontal="center"/>
    </xf>
    <xf numFmtId="2" fontId="3" fillId="4" borderId="0" xfId="2" applyNumberFormat="1" applyFont="1" applyFill="1" applyAlignment="1">
      <alignment horizontal="center"/>
    </xf>
    <xf numFmtId="2" fontId="3" fillId="4" borderId="8" xfId="2" applyNumberFormat="1" applyFont="1" applyFill="1" applyBorder="1" applyAlignment="1">
      <alignment horizontal="center"/>
    </xf>
    <xf numFmtId="167" fontId="3" fillId="4" borderId="0" xfId="2" quotePrefix="1" applyNumberFormat="1" applyFont="1" applyFill="1" applyAlignment="1">
      <alignment horizontal="center"/>
    </xf>
    <xf numFmtId="166" fontId="3" fillId="4" borderId="0" xfId="2" applyNumberFormat="1" applyFont="1" applyFill="1" applyAlignment="1">
      <alignment horizontal="center"/>
    </xf>
    <xf numFmtId="2" fontId="3" fillId="4" borderId="9" xfId="2" applyNumberFormat="1" applyFont="1" applyFill="1" applyBorder="1" applyAlignment="1">
      <alignment horizontal="center"/>
    </xf>
  </cellXfs>
  <cellStyles count="7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2 3" xfId="4" xr:uid="{00000000-0005-0000-0000-000004000000}"/>
    <cellStyle name="Normal 2 4" xfId="5" xr:uid="{00000000-0005-0000-0000-000005000000}"/>
    <cellStyle name="Normal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workbookViewId="0">
      <selection activeCell="A15" sqref="A15"/>
    </sheetView>
  </sheetViews>
  <sheetFormatPr defaultRowHeight="12"/>
  <cols>
    <col min="1" max="1" width="92.109375" customWidth="1"/>
  </cols>
  <sheetData>
    <row r="1" spans="1:1" ht="13.2">
      <c r="A1" s="52" t="s">
        <v>129</v>
      </c>
    </row>
    <row r="2" spans="1:1" ht="13.2">
      <c r="A2" s="53" t="s">
        <v>127</v>
      </c>
    </row>
    <row r="3" spans="1:1" ht="13.2">
      <c r="A3" s="53" t="s">
        <v>128</v>
      </c>
    </row>
    <row r="4" spans="1:1" ht="13.2">
      <c r="A4" s="53" t="s">
        <v>148</v>
      </c>
    </row>
    <row r="5" spans="1:1" ht="13.2">
      <c r="A5" s="53" t="s">
        <v>183</v>
      </c>
    </row>
  </sheetData>
  <hyperlinks>
    <hyperlink ref="A2" location="'Table 7'!A1" display="Table 7: U.S. rice production, supply, use, and season-average farm price, total rice and by class" xr:uid="{00000000-0004-0000-0000-000000000000}"/>
    <hyperlink ref="A3" location="'Table 8'!A1" display="Table 8: Rough and milled rice (rough equivalent): Marketing year supply, disappearance, and price" xr:uid="{00000000-0004-0000-0000-000001000000}"/>
    <hyperlink ref="A4" location="'Table 9 '!A1" display="Table 9: Long grain rough and milled rice (rough equivalent): Marketing year supply, disappearance, and price" xr:uid="{00000000-0004-0000-0000-000002000000}"/>
    <hyperlink ref="A5" location="'Table 10'!A1" display="Table 10: Medium- and short-grain rough and milled rice (rough equivalent: Marketing year supply, disappearance, and price" xr:uid="{00000000-0004-0000-0000-000003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2"/>
  <sheetViews>
    <sheetView showGridLines="0" tabSelected="1" zoomScale="146" zoomScaleNormal="146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A74" sqref="A74"/>
    </sheetView>
  </sheetViews>
  <sheetFormatPr defaultRowHeight="12"/>
  <cols>
    <col min="1" max="1" width="20.77734375" customWidth="1"/>
    <col min="2" max="2" width="8.77734375" customWidth="1"/>
    <col min="3" max="10" width="8.88671875" customWidth="1"/>
  </cols>
  <sheetData>
    <row r="1" spans="1:10" ht="12" customHeight="1">
      <c r="A1" s="75" t="s">
        <v>172</v>
      </c>
      <c r="B1" s="71"/>
      <c r="C1" s="72"/>
      <c r="D1" s="72"/>
      <c r="E1" s="72"/>
      <c r="F1" s="72"/>
      <c r="G1" s="72"/>
      <c r="H1" s="72"/>
      <c r="I1" s="72"/>
      <c r="J1" s="72"/>
    </row>
    <row r="2" spans="1:10">
      <c r="A2" s="76" t="s">
        <v>0</v>
      </c>
      <c r="B2" s="73" t="s">
        <v>1</v>
      </c>
      <c r="C2" s="74" t="s">
        <v>132</v>
      </c>
      <c r="D2" s="74" t="s">
        <v>136</v>
      </c>
      <c r="E2" s="74" t="s">
        <v>141</v>
      </c>
      <c r="F2" s="74" t="s">
        <v>143</v>
      </c>
      <c r="G2" s="74" t="s">
        <v>144</v>
      </c>
      <c r="H2" s="74" t="s">
        <v>153</v>
      </c>
      <c r="I2" s="74" t="s">
        <v>170</v>
      </c>
      <c r="J2" s="74" t="s">
        <v>173</v>
      </c>
    </row>
    <row r="3" spans="1:10" ht="12" customHeight="1">
      <c r="A3" s="77"/>
      <c r="B3" s="69"/>
      <c r="C3" s="70"/>
      <c r="D3" s="70"/>
      <c r="E3" s="70"/>
      <c r="F3" s="70"/>
      <c r="G3" s="70"/>
      <c r="H3" s="70"/>
      <c r="I3" s="70"/>
      <c r="J3" s="70" t="s">
        <v>18</v>
      </c>
    </row>
    <row r="4" spans="1:10" ht="13.35" customHeight="1">
      <c r="A4" s="78" t="s">
        <v>10</v>
      </c>
      <c r="B4" s="88"/>
    </row>
    <row r="5" spans="1:10" ht="11.1" customHeight="1">
      <c r="A5" s="76" t="s">
        <v>2</v>
      </c>
      <c r="B5" s="89" t="s">
        <v>159</v>
      </c>
      <c r="C5" s="15">
        <v>3.15</v>
      </c>
      <c r="D5" s="15">
        <v>2.4630000000000001</v>
      </c>
      <c r="E5" s="15">
        <v>2.9449999999999998</v>
      </c>
      <c r="F5" s="15">
        <v>2.5510000000000002</v>
      </c>
      <c r="G5" s="15">
        <v>3.0329999999999999</v>
      </c>
      <c r="H5" s="15">
        <v>2.5310000000000001</v>
      </c>
      <c r="I5" s="15">
        <v>2.2189999999999999</v>
      </c>
      <c r="J5" s="15">
        <v>2.8940000000000001</v>
      </c>
    </row>
    <row r="6" spans="1:10" ht="11.25" customHeight="1">
      <c r="A6" s="76" t="s">
        <v>3</v>
      </c>
      <c r="B6" s="89" t="s">
        <v>4</v>
      </c>
      <c r="C6" s="15">
        <v>3.097</v>
      </c>
      <c r="D6" s="15">
        <v>2.3740000000000001</v>
      </c>
      <c r="E6" s="15">
        <v>2.9089999999999998</v>
      </c>
      <c r="F6" s="15">
        <v>2.4750000000000001</v>
      </c>
      <c r="G6" s="15">
        <v>2.9780000000000002</v>
      </c>
      <c r="H6" s="15">
        <v>2.4780000000000002</v>
      </c>
      <c r="I6" s="15">
        <v>2.1669999999999998</v>
      </c>
      <c r="J6" s="15">
        <v>2.8540000000000001</v>
      </c>
    </row>
    <row r="7" spans="1:10" ht="6" customHeight="1">
      <c r="A7" s="76"/>
      <c r="B7" s="89"/>
      <c r="C7" s="15"/>
      <c r="D7" s="15"/>
      <c r="E7" s="15"/>
      <c r="F7" s="15"/>
      <c r="G7" s="15"/>
      <c r="H7" s="15"/>
      <c r="I7" s="15"/>
      <c r="J7" s="15"/>
    </row>
    <row r="8" spans="1:10" s="8" customFormat="1" ht="11.1" customHeight="1">
      <c r="A8" s="79" t="s">
        <v>5</v>
      </c>
      <c r="B8" s="90" t="s">
        <v>6</v>
      </c>
      <c r="C8" s="129">
        <f t="shared" ref="C8:I8" si="0">ROUND(C11/C6*100,0)</f>
        <v>7237</v>
      </c>
      <c r="D8" s="129">
        <f t="shared" si="0"/>
        <v>7507</v>
      </c>
      <c r="E8" s="129">
        <f t="shared" si="0"/>
        <v>7692</v>
      </c>
      <c r="F8" s="129">
        <f t="shared" si="0"/>
        <v>7474</v>
      </c>
      <c r="G8" s="129">
        <f t="shared" si="0"/>
        <v>7620</v>
      </c>
      <c r="H8" s="129">
        <f t="shared" si="0"/>
        <v>7710</v>
      </c>
      <c r="I8" s="129">
        <f t="shared" si="0"/>
        <v>7385</v>
      </c>
      <c r="J8" s="129">
        <f>ROUND(J11/J6*100,0)</f>
        <v>7649</v>
      </c>
    </row>
    <row r="9" spans="1:10" ht="11.1" customHeight="1">
      <c r="A9" s="76"/>
      <c r="B9" s="89"/>
      <c r="C9" s="15"/>
      <c r="D9" s="15"/>
      <c r="E9" s="15"/>
      <c r="F9" s="15"/>
      <c r="G9" s="15"/>
      <c r="H9" s="15"/>
      <c r="I9" s="15"/>
      <c r="J9" s="15"/>
    </row>
    <row r="10" spans="1:10" ht="11.1" customHeight="1">
      <c r="A10" s="76" t="s">
        <v>19</v>
      </c>
      <c r="B10" s="89" t="s">
        <v>158</v>
      </c>
      <c r="C10" s="15">
        <v>46.468000000000004</v>
      </c>
      <c r="D10" s="15">
        <f>C21</f>
        <v>46.045999999999992</v>
      </c>
      <c r="E10" s="15">
        <f t="shared" ref="E10:J10" si="1">D21</f>
        <v>29.380999999999972</v>
      </c>
      <c r="F10" s="15">
        <f t="shared" si="1"/>
        <v>44.850999999999942</v>
      </c>
      <c r="G10" s="15">
        <f t="shared" si="1"/>
        <v>28.661999999999949</v>
      </c>
      <c r="H10" s="15">
        <f t="shared" si="1"/>
        <v>43.675999999999959</v>
      </c>
      <c r="I10" s="15">
        <f t="shared" si="1"/>
        <v>39.723999999999933</v>
      </c>
      <c r="J10" s="15">
        <f t="shared" si="1"/>
        <v>30.255999999999943</v>
      </c>
    </row>
    <row r="11" spans="1:10" ht="11.1" customHeight="1">
      <c r="A11" s="76" t="s">
        <v>7</v>
      </c>
      <c r="B11" s="89" t="s">
        <v>4</v>
      </c>
      <c r="C11" s="15">
        <v>224.14500000000001</v>
      </c>
      <c r="D11" s="15">
        <v>178.22800000000001</v>
      </c>
      <c r="E11" s="15">
        <v>223.761</v>
      </c>
      <c r="F11" s="15">
        <v>184.976</v>
      </c>
      <c r="G11" s="15">
        <v>226.92400000000001</v>
      </c>
      <c r="H11" s="15">
        <v>191.05199999999999</v>
      </c>
      <c r="I11" s="15">
        <v>160.041</v>
      </c>
      <c r="J11" s="15">
        <v>218.291</v>
      </c>
    </row>
    <row r="12" spans="1:10" ht="11.1" customHeight="1">
      <c r="A12" s="76" t="s">
        <v>8</v>
      </c>
      <c r="B12" s="89" t="s">
        <v>4</v>
      </c>
      <c r="C12" s="15">
        <v>23.462</v>
      </c>
      <c r="D12" s="15">
        <v>27.541</v>
      </c>
      <c r="E12" s="15">
        <v>28.984999999999999</v>
      </c>
      <c r="F12" s="15">
        <v>37.348999999999997</v>
      </c>
      <c r="G12" s="15">
        <v>34.073</v>
      </c>
      <c r="H12" s="15">
        <v>37.767000000000003</v>
      </c>
      <c r="I12" s="15">
        <v>39.911999999999999</v>
      </c>
      <c r="J12" s="15">
        <v>43</v>
      </c>
    </row>
    <row r="13" spans="1:10" s="9" customFormat="1" ht="11.1" customHeight="1">
      <c r="A13" s="80" t="s">
        <v>13</v>
      </c>
      <c r="B13" s="91" t="s">
        <v>4</v>
      </c>
      <c r="C13" s="15">
        <v>294.07499999999999</v>
      </c>
      <c r="D13" s="15">
        <f t="shared" ref="D13:I13" si="2">SUM(D10:D12)</f>
        <v>251.815</v>
      </c>
      <c r="E13" s="15">
        <f t="shared" si="2"/>
        <v>282.12699999999995</v>
      </c>
      <c r="F13" s="15">
        <f t="shared" si="2"/>
        <v>267.17599999999993</v>
      </c>
      <c r="G13" s="15">
        <f t="shared" si="2"/>
        <v>289.65899999999993</v>
      </c>
      <c r="H13" s="15">
        <f t="shared" si="2"/>
        <v>272.49499999999995</v>
      </c>
      <c r="I13" s="15">
        <f t="shared" si="2"/>
        <v>239.67699999999994</v>
      </c>
      <c r="J13" s="15">
        <f t="shared" ref="J13" si="3">SUM(J10:J12)</f>
        <v>291.54699999999991</v>
      </c>
    </row>
    <row r="14" spans="1:10" ht="11.1" customHeight="1">
      <c r="A14" s="81"/>
      <c r="B14" s="92"/>
      <c r="C14" s="15"/>
      <c r="D14" s="15"/>
      <c r="E14" s="15"/>
      <c r="F14" s="15"/>
      <c r="G14" s="15"/>
      <c r="H14" s="15"/>
      <c r="I14" s="15"/>
      <c r="J14" s="15"/>
    </row>
    <row r="15" spans="1:10" ht="11.1" customHeight="1">
      <c r="A15" s="76" t="s">
        <v>149</v>
      </c>
      <c r="B15" s="89" t="s">
        <v>4</v>
      </c>
      <c r="C15" s="15">
        <v>133.233</v>
      </c>
      <c r="D15" s="15">
        <v>135.41500000000002</v>
      </c>
      <c r="E15" s="15">
        <v>144.077</v>
      </c>
      <c r="F15" s="15">
        <v>144.31599999999997</v>
      </c>
      <c r="G15" s="15">
        <v>152.47699999999998</v>
      </c>
      <c r="H15" s="15">
        <v>149.29800000000003</v>
      </c>
      <c r="I15" s="15">
        <v>145.09899999999999</v>
      </c>
      <c r="J15" s="15">
        <v>162</v>
      </c>
    </row>
    <row r="16" spans="1:10" ht="11.1" customHeight="1">
      <c r="A16" s="76" t="s">
        <v>21</v>
      </c>
      <c r="B16" s="89" t="s">
        <v>4</v>
      </c>
      <c r="C16" s="15">
        <v>114.79599999999999</v>
      </c>
      <c r="D16" s="15">
        <v>87.019000000000005</v>
      </c>
      <c r="E16" s="15">
        <v>93.198999999999998</v>
      </c>
      <c r="F16" s="15">
        <v>94.198000000000008</v>
      </c>
      <c r="G16" s="15">
        <v>93.506</v>
      </c>
      <c r="H16" s="15">
        <v>83.472999999999999</v>
      </c>
      <c r="I16" s="15">
        <v>64.322000000000003</v>
      </c>
      <c r="J16" s="15">
        <v>88</v>
      </c>
    </row>
    <row r="17" spans="1:11" ht="11.1" customHeight="1">
      <c r="A17" s="76" t="s">
        <v>155</v>
      </c>
      <c r="B17" s="89" t="s">
        <v>4</v>
      </c>
      <c r="C17" s="15">
        <v>40.366999999999997</v>
      </c>
      <c r="D17" s="15">
        <v>28.844999999999999</v>
      </c>
      <c r="E17" s="15">
        <v>33.253</v>
      </c>
      <c r="F17" s="15">
        <v>31.344999999999999</v>
      </c>
      <c r="G17" s="15">
        <v>34.619</v>
      </c>
      <c r="H17" s="15">
        <v>28.166</v>
      </c>
      <c r="I17" s="15">
        <v>18.132999999999999</v>
      </c>
      <c r="J17" s="15">
        <v>36</v>
      </c>
    </row>
    <row r="18" spans="1:11" ht="11.1" customHeight="1">
      <c r="A18" s="76" t="s">
        <v>156</v>
      </c>
      <c r="B18" s="89" t="s">
        <v>4</v>
      </c>
      <c r="C18" s="15">
        <v>74.429000000000002</v>
      </c>
      <c r="D18" s="15">
        <v>58.173999999999999</v>
      </c>
      <c r="E18" s="15">
        <v>59.945999999999998</v>
      </c>
      <c r="F18" s="15">
        <v>62.853000000000002</v>
      </c>
      <c r="G18" s="15">
        <v>58.887</v>
      </c>
      <c r="H18" s="15">
        <v>55.307000000000002</v>
      </c>
      <c r="I18" s="15">
        <v>46.189</v>
      </c>
      <c r="J18" s="15">
        <v>52</v>
      </c>
    </row>
    <row r="19" spans="1:11" ht="11.1" customHeight="1">
      <c r="A19" s="82" t="s">
        <v>11</v>
      </c>
      <c r="B19" s="89" t="s">
        <v>4</v>
      </c>
      <c r="C19" s="15">
        <f>SUM(C15,C16)</f>
        <v>248.029</v>
      </c>
      <c r="D19" s="15">
        <f t="shared" ref="D19:J19" si="4">SUM(D15,D16)</f>
        <v>222.43400000000003</v>
      </c>
      <c r="E19" s="15">
        <f t="shared" si="4"/>
        <v>237.27600000000001</v>
      </c>
      <c r="F19" s="15">
        <f t="shared" si="4"/>
        <v>238.51399999999998</v>
      </c>
      <c r="G19" s="15">
        <f t="shared" si="4"/>
        <v>245.98299999999998</v>
      </c>
      <c r="H19" s="15">
        <f t="shared" si="4"/>
        <v>232.77100000000002</v>
      </c>
      <c r="I19" s="15">
        <f t="shared" si="4"/>
        <v>209.42099999999999</v>
      </c>
      <c r="J19" s="15">
        <f t="shared" si="4"/>
        <v>250</v>
      </c>
    </row>
    <row r="20" spans="1:11" ht="11.1" customHeight="1">
      <c r="A20" s="81"/>
      <c r="B20" s="92"/>
      <c r="C20" s="15"/>
      <c r="D20" s="15"/>
      <c r="E20" s="15"/>
      <c r="F20" s="15"/>
      <c r="G20" s="15"/>
      <c r="H20" s="15"/>
      <c r="I20" s="15"/>
      <c r="J20" s="15"/>
    </row>
    <row r="21" spans="1:11" ht="11.1" customHeight="1">
      <c r="A21" s="76" t="s">
        <v>20</v>
      </c>
      <c r="B21" s="89" t="s">
        <v>4</v>
      </c>
      <c r="C21" s="15">
        <f>C13-C19</f>
        <v>46.045999999999992</v>
      </c>
      <c r="D21" s="15">
        <f t="shared" ref="D21:J21" si="5">D13-D19</f>
        <v>29.380999999999972</v>
      </c>
      <c r="E21" s="15">
        <f t="shared" si="5"/>
        <v>44.850999999999942</v>
      </c>
      <c r="F21" s="15">
        <f t="shared" si="5"/>
        <v>28.661999999999949</v>
      </c>
      <c r="G21" s="15">
        <f t="shared" si="5"/>
        <v>43.675999999999959</v>
      </c>
      <c r="H21" s="15">
        <f t="shared" si="5"/>
        <v>39.723999999999933</v>
      </c>
      <c r="I21" s="15">
        <f t="shared" si="5"/>
        <v>30.255999999999943</v>
      </c>
      <c r="J21" s="15">
        <f t="shared" si="5"/>
        <v>41.546999999999912</v>
      </c>
    </row>
    <row r="22" spans="1:11" ht="11.1" customHeight="1">
      <c r="A22" s="76" t="s">
        <v>16</v>
      </c>
      <c r="B22" s="89" t="s">
        <v>17</v>
      </c>
      <c r="C22" s="16">
        <f t="shared" ref="C22:E22" si="6">C21/C19*100</f>
        <v>18.564764604139029</v>
      </c>
      <c r="D22" s="16">
        <f t="shared" si="6"/>
        <v>13.208861954557294</v>
      </c>
      <c r="E22" s="16">
        <f t="shared" si="6"/>
        <v>18.902459582932931</v>
      </c>
      <c r="F22" s="16">
        <f>F21/F19*100</f>
        <v>12.016904668069779</v>
      </c>
      <c r="G22" s="16">
        <f>G21/G19*100</f>
        <v>17.755698564534931</v>
      </c>
      <c r="H22" s="16">
        <f>H21/H19*100</f>
        <v>17.065699765005061</v>
      </c>
      <c r="I22" s="16">
        <f>I21/I19*100</f>
        <v>14.44745273874155</v>
      </c>
      <c r="J22" s="16">
        <f>J21/J19*100</f>
        <v>16.618799999999965</v>
      </c>
    </row>
    <row r="23" spans="1:11" ht="11.1" customHeight="1">
      <c r="A23" s="81"/>
      <c r="B23" s="92"/>
      <c r="C23" s="15"/>
      <c r="D23" s="15"/>
      <c r="E23" s="15"/>
      <c r="F23" s="15"/>
      <c r="G23" s="15"/>
      <c r="H23" s="15"/>
      <c r="I23" s="15"/>
      <c r="J23" s="15"/>
    </row>
    <row r="24" spans="1:11" ht="11.1" customHeight="1">
      <c r="A24" s="76" t="s">
        <v>29</v>
      </c>
      <c r="B24" s="89" t="s">
        <v>9</v>
      </c>
      <c r="C24" s="11">
        <v>10.4</v>
      </c>
      <c r="D24" s="11">
        <v>12.9</v>
      </c>
      <c r="E24" s="11">
        <v>12.6</v>
      </c>
      <c r="F24" s="11">
        <v>13.6</v>
      </c>
      <c r="G24" s="11">
        <v>14.4</v>
      </c>
      <c r="H24" s="11">
        <v>16.100000000000001</v>
      </c>
      <c r="I24" s="11">
        <v>19.8</v>
      </c>
      <c r="J24" s="11">
        <v>18.8</v>
      </c>
    </row>
    <row r="25" spans="1:11" ht="11.1" customHeight="1">
      <c r="A25" s="81"/>
      <c r="B25" s="92"/>
      <c r="C25" s="4"/>
      <c r="D25" s="4"/>
      <c r="E25" s="4"/>
      <c r="F25" s="4"/>
      <c r="G25" s="4"/>
      <c r="H25" s="4"/>
      <c r="I25" s="4"/>
      <c r="J25" s="4"/>
    </row>
    <row r="26" spans="1:11" ht="11.1" customHeight="1">
      <c r="A26" s="81" t="s">
        <v>25</v>
      </c>
      <c r="B26" s="89" t="s">
        <v>17</v>
      </c>
      <c r="C26" s="13">
        <v>70</v>
      </c>
      <c r="D26" s="13">
        <v>70</v>
      </c>
      <c r="E26" s="13">
        <v>70</v>
      </c>
      <c r="F26" s="13">
        <v>70</v>
      </c>
      <c r="G26" s="13">
        <v>70</v>
      </c>
      <c r="H26" s="13">
        <v>70</v>
      </c>
      <c r="I26" s="13">
        <v>70</v>
      </c>
      <c r="J26" s="13">
        <v>70</v>
      </c>
    </row>
    <row r="27" spans="1:11" ht="11.1" customHeight="1">
      <c r="A27" s="81"/>
      <c r="B27" s="89"/>
      <c r="C27" s="4"/>
      <c r="D27" s="4"/>
      <c r="E27" s="4"/>
      <c r="F27" s="4"/>
      <c r="G27" s="4"/>
      <c r="H27" s="4"/>
      <c r="I27" s="4"/>
      <c r="J27" s="4"/>
    </row>
    <row r="28" spans="1:11" ht="11.1" customHeight="1">
      <c r="A28" s="83" t="s">
        <v>130</v>
      </c>
      <c r="B28" s="92"/>
      <c r="C28" s="4"/>
      <c r="D28" s="4"/>
      <c r="E28" s="4"/>
      <c r="F28" s="4"/>
      <c r="G28" s="4"/>
      <c r="H28" s="4"/>
      <c r="I28" s="4"/>
      <c r="J28" s="4"/>
    </row>
    <row r="29" spans="1:11" ht="11.1" customHeight="1">
      <c r="A29" s="76" t="s">
        <v>3</v>
      </c>
      <c r="B29" s="89" t="s">
        <v>159</v>
      </c>
      <c r="C29" s="130">
        <v>2.403</v>
      </c>
      <c r="D29" s="130">
        <v>1.748</v>
      </c>
      <c r="E29" s="130">
        <v>2.1739999999999999</v>
      </c>
      <c r="F29" s="15">
        <v>1.73</v>
      </c>
      <c r="G29" s="15">
        <v>2.2949999999999999</v>
      </c>
      <c r="H29" s="15">
        <v>1.927</v>
      </c>
      <c r="I29" s="15">
        <v>1.778</v>
      </c>
      <c r="J29" s="15">
        <v>2.0449999999999999</v>
      </c>
    </row>
    <row r="30" spans="1:11" ht="11.1" customHeight="1">
      <c r="A30" s="76" t="s">
        <v>5</v>
      </c>
      <c r="B30" s="89" t="s">
        <v>6</v>
      </c>
      <c r="C30" s="7">
        <v>6927</v>
      </c>
      <c r="D30" s="7">
        <v>7314</v>
      </c>
      <c r="E30" s="7">
        <v>7517.6632934682611</v>
      </c>
      <c r="F30" s="7">
        <v>7260.6358381502887</v>
      </c>
      <c r="G30" s="7">
        <v>7422.1350762527236</v>
      </c>
      <c r="H30" s="7">
        <v>7470.7317073170743</v>
      </c>
      <c r="I30" s="7">
        <v>7225.0281214848146</v>
      </c>
      <c r="J30" s="7">
        <v>7524.2542787286066</v>
      </c>
    </row>
    <row r="31" spans="1:11" ht="11.1" customHeight="1">
      <c r="A31" s="76"/>
      <c r="B31" s="89"/>
      <c r="C31" s="5"/>
      <c r="D31" s="5"/>
      <c r="E31" s="5"/>
      <c r="F31" s="5"/>
      <c r="G31" s="5"/>
      <c r="H31" s="5"/>
      <c r="I31" s="5"/>
      <c r="J31" s="5"/>
    </row>
    <row r="32" spans="1:11" ht="11.1" customHeight="1">
      <c r="A32" s="76" t="s">
        <v>14</v>
      </c>
      <c r="B32" s="89" t="s">
        <v>158</v>
      </c>
      <c r="C32" s="15">
        <v>22.69</v>
      </c>
      <c r="D32" s="15">
        <f>C41</f>
        <v>31.010999999999967</v>
      </c>
      <c r="E32" s="15">
        <f t="shared" ref="E32:J32" si="7">D41</f>
        <v>20.324999999999989</v>
      </c>
      <c r="F32" s="15">
        <f t="shared" si="7"/>
        <v>32.605999999999966</v>
      </c>
      <c r="G32" s="15">
        <f t="shared" si="7"/>
        <v>16.920999999999992</v>
      </c>
      <c r="H32" s="15">
        <f t="shared" si="7"/>
        <v>29.730000000000018</v>
      </c>
      <c r="I32" s="15">
        <f t="shared" si="7"/>
        <v>24.64100000000002</v>
      </c>
      <c r="J32" s="15">
        <f t="shared" si="7"/>
        <v>21.177000000000021</v>
      </c>
      <c r="K32" s="15"/>
    </row>
    <row r="33" spans="1:10" ht="11.1" customHeight="1">
      <c r="A33" s="76" t="s">
        <v>7</v>
      </c>
      <c r="B33" s="89" t="s">
        <v>12</v>
      </c>
      <c r="C33" s="15">
        <v>166.465</v>
      </c>
      <c r="D33" s="15">
        <v>127.85</v>
      </c>
      <c r="E33" s="15">
        <v>163.434</v>
      </c>
      <c r="F33" s="15">
        <v>125.60899999999999</v>
      </c>
      <c r="G33" s="15">
        <v>170.33799999999999</v>
      </c>
      <c r="H33" s="15">
        <v>143.96100000000001</v>
      </c>
      <c r="I33" s="15">
        <v>128.46100000000001</v>
      </c>
      <c r="J33" s="15">
        <v>153.87100000000001</v>
      </c>
    </row>
    <row r="34" spans="1:10" ht="11.1" customHeight="1">
      <c r="A34" s="76" t="s">
        <v>8</v>
      </c>
      <c r="B34" s="93" t="s">
        <v>12</v>
      </c>
      <c r="C34" s="15">
        <v>20.257999999999999</v>
      </c>
      <c r="D34" s="15">
        <v>23.335000000000001</v>
      </c>
      <c r="E34" s="15">
        <v>23.428000000000001</v>
      </c>
      <c r="F34" s="15">
        <v>29.762</v>
      </c>
      <c r="G34" s="15">
        <v>27.358000000000001</v>
      </c>
      <c r="H34" s="15">
        <v>30.67</v>
      </c>
      <c r="I34" s="15">
        <v>31.902999999999999</v>
      </c>
      <c r="J34" s="15">
        <v>36</v>
      </c>
    </row>
    <row r="35" spans="1:10" ht="11.1" customHeight="1">
      <c r="A35" s="82" t="s">
        <v>13</v>
      </c>
      <c r="B35" s="89" t="s">
        <v>12</v>
      </c>
      <c r="C35" s="15">
        <v>209.41300000000001</v>
      </c>
      <c r="D35" s="15">
        <f>D32+D33+D34</f>
        <v>182.19599999999997</v>
      </c>
      <c r="E35" s="15">
        <f t="shared" ref="E35:J35" si="8">E32+E33+E34</f>
        <v>207.18699999999998</v>
      </c>
      <c r="F35" s="15">
        <f t="shared" si="8"/>
        <v>187.97699999999998</v>
      </c>
      <c r="G35" s="15">
        <f t="shared" si="8"/>
        <v>214.61699999999999</v>
      </c>
      <c r="H35" s="15">
        <f t="shared" si="8"/>
        <v>204.36100000000005</v>
      </c>
      <c r="I35" s="15">
        <f t="shared" si="8"/>
        <v>185.00500000000002</v>
      </c>
      <c r="J35" s="15">
        <f t="shared" si="8"/>
        <v>211.04800000000003</v>
      </c>
    </row>
    <row r="36" spans="1:10" ht="11.1" customHeight="1">
      <c r="A36" s="81"/>
      <c r="B36" s="92"/>
      <c r="C36" s="15"/>
      <c r="D36" s="15"/>
      <c r="E36" s="15"/>
      <c r="F36" s="15"/>
      <c r="G36" s="15"/>
      <c r="H36" s="15"/>
      <c r="I36" s="15"/>
      <c r="J36" s="15"/>
    </row>
    <row r="37" spans="1:10" s="10" customFormat="1" ht="11.1" customHeight="1">
      <c r="A37" s="84" t="s">
        <v>149</v>
      </c>
      <c r="B37" s="93" t="s">
        <v>12</v>
      </c>
      <c r="C37" s="15">
        <v>101.78600000000003</v>
      </c>
      <c r="D37" s="15">
        <v>98.695999999999998</v>
      </c>
      <c r="E37" s="15">
        <v>108.339</v>
      </c>
      <c r="F37" s="15">
        <v>106.286</v>
      </c>
      <c r="G37" s="15">
        <v>119.84299999999998</v>
      </c>
      <c r="H37" s="15">
        <v>117.71700000000001</v>
      </c>
      <c r="I37" s="15">
        <v>113.99600000000001</v>
      </c>
      <c r="J37" s="15">
        <v>125</v>
      </c>
    </row>
    <row r="38" spans="1:10" s="10" customFormat="1" ht="11.1" customHeight="1">
      <c r="A38" s="84" t="s">
        <v>21</v>
      </c>
      <c r="B38" s="93" t="s">
        <v>12</v>
      </c>
      <c r="C38" s="15">
        <v>76.616</v>
      </c>
      <c r="D38" s="15">
        <v>63.174999999999997</v>
      </c>
      <c r="E38" s="15">
        <v>66.242000000000004</v>
      </c>
      <c r="F38" s="15">
        <v>64.77</v>
      </c>
      <c r="G38" s="15">
        <v>65.043999999999997</v>
      </c>
      <c r="H38" s="15">
        <v>62.003</v>
      </c>
      <c r="I38" s="15">
        <v>49.832000000000001</v>
      </c>
      <c r="J38" s="15">
        <v>66</v>
      </c>
    </row>
    <row r="39" spans="1:10" s="9" customFormat="1" ht="11.1" customHeight="1">
      <c r="A39" s="80" t="s">
        <v>11</v>
      </c>
      <c r="B39" s="91" t="s">
        <v>12</v>
      </c>
      <c r="C39" s="15">
        <f t="shared" ref="C39:E39" si="9">C37+C38</f>
        <v>178.40200000000004</v>
      </c>
      <c r="D39" s="15">
        <f t="shared" si="9"/>
        <v>161.87099999999998</v>
      </c>
      <c r="E39" s="15">
        <f t="shared" si="9"/>
        <v>174.58100000000002</v>
      </c>
      <c r="F39" s="15">
        <f>F37+F38</f>
        <v>171.05599999999998</v>
      </c>
      <c r="G39" s="15">
        <f>G37+G38</f>
        <v>184.88699999999997</v>
      </c>
      <c r="H39" s="15">
        <f>H37+H38</f>
        <v>179.72000000000003</v>
      </c>
      <c r="I39" s="15">
        <f>I37+I38</f>
        <v>163.828</v>
      </c>
      <c r="J39" s="15">
        <f>J37+J38</f>
        <v>191</v>
      </c>
    </row>
    <row r="40" spans="1:10" ht="11.1" customHeight="1">
      <c r="A40" s="81"/>
      <c r="B40" s="92"/>
      <c r="C40" s="15"/>
      <c r="D40" s="15"/>
      <c r="E40" s="15"/>
      <c r="F40" s="15"/>
      <c r="G40" s="15"/>
      <c r="H40" s="15"/>
      <c r="I40" s="15"/>
      <c r="J40" s="15"/>
    </row>
    <row r="41" spans="1:10" s="9" customFormat="1" ht="11.1" customHeight="1">
      <c r="A41" s="85" t="s">
        <v>22</v>
      </c>
      <c r="B41" s="91" t="s">
        <v>12</v>
      </c>
      <c r="C41" s="15">
        <f t="shared" ref="C41:I41" si="10">+C35-C39</f>
        <v>31.010999999999967</v>
      </c>
      <c r="D41" s="15">
        <f t="shared" si="10"/>
        <v>20.324999999999989</v>
      </c>
      <c r="E41" s="15">
        <f t="shared" si="10"/>
        <v>32.605999999999966</v>
      </c>
      <c r="F41" s="15">
        <f t="shared" si="10"/>
        <v>16.920999999999992</v>
      </c>
      <c r="G41" s="15">
        <f t="shared" si="10"/>
        <v>29.730000000000018</v>
      </c>
      <c r="H41" s="15">
        <f t="shared" si="10"/>
        <v>24.64100000000002</v>
      </c>
      <c r="I41" s="15">
        <f t="shared" si="10"/>
        <v>21.177000000000021</v>
      </c>
      <c r="J41" s="15">
        <f t="shared" ref="J41" si="11">+J35-J39</f>
        <v>20.04800000000003</v>
      </c>
    </row>
    <row r="42" spans="1:10" ht="11.1" customHeight="1">
      <c r="A42" s="76" t="s">
        <v>16</v>
      </c>
      <c r="B42" s="89" t="s">
        <v>17</v>
      </c>
      <c r="C42" s="16">
        <v>17.382652660844624</v>
      </c>
      <c r="D42" s="16">
        <f t="shared" ref="D42:I42" si="12">D41/D39*100</f>
        <v>12.556294827362525</v>
      </c>
      <c r="E42" s="16">
        <f t="shared" si="12"/>
        <v>18.676717397654937</v>
      </c>
      <c r="F42" s="16">
        <f t="shared" si="12"/>
        <v>9.8920821251519939</v>
      </c>
      <c r="G42" s="16">
        <f t="shared" si="12"/>
        <v>16.080092164403133</v>
      </c>
      <c r="H42" s="16">
        <f t="shared" si="12"/>
        <v>13.710772312486096</v>
      </c>
      <c r="I42" s="16">
        <f t="shared" si="12"/>
        <v>12.926361794076726</v>
      </c>
      <c r="J42" s="16">
        <f t="shared" ref="J42" si="13">J41/J39*100</f>
        <v>10.496335078534047</v>
      </c>
    </row>
    <row r="43" spans="1:10" ht="11.1" customHeight="1">
      <c r="A43" s="76"/>
      <c r="B43" s="89"/>
      <c r="C43" s="16"/>
      <c r="D43" s="16"/>
      <c r="E43" s="16"/>
      <c r="F43" s="16"/>
      <c r="G43" s="16"/>
      <c r="H43" s="16"/>
      <c r="I43" s="16"/>
      <c r="J43" s="16"/>
    </row>
    <row r="44" spans="1:10" ht="11.1" customHeight="1">
      <c r="A44" s="76" t="s">
        <v>27</v>
      </c>
      <c r="B44" s="89" t="s">
        <v>9</v>
      </c>
      <c r="C44" s="17">
        <v>9.61</v>
      </c>
      <c r="D44" s="17">
        <v>11.5</v>
      </c>
      <c r="E44" s="17">
        <v>10.8</v>
      </c>
      <c r="F44" s="17">
        <v>12</v>
      </c>
      <c r="G44" s="17">
        <v>12.6</v>
      </c>
      <c r="H44" s="17">
        <v>13.6</v>
      </c>
      <c r="I44" s="17">
        <v>16.7</v>
      </c>
      <c r="J44" s="17">
        <v>16.100000000000001</v>
      </c>
    </row>
    <row r="45" spans="1:10" ht="11.1" customHeight="1">
      <c r="A45" s="81"/>
      <c r="B45" s="92"/>
      <c r="C45" s="12"/>
      <c r="D45" s="12"/>
      <c r="E45" s="12"/>
      <c r="F45" s="12"/>
      <c r="G45" s="12"/>
      <c r="H45" s="12"/>
      <c r="I45" s="12"/>
      <c r="J45" s="12"/>
    </row>
    <row r="46" spans="1:10" ht="11.1" customHeight="1">
      <c r="A46" s="83" t="s">
        <v>131</v>
      </c>
      <c r="B46" s="92"/>
      <c r="C46" s="12"/>
      <c r="D46" s="12"/>
      <c r="E46" s="12"/>
      <c r="F46" s="12"/>
      <c r="G46" s="12"/>
      <c r="H46" s="12"/>
      <c r="I46" s="12"/>
      <c r="J46" s="12"/>
    </row>
    <row r="47" spans="1:10" ht="11.1" customHeight="1">
      <c r="A47" s="76" t="s">
        <v>3</v>
      </c>
      <c r="B47" s="89" t="s">
        <v>159</v>
      </c>
      <c r="C47" s="15">
        <v>0.69399999999999995</v>
      </c>
      <c r="D47" s="15">
        <v>0.62600000000000011</v>
      </c>
      <c r="E47" s="15">
        <v>0.73499999999999988</v>
      </c>
      <c r="F47" s="15">
        <v>0.74500000000000011</v>
      </c>
      <c r="G47" s="15">
        <v>0.68300000000000027</v>
      </c>
      <c r="H47" s="15">
        <v>0.55100000000000016</v>
      </c>
      <c r="I47" s="15">
        <v>0.38899999999999979</v>
      </c>
      <c r="J47" s="15">
        <v>0.80900000000000016</v>
      </c>
    </row>
    <row r="48" spans="1:10" ht="11.1" customHeight="1">
      <c r="A48" s="76" t="s">
        <v>5</v>
      </c>
      <c r="B48" s="89" t="s">
        <v>6</v>
      </c>
      <c r="C48" s="7">
        <v>8311</v>
      </c>
      <c r="D48" s="7">
        <v>8048</v>
      </c>
      <c r="E48" s="7">
        <v>8208</v>
      </c>
      <c r="F48" s="7">
        <v>7969</v>
      </c>
      <c r="G48" s="7">
        <v>8285</v>
      </c>
      <c r="H48" s="7">
        <v>8546</v>
      </c>
      <c r="I48" s="7">
        <v>8118</v>
      </c>
      <c r="J48" s="7">
        <v>7963</v>
      </c>
    </row>
    <row r="49" spans="1:10" ht="11.1" customHeight="1">
      <c r="A49" s="76"/>
      <c r="B49" s="89"/>
      <c r="C49" s="15"/>
      <c r="D49" s="15"/>
      <c r="E49" s="15"/>
      <c r="F49" s="15"/>
      <c r="G49" s="15"/>
      <c r="H49" s="15"/>
      <c r="I49" s="15"/>
      <c r="J49" s="15"/>
    </row>
    <row r="50" spans="1:10" s="9" customFormat="1" ht="11.1" customHeight="1">
      <c r="A50" s="85" t="s">
        <v>23</v>
      </c>
      <c r="B50" s="91" t="s">
        <v>158</v>
      </c>
      <c r="C50" s="15">
        <v>20.893000000000001</v>
      </c>
      <c r="D50" s="15">
        <f>C59</f>
        <v>11.506000000000006</v>
      </c>
      <c r="E50" s="15">
        <f t="shared" ref="E50:J50" si="14">D59</f>
        <v>7.6427142857142769</v>
      </c>
      <c r="F50" s="15">
        <f t="shared" si="14"/>
        <v>10.183999999999999</v>
      </c>
      <c r="G50" s="15">
        <f t="shared" si="14"/>
        <v>10.714285714285737</v>
      </c>
      <c r="H50" s="15">
        <f t="shared" si="14"/>
        <v>11.45285714285715</v>
      </c>
      <c r="I50" s="15">
        <f t="shared" si="14"/>
        <v>13.039999999999978</v>
      </c>
      <c r="J50" s="15">
        <f t="shared" si="14"/>
        <v>6.794999999999999</v>
      </c>
    </row>
    <row r="51" spans="1:10" s="9" customFormat="1" ht="11.1" customHeight="1">
      <c r="A51" s="85" t="s">
        <v>7</v>
      </c>
      <c r="B51" s="91" t="s">
        <v>12</v>
      </c>
      <c r="C51" s="15">
        <v>57.680000000000007</v>
      </c>
      <c r="D51" s="15">
        <v>50.378000000000014</v>
      </c>
      <c r="E51" s="15">
        <v>60.326999999999998</v>
      </c>
      <c r="F51" s="15">
        <v>59.367000000000004</v>
      </c>
      <c r="G51" s="15">
        <v>56.586000000000013</v>
      </c>
      <c r="H51" s="15">
        <v>47.09099999999998</v>
      </c>
      <c r="I51" s="15">
        <v>31.579999999999984</v>
      </c>
      <c r="J51" s="15">
        <v>64.419999999999987</v>
      </c>
    </row>
    <row r="52" spans="1:10" s="9" customFormat="1" ht="11.1" customHeight="1">
      <c r="A52" s="76" t="s">
        <v>8</v>
      </c>
      <c r="B52" s="93" t="s">
        <v>12</v>
      </c>
      <c r="C52" s="15">
        <v>3.2040000000000006</v>
      </c>
      <c r="D52" s="15">
        <v>4.2059999999999995</v>
      </c>
      <c r="E52" s="15">
        <v>5.5569999999999986</v>
      </c>
      <c r="F52" s="15">
        <v>7.5869999999999962</v>
      </c>
      <c r="G52" s="15">
        <v>6.7149999999999999</v>
      </c>
      <c r="H52" s="15">
        <v>7.0970000000000013</v>
      </c>
      <c r="I52" s="15">
        <v>8.0090000000000003</v>
      </c>
      <c r="J52" s="15">
        <v>7</v>
      </c>
    </row>
    <row r="53" spans="1:10" s="9" customFormat="1" ht="11.1" customHeight="1">
      <c r="A53" s="80" t="s">
        <v>15</v>
      </c>
      <c r="B53" s="91" t="s">
        <v>12</v>
      </c>
      <c r="C53" s="15">
        <v>81.134142857142876</v>
      </c>
      <c r="D53" s="15">
        <v>68.205714285714308</v>
      </c>
      <c r="E53" s="15">
        <v>72.878428571428572</v>
      </c>
      <c r="F53" s="15">
        <v>78.172285714285721</v>
      </c>
      <c r="G53" s="15">
        <v>72.547857142857154</v>
      </c>
      <c r="H53" s="15">
        <v>66.090999999999994</v>
      </c>
      <c r="I53" s="15">
        <v>52.388999999999982</v>
      </c>
      <c r="J53" s="15">
        <v>78.214999999999989</v>
      </c>
    </row>
    <row r="54" spans="1:10" ht="11.1" customHeight="1">
      <c r="A54" s="81"/>
      <c r="B54" s="92"/>
      <c r="C54" s="15"/>
      <c r="D54" s="15"/>
      <c r="E54" s="15"/>
      <c r="F54" s="15"/>
      <c r="G54" s="15"/>
      <c r="H54" s="15"/>
      <c r="I54" s="15"/>
      <c r="J54" s="15"/>
    </row>
    <row r="55" spans="1:10" s="9" customFormat="1" ht="11.1" customHeight="1">
      <c r="A55" s="85" t="s">
        <v>149</v>
      </c>
      <c r="B55" s="91" t="s">
        <v>12</v>
      </c>
      <c r="C55" s="15">
        <v>31.446999999999974</v>
      </c>
      <c r="D55" s="15">
        <v>36.719000000000023</v>
      </c>
      <c r="E55" s="15">
        <v>35.738</v>
      </c>
      <c r="F55" s="15">
        <v>38.029999999999973</v>
      </c>
      <c r="G55" s="15">
        <v>32.634</v>
      </c>
      <c r="H55" s="15">
        <v>31.581000000000017</v>
      </c>
      <c r="I55" s="15">
        <v>31.10299999999998</v>
      </c>
      <c r="J55" s="15">
        <v>37</v>
      </c>
    </row>
    <row r="56" spans="1:10" s="9" customFormat="1" ht="11.1" customHeight="1">
      <c r="A56" s="85" t="s">
        <v>21</v>
      </c>
      <c r="B56" s="91" t="s">
        <v>12</v>
      </c>
      <c r="C56" s="15">
        <v>38.179999999999993</v>
      </c>
      <c r="D56" s="15">
        <v>23.844000000000008</v>
      </c>
      <c r="E56" s="15">
        <v>26.956999999999994</v>
      </c>
      <c r="F56" s="15">
        <v>29.428000000000011</v>
      </c>
      <c r="G56" s="15">
        <v>28.462000000000003</v>
      </c>
      <c r="H56" s="15">
        <v>21.47</v>
      </c>
      <c r="I56" s="15">
        <v>14.490000000000002</v>
      </c>
      <c r="J56" s="15">
        <v>22</v>
      </c>
    </row>
    <row r="57" spans="1:10" s="9" customFormat="1" ht="11.1" customHeight="1">
      <c r="A57" s="80" t="s">
        <v>11</v>
      </c>
      <c r="B57" s="91" t="s">
        <v>12</v>
      </c>
      <c r="C57" s="15">
        <v>69.626999999999967</v>
      </c>
      <c r="D57" s="15">
        <v>60.563000000000031</v>
      </c>
      <c r="E57" s="15">
        <v>62.694999999999993</v>
      </c>
      <c r="F57" s="15">
        <v>67.457999999999984</v>
      </c>
      <c r="G57" s="15">
        <v>61.096000000000004</v>
      </c>
      <c r="H57" s="15">
        <v>53.051000000000016</v>
      </c>
      <c r="I57" s="15">
        <v>45.592999999999982</v>
      </c>
      <c r="J57" s="15">
        <v>59</v>
      </c>
    </row>
    <row r="58" spans="1:10" s="9" customFormat="1" ht="11.1" customHeight="1">
      <c r="A58" s="86"/>
      <c r="B58" s="94"/>
      <c r="C58" s="15"/>
      <c r="D58" s="15"/>
      <c r="E58" s="15"/>
      <c r="F58" s="15"/>
      <c r="G58" s="15"/>
      <c r="H58" s="15"/>
      <c r="I58" s="15"/>
      <c r="J58" s="15"/>
    </row>
    <row r="59" spans="1:10" s="9" customFormat="1" ht="11.1" customHeight="1">
      <c r="A59" s="85" t="s">
        <v>22</v>
      </c>
      <c r="B59" s="91" t="s">
        <v>12</v>
      </c>
      <c r="C59" s="15">
        <v>11.506000000000006</v>
      </c>
      <c r="D59" s="15">
        <f>D53-D57</f>
        <v>7.6427142857142769</v>
      </c>
      <c r="E59" s="15">
        <v>10.183999999999999</v>
      </c>
      <c r="F59" s="15">
        <f>F53-F57</f>
        <v>10.714285714285737</v>
      </c>
      <c r="G59" s="15">
        <f>G53-G57+0.001</f>
        <v>11.45285714285715</v>
      </c>
      <c r="H59" s="15">
        <f>H53-H57</f>
        <v>13.039999999999978</v>
      </c>
      <c r="I59" s="15">
        <f>I53-I57-0.001</f>
        <v>6.794999999999999</v>
      </c>
      <c r="J59" s="15">
        <f>J53-J57</f>
        <v>19.214999999999989</v>
      </c>
    </row>
    <row r="60" spans="1:10" ht="11.1" customHeight="1">
      <c r="A60" s="76" t="s">
        <v>16</v>
      </c>
      <c r="B60" s="89" t="s">
        <v>17</v>
      </c>
      <c r="C60" s="16">
        <v>16.525198558030656</v>
      </c>
      <c r="D60" s="16">
        <f t="shared" ref="D60:E60" si="15">D59/D57*100</f>
        <v>12.619444686878579</v>
      </c>
      <c r="E60" s="16">
        <f t="shared" si="15"/>
        <v>16.243719594864025</v>
      </c>
      <c r="F60" s="16">
        <f>F59/F57*100</f>
        <v>15.882898565456639</v>
      </c>
      <c r="G60" s="16">
        <f>G59/G57*100</f>
        <v>18.745674255036583</v>
      </c>
      <c r="H60" s="16">
        <f>H59/H57*100</f>
        <v>24.580121015626425</v>
      </c>
      <c r="I60" s="16">
        <f>I59/I57*100</f>
        <v>14.903603623363241</v>
      </c>
      <c r="J60" s="16">
        <f>J59/J57*100</f>
        <v>32.567796610169474</v>
      </c>
    </row>
    <row r="61" spans="1:10" ht="11.1" customHeight="1">
      <c r="A61" s="76"/>
      <c r="B61" s="89"/>
      <c r="C61" s="16"/>
      <c r="D61" s="16"/>
      <c r="E61" s="16"/>
      <c r="F61" s="16"/>
      <c r="G61" s="16"/>
      <c r="H61" s="16"/>
      <c r="I61" s="16"/>
      <c r="J61" s="16"/>
    </row>
    <row r="62" spans="1:10" ht="12" customHeight="1">
      <c r="A62" s="76" t="s">
        <v>27</v>
      </c>
      <c r="B62" s="89"/>
      <c r="C62" s="11"/>
      <c r="D62" s="11"/>
      <c r="E62" s="11"/>
      <c r="F62" s="11"/>
      <c r="G62" s="11"/>
      <c r="H62" s="11"/>
      <c r="I62" s="11"/>
      <c r="J62" s="11"/>
    </row>
    <row r="63" spans="1:10" ht="12" customHeight="1">
      <c r="A63" s="76" t="s">
        <v>161</v>
      </c>
      <c r="B63" s="89" t="s">
        <v>9</v>
      </c>
      <c r="C63" s="11">
        <v>13.1</v>
      </c>
      <c r="D63" s="11">
        <v>17</v>
      </c>
      <c r="E63" s="11">
        <v>18.5</v>
      </c>
      <c r="F63" s="11">
        <v>18.2</v>
      </c>
      <c r="G63" s="11">
        <v>20.100000000000001</v>
      </c>
      <c r="H63" s="11">
        <v>26.4</v>
      </c>
      <c r="I63" s="11">
        <v>33.799999999999997</v>
      </c>
      <c r="J63" s="11">
        <v>27.5</v>
      </c>
    </row>
    <row r="64" spans="1:10" ht="12" customHeight="1">
      <c r="A64" s="76" t="s">
        <v>134</v>
      </c>
      <c r="B64" s="91" t="s">
        <v>12</v>
      </c>
      <c r="C64" s="11">
        <v>14.1</v>
      </c>
      <c r="D64" s="11">
        <v>20.100000000000001</v>
      </c>
      <c r="E64" s="11">
        <v>21.1</v>
      </c>
      <c r="F64" s="11">
        <v>21.6</v>
      </c>
      <c r="G64" s="11">
        <v>22.6</v>
      </c>
      <c r="H64" s="11">
        <v>31.9</v>
      </c>
      <c r="I64" s="11">
        <v>40.9</v>
      </c>
      <c r="J64" s="11">
        <v>32</v>
      </c>
    </row>
    <row r="65" spans="1:10" ht="12" customHeight="1">
      <c r="A65" s="76" t="s">
        <v>135</v>
      </c>
      <c r="B65" s="91" t="s">
        <v>12</v>
      </c>
      <c r="C65" s="11">
        <v>10.1</v>
      </c>
      <c r="D65" s="11">
        <v>11.7</v>
      </c>
      <c r="E65" s="11">
        <v>12.3</v>
      </c>
      <c r="F65" s="11">
        <v>11.6</v>
      </c>
      <c r="G65" s="11">
        <v>13</v>
      </c>
      <c r="H65" s="11">
        <v>13.9</v>
      </c>
      <c r="I65" s="11">
        <v>18.2</v>
      </c>
      <c r="J65" s="11">
        <v>18</v>
      </c>
    </row>
    <row r="66" spans="1:10" ht="11.1" customHeight="1">
      <c r="A66" s="76"/>
      <c r="B66" s="89"/>
      <c r="C66" s="13"/>
      <c r="D66" s="13"/>
      <c r="E66" s="13"/>
      <c r="F66" s="13"/>
      <c r="G66" s="13"/>
      <c r="H66" s="13"/>
      <c r="I66" s="13"/>
      <c r="J66" s="13"/>
    </row>
    <row r="67" spans="1:10" ht="11.25" customHeight="1">
      <c r="A67" s="87" t="s">
        <v>24</v>
      </c>
      <c r="B67" s="95" t="s">
        <v>158</v>
      </c>
      <c r="C67" s="14">
        <v>3.5289999999999626</v>
      </c>
      <c r="D67" s="14">
        <f t="shared" ref="D67:I67" si="16">D21-D41-D59</f>
        <v>1.4132857142857063</v>
      </c>
      <c r="E67" s="14">
        <f t="shared" si="16"/>
        <v>2.0609999999999769</v>
      </c>
      <c r="F67" s="14">
        <f t="shared" si="16"/>
        <v>1.0267142857142204</v>
      </c>
      <c r="G67" s="14">
        <f t="shared" si="16"/>
        <v>2.4931428571427912</v>
      </c>
      <c r="H67" s="14">
        <f t="shared" si="16"/>
        <v>2.0429999999999353</v>
      </c>
      <c r="I67" s="14">
        <f t="shared" si="16"/>
        <v>2.2839999999999234</v>
      </c>
      <c r="J67" s="54" t="s">
        <v>102</v>
      </c>
    </row>
    <row r="68" spans="1:10" ht="12.75" customHeight="1">
      <c r="A68" s="2" t="s">
        <v>157</v>
      </c>
      <c r="B68" s="1"/>
      <c r="C68" s="6"/>
      <c r="D68" s="6"/>
      <c r="E68" s="6"/>
      <c r="F68" s="6"/>
      <c r="G68" s="6"/>
      <c r="H68" s="6"/>
      <c r="I68" s="6"/>
      <c r="J68" s="6"/>
    </row>
    <row r="69" spans="1:10" ht="12.75" customHeight="1">
      <c r="A69" s="3" t="s">
        <v>174</v>
      </c>
      <c r="B69" s="1"/>
      <c r="C69" s="6"/>
      <c r="D69" s="6"/>
      <c r="E69" s="6"/>
      <c r="F69" s="6"/>
      <c r="G69" s="6"/>
      <c r="H69" s="6"/>
      <c r="I69" s="6"/>
      <c r="J69" s="6"/>
    </row>
    <row r="70" spans="1:10" ht="12.75" customHeight="1">
      <c r="A70" s="3" t="s">
        <v>169</v>
      </c>
      <c r="B70" s="1"/>
      <c r="C70" s="6"/>
      <c r="D70" s="6"/>
      <c r="E70" s="6"/>
      <c r="F70" s="6"/>
      <c r="G70" s="6"/>
      <c r="H70" s="6"/>
      <c r="I70" s="6"/>
      <c r="J70" s="6"/>
    </row>
    <row r="71" spans="1:10" ht="12.75" customHeight="1">
      <c r="A71" s="3" t="s">
        <v>160</v>
      </c>
      <c r="B71" s="1"/>
      <c r="C71" s="6"/>
      <c r="D71" s="6"/>
      <c r="E71" s="6"/>
      <c r="F71" s="6"/>
      <c r="G71" s="6"/>
      <c r="H71" s="6"/>
      <c r="I71" s="6"/>
      <c r="J71" s="6"/>
    </row>
    <row r="72" spans="1:10" ht="12.75" customHeight="1">
      <c r="A72" s="2" t="s">
        <v>146</v>
      </c>
      <c r="B72" s="1"/>
      <c r="C72" s="6"/>
      <c r="D72" s="6"/>
      <c r="E72" s="6"/>
      <c r="F72" s="6"/>
      <c r="G72" s="6"/>
      <c r="H72" s="6"/>
      <c r="I72" s="6"/>
      <c r="J72" s="6"/>
    </row>
    <row r="73" spans="1:10">
      <c r="A73" s="3" t="s">
        <v>147</v>
      </c>
      <c r="B73" s="1"/>
      <c r="C73" s="6"/>
      <c r="D73" s="6"/>
      <c r="E73" s="6"/>
      <c r="F73" s="6"/>
      <c r="G73" s="6"/>
      <c r="H73" s="6"/>
      <c r="I73" s="6"/>
      <c r="J73" s="6"/>
    </row>
    <row r="74" spans="1:10">
      <c r="A74" s="3" t="s">
        <v>138</v>
      </c>
      <c r="B74" s="1"/>
    </row>
    <row r="75" spans="1:10">
      <c r="A75" s="1"/>
      <c r="B75" s="1"/>
    </row>
    <row r="76" spans="1:10">
      <c r="A76" s="1"/>
      <c r="B76" s="1"/>
    </row>
    <row r="77" spans="1:10">
      <c r="A77" s="1"/>
      <c r="B77" s="1"/>
    </row>
    <row r="78" spans="1:10">
      <c r="A78" s="1"/>
      <c r="B78" s="1"/>
    </row>
    <row r="79" spans="1:10">
      <c r="A79" s="1"/>
      <c r="B79" s="1"/>
    </row>
    <row r="80" spans="1:10">
      <c r="A80" s="1"/>
      <c r="B80" s="1"/>
    </row>
    <row r="81" spans="1:2">
      <c r="A81" s="1"/>
      <c r="B81" s="57"/>
    </row>
    <row r="82" spans="1:2">
      <c r="B82" s="57"/>
    </row>
  </sheetData>
  <phoneticPr fontId="4" type="noConversion"/>
  <pageMargins left="0.66700000000000004" right="0.66700000000000004" top="0.5" bottom="0.5" header="0" footer="0"/>
  <pageSetup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X88"/>
  <sheetViews>
    <sheetView showGridLines="0" zoomScale="150" zoomScaleNormal="150" workbookViewId="0">
      <pane xSplit="1" ySplit="7" topLeftCell="B67" activePane="bottomRight" state="frozen"/>
      <selection pane="topRight" activeCell="B1" sqref="B1"/>
      <selection pane="bottomLeft" activeCell="A8" sqref="A8"/>
      <selection pane="bottomRight" activeCell="A79" sqref="A79"/>
    </sheetView>
  </sheetViews>
  <sheetFormatPr defaultColWidth="9" defaultRowHeight="13.2"/>
  <cols>
    <col min="1" max="1" width="7.77734375" style="31" customWidth="1"/>
    <col min="2" max="2" width="8.77734375" style="63" customWidth="1"/>
    <col min="3" max="3" width="9.21875" style="63" customWidth="1"/>
    <col min="4" max="5" width="8.77734375" style="63" customWidth="1"/>
    <col min="6" max="6" width="0.77734375" style="63" customWidth="1"/>
    <col min="7" max="7" width="10.33203125" style="63" customWidth="1"/>
    <col min="8" max="8" width="7.77734375" style="64" customWidth="1"/>
    <col min="9" max="9" width="10.109375" style="63" customWidth="1"/>
    <col min="10" max="10" width="8.77734375" style="63" customWidth="1"/>
    <col min="11" max="11" width="12.88671875" style="63" customWidth="1"/>
    <col min="12" max="12" width="0.77734375" style="63" customWidth="1"/>
    <col min="13" max="13" width="8.77734375" style="63" customWidth="1"/>
    <col min="14" max="14" width="8.77734375" style="32" customWidth="1"/>
    <col min="15" max="15" width="1.109375" style="21" customWidth="1"/>
    <col min="16" max="16" width="9.33203125" style="24" customWidth="1"/>
    <col min="17" max="17" width="9" style="25" customWidth="1"/>
    <col min="18" max="16384" width="9" style="19"/>
  </cols>
  <sheetData>
    <row r="1" spans="1:17" ht="11.1" customHeight="1">
      <c r="A1" s="104" t="s">
        <v>165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1"/>
      <c r="O1" s="103"/>
      <c r="P1" s="103"/>
      <c r="Q1" s="213"/>
    </row>
    <row r="2" spans="1:17" ht="15.75" customHeight="1">
      <c r="A2" s="105"/>
      <c r="B2" s="99" t="s">
        <v>30</v>
      </c>
      <c r="C2" s="99"/>
      <c r="D2" s="99"/>
      <c r="E2" s="99"/>
      <c r="F2" s="214"/>
      <c r="G2" s="99"/>
      <c r="H2" s="100" t="s">
        <v>31</v>
      </c>
      <c r="I2" s="99"/>
      <c r="J2" s="99"/>
      <c r="K2" s="99"/>
      <c r="L2" s="214"/>
      <c r="M2" s="99" t="s">
        <v>32</v>
      </c>
      <c r="N2" s="97"/>
      <c r="O2" s="215"/>
      <c r="P2" s="216"/>
      <c r="Q2" s="217"/>
    </row>
    <row r="3" spans="1:17" ht="13.5" customHeight="1">
      <c r="A3" s="106" t="s">
        <v>33</v>
      </c>
      <c r="B3" s="214"/>
      <c r="C3" s="214"/>
      <c r="D3" s="214"/>
      <c r="E3" s="214"/>
      <c r="F3" s="214"/>
      <c r="G3" s="99"/>
      <c r="H3" s="99" t="s">
        <v>34</v>
      </c>
      <c r="I3" s="99"/>
      <c r="J3" s="214"/>
      <c r="K3" s="214" t="s">
        <v>35</v>
      </c>
      <c r="L3" s="214"/>
      <c r="M3" s="99" t="s">
        <v>36</v>
      </c>
      <c r="N3" s="101"/>
      <c r="O3" s="215"/>
      <c r="P3" s="216" t="s">
        <v>37</v>
      </c>
      <c r="Q3" s="217" t="s">
        <v>38</v>
      </c>
    </row>
    <row r="4" spans="1:17" ht="9.9" customHeight="1">
      <c r="A4" s="106" t="s">
        <v>39</v>
      </c>
      <c r="B4" s="214" t="s">
        <v>107</v>
      </c>
      <c r="C4" s="214" t="s">
        <v>40</v>
      </c>
      <c r="D4" s="214" t="s">
        <v>41</v>
      </c>
      <c r="E4" s="214" t="s">
        <v>35</v>
      </c>
      <c r="F4" s="218"/>
      <c r="G4" s="218" t="s">
        <v>42</v>
      </c>
      <c r="H4" s="214"/>
      <c r="I4" s="214"/>
      <c r="J4" s="214" t="s">
        <v>43</v>
      </c>
      <c r="K4" s="214" t="s">
        <v>44</v>
      </c>
      <c r="L4" s="214"/>
      <c r="M4" s="214"/>
      <c r="N4" s="219" t="s">
        <v>45</v>
      </c>
      <c r="O4" s="215"/>
      <c r="P4" s="216" t="s">
        <v>46</v>
      </c>
      <c r="Q4" s="217" t="s">
        <v>47</v>
      </c>
    </row>
    <row r="5" spans="1:17" ht="10.5" customHeight="1">
      <c r="A5" s="123" t="s">
        <v>164</v>
      </c>
      <c r="B5" s="96" t="s">
        <v>48</v>
      </c>
      <c r="C5" s="96" t="s">
        <v>49</v>
      </c>
      <c r="D5" s="96"/>
      <c r="E5" s="96"/>
      <c r="F5" s="96"/>
      <c r="G5" s="96" t="s">
        <v>50</v>
      </c>
      <c r="H5" s="96" t="s">
        <v>51</v>
      </c>
      <c r="I5" s="96" t="s">
        <v>35</v>
      </c>
      <c r="J5" s="96"/>
      <c r="K5" s="96" t="s">
        <v>52</v>
      </c>
      <c r="L5" s="96"/>
      <c r="M5" s="96" t="s">
        <v>35</v>
      </c>
      <c r="N5" s="97" t="s">
        <v>53</v>
      </c>
      <c r="O5" s="102"/>
      <c r="P5" s="98" t="s">
        <v>54</v>
      </c>
      <c r="Q5" s="220" t="s">
        <v>55</v>
      </c>
    </row>
    <row r="6" spans="1:17" ht="13.35" customHeight="1">
      <c r="A6" s="139"/>
      <c r="B6" s="141"/>
      <c r="C6" s="142"/>
      <c r="D6" s="142"/>
      <c r="E6" s="142"/>
      <c r="F6" s="142"/>
      <c r="G6" s="142"/>
      <c r="H6" s="142" t="s">
        <v>56</v>
      </c>
      <c r="I6" s="142"/>
      <c r="J6" s="142"/>
      <c r="K6" s="142"/>
      <c r="L6" s="142"/>
      <c r="M6" s="142"/>
      <c r="N6" s="143" t="s">
        <v>17</v>
      </c>
      <c r="O6" s="144"/>
      <c r="P6" s="145" t="s">
        <v>57</v>
      </c>
      <c r="Q6" s="146" t="s">
        <v>17</v>
      </c>
    </row>
    <row r="7" spans="1:17" ht="6" customHeight="1">
      <c r="A7" s="105"/>
      <c r="B7" s="147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22"/>
      <c r="Q7" s="148"/>
    </row>
    <row r="8" spans="1:17" ht="10.35" customHeight="1">
      <c r="A8" s="106" t="s">
        <v>58</v>
      </c>
      <c r="B8" s="147">
        <v>16.439</v>
      </c>
      <c r="C8" s="62">
        <v>83.805000000000007</v>
      </c>
      <c r="D8" s="62">
        <v>1.4</v>
      </c>
      <c r="E8" s="62">
        <f>B8+C8+D8</f>
        <v>101.64400000000001</v>
      </c>
      <c r="F8" s="62"/>
      <c r="G8" s="62">
        <f>I8-H8</f>
        <v>34.005000000000003</v>
      </c>
      <c r="H8" s="62">
        <v>2.5</v>
      </c>
      <c r="I8" s="62">
        <v>36.505000000000003</v>
      </c>
      <c r="J8" s="149">
        <v>46.5</v>
      </c>
      <c r="K8" s="62">
        <f>+J8+I8</f>
        <v>83.004999999999995</v>
      </c>
      <c r="L8" s="62"/>
      <c r="M8" s="62">
        <f>+E8-K8</f>
        <v>18.63900000000001</v>
      </c>
      <c r="N8" s="22">
        <f>+M8/K8*100</f>
        <v>22.455273778688046</v>
      </c>
      <c r="P8" s="150">
        <v>5.17</v>
      </c>
      <c r="Q8" s="151">
        <v>73.55</v>
      </c>
    </row>
    <row r="9" spans="1:17" ht="10.35" customHeight="1">
      <c r="A9" s="106" t="s">
        <v>59</v>
      </c>
      <c r="B9" s="147">
        <v>18.638999999999999</v>
      </c>
      <c r="C9" s="62">
        <v>85.768000000000001</v>
      </c>
      <c r="D9" s="62">
        <v>1.1000000000000001</v>
      </c>
      <c r="E9" s="62">
        <f>B9+C9+D9</f>
        <v>105.50699999999999</v>
      </c>
      <c r="F9" s="62"/>
      <c r="G9" s="62">
        <f>I9-H9</f>
        <v>34.667999999999999</v>
      </c>
      <c r="H9" s="62">
        <v>2.5</v>
      </c>
      <c r="I9" s="62">
        <v>37.167999999999999</v>
      </c>
      <c r="J9" s="149">
        <v>56.9</v>
      </c>
      <c r="K9" s="62">
        <f>+J9+I9</f>
        <v>94.067999999999998</v>
      </c>
      <c r="L9" s="62"/>
      <c r="M9" s="62">
        <f>+E9-K9</f>
        <v>11.438999999999993</v>
      </c>
      <c r="N9" s="22">
        <f>+M9/K9*100</f>
        <v>12.160352085725211</v>
      </c>
      <c r="P9" s="150">
        <v>5.34</v>
      </c>
      <c r="Q9" s="151">
        <v>72.959999999999994</v>
      </c>
    </row>
    <row r="10" spans="1:17" ht="10.35" customHeight="1">
      <c r="A10" s="106" t="s">
        <v>60</v>
      </c>
      <c r="B10" s="147">
        <v>11.439</v>
      </c>
      <c r="C10" s="62">
        <v>85.438999999999993</v>
      </c>
      <c r="D10" s="62">
        <v>0.5</v>
      </c>
      <c r="E10" s="62">
        <f>B10+C10+D10</f>
        <v>97.377999999999986</v>
      </c>
      <c r="F10" s="62"/>
      <c r="G10" s="62">
        <f>I10-H10</f>
        <v>35.238999999999997</v>
      </c>
      <c r="H10" s="62">
        <v>3</v>
      </c>
      <c r="I10" s="62">
        <v>38.238999999999997</v>
      </c>
      <c r="J10" s="149">
        <v>54</v>
      </c>
      <c r="K10" s="62">
        <f>+J10+I10</f>
        <v>92.239000000000004</v>
      </c>
      <c r="L10" s="62"/>
      <c r="M10" s="62">
        <f>+E10-K10</f>
        <v>5.1389999999999816</v>
      </c>
      <c r="N10" s="22">
        <f>+M10/K10*100</f>
        <v>5.5713960472251234</v>
      </c>
      <c r="P10" s="150">
        <v>6.73</v>
      </c>
      <c r="Q10" s="151">
        <v>72.989999999999995</v>
      </c>
    </row>
    <row r="11" spans="1:17" ht="10.35" customHeight="1">
      <c r="A11" s="106" t="s">
        <v>61</v>
      </c>
      <c r="B11" s="147">
        <v>5.1390000000000002</v>
      </c>
      <c r="C11" s="62">
        <v>92.765000000000001</v>
      </c>
      <c r="D11" s="62">
        <v>0.2</v>
      </c>
      <c r="E11" s="62">
        <f>B11+C11+D11</f>
        <v>98.103999999999999</v>
      </c>
      <c r="F11" s="62"/>
      <c r="G11" s="62">
        <f>I11-H11</f>
        <v>37.003999999999998</v>
      </c>
      <c r="H11" s="62">
        <v>3.6</v>
      </c>
      <c r="I11" s="62">
        <v>40.603999999999999</v>
      </c>
      <c r="J11" s="149">
        <v>49.7</v>
      </c>
      <c r="K11" s="62">
        <v>90.304000000000002</v>
      </c>
      <c r="L11" s="62"/>
      <c r="M11" s="62">
        <v>7.8390000000000004</v>
      </c>
      <c r="N11" s="22">
        <f>+M11/K11*100</f>
        <v>8.6806785967399005</v>
      </c>
      <c r="P11" s="150">
        <v>13.8</v>
      </c>
      <c r="Q11" s="151">
        <v>72.099999999999994</v>
      </c>
    </row>
    <row r="12" spans="1:17" ht="6" customHeight="1">
      <c r="A12" s="106"/>
      <c r="B12" s="147"/>
      <c r="C12" s="62"/>
      <c r="D12" s="62"/>
      <c r="E12" s="62"/>
      <c r="F12" s="62"/>
      <c r="G12" s="62"/>
      <c r="H12" s="62"/>
      <c r="I12" s="62"/>
      <c r="J12" s="149"/>
      <c r="K12" s="62"/>
      <c r="L12" s="62"/>
      <c r="M12" s="62"/>
      <c r="N12" s="22"/>
      <c r="P12" s="150"/>
      <c r="Q12" s="148"/>
    </row>
    <row r="13" spans="1:17" ht="10.35" customHeight="1">
      <c r="A13" s="106" t="s">
        <v>62</v>
      </c>
      <c r="B13" s="147">
        <v>7.8390000000000004</v>
      </c>
      <c r="C13" s="62">
        <v>112.386</v>
      </c>
      <c r="D13" s="62">
        <v>0</v>
      </c>
      <c r="E13" s="62">
        <f>B13+C13+D13</f>
        <v>120.22499999999999</v>
      </c>
      <c r="F13" s="62"/>
      <c r="G13" s="62">
        <f>I13-H13</f>
        <v>39.585999999999999</v>
      </c>
      <c r="H13" s="62">
        <v>4</v>
      </c>
      <c r="I13" s="62">
        <v>43.585999999999999</v>
      </c>
      <c r="J13" s="149">
        <v>69.5</v>
      </c>
      <c r="K13" s="62">
        <v>113.086</v>
      </c>
      <c r="L13" s="62"/>
      <c r="M13" s="62">
        <f>+E13-K13</f>
        <v>7.1389999999999958</v>
      </c>
      <c r="N13" s="22">
        <f>+M13/K13*100</f>
        <v>6.3128946111808677</v>
      </c>
      <c r="P13" s="150">
        <v>11.2</v>
      </c>
      <c r="Q13" s="151">
        <v>71.930000000000007</v>
      </c>
    </row>
    <row r="14" spans="1:17" ht="10.35" customHeight="1">
      <c r="A14" s="106" t="s">
        <v>63</v>
      </c>
      <c r="B14" s="147">
        <v>7.1390000000000002</v>
      </c>
      <c r="C14" s="62">
        <v>128.43700000000001</v>
      </c>
      <c r="D14" s="62">
        <v>0</v>
      </c>
      <c r="E14" s="62">
        <f>B14+C14+D14</f>
        <v>135.57600000000002</v>
      </c>
      <c r="F14" s="62"/>
      <c r="G14" s="62">
        <f>I14-H14</f>
        <v>38.637</v>
      </c>
      <c r="H14" s="62">
        <v>3.5</v>
      </c>
      <c r="I14" s="62">
        <v>42.137</v>
      </c>
      <c r="J14" s="149">
        <v>56.5</v>
      </c>
      <c r="K14" s="62">
        <v>98.637</v>
      </c>
      <c r="L14" s="62"/>
      <c r="M14" s="62">
        <f>+E14-K14</f>
        <v>36.939000000000021</v>
      </c>
      <c r="N14" s="22">
        <f>+M14/K14*100</f>
        <v>37.449435810091572</v>
      </c>
      <c r="P14" s="150">
        <v>8.35</v>
      </c>
      <c r="Q14" s="151">
        <v>70.38</v>
      </c>
    </row>
    <row r="15" spans="1:17" ht="10.35" customHeight="1">
      <c r="A15" s="106" t="s">
        <v>64</v>
      </c>
      <c r="B15" s="147">
        <v>36.939</v>
      </c>
      <c r="C15" s="62">
        <v>115.648</v>
      </c>
      <c r="D15" s="62">
        <v>0</v>
      </c>
      <c r="E15" s="62">
        <f>B15+C15+D15</f>
        <v>152.58699999999999</v>
      </c>
      <c r="F15" s="62"/>
      <c r="G15" s="62">
        <f>I15-H15</f>
        <v>43.247999999999998</v>
      </c>
      <c r="H15" s="62">
        <v>3.2</v>
      </c>
      <c r="I15" s="62">
        <v>46.448</v>
      </c>
      <c r="J15" s="149">
        <v>65.599999999999994</v>
      </c>
      <c r="K15" s="62">
        <v>112.048</v>
      </c>
      <c r="L15" s="62"/>
      <c r="M15" s="62">
        <f>+E15-K15</f>
        <v>40.538999999999987</v>
      </c>
      <c r="N15" s="22">
        <f>+M15/K15*100</f>
        <v>36.180029987148352</v>
      </c>
      <c r="P15" s="150">
        <v>7.02</v>
      </c>
      <c r="Q15" s="151">
        <v>72.11</v>
      </c>
    </row>
    <row r="16" spans="1:17" ht="10.35" customHeight="1">
      <c r="A16" s="140" t="s">
        <v>65</v>
      </c>
      <c r="B16" s="147">
        <v>40.539000000000001</v>
      </c>
      <c r="C16" s="62">
        <v>99.222999999999999</v>
      </c>
      <c r="D16" s="62">
        <v>0.1</v>
      </c>
      <c r="E16" s="62">
        <f>B16+C16+D16</f>
        <v>139.86199999999999</v>
      </c>
      <c r="F16" s="62"/>
      <c r="G16" s="62">
        <f>I16-H16</f>
        <v>35.323</v>
      </c>
      <c r="H16" s="62">
        <v>4.3</v>
      </c>
      <c r="I16" s="62">
        <v>39.622999999999998</v>
      </c>
      <c r="J16" s="149">
        <v>72.8</v>
      </c>
      <c r="K16" s="62">
        <v>112.423</v>
      </c>
      <c r="L16" s="62"/>
      <c r="M16" s="62">
        <f>+E16-K16</f>
        <v>27.438999999999993</v>
      </c>
      <c r="N16" s="22">
        <f>+M16/K16*100</f>
        <v>24.406927408092642</v>
      </c>
      <c r="P16" s="150">
        <v>9.49</v>
      </c>
      <c r="Q16" s="151">
        <v>69.33</v>
      </c>
    </row>
    <row r="17" spans="1:17" ht="6" customHeight="1">
      <c r="A17" s="140"/>
      <c r="B17" s="147"/>
      <c r="C17" s="62"/>
      <c r="D17" s="62"/>
      <c r="E17" s="62"/>
      <c r="F17" s="62"/>
      <c r="G17" s="62"/>
      <c r="H17" s="62"/>
      <c r="I17" s="62"/>
      <c r="J17" s="149"/>
      <c r="K17" s="62"/>
      <c r="L17" s="62"/>
      <c r="M17" s="62"/>
      <c r="N17" s="22"/>
      <c r="P17" s="150"/>
      <c r="Q17" s="148"/>
    </row>
    <row r="18" spans="1:17" ht="10.35" customHeight="1">
      <c r="A18" s="106" t="s">
        <v>66</v>
      </c>
      <c r="B18" s="147">
        <v>27.439</v>
      </c>
      <c r="C18" s="62">
        <v>133.16999999999999</v>
      </c>
      <c r="D18" s="62">
        <v>0.1</v>
      </c>
      <c r="E18" s="62">
        <f>B18+C18+D18</f>
        <v>160.70899999999997</v>
      </c>
      <c r="F18" s="62"/>
      <c r="G18" s="62">
        <f>I18-H18</f>
        <v>49.07</v>
      </c>
      <c r="H18" s="62">
        <v>4.3</v>
      </c>
      <c r="I18" s="62">
        <v>53.37</v>
      </c>
      <c r="J18" s="149">
        <v>75.7</v>
      </c>
      <c r="K18" s="62">
        <v>129.07</v>
      </c>
      <c r="L18" s="62"/>
      <c r="M18" s="62">
        <f>+E18-K18</f>
        <v>31.638999999999982</v>
      </c>
      <c r="N18" s="22">
        <f>+M18/K18*100</f>
        <v>24.513054931432542</v>
      </c>
      <c r="P18" s="150">
        <v>8.16</v>
      </c>
      <c r="Q18" s="151">
        <v>70.72</v>
      </c>
    </row>
    <row r="19" spans="1:17" ht="10.35" customHeight="1">
      <c r="A19" s="106" t="s">
        <v>67</v>
      </c>
      <c r="B19" s="147">
        <v>31.638999999999999</v>
      </c>
      <c r="C19" s="62">
        <v>131.947</v>
      </c>
      <c r="D19" s="62">
        <v>0.1</v>
      </c>
      <c r="E19" s="62">
        <f>B19+C19+D19</f>
        <v>163.68600000000001</v>
      </c>
      <c r="F19" s="62"/>
      <c r="G19" s="62">
        <f>I19-H19</f>
        <v>49.803000000000004</v>
      </c>
      <c r="H19" s="62">
        <v>4.8</v>
      </c>
      <c r="I19" s="62">
        <v>54.603000000000002</v>
      </c>
      <c r="J19" s="149">
        <v>83.334000000000003</v>
      </c>
      <c r="K19" s="62">
        <v>137.93700000000001</v>
      </c>
      <c r="L19" s="62"/>
      <c r="M19" s="62">
        <f>+E19-K19</f>
        <v>25.748999999999995</v>
      </c>
      <c r="N19" s="22">
        <f>+M19/K19*100</f>
        <v>18.667217642836942</v>
      </c>
      <c r="P19" s="150">
        <v>10.5</v>
      </c>
      <c r="Q19" s="151">
        <v>71.84</v>
      </c>
    </row>
    <row r="20" spans="1:17" ht="10.35" customHeight="1">
      <c r="A20" s="106" t="s">
        <v>68</v>
      </c>
      <c r="B20" s="147">
        <v>25.795999999999999</v>
      </c>
      <c r="C20" s="62">
        <v>146.15</v>
      </c>
      <c r="D20" s="62">
        <v>0.2</v>
      </c>
      <c r="E20" s="62">
        <f>B20+C20+D20</f>
        <v>172.14599999999999</v>
      </c>
      <c r="F20" s="62"/>
      <c r="G20" s="62">
        <f>I20-H20</f>
        <v>57.375</v>
      </c>
      <c r="H20" s="62">
        <v>5.0999999999999996</v>
      </c>
      <c r="I20" s="62">
        <v>62.475000000000001</v>
      </c>
      <c r="J20" s="149">
        <v>93.137</v>
      </c>
      <c r="K20" s="62">
        <f>I20+J20</f>
        <v>155.61199999999999</v>
      </c>
      <c r="L20" s="62"/>
      <c r="M20" s="62">
        <f>+E20-K20</f>
        <v>16.533999999999992</v>
      </c>
      <c r="N20" s="22">
        <f>+M20/K20*100</f>
        <v>10.625144590391482</v>
      </c>
      <c r="P20" s="150">
        <v>12.8</v>
      </c>
      <c r="Q20" s="151">
        <v>72.53</v>
      </c>
    </row>
    <row r="21" spans="1:17" ht="10.35" customHeight="1">
      <c r="A21" s="106" t="s">
        <v>69</v>
      </c>
      <c r="B21" s="147">
        <f>M20</f>
        <v>16.533999999999992</v>
      </c>
      <c r="C21" s="62">
        <v>182.74199999999999</v>
      </c>
      <c r="D21" s="62">
        <v>0.4</v>
      </c>
      <c r="E21" s="62">
        <f>B21+C21+D21</f>
        <v>199.67599999999999</v>
      </c>
      <c r="F21" s="62"/>
      <c r="G21" s="62">
        <f>I21-H21</f>
        <v>63.955000000000005</v>
      </c>
      <c r="H21" s="62">
        <v>4.4000000000000004</v>
      </c>
      <c r="I21" s="62">
        <v>68.355000000000004</v>
      </c>
      <c r="J21" s="149">
        <v>82.343000000000004</v>
      </c>
      <c r="K21" s="62">
        <f>I21+J21</f>
        <v>150.69800000000001</v>
      </c>
      <c r="L21" s="62"/>
      <c r="M21" s="62">
        <f>+E21-K21</f>
        <v>48.97799999999998</v>
      </c>
      <c r="N21" s="22">
        <f>+M21/K21*100</f>
        <v>32.50076311563523</v>
      </c>
      <c r="P21" s="150">
        <v>9.0500000000000007</v>
      </c>
      <c r="Q21" s="151">
        <v>72.150000000000006</v>
      </c>
    </row>
    <row r="22" spans="1:17" ht="6" customHeight="1">
      <c r="A22" s="106"/>
      <c r="B22" s="147"/>
      <c r="C22" s="62"/>
      <c r="D22" s="62"/>
      <c r="E22" s="62"/>
      <c r="F22" s="62"/>
      <c r="G22" s="62"/>
      <c r="H22" s="62"/>
      <c r="I22" s="62"/>
      <c r="J22" s="149"/>
      <c r="K22" s="62"/>
      <c r="L22" s="62"/>
      <c r="M22" s="62"/>
      <c r="N22" s="22"/>
      <c r="P22" s="150"/>
      <c r="Q22" s="148"/>
    </row>
    <row r="23" spans="1:17" ht="10.35" customHeight="1">
      <c r="A23" s="106" t="s">
        <v>70</v>
      </c>
      <c r="B23" s="147">
        <f>M21</f>
        <v>48.97799999999998</v>
      </c>
      <c r="C23" s="62">
        <v>153.637</v>
      </c>
      <c r="D23" s="62">
        <v>0.7</v>
      </c>
      <c r="E23" s="62">
        <f>B23+C23+D23</f>
        <v>203.31499999999997</v>
      </c>
      <c r="F23" s="62"/>
      <c r="G23" s="62">
        <f>I23-H23</f>
        <v>59.850999999999999</v>
      </c>
      <c r="H23" s="62">
        <v>3.2</v>
      </c>
      <c r="I23" s="62">
        <v>63.051000000000002</v>
      </c>
      <c r="J23" s="149">
        <v>68.825000000000003</v>
      </c>
      <c r="K23" s="62">
        <f>I23+J23</f>
        <v>131.876</v>
      </c>
      <c r="L23" s="62"/>
      <c r="M23" s="62">
        <f>+E23-K23</f>
        <v>71.438999999999965</v>
      </c>
      <c r="N23" s="22">
        <f>+M23/K23*100</f>
        <v>54.17134277654764</v>
      </c>
      <c r="P23" s="150">
        <v>7.91</v>
      </c>
      <c r="Q23" s="151">
        <v>71.19</v>
      </c>
    </row>
    <row r="24" spans="1:17" ht="10.35" customHeight="1">
      <c r="A24" s="106" t="s">
        <v>71</v>
      </c>
      <c r="B24" s="147">
        <f>M23</f>
        <v>71.438999999999965</v>
      </c>
      <c r="C24" s="62">
        <v>99.72</v>
      </c>
      <c r="D24" s="62">
        <v>0.9</v>
      </c>
      <c r="E24" s="62">
        <f>B24+C24+D24</f>
        <v>172.05899999999997</v>
      </c>
      <c r="F24" s="62"/>
      <c r="G24" s="62">
        <f>I24-H24</f>
        <v>51.550000000000004</v>
      </c>
      <c r="H24" s="62">
        <v>3.3</v>
      </c>
      <c r="I24" s="62">
        <v>54.85</v>
      </c>
      <c r="J24" s="149">
        <v>70.3</v>
      </c>
      <c r="K24" s="62">
        <f>I24+J24</f>
        <v>125.15</v>
      </c>
      <c r="L24" s="62"/>
      <c r="M24" s="62">
        <f>+E24-K24</f>
        <v>46.908999999999963</v>
      </c>
      <c r="N24" s="22">
        <f>+M24/K24*100</f>
        <v>37.482221334398687</v>
      </c>
      <c r="P24" s="150">
        <v>8.57</v>
      </c>
      <c r="Q24" s="151">
        <v>71.099999999999994</v>
      </c>
    </row>
    <row r="25" spans="1:17" ht="10.35" customHeight="1">
      <c r="A25" s="106" t="s">
        <v>72</v>
      </c>
      <c r="B25" s="147">
        <f>M24</f>
        <v>46.908999999999963</v>
      </c>
      <c r="C25" s="62">
        <v>138.81</v>
      </c>
      <c r="D25" s="62">
        <v>1.6</v>
      </c>
      <c r="E25" s="62">
        <f>B25+C25+D25</f>
        <v>187.31899999999996</v>
      </c>
      <c r="F25" s="62"/>
      <c r="G25" s="62">
        <f>I25-H25</f>
        <v>57.418999999999997</v>
      </c>
      <c r="H25" s="62">
        <v>3.1</v>
      </c>
      <c r="I25" s="62">
        <v>60.518999999999998</v>
      </c>
      <c r="J25" s="149">
        <v>62.1</v>
      </c>
      <c r="K25" s="62">
        <f>I25+J25</f>
        <v>122.619</v>
      </c>
      <c r="L25" s="62"/>
      <c r="M25" s="62">
        <f>+E25-K25</f>
        <v>64.69999999999996</v>
      </c>
      <c r="N25" s="22">
        <f>+M25/K25*100</f>
        <v>52.765069034978232</v>
      </c>
      <c r="P25" s="150">
        <v>8.0399999999999991</v>
      </c>
      <c r="Q25" s="151">
        <v>69.599999999999994</v>
      </c>
    </row>
    <row r="26" spans="1:17" ht="10.35" customHeight="1">
      <c r="A26" s="106" t="s">
        <v>73</v>
      </c>
      <c r="B26" s="147">
        <f>M25</f>
        <v>64.69999999999996</v>
      </c>
      <c r="C26" s="62">
        <v>134.91300000000001</v>
      </c>
      <c r="D26" s="62">
        <v>2.2000000000000002</v>
      </c>
      <c r="E26" s="62">
        <f>B26+C26+D26</f>
        <v>201.81299999999996</v>
      </c>
      <c r="F26" s="62"/>
      <c r="G26" s="62">
        <f>I26-H26</f>
        <v>62.873000000000005</v>
      </c>
      <c r="H26" s="62">
        <v>2.94</v>
      </c>
      <c r="I26" s="62">
        <v>65.813000000000002</v>
      </c>
      <c r="J26" s="149">
        <v>58.7</v>
      </c>
      <c r="K26" s="62">
        <f>I26+J26</f>
        <v>124.51300000000001</v>
      </c>
      <c r="L26" s="62"/>
      <c r="M26" s="62">
        <f>+E26-K26</f>
        <v>77.299999999999955</v>
      </c>
      <c r="N26" s="22">
        <f>+M26/K26*100</f>
        <v>62.08187096929634</v>
      </c>
      <c r="P26" s="150">
        <v>6.53</v>
      </c>
      <c r="Q26" s="151">
        <v>70.78</v>
      </c>
    </row>
    <row r="27" spans="1:17" ht="6" customHeight="1">
      <c r="A27" s="106"/>
      <c r="B27" s="147"/>
      <c r="C27" s="62"/>
      <c r="D27" s="62"/>
      <c r="E27" s="62"/>
      <c r="F27" s="62"/>
      <c r="G27" s="62"/>
      <c r="H27" s="62"/>
      <c r="I27" s="62"/>
      <c r="J27" s="149"/>
      <c r="K27" s="62"/>
      <c r="L27" s="62"/>
      <c r="M27" s="62"/>
      <c r="N27" s="22"/>
      <c r="P27" s="150"/>
      <c r="Q27" s="148"/>
    </row>
    <row r="28" spans="1:17" ht="10.35" customHeight="1">
      <c r="A28" s="106" t="s">
        <v>74</v>
      </c>
      <c r="B28" s="147">
        <f>M26</f>
        <v>77.299999999999955</v>
      </c>
      <c r="C28" s="62">
        <v>133.35599999999999</v>
      </c>
      <c r="D28" s="62">
        <v>2.6</v>
      </c>
      <c r="E28" s="62">
        <f>B28+C28+D28</f>
        <v>213.25599999999994</v>
      </c>
      <c r="F28" s="62"/>
      <c r="G28" s="62">
        <f>I28-H28</f>
        <v>74.741</v>
      </c>
      <c r="H28" s="62">
        <v>2.9</v>
      </c>
      <c r="I28" s="62">
        <v>77.641000000000005</v>
      </c>
      <c r="J28" s="149">
        <v>84.2</v>
      </c>
      <c r="K28" s="62">
        <f>I28+J28</f>
        <v>161.84100000000001</v>
      </c>
      <c r="L28" s="62"/>
      <c r="M28" s="62">
        <f>+E28-K28</f>
        <v>51.414999999999935</v>
      </c>
      <c r="N28" s="22">
        <f>+M28/K28*100</f>
        <v>31.768834844075318</v>
      </c>
      <c r="P28" s="150">
        <v>3.75</v>
      </c>
      <c r="Q28" s="151">
        <v>71.2</v>
      </c>
    </row>
    <row r="29" spans="1:17" ht="10.35" customHeight="1">
      <c r="A29" s="106" t="s">
        <v>75</v>
      </c>
      <c r="B29" s="147">
        <f>M28</f>
        <v>51.414999999999935</v>
      </c>
      <c r="C29" s="62">
        <v>129.60300000000001</v>
      </c>
      <c r="D29" s="62">
        <v>3</v>
      </c>
      <c r="E29" s="62">
        <f>B29+C29+D29</f>
        <v>184.01799999999994</v>
      </c>
      <c r="F29" s="62"/>
      <c r="G29" s="62">
        <f>I29-H29</f>
        <v>76.850000000000009</v>
      </c>
      <c r="H29" s="62">
        <v>3.6</v>
      </c>
      <c r="I29" s="62">
        <v>80.45</v>
      </c>
      <c r="J29" s="149">
        <v>72.2</v>
      </c>
      <c r="K29" s="62">
        <f>I29+J29</f>
        <v>152.65</v>
      </c>
      <c r="L29" s="62"/>
      <c r="M29" s="62">
        <f>+E29-K29</f>
        <v>31.367999999999938</v>
      </c>
      <c r="N29" s="22">
        <f>+M29/K29*100</f>
        <v>20.548968227972445</v>
      </c>
      <c r="P29" s="150">
        <v>7.27</v>
      </c>
      <c r="Q29" s="151">
        <v>69.930000000000007</v>
      </c>
    </row>
    <row r="30" spans="1:17" ht="10.35" customHeight="1">
      <c r="A30" s="106" t="s">
        <v>76</v>
      </c>
      <c r="B30" s="147">
        <f>M29</f>
        <v>31.367999999999938</v>
      </c>
      <c r="C30" s="62">
        <v>159.89699999999999</v>
      </c>
      <c r="D30" s="62">
        <v>3.8</v>
      </c>
      <c r="E30" s="62">
        <f>B30+C30+D30</f>
        <v>195.06499999999994</v>
      </c>
      <c r="F30" s="62"/>
      <c r="G30" s="62">
        <f>I30-H30</f>
        <v>79.018000000000001</v>
      </c>
      <c r="H30" s="62">
        <v>3.4</v>
      </c>
      <c r="I30" s="62">
        <v>82.418000000000006</v>
      </c>
      <c r="J30" s="149">
        <v>85.903000000000006</v>
      </c>
      <c r="K30" s="62">
        <f>I30+J30</f>
        <v>168.32100000000003</v>
      </c>
      <c r="L30" s="62"/>
      <c r="M30" s="62">
        <f>+E30-K30</f>
        <v>26.743999999999915</v>
      </c>
      <c r="N30" s="22">
        <f>+M30/K30*100</f>
        <v>15.888688874234298</v>
      </c>
      <c r="P30" s="150">
        <v>6.83</v>
      </c>
      <c r="Q30" s="151">
        <v>71.489999999999995</v>
      </c>
    </row>
    <row r="31" spans="1:17" ht="10.35" customHeight="1">
      <c r="A31" s="106" t="s">
        <v>77</v>
      </c>
      <c r="B31" s="147">
        <f>M30</f>
        <v>26.743999999999915</v>
      </c>
      <c r="C31" s="62">
        <v>154.48699999999999</v>
      </c>
      <c r="D31" s="62">
        <v>4.3780000000000001</v>
      </c>
      <c r="E31" s="62">
        <f>B31+C31+D31</f>
        <v>185.60899999999992</v>
      </c>
      <c r="F31" s="62"/>
      <c r="G31" s="62">
        <f>I31-H31</f>
        <v>78.316000000000003</v>
      </c>
      <c r="H31" s="62">
        <v>3.6</v>
      </c>
      <c r="I31" s="62">
        <v>81.915999999999997</v>
      </c>
      <c r="J31" s="149">
        <v>77.382999999999996</v>
      </c>
      <c r="K31" s="62">
        <f>I31+J31</f>
        <v>159.29899999999998</v>
      </c>
      <c r="L31" s="62"/>
      <c r="M31" s="62">
        <f>+E31-K31</f>
        <v>26.309999999999945</v>
      </c>
      <c r="N31" s="22">
        <f>+M31/K31*100</f>
        <v>16.516111212248632</v>
      </c>
      <c r="P31" s="150">
        <v>7.35</v>
      </c>
      <c r="Q31" s="151">
        <v>72.599999999999994</v>
      </c>
    </row>
    <row r="32" spans="1:17" ht="6" customHeight="1">
      <c r="A32" s="106"/>
      <c r="B32" s="147"/>
      <c r="C32" s="62"/>
      <c r="D32" s="62"/>
      <c r="E32" s="62"/>
      <c r="F32" s="62"/>
      <c r="G32" s="62"/>
      <c r="H32" s="62"/>
      <c r="I32" s="62"/>
      <c r="J32" s="149"/>
      <c r="K32" s="62"/>
      <c r="L32" s="62"/>
      <c r="M32" s="62"/>
      <c r="N32" s="22"/>
      <c r="P32" s="150"/>
      <c r="Q32" s="148"/>
    </row>
    <row r="33" spans="1:24" ht="10.35" customHeight="1">
      <c r="A33" s="106" t="s">
        <v>78</v>
      </c>
      <c r="B33" s="147">
        <f>M31</f>
        <v>26.309999999999945</v>
      </c>
      <c r="C33" s="62">
        <v>156.08799999999999</v>
      </c>
      <c r="D33" s="62">
        <v>4.7830000000000004</v>
      </c>
      <c r="E33" s="62">
        <f>B33+C33+D33</f>
        <v>187.18099999999993</v>
      </c>
      <c r="F33" s="62"/>
      <c r="G33" s="62">
        <f>I33-H33</f>
        <v>87.611000000000004</v>
      </c>
      <c r="H33" s="62">
        <v>3.6</v>
      </c>
      <c r="I33" s="62">
        <v>91.210999999999999</v>
      </c>
      <c r="J33" s="149">
        <v>71.382000000000005</v>
      </c>
      <c r="K33" s="62">
        <f>I33+J33</f>
        <v>162.59300000000002</v>
      </c>
      <c r="L33" s="62"/>
      <c r="M33" s="62">
        <f>+E33-K33</f>
        <v>24.587999999999909</v>
      </c>
      <c r="N33" s="22">
        <f>+M33/K33*100</f>
        <v>15.122422244500013</v>
      </c>
      <c r="P33" s="150">
        <v>6.7</v>
      </c>
      <c r="Q33" s="151">
        <v>72</v>
      </c>
    </row>
    <row r="34" spans="1:24" ht="10.35" customHeight="1">
      <c r="A34" s="106" t="s">
        <v>79</v>
      </c>
      <c r="B34" s="147">
        <f>M33</f>
        <v>24.587999999999909</v>
      </c>
      <c r="C34" s="62">
        <v>159.36699999999999</v>
      </c>
      <c r="D34" s="62">
        <v>5.3310000000000004</v>
      </c>
      <c r="E34" s="62">
        <f>B34+C34+D34</f>
        <v>189.28599999999989</v>
      </c>
      <c r="F34" s="62"/>
      <c r="G34" s="62">
        <f>I34-H34</f>
        <v>91.420999999999992</v>
      </c>
      <c r="H34" s="62">
        <v>3.92</v>
      </c>
      <c r="I34" s="62">
        <v>95.340999999999994</v>
      </c>
      <c r="J34" s="149">
        <v>66.537000000000006</v>
      </c>
      <c r="K34" s="62">
        <f>I34+J34</f>
        <v>161.87799999999999</v>
      </c>
      <c r="L34" s="62"/>
      <c r="M34" s="62">
        <f>+E34-K34</f>
        <v>27.407999999999902</v>
      </c>
      <c r="N34" s="22">
        <f>+M34/K34*100</f>
        <v>16.931269227442829</v>
      </c>
      <c r="P34" s="150">
        <v>7.58</v>
      </c>
      <c r="Q34" s="151">
        <v>70.5</v>
      </c>
    </row>
    <row r="35" spans="1:24" ht="10.35" customHeight="1">
      <c r="A35" s="106" t="s">
        <v>80</v>
      </c>
      <c r="B35" s="147">
        <f>M34</f>
        <v>27.407999999999902</v>
      </c>
      <c r="C35" s="62">
        <v>179.65799999999999</v>
      </c>
      <c r="D35" s="62">
        <v>6.1879999999999997</v>
      </c>
      <c r="E35" s="62">
        <f>B35+C35+D35</f>
        <v>213.25399999999988</v>
      </c>
      <c r="F35" s="62"/>
      <c r="G35" s="62">
        <f>I35-H35</f>
        <v>90.998999999999995</v>
      </c>
      <c r="H35" s="62">
        <v>3.6040000000000001</v>
      </c>
      <c r="I35" s="62">
        <v>94.602999999999994</v>
      </c>
      <c r="J35" s="149">
        <v>79.206999999999994</v>
      </c>
      <c r="K35" s="62">
        <f>I35+J35</f>
        <v>173.81</v>
      </c>
      <c r="L35" s="62"/>
      <c r="M35" s="62">
        <f>+E35-K35</f>
        <v>39.443999999999875</v>
      </c>
      <c r="N35" s="22">
        <f>+M35/K35*100</f>
        <v>22.693746044531313</v>
      </c>
      <c r="P35" s="150">
        <v>5.89</v>
      </c>
      <c r="Q35" s="151">
        <v>70</v>
      </c>
    </row>
    <row r="36" spans="1:24" ht="10.35" customHeight="1">
      <c r="A36" s="106" t="s">
        <v>81</v>
      </c>
      <c r="B36" s="147">
        <f>M35</f>
        <v>39.443999999999875</v>
      </c>
      <c r="C36" s="62">
        <v>156.11000000000001</v>
      </c>
      <c r="D36" s="62">
        <v>6.9409999999999998</v>
      </c>
      <c r="E36" s="62">
        <f>B36+C36+D36</f>
        <v>202.49499999999989</v>
      </c>
      <c r="F36" s="62"/>
      <c r="G36" s="62">
        <f>I36-H36</f>
        <v>93.819000000000003</v>
      </c>
      <c r="H36" s="62">
        <v>4.1390000000000002</v>
      </c>
      <c r="I36" s="62">
        <v>97.957999999999998</v>
      </c>
      <c r="J36" s="149">
        <v>78.591999999999999</v>
      </c>
      <c r="K36" s="62">
        <f>I36+J36</f>
        <v>176.55</v>
      </c>
      <c r="L36" s="62"/>
      <c r="M36" s="62">
        <f>+E36-K36</f>
        <v>25.944999999999879</v>
      </c>
      <c r="N36" s="22">
        <f>+M36/K36*100</f>
        <v>14.695553667516215</v>
      </c>
      <c r="P36" s="150">
        <v>7.98</v>
      </c>
      <c r="Q36" s="151">
        <v>71.36</v>
      </c>
    </row>
    <row r="37" spans="1:24" ht="6" customHeight="1">
      <c r="A37" s="106"/>
      <c r="B37" s="147"/>
      <c r="C37" s="62"/>
      <c r="D37" s="62"/>
      <c r="E37" s="62"/>
      <c r="F37" s="62"/>
      <c r="G37" s="62"/>
      <c r="H37" s="62"/>
      <c r="I37" s="62"/>
      <c r="J37" s="149"/>
      <c r="K37" s="62"/>
      <c r="L37" s="62"/>
      <c r="M37" s="62"/>
      <c r="N37" s="22"/>
      <c r="P37" s="150"/>
      <c r="Q37" s="148"/>
    </row>
    <row r="38" spans="1:24" ht="10.35" customHeight="1">
      <c r="A38" s="106" t="s">
        <v>82</v>
      </c>
      <c r="B38" s="147">
        <f>M36</f>
        <v>25.944999999999879</v>
      </c>
      <c r="C38" s="62">
        <v>197.779</v>
      </c>
      <c r="D38" s="62">
        <v>8.0749999999999993</v>
      </c>
      <c r="E38" s="62">
        <f>B38+C38+D38</f>
        <v>231.79899999999986</v>
      </c>
      <c r="F38" s="62"/>
      <c r="G38" s="62">
        <f>I38-H38</f>
        <v>94.50500000000001</v>
      </c>
      <c r="H38" s="62">
        <v>3.8530000000000002</v>
      </c>
      <c r="I38" s="62">
        <v>98.358000000000004</v>
      </c>
      <c r="J38" s="149">
        <v>101.812</v>
      </c>
      <c r="K38" s="62">
        <f>I38+J38</f>
        <v>200.17000000000002</v>
      </c>
      <c r="L38" s="62"/>
      <c r="M38" s="62">
        <f>+E38-K38</f>
        <v>31.628999999999849</v>
      </c>
      <c r="N38" s="22">
        <f>+M38/K38*100</f>
        <v>15.801069091272341</v>
      </c>
      <c r="P38" s="150">
        <v>6.78</v>
      </c>
      <c r="Q38" s="151">
        <v>71.16</v>
      </c>
    </row>
    <row r="39" spans="1:24" ht="10.35" customHeight="1">
      <c r="A39" s="106" t="s">
        <v>83</v>
      </c>
      <c r="B39" s="147">
        <f>M38</f>
        <v>31.628999999999849</v>
      </c>
      <c r="C39" s="62">
        <v>173.87100000000001</v>
      </c>
      <c r="D39" s="62">
        <v>7.7039999999999997</v>
      </c>
      <c r="E39" s="62">
        <f>B39+C39+D39</f>
        <v>213.20399999999987</v>
      </c>
      <c r="F39" s="62"/>
      <c r="G39" s="62">
        <f>I39-H39</f>
        <v>101.44199999999999</v>
      </c>
      <c r="H39" s="62">
        <v>3.4860000000000002</v>
      </c>
      <c r="I39" s="62">
        <v>104.928</v>
      </c>
      <c r="J39" s="149">
        <v>83.241</v>
      </c>
      <c r="K39" s="62">
        <f>I39+J39</f>
        <v>188.16899999999998</v>
      </c>
      <c r="L39" s="62"/>
      <c r="M39" s="62">
        <f>+E39-K39</f>
        <v>25.034999999999883</v>
      </c>
      <c r="N39" s="22">
        <f>+M39/K39*100</f>
        <v>13.304529438961724</v>
      </c>
      <c r="P39" s="150">
        <v>9.15</v>
      </c>
      <c r="Q39" s="151">
        <v>71.36</v>
      </c>
    </row>
    <row r="40" spans="1:24" ht="10.35" customHeight="1">
      <c r="A40" s="106" t="s">
        <v>84</v>
      </c>
      <c r="B40" s="147">
        <f>M39</f>
        <v>25.034999999999883</v>
      </c>
      <c r="C40" s="62">
        <v>171.59899999999999</v>
      </c>
      <c r="D40" s="62">
        <v>10.521000000000001</v>
      </c>
      <c r="E40" s="62">
        <f>B40+C40+D40</f>
        <v>207.15499999999986</v>
      </c>
      <c r="F40" s="62"/>
      <c r="G40" s="62">
        <f>I40-H40</f>
        <v>97.747</v>
      </c>
      <c r="H40" s="62">
        <v>3.8580000000000001</v>
      </c>
      <c r="I40" s="62">
        <v>101.605</v>
      </c>
      <c r="J40" s="149">
        <v>78.305999999999997</v>
      </c>
      <c r="K40" s="62">
        <f>I40+J40</f>
        <v>179.911</v>
      </c>
      <c r="L40" s="62"/>
      <c r="M40" s="62">
        <f>+E40-K40</f>
        <v>27.243999999999858</v>
      </c>
      <c r="N40" s="22">
        <f>+M40/K40*100</f>
        <v>15.1430429490136</v>
      </c>
      <c r="P40" s="150">
        <v>9.9600000000000009</v>
      </c>
      <c r="Q40" s="151">
        <v>70.06</v>
      </c>
    </row>
    <row r="41" spans="1:24" ht="10.35" customHeight="1">
      <c r="A41" s="140" t="s">
        <v>85</v>
      </c>
      <c r="B41" s="147">
        <f>M40</f>
        <v>27.243999999999858</v>
      </c>
      <c r="C41" s="62">
        <v>182.99199999999999</v>
      </c>
      <c r="D41" s="62">
        <v>9.2639999999999993</v>
      </c>
      <c r="E41" s="62">
        <f>B41+C41+D41</f>
        <v>219.49999999999986</v>
      </c>
      <c r="F41" s="62"/>
      <c r="G41" s="62">
        <f>I41-H41</f>
        <v>99.86099999999999</v>
      </c>
      <c r="H41" s="62">
        <v>4.0549999999999997</v>
      </c>
      <c r="I41" s="62">
        <v>103.916</v>
      </c>
      <c r="J41" s="149">
        <v>87.671000000000006</v>
      </c>
      <c r="K41" s="62">
        <f>I41+J41</f>
        <v>191.58699999999999</v>
      </c>
      <c r="L41" s="62"/>
      <c r="M41" s="62">
        <f>+E41-K41</f>
        <v>27.912999999999869</v>
      </c>
      <c r="N41" s="22">
        <f>+M41/K41*100</f>
        <v>14.569360134038254</v>
      </c>
      <c r="P41" s="150">
        <v>9.6999999999999993</v>
      </c>
      <c r="Q41" s="151">
        <v>69.27</v>
      </c>
    </row>
    <row r="42" spans="1:24" ht="6" customHeight="1">
      <c r="A42" s="140"/>
      <c r="B42" s="147"/>
      <c r="C42" s="62"/>
      <c r="D42" s="62"/>
      <c r="E42" s="62"/>
      <c r="F42" s="62"/>
      <c r="G42" s="62"/>
      <c r="H42" s="62"/>
      <c r="I42" s="62"/>
      <c r="J42" s="149"/>
      <c r="K42" s="62"/>
      <c r="L42" s="62"/>
      <c r="M42" s="62"/>
      <c r="N42" s="22"/>
      <c r="P42" s="150"/>
      <c r="Q42" s="148"/>
    </row>
    <row r="43" spans="1:24" ht="10.35" customHeight="1">
      <c r="A43" s="140" t="s">
        <v>86</v>
      </c>
      <c r="B43" s="147">
        <f>M41</f>
        <v>27.912999999999869</v>
      </c>
      <c r="C43" s="62">
        <v>184.44300000000001</v>
      </c>
      <c r="D43" s="62">
        <v>10.596</v>
      </c>
      <c r="E43" s="62">
        <f t="shared" ref="E43:E53" si="0">B43+C43+D43</f>
        <v>222.95199999999988</v>
      </c>
      <c r="F43" s="62"/>
      <c r="G43" s="62">
        <f>I43-H43</f>
        <v>109.679</v>
      </c>
      <c r="H43" s="62">
        <v>4.359</v>
      </c>
      <c r="I43" s="62">
        <v>114.038</v>
      </c>
      <c r="J43" s="149">
        <v>86.837999999999994</v>
      </c>
      <c r="K43" s="62">
        <f>I43+J43</f>
        <v>200.87599999999998</v>
      </c>
      <c r="L43" s="62"/>
      <c r="M43" s="62">
        <f>+E43-K43</f>
        <v>22.075999999999908</v>
      </c>
      <c r="N43" s="22">
        <f>+M43/K43*100</f>
        <v>10.989864393954434</v>
      </c>
      <c r="P43" s="150">
        <v>8.89</v>
      </c>
      <c r="Q43" s="151">
        <v>69.3</v>
      </c>
      <c r="R43" s="27"/>
      <c r="S43" s="27"/>
      <c r="T43" s="27"/>
      <c r="U43" s="27"/>
      <c r="V43" s="27"/>
      <c r="W43" s="27"/>
      <c r="X43" s="27"/>
    </row>
    <row r="44" spans="1:24" ht="10.35" customHeight="1">
      <c r="A44" s="140" t="s">
        <v>87</v>
      </c>
      <c r="B44" s="147">
        <f>M43</f>
        <v>22.075999999999908</v>
      </c>
      <c r="C44" s="62">
        <v>206.02699999999999</v>
      </c>
      <c r="D44" s="62">
        <v>10.105</v>
      </c>
      <c r="E44" s="62">
        <f t="shared" si="0"/>
        <v>238.20799999999988</v>
      </c>
      <c r="F44" s="62"/>
      <c r="G44" s="62">
        <f>I44-H44</f>
        <v>118.10599999999999</v>
      </c>
      <c r="H44" s="62">
        <v>3.7770000000000001</v>
      </c>
      <c r="I44" s="62">
        <v>121.883</v>
      </c>
      <c r="J44" s="149">
        <v>88.847999999999999</v>
      </c>
      <c r="K44" s="62">
        <f>I44+J44</f>
        <v>210.73099999999999</v>
      </c>
      <c r="L44" s="62"/>
      <c r="M44" s="62">
        <f>+E44-K44</f>
        <v>27.47699999999989</v>
      </c>
      <c r="N44" s="22">
        <f>+M44/K44*100</f>
        <v>13.03889793148606</v>
      </c>
      <c r="P44" s="150">
        <v>5.93</v>
      </c>
      <c r="Q44" s="151">
        <v>69.58</v>
      </c>
      <c r="R44" s="27"/>
      <c r="S44" s="27"/>
      <c r="T44" s="27"/>
      <c r="U44" s="27"/>
      <c r="V44" s="27"/>
      <c r="W44" s="27"/>
      <c r="X44" s="27"/>
    </row>
    <row r="45" spans="1:24" ht="10.35" customHeight="1">
      <c r="A45" s="140" t="s">
        <v>88</v>
      </c>
      <c r="B45" s="147">
        <f>M44</f>
        <v>27.47699999999989</v>
      </c>
      <c r="C45" s="152">
        <v>190.87200000000001</v>
      </c>
      <c r="D45" s="152">
        <v>10.85</v>
      </c>
      <c r="E45" s="62">
        <f t="shared" si="0"/>
        <v>229.1989999999999</v>
      </c>
      <c r="F45" s="62"/>
      <c r="G45" s="62">
        <f>I45-H45</f>
        <v>113.38600000000001</v>
      </c>
      <c r="H45" s="153">
        <v>4.1150000000000002</v>
      </c>
      <c r="I45" s="62">
        <v>117.501</v>
      </c>
      <c r="J45" s="154">
        <v>83.213999999999999</v>
      </c>
      <c r="K45" s="62">
        <f>I45+J45</f>
        <v>200.715</v>
      </c>
      <c r="L45" s="62"/>
      <c r="M45" s="62">
        <f>+E45-K45</f>
        <v>28.483999999999895</v>
      </c>
      <c r="N45" s="22">
        <f t="shared" ref="N45:N59" si="1">+M45/K45*100</f>
        <v>14.191266223251823</v>
      </c>
      <c r="P45" s="155">
        <v>5.61</v>
      </c>
      <c r="Q45" s="156">
        <v>68.62</v>
      </c>
      <c r="R45" s="27"/>
      <c r="S45" s="27"/>
      <c r="T45" s="27"/>
      <c r="U45" s="27"/>
      <c r="V45" s="27"/>
      <c r="W45" s="27"/>
      <c r="X45" s="27"/>
    </row>
    <row r="46" spans="1:24" ht="10.35" customHeight="1">
      <c r="A46" s="140" t="s">
        <v>89</v>
      </c>
      <c r="B46" s="147">
        <f>M45</f>
        <v>28.483999999999895</v>
      </c>
      <c r="C46" s="152">
        <v>215.27</v>
      </c>
      <c r="D46" s="152">
        <v>13.191000000000001</v>
      </c>
      <c r="E46" s="62">
        <f t="shared" si="0"/>
        <v>256.94499999999988</v>
      </c>
      <c r="F46" s="62"/>
      <c r="G46" s="62">
        <f>I46-H46</f>
        <v>119.26300000000001</v>
      </c>
      <c r="H46" s="153">
        <v>3.9990000000000001</v>
      </c>
      <c r="I46" s="62">
        <v>123.262</v>
      </c>
      <c r="J46" s="154">
        <v>94.703999999999994</v>
      </c>
      <c r="K46" s="62">
        <f>I46+J46</f>
        <v>217.96600000000001</v>
      </c>
      <c r="L46" s="62"/>
      <c r="M46" s="62">
        <f>+E46-K46</f>
        <v>38.978999999999871</v>
      </c>
      <c r="N46" s="22">
        <f t="shared" si="1"/>
        <v>17.883064331134154</v>
      </c>
      <c r="P46" s="155">
        <v>4.25</v>
      </c>
      <c r="Q46" s="156">
        <v>68.760000000000005</v>
      </c>
      <c r="R46" s="27"/>
      <c r="S46" s="27"/>
      <c r="T46" s="27"/>
      <c r="U46" s="27"/>
      <c r="V46" s="27"/>
      <c r="W46" s="27"/>
      <c r="X46" s="27"/>
    </row>
    <row r="47" spans="1:24" ht="5.4" customHeight="1">
      <c r="A47" s="140"/>
      <c r="B47" s="157"/>
      <c r="C47" s="152"/>
      <c r="D47" s="152"/>
      <c r="E47" s="62"/>
      <c r="F47" s="62"/>
      <c r="G47" s="153"/>
      <c r="H47" s="153"/>
      <c r="I47" s="62"/>
      <c r="J47" s="154"/>
      <c r="K47" s="152"/>
      <c r="L47" s="62"/>
      <c r="M47" s="152"/>
      <c r="N47" s="22"/>
      <c r="P47" s="155"/>
      <c r="Q47" s="156"/>
      <c r="R47" s="27"/>
      <c r="S47" s="27"/>
      <c r="T47" s="27"/>
      <c r="U47" s="27"/>
      <c r="V47" s="27"/>
      <c r="W47" s="27"/>
      <c r="X47" s="27"/>
    </row>
    <row r="48" spans="1:24" s="29" customFormat="1" ht="12" customHeight="1">
      <c r="A48" s="140" t="s">
        <v>90</v>
      </c>
      <c r="B48" s="147">
        <f>M46</f>
        <v>38.978999999999871</v>
      </c>
      <c r="C48" s="152">
        <v>210.96</v>
      </c>
      <c r="D48" s="152">
        <v>14.834</v>
      </c>
      <c r="E48" s="62">
        <f t="shared" si="0"/>
        <v>264.77299999999985</v>
      </c>
      <c r="F48" s="62"/>
      <c r="G48" s="62">
        <f>I48-H48</f>
        <v>110.327</v>
      </c>
      <c r="H48" s="158">
        <v>3.081</v>
      </c>
      <c r="I48" s="62">
        <v>113.408</v>
      </c>
      <c r="J48" s="154">
        <v>124.59699999999999</v>
      </c>
      <c r="K48" s="62">
        <f>I48+J48</f>
        <v>238.005</v>
      </c>
      <c r="L48" s="62"/>
      <c r="M48" s="62">
        <f>+E48-K48</f>
        <v>26.767999999999859</v>
      </c>
      <c r="N48" s="22">
        <f t="shared" si="1"/>
        <v>11.246822545744777</v>
      </c>
      <c r="O48" s="21"/>
      <c r="P48" s="155">
        <v>4.49</v>
      </c>
      <c r="Q48" s="156">
        <v>68.3</v>
      </c>
      <c r="R48" s="28"/>
      <c r="S48" s="28"/>
      <c r="T48" s="28"/>
      <c r="U48" s="28"/>
      <c r="V48" s="28"/>
      <c r="W48" s="28"/>
      <c r="X48" s="28"/>
    </row>
    <row r="49" spans="1:24" ht="10.35" customHeight="1">
      <c r="A49" s="140" t="s">
        <v>91</v>
      </c>
      <c r="B49" s="147">
        <f>M48</f>
        <v>26.767999999999859</v>
      </c>
      <c r="C49" s="152">
        <v>199.89699999999999</v>
      </c>
      <c r="D49" s="152">
        <v>15.042</v>
      </c>
      <c r="E49" s="62">
        <f t="shared" si="0"/>
        <v>241.70699999999985</v>
      </c>
      <c r="F49" s="62"/>
      <c r="G49" s="62">
        <f>I49-H49</f>
        <v>111.58399999999999</v>
      </c>
      <c r="H49" s="158">
        <v>3.37</v>
      </c>
      <c r="I49" s="62">
        <v>114.95399999999999</v>
      </c>
      <c r="J49" s="154">
        <v>103.07</v>
      </c>
      <c r="K49" s="62">
        <f>I49+J49</f>
        <v>218.024</v>
      </c>
      <c r="L49" s="62"/>
      <c r="M49" s="62">
        <f>+E49-K49</f>
        <v>23.682999999999851</v>
      </c>
      <c r="N49" s="22">
        <f t="shared" si="1"/>
        <v>10.862565589109387</v>
      </c>
      <c r="P49" s="155">
        <v>8.08</v>
      </c>
      <c r="Q49" s="156">
        <v>70.8</v>
      </c>
      <c r="R49" s="27"/>
      <c r="S49" s="27"/>
      <c r="T49" s="27"/>
      <c r="U49" s="27"/>
      <c r="V49" s="27"/>
      <c r="W49" s="27"/>
      <c r="X49" s="27"/>
    </row>
    <row r="50" spans="1:24" ht="10.35" customHeight="1">
      <c r="A50" s="140" t="s">
        <v>92</v>
      </c>
      <c r="B50" s="147">
        <f>M49</f>
        <v>23.682999999999851</v>
      </c>
      <c r="C50" s="152">
        <v>232.36199999999999</v>
      </c>
      <c r="D50" s="152">
        <v>13.204000000000001</v>
      </c>
      <c r="E50" s="62">
        <f t="shared" si="0"/>
        <v>269.24899999999985</v>
      </c>
      <c r="F50" s="62"/>
      <c r="G50" s="62">
        <f>I50-H50</f>
        <v>119.41099999999999</v>
      </c>
      <c r="H50" s="158">
        <v>3.2810000000000001</v>
      </c>
      <c r="I50" s="62">
        <v>122.69199999999999</v>
      </c>
      <c r="J50" s="154">
        <v>108.84699999999999</v>
      </c>
      <c r="K50" s="62">
        <f>I50+J50</f>
        <v>231.53899999999999</v>
      </c>
      <c r="L50" s="62"/>
      <c r="M50" s="62">
        <f>+E50-K50</f>
        <v>37.709999999999866</v>
      </c>
      <c r="N50" s="22">
        <f t="shared" si="1"/>
        <v>16.286673087471168</v>
      </c>
      <c r="P50" s="155">
        <v>7.33</v>
      </c>
      <c r="Q50" s="156">
        <v>70.8</v>
      </c>
      <c r="R50" s="27"/>
      <c r="S50" s="27"/>
      <c r="T50" s="27"/>
      <c r="U50" s="27"/>
      <c r="V50" s="27"/>
      <c r="W50" s="27"/>
      <c r="X50" s="27"/>
    </row>
    <row r="51" spans="1:24" ht="10.35" customHeight="1">
      <c r="A51" s="140" t="s">
        <v>93</v>
      </c>
      <c r="B51" s="147">
        <f>M50</f>
        <v>37.709999999999866</v>
      </c>
      <c r="C51" s="152">
        <v>222.833</v>
      </c>
      <c r="D51" s="152">
        <v>17.134</v>
      </c>
      <c r="E51" s="62">
        <f t="shared" si="0"/>
        <v>277.67699999999991</v>
      </c>
      <c r="F51" s="62"/>
      <c r="G51" s="62">
        <f>I51-H51</f>
        <v>117.06959999999999</v>
      </c>
      <c r="H51" s="158">
        <v>2.7624</v>
      </c>
      <c r="I51" s="62">
        <v>119.83199999999999</v>
      </c>
      <c r="J51" s="154">
        <v>114.85299999999999</v>
      </c>
      <c r="K51" s="62">
        <f>I51+J51</f>
        <v>234.685</v>
      </c>
      <c r="L51" s="62"/>
      <c r="M51" s="62">
        <f>+E51-K51</f>
        <v>42.991999999999905</v>
      </c>
      <c r="N51" s="22">
        <f t="shared" si="1"/>
        <v>18.319023371753588</v>
      </c>
      <c r="P51" s="155">
        <v>7.65</v>
      </c>
      <c r="Q51" s="156">
        <v>70.25</v>
      </c>
      <c r="R51" s="27"/>
      <c r="S51" s="27"/>
      <c r="T51" s="27"/>
      <c r="U51" s="27"/>
      <c r="V51" s="27"/>
      <c r="W51" s="27"/>
      <c r="X51" s="27"/>
    </row>
    <row r="52" spans="1:24" ht="6" customHeight="1">
      <c r="A52" s="140"/>
      <c r="B52" s="157"/>
      <c r="C52" s="152"/>
      <c r="D52" s="152"/>
      <c r="E52" s="62"/>
      <c r="F52" s="62"/>
      <c r="G52" s="153"/>
      <c r="H52" s="158"/>
      <c r="I52" s="62"/>
      <c r="J52" s="154"/>
      <c r="K52" s="152"/>
      <c r="L52" s="62"/>
      <c r="M52" s="152"/>
      <c r="N52" s="22"/>
      <c r="P52" s="155"/>
      <c r="Q52" s="156"/>
      <c r="R52" s="27"/>
      <c r="S52" s="27"/>
      <c r="T52" s="27"/>
      <c r="U52" s="27"/>
      <c r="V52" s="27"/>
      <c r="W52" s="27"/>
      <c r="X52" s="27"/>
    </row>
    <row r="53" spans="1:24" ht="10.35" customHeight="1">
      <c r="A53" s="140" t="s">
        <v>94</v>
      </c>
      <c r="B53" s="147">
        <f>M51</f>
        <v>42.991999999999905</v>
      </c>
      <c r="C53" s="152">
        <v>194.58500000000001</v>
      </c>
      <c r="D53" s="152">
        <v>20.581</v>
      </c>
      <c r="E53" s="62">
        <f t="shared" si="0"/>
        <v>258.1579999999999</v>
      </c>
      <c r="F53" s="62"/>
      <c r="G53" s="62">
        <f>I53-H53</f>
        <v>125.4269</v>
      </c>
      <c r="H53" s="158">
        <v>2.6520999999999999</v>
      </c>
      <c r="I53" s="62">
        <v>128.07900000000001</v>
      </c>
      <c r="J53" s="154">
        <v>90.763999999999996</v>
      </c>
      <c r="K53" s="62">
        <f>I53+J53</f>
        <v>218.84300000000002</v>
      </c>
      <c r="L53" s="62"/>
      <c r="M53" s="62">
        <f>+E53-K53</f>
        <v>39.314999999999884</v>
      </c>
      <c r="N53" s="22">
        <f t="shared" si="1"/>
        <v>17.96493376530201</v>
      </c>
      <c r="P53" s="155">
        <v>9.9600000000000009</v>
      </c>
      <c r="Q53" s="156">
        <v>71</v>
      </c>
      <c r="R53" s="27"/>
      <c r="S53" s="27"/>
      <c r="T53" s="27"/>
      <c r="U53" s="27"/>
      <c r="V53" s="27"/>
      <c r="W53" s="27"/>
      <c r="X53" s="27"/>
    </row>
    <row r="54" spans="1:24" ht="10.35" customHeight="1">
      <c r="A54" s="140" t="s">
        <v>95</v>
      </c>
      <c r="B54" s="147">
        <f>M53</f>
        <v>39.314999999999884</v>
      </c>
      <c r="C54" s="152">
        <v>198.38800000000001</v>
      </c>
      <c r="D54" s="152">
        <v>23.9</v>
      </c>
      <c r="E54" s="62">
        <f>B54+C54+D54</f>
        <v>261.60299999999989</v>
      </c>
      <c r="F54" s="62"/>
      <c r="G54" s="62">
        <f>I54-H54</f>
        <v>124.0836</v>
      </c>
      <c r="H54" s="158">
        <v>2.7654000000000001</v>
      </c>
      <c r="I54" s="62">
        <v>126.849</v>
      </c>
      <c r="J54" s="154">
        <v>105.262</v>
      </c>
      <c r="K54" s="62">
        <f>I54+J54</f>
        <v>232.11099999999999</v>
      </c>
      <c r="L54" s="62"/>
      <c r="M54" s="62">
        <f>+E54-K54</f>
        <v>29.491999999999905</v>
      </c>
      <c r="N54" s="22">
        <f t="shared" si="1"/>
        <v>12.705989806601112</v>
      </c>
      <c r="P54" s="155">
        <v>12.8</v>
      </c>
      <c r="Q54" s="156">
        <v>69.88</v>
      </c>
      <c r="R54" s="27"/>
      <c r="S54" s="27"/>
      <c r="T54" s="27"/>
      <c r="U54" s="27"/>
      <c r="V54" s="27"/>
      <c r="W54" s="27"/>
      <c r="X54" s="27"/>
    </row>
    <row r="55" spans="1:24" ht="10.35" customHeight="1">
      <c r="A55" s="140" t="s">
        <v>96</v>
      </c>
      <c r="B55" s="147">
        <f>M54</f>
        <v>29.491999999999905</v>
      </c>
      <c r="C55" s="152">
        <v>203.733</v>
      </c>
      <c r="D55" s="152">
        <v>19.218</v>
      </c>
      <c r="E55" s="62">
        <f>B55+C55+D55</f>
        <v>252.4429999999999</v>
      </c>
      <c r="F55" s="62"/>
      <c r="G55" s="62">
        <f>I55-H55</f>
        <v>124.7919</v>
      </c>
      <c r="H55" s="158">
        <v>2.8481000000000001</v>
      </c>
      <c r="I55" s="62">
        <v>127.64</v>
      </c>
      <c r="J55" s="154">
        <v>94.384</v>
      </c>
      <c r="K55" s="62">
        <f>I55+J55</f>
        <v>222.024</v>
      </c>
      <c r="L55" s="62"/>
      <c r="M55" s="62">
        <f>+E55-K55</f>
        <v>30.418999999999897</v>
      </c>
      <c r="N55" s="22">
        <f t="shared" si="1"/>
        <v>13.700771087810281</v>
      </c>
      <c r="P55" s="155">
        <v>16.8</v>
      </c>
      <c r="Q55" s="156">
        <v>70.83</v>
      </c>
      <c r="R55" s="27"/>
      <c r="S55" s="27"/>
      <c r="T55" s="27"/>
      <c r="U55" s="27"/>
      <c r="V55" s="27"/>
      <c r="W55" s="27"/>
      <c r="X55" s="27"/>
    </row>
    <row r="56" spans="1:24" ht="11.25" customHeight="1">
      <c r="A56" s="140" t="s">
        <v>97</v>
      </c>
      <c r="B56" s="147">
        <f>M55</f>
        <v>30.418999999999897</v>
      </c>
      <c r="C56" s="152">
        <v>219.85</v>
      </c>
      <c r="D56" s="152">
        <v>19.023</v>
      </c>
      <c r="E56" s="62">
        <f>B56+C56+D56</f>
        <v>269.29199999999992</v>
      </c>
      <c r="F56" s="62"/>
      <c r="G56" s="62">
        <f>I56-H56</f>
        <v>121.2899</v>
      </c>
      <c r="H56" s="158">
        <v>3.1450999999999998</v>
      </c>
      <c r="I56" s="62">
        <v>124.435</v>
      </c>
      <c r="J56" s="154">
        <v>108.358</v>
      </c>
      <c r="K56" s="62">
        <f>I56+J56</f>
        <v>232.79300000000001</v>
      </c>
      <c r="L56" s="62"/>
      <c r="M56" s="62">
        <f>+E56-K56</f>
        <v>36.49899999999991</v>
      </c>
      <c r="N56" s="22">
        <f t="shared" si="1"/>
        <v>15.678736044468652</v>
      </c>
      <c r="P56" s="155">
        <v>14.4</v>
      </c>
      <c r="Q56" s="156">
        <v>71.53</v>
      </c>
      <c r="R56" s="27"/>
      <c r="S56" s="27"/>
      <c r="T56" s="27"/>
      <c r="U56" s="27"/>
      <c r="V56" s="27"/>
      <c r="W56" s="27"/>
      <c r="X56" s="27"/>
    </row>
    <row r="57" spans="1:24" ht="6" customHeight="1">
      <c r="A57" s="140"/>
      <c r="B57" s="157"/>
      <c r="C57" s="152"/>
      <c r="D57" s="152"/>
      <c r="E57" s="62"/>
      <c r="F57" s="62"/>
      <c r="G57" s="153"/>
      <c r="H57" s="158"/>
      <c r="I57" s="62"/>
      <c r="J57" s="154"/>
      <c r="K57" s="152"/>
      <c r="L57" s="62"/>
      <c r="M57" s="152"/>
      <c r="N57" s="22"/>
      <c r="P57" s="155"/>
      <c r="Q57" s="156"/>
      <c r="R57" s="27"/>
      <c r="S57" s="27"/>
      <c r="T57" s="27"/>
      <c r="U57" s="27"/>
      <c r="V57" s="27"/>
      <c r="W57" s="27"/>
      <c r="X57" s="27"/>
    </row>
    <row r="58" spans="1:24" ht="11.25" customHeight="1">
      <c r="A58" s="140" t="s">
        <v>98</v>
      </c>
      <c r="B58" s="147">
        <f>M56</f>
        <v>36.49899999999991</v>
      </c>
      <c r="C58" s="152">
        <v>243.10400000000001</v>
      </c>
      <c r="D58" s="152">
        <v>18.338000000000001</v>
      </c>
      <c r="E58" s="62">
        <f>B58+C58+D58</f>
        <v>297.94099999999997</v>
      </c>
      <c r="F58" s="62"/>
      <c r="G58" s="62">
        <f>I58-H58</f>
        <v>134.48609999999999</v>
      </c>
      <c r="H58" s="158">
        <v>2.4348999999999998</v>
      </c>
      <c r="I58" s="62">
        <v>136.92099999999999</v>
      </c>
      <c r="J58" s="154">
        <v>112.553</v>
      </c>
      <c r="K58" s="62">
        <f>I58+J58</f>
        <v>249.47399999999999</v>
      </c>
      <c r="L58" s="62"/>
      <c r="M58" s="62">
        <f>+E58-K58</f>
        <v>48.466999999999985</v>
      </c>
      <c r="N58" s="22">
        <f t="shared" si="1"/>
        <v>19.4276758299462</v>
      </c>
      <c r="P58" s="159">
        <v>12.7</v>
      </c>
      <c r="Q58" s="156">
        <v>68.86</v>
      </c>
      <c r="R58" s="27"/>
      <c r="S58" s="27"/>
      <c r="T58" s="27"/>
      <c r="U58" s="27"/>
      <c r="V58" s="27"/>
      <c r="W58" s="27"/>
      <c r="X58" s="27"/>
    </row>
    <row r="59" spans="1:24" ht="11.25" customHeight="1">
      <c r="A59" s="140" t="s">
        <v>99</v>
      </c>
      <c r="B59" s="147">
        <f>M58</f>
        <v>48.466999999999985</v>
      </c>
      <c r="C59" s="152">
        <v>184.941</v>
      </c>
      <c r="D59" s="152">
        <v>19.359000000000002</v>
      </c>
      <c r="E59" s="62">
        <f t="shared" ref="E59:E65" si="2">B59+C59+D59</f>
        <v>252.767</v>
      </c>
      <c r="F59" s="62"/>
      <c r="G59" s="62">
        <f>I59-H59</f>
        <v>108.441</v>
      </c>
      <c r="H59" s="158">
        <v>2.3690000000000002</v>
      </c>
      <c r="I59" s="62">
        <v>110.81</v>
      </c>
      <c r="J59" s="154">
        <v>100.878</v>
      </c>
      <c r="K59" s="62">
        <f>I59+J59</f>
        <v>211.68799999999999</v>
      </c>
      <c r="L59" s="62"/>
      <c r="M59" s="62">
        <f>+E59-K59</f>
        <v>41.079000000000008</v>
      </c>
      <c r="N59" s="22">
        <f t="shared" si="1"/>
        <v>19.405445750349575</v>
      </c>
      <c r="P59" s="159">
        <v>14.5</v>
      </c>
      <c r="Q59" s="156">
        <v>69.930000000000007</v>
      </c>
      <c r="R59" s="27"/>
      <c r="S59" s="27"/>
      <c r="T59" s="27"/>
      <c r="U59" s="27"/>
      <c r="V59" s="27"/>
      <c r="W59" s="27"/>
      <c r="X59" s="27"/>
    </row>
    <row r="60" spans="1:24" ht="11.25" customHeight="1">
      <c r="A60" s="140" t="s">
        <v>100</v>
      </c>
      <c r="B60" s="147">
        <f>M59</f>
        <v>41.079000000000008</v>
      </c>
      <c r="C60" s="152">
        <v>199.93899999999999</v>
      </c>
      <c r="D60" s="152">
        <v>21.062999999999999</v>
      </c>
      <c r="E60" s="62">
        <f t="shared" si="2"/>
        <v>262.08100000000002</v>
      </c>
      <c r="F60" s="62"/>
      <c r="G60" s="62">
        <f>I60-H60</f>
        <v>116.8552</v>
      </c>
      <c r="H60" s="158">
        <v>2.1858</v>
      </c>
      <c r="I60" s="62">
        <v>119.041</v>
      </c>
      <c r="J60" s="154">
        <v>106.617</v>
      </c>
      <c r="K60" s="62">
        <f>I60+J60</f>
        <v>225.65800000000002</v>
      </c>
      <c r="L60" s="62"/>
      <c r="M60" s="62">
        <f>+E60-K60</f>
        <v>36.423000000000002</v>
      </c>
      <c r="N60" s="22">
        <f>+M60/K60*100</f>
        <v>16.140797135488217</v>
      </c>
      <c r="P60" s="159">
        <v>15.1</v>
      </c>
      <c r="Q60" s="156">
        <v>70</v>
      </c>
      <c r="R60" s="27"/>
      <c r="S60" s="27"/>
      <c r="T60" s="27"/>
      <c r="U60" s="27"/>
      <c r="V60" s="27"/>
      <c r="W60" s="27"/>
      <c r="X60" s="27"/>
    </row>
    <row r="61" spans="1:24" ht="11.25" customHeight="1">
      <c r="A61" s="140" t="s">
        <v>28</v>
      </c>
      <c r="B61" s="147">
        <f>M60</f>
        <v>36.423000000000002</v>
      </c>
      <c r="C61" s="152">
        <v>189.5</v>
      </c>
      <c r="D61" s="152">
        <v>23.103999999999999</v>
      </c>
      <c r="E61" s="62">
        <f t="shared" si="2"/>
        <v>249.02699999999999</v>
      </c>
      <c r="F61" s="62"/>
      <c r="G61" s="62">
        <f>I61-H61</f>
        <v>121.54899999999999</v>
      </c>
      <c r="H61" s="158">
        <v>2.355</v>
      </c>
      <c r="I61" s="62">
        <v>123.904</v>
      </c>
      <c r="J61" s="154">
        <v>93.292000000000002</v>
      </c>
      <c r="K61" s="62">
        <f>I61+J61</f>
        <v>217.196</v>
      </c>
      <c r="L61" s="62"/>
      <c r="M61" s="62">
        <f>+E61-K61</f>
        <v>31.830999999999989</v>
      </c>
      <c r="N61" s="22">
        <f>+M61/K61*100</f>
        <v>14.655426435109298</v>
      </c>
      <c r="P61" s="159">
        <v>16.3</v>
      </c>
      <c r="Q61" s="156">
        <v>71</v>
      </c>
      <c r="R61" s="27"/>
      <c r="S61" s="27"/>
      <c r="T61" s="27"/>
      <c r="U61" s="27"/>
      <c r="V61" s="27"/>
      <c r="W61" s="27"/>
      <c r="X61" s="27"/>
    </row>
    <row r="62" spans="1:24" ht="6.9" customHeight="1">
      <c r="A62" s="140"/>
      <c r="B62" s="157"/>
      <c r="C62" s="152"/>
      <c r="D62" s="152"/>
      <c r="E62" s="62"/>
      <c r="F62" s="62"/>
      <c r="G62" s="153"/>
      <c r="H62" s="158"/>
      <c r="I62" s="62"/>
      <c r="J62" s="154"/>
      <c r="K62" s="152"/>
      <c r="L62" s="62"/>
      <c r="M62" s="152"/>
      <c r="N62" s="22"/>
      <c r="P62" s="159"/>
      <c r="Q62" s="156"/>
      <c r="R62" s="27"/>
      <c r="S62" s="27"/>
      <c r="T62" s="27"/>
      <c r="U62" s="27"/>
      <c r="V62" s="27"/>
      <c r="W62" s="27"/>
      <c r="X62" s="27"/>
    </row>
    <row r="63" spans="1:24" ht="11.25" customHeight="1">
      <c r="A63" s="140" t="s">
        <v>101</v>
      </c>
      <c r="B63" s="147">
        <f>M61</f>
        <v>31.830999999999989</v>
      </c>
      <c r="C63" s="152">
        <v>222.215</v>
      </c>
      <c r="D63" s="152">
        <v>24.646999999999998</v>
      </c>
      <c r="E63" s="62">
        <f t="shared" si="2"/>
        <v>278.69299999999998</v>
      </c>
      <c r="F63" s="62"/>
      <c r="G63" s="62">
        <f>I63-H63</f>
        <v>131.84109999999998</v>
      </c>
      <c r="H63" s="158">
        <v>2.0729000000000002</v>
      </c>
      <c r="I63" s="62">
        <v>133.91399999999999</v>
      </c>
      <c r="J63" s="154">
        <v>96.253</v>
      </c>
      <c r="K63" s="62">
        <f>I63+J63</f>
        <v>230.16699999999997</v>
      </c>
      <c r="L63" s="62"/>
      <c r="M63" s="62">
        <f>+E63-K63</f>
        <v>48.52600000000001</v>
      </c>
      <c r="N63" s="22">
        <f t="shared" ref="N63:N69" si="3">+M63/K63*100</f>
        <v>21.082952812523086</v>
      </c>
      <c r="P63" s="159">
        <v>13.4</v>
      </c>
      <c r="Q63" s="156">
        <v>70.5</v>
      </c>
      <c r="R63" s="27"/>
      <c r="S63" s="27"/>
      <c r="T63" s="27"/>
      <c r="U63" s="27"/>
      <c r="V63" s="27"/>
      <c r="W63" s="27"/>
      <c r="X63" s="27"/>
    </row>
    <row r="64" spans="1:24" ht="11.25" customHeight="1">
      <c r="A64" s="140" t="s">
        <v>133</v>
      </c>
      <c r="B64" s="147">
        <f>M63</f>
        <v>48.52600000000001</v>
      </c>
      <c r="C64" s="152">
        <v>193.08</v>
      </c>
      <c r="D64" s="152">
        <v>24.128</v>
      </c>
      <c r="E64" s="62">
        <f t="shared" si="2"/>
        <v>265.73400000000004</v>
      </c>
      <c r="F64" s="62"/>
      <c r="G64" s="62">
        <f>I64-H64</f>
        <v>110.22359999999999</v>
      </c>
      <c r="H64" s="158">
        <v>2.4514</v>
      </c>
      <c r="I64" s="62">
        <v>112.675</v>
      </c>
      <c r="J64" s="154">
        <v>106.59099999999999</v>
      </c>
      <c r="K64" s="62">
        <f>I64+J64</f>
        <v>219.26599999999999</v>
      </c>
      <c r="L64" s="62"/>
      <c r="M64" s="62">
        <f>+E64-K64</f>
        <v>46.468000000000046</v>
      </c>
      <c r="N64" s="22">
        <f t="shared" si="3"/>
        <v>21.192524148750856</v>
      </c>
      <c r="P64" s="159">
        <v>12.2</v>
      </c>
      <c r="Q64" s="156">
        <v>70</v>
      </c>
      <c r="R64" s="27"/>
      <c r="S64" s="27"/>
      <c r="T64" s="27"/>
      <c r="U64" s="27"/>
      <c r="V64" s="27"/>
      <c r="W64" s="27"/>
      <c r="X64" s="27"/>
    </row>
    <row r="65" spans="1:24" ht="11.1" customHeight="1">
      <c r="A65" s="140" t="s">
        <v>132</v>
      </c>
      <c r="B65" s="147">
        <f>M64</f>
        <v>46.468000000000046</v>
      </c>
      <c r="C65" s="152">
        <v>224.14500000000001</v>
      </c>
      <c r="D65" s="152">
        <v>23.462</v>
      </c>
      <c r="E65" s="62">
        <f t="shared" si="2"/>
        <v>294.07500000000005</v>
      </c>
      <c r="F65" s="62"/>
      <c r="G65" s="62">
        <f>I65-H65</f>
        <v>131.26300000000001</v>
      </c>
      <c r="H65" s="158">
        <v>1.97</v>
      </c>
      <c r="I65" s="62">
        <v>133.233</v>
      </c>
      <c r="J65" s="154">
        <v>114.79600000000001</v>
      </c>
      <c r="K65" s="62">
        <f>I65+J65</f>
        <v>248.029</v>
      </c>
      <c r="L65" s="62"/>
      <c r="M65" s="62">
        <f>+E65-K65</f>
        <v>46.046000000000049</v>
      </c>
      <c r="N65" s="22">
        <f t="shared" si="3"/>
        <v>18.564764604139054</v>
      </c>
      <c r="P65" s="159">
        <v>10.4</v>
      </c>
      <c r="Q65" s="156">
        <v>70</v>
      </c>
      <c r="R65" s="27"/>
      <c r="S65" s="27"/>
      <c r="T65" s="27"/>
      <c r="U65" s="27"/>
      <c r="V65" s="27"/>
      <c r="W65" s="27"/>
      <c r="X65" s="27"/>
    </row>
    <row r="66" spans="1:24" ht="11.1" customHeight="1">
      <c r="A66" s="140" t="s">
        <v>136</v>
      </c>
      <c r="B66" s="147">
        <f>M65</f>
        <v>46.046000000000049</v>
      </c>
      <c r="C66" s="152">
        <v>178.22800000000001</v>
      </c>
      <c r="D66" s="152">
        <v>27.541</v>
      </c>
      <c r="E66" s="62">
        <f>B66+C66+D66</f>
        <v>251.81500000000005</v>
      </c>
      <c r="F66" s="62"/>
      <c r="G66" s="62">
        <f>I66-H66</f>
        <v>133.11499999999998</v>
      </c>
      <c r="H66" s="160">
        <v>2.2999999999999998</v>
      </c>
      <c r="I66" s="62">
        <v>135.41499999999999</v>
      </c>
      <c r="J66" s="154">
        <v>87.019000000000005</v>
      </c>
      <c r="K66" s="62">
        <f>I66+J66</f>
        <v>222.434</v>
      </c>
      <c r="L66" s="62"/>
      <c r="M66" s="62">
        <f>+E66-K66</f>
        <v>29.381000000000057</v>
      </c>
      <c r="N66" s="22">
        <f t="shared" si="3"/>
        <v>13.208861954557333</v>
      </c>
      <c r="P66" s="159">
        <v>12.9</v>
      </c>
      <c r="Q66" s="156">
        <v>70</v>
      </c>
      <c r="R66" s="27"/>
      <c r="S66" s="27"/>
      <c r="T66" s="27"/>
      <c r="U66" s="27"/>
      <c r="V66" s="27"/>
      <c r="W66" s="27"/>
      <c r="X66" s="27"/>
    </row>
    <row r="67" spans="1:24" ht="5.4" customHeight="1">
      <c r="A67" s="140"/>
      <c r="B67" s="157"/>
      <c r="C67" s="152"/>
      <c r="D67" s="152"/>
      <c r="E67" s="62"/>
      <c r="F67" s="62"/>
      <c r="G67" s="62"/>
      <c r="H67" s="160"/>
      <c r="I67" s="62"/>
      <c r="J67" s="154"/>
      <c r="K67" s="152"/>
      <c r="L67" s="62"/>
      <c r="M67" s="152"/>
      <c r="N67" s="22"/>
      <c r="P67" s="159"/>
      <c r="Q67" s="156"/>
      <c r="R67" s="27"/>
      <c r="S67" s="27"/>
      <c r="T67" s="27"/>
      <c r="U67" s="27"/>
      <c r="V67" s="27"/>
      <c r="W67" s="27"/>
      <c r="X67" s="27"/>
    </row>
    <row r="68" spans="1:24" ht="11.1" customHeight="1">
      <c r="A68" s="140" t="s">
        <v>142</v>
      </c>
      <c r="B68" s="157">
        <f>M66</f>
        <v>29.381000000000057</v>
      </c>
      <c r="C68" s="152">
        <v>223.761</v>
      </c>
      <c r="D68" s="152">
        <v>28.984999999999999</v>
      </c>
      <c r="E68" s="62">
        <f>B68+C68+D68</f>
        <v>282.12700000000007</v>
      </c>
      <c r="F68" s="62"/>
      <c r="G68" s="62">
        <v>142.077</v>
      </c>
      <c r="H68" s="160">
        <v>2</v>
      </c>
      <c r="I68" s="62">
        <v>144.077</v>
      </c>
      <c r="J68" s="154">
        <v>93.198999999999998</v>
      </c>
      <c r="K68" s="62">
        <f>I68+J68</f>
        <v>237.27600000000001</v>
      </c>
      <c r="L68" s="62"/>
      <c r="M68" s="152">
        <f>E68-K68</f>
        <v>44.851000000000056</v>
      </c>
      <c r="N68" s="22">
        <f t="shared" si="3"/>
        <v>18.90245958293298</v>
      </c>
      <c r="P68" s="159">
        <v>12.6</v>
      </c>
      <c r="Q68" s="156">
        <v>70</v>
      </c>
      <c r="R68" s="27"/>
      <c r="S68" s="27"/>
      <c r="T68" s="27"/>
      <c r="U68" s="27"/>
      <c r="V68" s="27"/>
      <c r="W68" s="27"/>
      <c r="X68" s="27"/>
    </row>
    <row r="69" spans="1:24" ht="11.1" customHeight="1">
      <c r="A69" s="140" t="s">
        <v>145</v>
      </c>
      <c r="B69" s="157">
        <f>M68</f>
        <v>44.851000000000056</v>
      </c>
      <c r="C69" s="152">
        <v>184.976</v>
      </c>
      <c r="D69" s="152">
        <v>37.348999999999997</v>
      </c>
      <c r="E69" s="62">
        <f>B69+C69+D69</f>
        <v>267.17600000000004</v>
      </c>
      <c r="F69" s="62"/>
      <c r="G69" s="62">
        <v>141.916</v>
      </c>
      <c r="H69" s="160">
        <v>2.4</v>
      </c>
      <c r="I69" s="62">
        <v>144.316</v>
      </c>
      <c r="J69" s="154">
        <v>94.197999999999993</v>
      </c>
      <c r="K69" s="62">
        <f>I69+J69</f>
        <v>238.51400000000001</v>
      </c>
      <c r="L69" s="62"/>
      <c r="M69" s="152">
        <f>E69-K69</f>
        <v>28.662000000000035</v>
      </c>
      <c r="N69" s="22">
        <f t="shared" si="3"/>
        <v>12.016904668069813</v>
      </c>
      <c r="P69" s="159">
        <v>13.6</v>
      </c>
      <c r="Q69" s="156">
        <v>70</v>
      </c>
      <c r="R69" s="27"/>
      <c r="S69" s="27"/>
      <c r="T69" s="27"/>
      <c r="U69" s="27"/>
      <c r="V69" s="27"/>
      <c r="W69" s="27"/>
      <c r="X69" s="27"/>
    </row>
    <row r="70" spans="1:24" ht="11.1" customHeight="1">
      <c r="A70" s="140" t="s">
        <v>154</v>
      </c>
      <c r="B70" s="157">
        <f>M69</f>
        <v>28.662000000000035</v>
      </c>
      <c r="C70" s="152">
        <v>226.92400000000001</v>
      </c>
      <c r="D70" s="152">
        <v>34.073</v>
      </c>
      <c r="E70" s="62">
        <f>B70+C70+D70</f>
        <v>289.65900000000005</v>
      </c>
      <c r="F70" s="62"/>
      <c r="G70" s="62">
        <v>150.477</v>
      </c>
      <c r="H70" s="160">
        <v>2</v>
      </c>
      <c r="I70" s="62">
        <v>152.477</v>
      </c>
      <c r="J70" s="154">
        <v>93.506</v>
      </c>
      <c r="K70" s="62">
        <f>I70+J70</f>
        <v>245.983</v>
      </c>
      <c r="L70" s="62"/>
      <c r="M70" s="152">
        <f>E70-K70</f>
        <v>43.676000000000045</v>
      </c>
      <c r="N70" s="22">
        <f>+M70/K70*100</f>
        <v>17.755698564534967</v>
      </c>
      <c r="P70" s="161">
        <v>14.4</v>
      </c>
      <c r="Q70" s="156">
        <v>70</v>
      </c>
      <c r="R70" s="27"/>
      <c r="S70" s="27"/>
      <c r="T70" s="27"/>
      <c r="U70" s="27"/>
      <c r="V70" s="27"/>
      <c r="W70" s="27"/>
      <c r="X70" s="27"/>
    </row>
    <row r="71" spans="1:24" ht="11.1" customHeight="1">
      <c r="A71" s="124" t="s">
        <v>153</v>
      </c>
      <c r="B71" s="157">
        <f>M70</f>
        <v>43.676000000000045</v>
      </c>
      <c r="C71" s="152">
        <v>191.05199999999999</v>
      </c>
      <c r="D71" s="152">
        <v>37.767000000000003</v>
      </c>
      <c r="E71" s="62">
        <f>B71+C71+D71</f>
        <v>272.49500000000006</v>
      </c>
      <c r="F71" s="62"/>
      <c r="G71" s="62">
        <v>147.49799999999999</v>
      </c>
      <c r="H71" s="160">
        <v>1.8</v>
      </c>
      <c r="I71" s="62">
        <v>149.298</v>
      </c>
      <c r="J71" s="154">
        <v>83.472999999999999</v>
      </c>
      <c r="K71" s="62">
        <f>I71+J71</f>
        <v>232.77100000000002</v>
      </c>
      <c r="L71" s="62"/>
      <c r="M71" s="152">
        <f>E71-K71</f>
        <v>39.724000000000046</v>
      </c>
      <c r="N71" s="22">
        <f>+M71/K71*100</f>
        <v>17.06569976500511</v>
      </c>
      <c r="P71" s="161">
        <v>16.100000000000001</v>
      </c>
      <c r="Q71" s="156">
        <v>70</v>
      </c>
      <c r="R71" s="27"/>
      <c r="S71" s="27"/>
      <c r="T71" s="27"/>
      <c r="U71" s="27"/>
      <c r="V71" s="27"/>
      <c r="W71" s="27"/>
      <c r="X71" s="27"/>
    </row>
    <row r="72" spans="1:24" ht="6" customHeight="1">
      <c r="A72" s="124"/>
      <c r="B72" s="157"/>
      <c r="C72" s="152"/>
      <c r="D72" s="152"/>
      <c r="E72" s="62"/>
      <c r="F72" s="62"/>
      <c r="G72" s="160"/>
      <c r="H72" s="160"/>
      <c r="I72" s="62"/>
      <c r="J72" s="154"/>
      <c r="K72" s="62"/>
      <c r="L72" s="62"/>
      <c r="M72" s="152"/>
      <c r="N72" s="22"/>
      <c r="P72" s="161"/>
      <c r="Q72" s="156"/>
      <c r="R72" s="27"/>
      <c r="S72" s="27"/>
      <c r="T72" s="27"/>
      <c r="U72" s="27"/>
      <c r="V72" s="27"/>
      <c r="W72" s="27"/>
      <c r="X72" s="27"/>
    </row>
    <row r="73" spans="1:24" ht="11.1" customHeight="1">
      <c r="A73" s="124" t="s">
        <v>170</v>
      </c>
      <c r="B73" s="157">
        <f>M71</f>
        <v>39.724000000000046</v>
      </c>
      <c r="C73" s="152">
        <v>160.041</v>
      </c>
      <c r="D73" s="152">
        <v>39.911999999999999</v>
      </c>
      <c r="E73" s="62">
        <f>B73+C73+D73</f>
        <v>239.67700000000005</v>
      </c>
      <c r="F73" s="62"/>
      <c r="G73" s="160">
        <v>142.79900000000001</v>
      </c>
      <c r="H73" s="160">
        <v>2.2999999999999998</v>
      </c>
      <c r="I73" s="62">
        <v>145.09899999999999</v>
      </c>
      <c r="J73" s="154">
        <v>64.322000000000003</v>
      </c>
      <c r="K73" s="62">
        <f>I73+J73</f>
        <v>209.42099999999999</v>
      </c>
      <c r="L73" s="62"/>
      <c r="M73" s="152">
        <f>E73-K73</f>
        <v>30.256000000000057</v>
      </c>
      <c r="N73" s="22">
        <f>+M73/K73*100</f>
        <v>14.447452738741607</v>
      </c>
      <c r="P73" s="161">
        <v>19.8</v>
      </c>
      <c r="Q73" s="156">
        <v>70</v>
      </c>
      <c r="R73" s="27"/>
      <c r="S73" s="27"/>
      <c r="T73" s="27"/>
      <c r="U73" s="27"/>
      <c r="V73" s="27"/>
      <c r="W73" s="27"/>
      <c r="X73" s="27"/>
    </row>
    <row r="74" spans="1:24" ht="11.1" customHeight="1">
      <c r="A74" s="125" t="s">
        <v>176</v>
      </c>
      <c r="B74" s="162">
        <f>M73</f>
        <v>30.256000000000057</v>
      </c>
      <c r="C74" s="65">
        <v>218.291</v>
      </c>
      <c r="D74" s="65">
        <v>43</v>
      </c>
      <c r="E74" s="61">
        <f>B74+C74+D74</f>
        <v>291.54700000000003</v>
      </c>
      <c r="F74" s="61"/>
      <c r="G74" s="66" t="s">
        <v>102</v>
      </c>
      <c r="H74" s="66" t="s">
        <v>102</v>
      </c>
      <c r="I74" s="61">
        <v>162</v>
      </c>
      <c r="J74" s="67">
        <v>88</v>
      </c>
      <c r="K74" s="61">
        <f>I74+J74</f>
        <v>250</v>
      </c>
      <c r="L74" s="61"/>
      <c r="M74" s="65">
        <f>E74-K74</f>
        <v>41.547000000000025</v>
      </c>
      <c r="N74" s="18">
        <f>+M74/K74*100</f>
        <v>16.618800000000011</v>
      </c>
      <c r="O74" s="23"/>
      <c r="P74" s="68">
        <v>18.8</v>
      </c>
      <c r="Q74" s="163">
        <v>70</v>
      </c>
      <c r="R74" s="27"/>
      <c r="S74" s="27"/>
      <c r="T74" s="27"/>
      <c r="U74" s="27"/>
      <c r="V74" s="27"/>
      <c r="W74" s="27"/>
      <c r="X74" s="27"/>
    </row>
    <row r="75" spans="1:24" ht="13.35" customHeight="1">
      <c r="A75" s="30" t="s">
        <v>150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22"/>
    </row>
    <row r="76" spans="1:24" ht="11.1" customHeight="1">
      <c r="A76" s="26" t="s">
        <v>175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22"/>
    </row>
    <row r="77" spans="1:24">
      <c r="A77" s="26" t="s">
        <v>103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22"/>
    </row>
    <row r="78" spans="1:24">
      <c r="A78" s="26" t="s">
        <v>138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22"/>
    </row>
    <row r="79" spans="1:24">
      <c r="A79" s="20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22"/>
    </row>
    <row r="80" spans="1:24">
      <c r="A80" s="20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22"/>
    </row>
    <row r="81" spans="1:14">
      <c r="A81" s="20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22"/>
    </row>
    <row r="82" spans="1:14">
      <c r="A82" s="20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22"/>
    </row>
    <row r="83" spans="1:14">
      <c r="A83" s="20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22"/>
    </row>
    <row r="84" spans="1:14">
      <c r="A84" s="20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22"/>
    </row>
    <row r="85" spans="1:14">
      <c r="A85" s="20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22"/>
    </row>
    <row r="86" spans="1:14">
      <c r="A86" s="20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22"/>
    </row>
    <row r="87" spans="1:14">
      <c r="A87" s="20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22"/>
    </row>
    <row r="88" spans="1:14">
      <c r="A88" s="20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22"/>
    </row>
  </sheetData>
  <pageMargins left="0.66700000000000004" right="0.66700000000000004" top="0.5" bottom="0" header="0" footer="0"/>
  <pageSetup scale="7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O89"/>
  <sheetViews>
    <sheetView showGridLines="0" zoomScale="155" zoomScaleNormal="155" workbookViewId="0">
      <pane xSplit="1" ySplit="4" topLeftCell="C50" activePane="bottomRight" state="frozen"/>
      <selection pane="topRight" activeCell="B1" sqref="B1"/>
      <selection pane="bottomLeft" activeCell="A5" sqref="A5"/>
      <selection pane="bottomRight" activeCell="M68" sqref="M68"/>
    </sheetView>
  </sheetViews>
  <sheetFormatPr defaultColWidth="9" defaultRowHeight="13.2"/>
  <cols>
    <col min="1" max="1" width="10.77734375" style="44" customWidth="1"/>
    <col min="2" max="5" width="10" style="59" customWidth="1"/>
    <col min="6" max="6" width="0.77734375" style="59" customWidth="1"/>
    <col min="7" max="9" width="9.21875" style="59" customWidth="1"/>
    <col min="10" max="10" width="0.77734375" style="59" customWidth="1"/>
    <col min="11" max="11" width="11" style="59" customWidth="1"/>
    <col min="12" max="12" width="9.109375" style="42" bestFit="1" customWidth="1"/>
    <col min="13" max="13" width="11.33203125" style="43" customWidth="1"/>
    <col min="14" max="15" width="9" style="34"/>
    <col min="16" max="16" width="7.77734375" style="34" customWidth="1"/>
    <col min="17" max="16384" width="9" style="34"/>
  </cols>
  <sheetData>
    <row r="1" spans="1:15">
      <c r="A1" s="114" t="s">
        <v>162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200"/>
      <c r="N1" s="33"/>
      <c r="O1" s="33"/>
    </row>
    <row r="2" spans="1:15">
      <c r="A2" s="112"/>
      <c r="B2" s="107"/>
      <c r="C2" s="107"/>
      <c r="D2" s="107" t="s">
        <v>104</v>
      </c>
      <c r="E2" s="107"/>
      <c r="F2" s="201"/>
      <c r="G2" s="107"/>
      <c r="H2" s="107" t="s">
        <v>31</v>
      </c>
      <c r="I2" s="107"/>
      <c r="J2" s="201"/>
      <c r="K2" s="109" t="s">
        <v>105</v>
      </c>
      <c r="L2" s="108"/>
      <c r="M2" s="202"/>
      <c r="N2" s="33"/>
      <c r="O2" s="33"/>
    </row>
    <row r="3" spans="1:15">
      <c r="A3" s="112" t="s">
        <v>106</v>
      </c>
      <c r="B3" s="201" t="s">
        <v>107</v>
      </c>
      <c r="C3" s="201"/>
      <c r="D3" s="201"/>
      <c r="E3" s="201"/>
      <c r="F3" s="201"/>
      <c r="G3" s="203" t="s">
        <v>108</v>
      </c>
      <c r="H3" s="201"/>
      <c r="I3" s="201"/>
      <c r="J3" s="201"/>
      <c r="K3" s="201"/>
      <c r="L3" s="204" t="s">
        <v>45</v>
      </c>
      <c r="M3" s="205" t="s">
        <v>109</v>
      </c>
      <c r="N3" s="33"/>
      <c r="O3" s="33"/>
    </row>
    <row r="4" spans="1:15" s="38" customFormat="1" ht="11.4" customHeight="1">
      <c r="A4" s="113" t="s">
        <v>110</v>
      </c>
      <c r="B4" s="107" t="s">
        <v>48</v>
      </c>
      <c r="C4" s="107" t="s">
        <v>111</v>
      </c>
      <c r="D4" s="107" t="s">
        <v>41</v>
      </c>
      <c r="E4" s="107" t="s">
        <v>112</v>
      </c>
      <c r="F4" s="107"/>
      <c r="G4" s="110" t="s">
        <v>113</v>
      </c>
      <c r="H4" s="110" t="s">
        <v>43</v>
      </c>
      <c r="I4" s="107" t="s">
        <v>35</v>
      </c>
      <c r="J4" s="107"/>
      <c r="K4" s="107" t="s">
        <v>114</v>
      </c>
      <c r="L4" s="108" t="s">
        <v>53</v>
      </c>
      <c r="M4" s="206" t="s">
        <v>54</v>
      </c>
      <c r="N4" s="37"/>
      <c r="O4" s="37"/>
    </row>
    <row r="5" spans="1:15">
      <c r="A5" s="185"/>
      <c r="B5" s="166"/>
      <c r="C5" s="167"/>
      <c r="D5" s="167"/>
      <c r="E5" s="167"/>
      <c r="F5" s="167"/>
      <c r="G5" s="167" t="s">
        <v>115</v>
      </c>
      <c r="H5" s="167"/>
      <c r="I5" s="167"/>
      <c r="J5" s="167"/>
      <c r="K5" s="167"/>
      <c r="L5" s="168" t="s">
        <v>17</v>
      </c>
      <c r="M5" s="188" t="s">
        <v>57</v>
      </c>
      <c r="N5" s="33"/>
      <c r="O5" s="33"/>
    </row>
    <row r="6" spans="1:15" ht="3" customHeight="1">
      <c r="A6" s="186"/>
      <c r="B6" s="172"/>
      <c r="C6" s="58"/>
      <c r="D6" s="58"/>
      <c r="E6" s="58"/>
      <c r="F6" s="58"/>
      <c r="G6" s="58"/>
      <c r="H6" s="58"/>
      <c r="I6" s="58"/>
      <c r="J6" s="58"/>
      <c r="K6" s="58"/>
      <c r="L6" s="36"/>
      <c r="M6" s="189"/>
      <c r="N6" s="33"/>
      <c r="O6" s="33"/>
    </row>
    <row r="7" spans="1:15" ht="11.1" customHeight="1">
      <c r="A7" s="112" t="s">
        <v>70</v>
      </c>
      <c r="B7" s="176">
        <v>17.579999999999998</v>
      </c>
      <c r="C7" s="173">
        <v>93.424000000000007</v>
      </c>
      <c r="D7" s="173">
        <v>0.5</v>
      </c>
      <c r="E7" s="173">
        <v>111.504</v>
      </c>
      <c r="F7" s="173"/>
      <c r="G7" s="173">
        <v>35.518999999999998</v>
      </c>
      <c r="H7" s="173">
        <v>50.215000000000003</v>
      </c>
      <c r="I7" s="173">
        <f>G7+H7</f>
        <v>85.734000000000009</v>
      </c>
      <c r="J7" s="173"/>
      <c r="K7" s="173">
        <f>E7-I7</f>
        <v>25.769999999999996</v>
      </c>
      <c r="L7" s="36">
        <v>30.058086640072784</v>
      </c>
      <c r="M7" s="190">
        <v>8.56</v>
      </c>
      <c r="N7" s="33"/>
      <c r="O7" s="33"/>
    </row>
    <row r="8" spans="1:15" ht="11.1" customHeight="1">
      <c r="A8" s="112" t="s">
        <v>71</v>
      </c>
      <c r="B8" s="176">
        <v>25.77</v>
      </c>
      <c r="C8" s="173">
        <v>64.317999999999998</v>
      </c>
      <c r="D8" s="173">
        <v>0.6</v>
      </c>
      <c r="E8" s="173">
        <v>90.688000000000002</v>
      </c>
      <c r="F8" s="173"/>
      <c r="G8" s="173">
        <v>29.488</v>
      </c>
      <c r="H8" s="173">
        <v>44.8</v>
      </c>
      <c r="I8" s="173">
        <f>G8+H8</f>
        <v>74.287999999999997</v>
      </c>
      <c r="J8" s="173"/>
      <c r="K8" s="173">
        <f t="shared" ref="K8:K64" si="0">E8-I8</f>
        <v>16.400000000000006</v>
      </c>
      <c r="L8" s="36">
        <v>22.076243807882832</v>
      </c>
      <c r="M8" s="190">
        <v>9.36</v>
      </c>
      <c r="N8" s="33"/>
      <c r="O8" s="33"/>
    </row>
    <row r="9" spans="1:15" ht="3" customHeight="1">
      <c r="A9" s="186"/>
      <c r="B9" s="176"/>
      <c r="C9" s="173"/>
      <c r="D9" s="173"/>
      <c r="E9" s="173"/>
      <c r="F9" s="173"/>
      <c r="G9" s="173"/>
      <c r="H9" s="173">
        <v>42</v>
      </c>
      <c r="I9" s="173"/>
      <c r="J9" s="173"/>
      <c r="K9" s="173"/>
      <c r="L9" s="36"/>
      <c r="M9" s="190"/>
      <c r="N9" s="33"/>
      <c r="O9" s="33"/>
    </row>
    <row r="10" spans="1:15" ht="11.1" customHeight="1">
      <c r="A10" s="112" t="s">
        <v>72</v>
      </c>
      <c r="B10" s="176">
        <v>16.428999999999998</v>
      </c>
      <c r="C10" s="173">
        <v>96.028999999999996</v>
      </c>
      <c r="D10" s="173">
        <v>1.4</v>
      </c>
      <c r="E10" s="173">
        <v>113.858</v>
      </c>
      <c r="F10" s="173"/>
      <c r="G10" s="173">
        <v>34.158000000000001</v>
      </c>
      <c r="H10" s="173">
        <v>42</v>
      </c>
      <c r="I10" s="173">
        <f t="shared" ref="I10:I11" si="1">G10+H10</f>
        <v>76.158000000000001</v>
      </c>
      <c r="J10" s="173"/>
      <c r="K10" s="173">
        <f t="shared" si="0"/>
        <v>37.700000000000003</v>
      </c>
      <c r="L10" s="36">
        <v>49.52120742424043</v>
      </c>
      <c r="M10" s="190">
        <v>8.66</v>
      </c>
      <c r="N10" s="33"/>
      <c r="O10" s="33"/>
    </row>
    <row r="11" spans="1:15" ht="11.1" customHeight="1">
      <c r="A11" s="112" t="s">
        <v>73</v>
      </c>
      <c r="B11" s="176">
        <v>37.700000000000003</v>
      </c>
      <c r="C11" s="173">
        <v>100.367</v>
      </c>
      <c r="D11" s="173">
        <v>2</v>
      </c>
      <c r="E11" s="173">
        <v>140.06700000000001</v>
      </c>
      <c r="F11" s="173"/>
      <c r="G11" s="173">
        <v>48.767000000000003</v>
      </c>
      <c r="H11" s="173">
        <v>42</v>
      </c>
      <c r="I11" s="173">
        <f t="shared" si="1"/>
        <v>90.766999999999996</v>
      </c>
      <c r="J11" s="173"/>
      <c r="K11" s="173">
        <f t="shared" si="0"/>
        <v>49.300000000000011</v>
      </c>
      <c r="L11" s="36">
        <v>54.31489417960271</v>
      </c>
      <c r="M11" s="190">
        <v>6.75</v>
      </c>
      <c r="N11" s="33"/>
      <c r="O11" s="33"/>
    </row>
    <row r="12" spans="1:15" ht="3" customHeight="1">
      <c r="A12" s="186"/>
      <c r="B12" s="176"/>
      <c r="C12" s="173"/>
      <c r="D12" s="173"/>
      <c r="E12" s="173"/>
      <c r="F12" s="173"/>
      <c r="G12" s="173"/>
      <c r="H12" s="173"/>
      <c r="I12" s="173"/>
      <c r="J12" s="173"/>
      <c r="K12" s="173"/>
      <c r="L12" s="36"/>
      <c r="M12" s="190"/>
      <c r="N12" s="33"/>
      <c r="O12" s="33"/>
    </row>
    <row r="13" spans="1:15" ht="11.1" customHeight="1">
      <c r="A13" s="112" t="s">
        <v>74</v>
      </c>
      <c r="B13" s="176">
        <v>49.3</v>
      </c>
      <c r="C13" s="173">
        <v>96.772999999999996</v>
      </c>
      <c r="D13" s="173">
        <v>2.4</v>
      </c>
      <c r="E13" s="173">
        <v>148.47300000000001</v>
      </c>
      <c r="F13" s="173"/>
      <c r="G13" s="173">
        <v>51.204000000000001</v>
      </c>
      <c r="H13" s="173">
        <v>69.900000000000006</v>
      </c>
      <c r="I13" s="173">
        <f t="shared" ref="I13:I14" si="2">G13+H13</f>
        <v>121.10400000000001</v>
      </c>
      <c r="J13" s="173"/>
      <c r="K13" s="173">
        <f t="shared" si="0"/>
        <v>27.369</v>
      </c>
      <c r="L13" s="36">
        <v>22.59958382877527</v>
      </c>
      <c r="M13" s="190">
        <v>3.82</v>
      </c>
      <c r="N13" s="33"/>
      <c r="O13" s="33"/>
    </row>
    <row r="14" spans="1:15" ht="11.1" customHeight="1">
      <c r="A14" s="112" t="s">
        <v>75</v>
      </c>
      <c r="B14" s="176">
        <v>27.369</v>
      </c>
      <c r="C14" s="173">
        <v>88.995000000000005</v>
      </c>
      <c r="D14" s="173">
        <v>2.7</v>
      </c>
      <c r="E14" s="173">
        <v>119.06399999999999</v>
      </c>
      <c r="F14" s="173"/>
      <c r="G14" s="173">
        <v>49.494999999999997</v>
      </c>
      <c r="H14" s="173">
        <v>50.5</v>
      </c>
      <c r="I14" s="173">
        <f t="shared" si="2"/>
        <v>99.995000000000005</v>
      </c>
      <c r="J14" s="173"/>
      <c r="K14" s="173">
        <f t="shared" si="0"/>
        <v>19.068999999999988</v>
      </c>
      <c r="L14" s="36">
        <v>19.072335063454442</v>
      </c>
      <c r="M14" s="190">
        <v>7.77</v>
      </c>
      <c r="N14" s="33"/>
      <c r="O14" s="33"/>
    </row>
    <row r="15" spans="1:15" ht="3" customHeight="1">
      <c r="A15" s="186"/>
      <c r="B15" s="176"/>
      <c r="C15" s="173"/>
      <c r="D15" s="173"/>
      <c r="E15" s="173"/>
      <c r="F15" s="173"/>
      <c r="G15" s="173"/>
      <c r="H15" s="173"/>
      <c r="I15" s="173"/>
      <c r="J15" s="173"/>
      <c r="K15" s="173"/>
      <c r="L15" s="36"/>
      <c r="M15" s="190"/>
      <c r="N15" s="33"/>
      <c r="O15" s="33"/>
    </row>
    <row r="16" spans="1:15" ht="11.1" customHeight="1">
      <c r="A16" s="112" t="s">
        <v>76</v>
      </c>
      <c r="B16" s="176">
        <v>19.068999999999999</v>
      </c>
      <c r="C16" s="173">
        <v>119.364</v>
      </c>
      <c r="D16" s="173">
        <v>3.5</v>
      </c>
      <c r="E16" s="173">
        <v>141.93299999999999</v>
      </c>
      <c r="F16" s="173"/>
      <c r="G16" s="173">
        <v>55.506999999999998</v>
      </c>
      <c r="H16" s="173">
        <v>71</v>
      </c>
      <c r="I16" s="173">
        <f t="shared" ref="I16:I17" si="3">G16+H16</f>
        <v>126.50700000000001</v>
      </c>
      <c r="J16" s="173"/>
      <c r="K16" s="173">
        <f t="shared" si="0"/>
        <v>15.425999999999988</v>
      </c>
      <c r="L16" s="36">
        <v>12.193598874388384</v>
      </c>
      <c r="M16" s="190">
        <v>6.96</v>
      </c>
      <c r="N16" s="33"/>
      <c r="O16" s="33"/>
    </row>
    <row r="17" spans="1:15" ht="11.1" customHeight="1">
      <c r="A17" s="112" t="s">
        <v>77</v>
      </c>
      <c r="B17" s="176">
        <v>15.426</v>
      </c>
      <c r="C17" s="173">
        <v>109.161</v>
      </c>
      <c r="D17" s="173">
        <v>3.9780000000000002</v>
      </c>
      <c r="E17" s="173">
        <v>128.565</v>
      </c>
      <c r="F17" s="173"/>
      <c r="G17" s="173">
        <v>48.298999999999999</v>
      </c>
      <c r="H17" s="173">
        <v>67.028999999999996</v>
      </c>
      <c r="I17" s="173">
        <f t="shared" si="3"/>
        <v>115.328</v>
      </c>
      <c r="J17" s="173"/>
      <c r="K17" s="173">
        <f t="shared" si="0"/>
        <v>13.236999999999995</v>
      </c>
      <c r="L17" s="36">
        <v>11.477698390677025</v>
      </c>
      <c r="M17" s="190">
        <v>7.59</v>
      </c>
      <c r="N17" s="33"/>
      <c r="O17" s="33"/>
    </row>
    <row r="18" spans="1:15" ht="3" customHeight="1">
      <c r="A18" s="186"/>
      <c r="B18" s="176"/>
      <c r="C18" s="173"/>
      <c r="D18" s="173"/>
      <c r="E18" s="173"/>
      <c r="F18" s="173"/>
      <c r="G18" s="173"/>
      <c r="H18" s="173"/>
      <c r="I18" s="173"/>
      <c r="J18" s="173"/>
      <c r="K18" s="173"/>
      <c r="L18" s="36"/>
      <c r="M18" s="190"/>
      <c r="N18" s="33"/>
      <c r="O18" s="33"/>
    </row>
    <row r="19" spans="1:15" ht="11.1" customHeight="1">
      <c r="A19" s="112" t="s">
        <v>78</v>
      </c>
      <c r="B19" s="176">
        <v>13.237</v>
      </c>
      <c r="C19" s="173">
        <v>107.806</v>
      </c>
      <c r="D19" s="173">
        <v>4.2480000000000002</v>
      </c>
      <c r="E19" s="173">
        <v>125.291</v>
      </c>
      <c r="F19" s="173"/>
      <c r="G19" s="173">
        <v>52.183999999999997</v>
      </c>
      <c r="H19" s="173">
        <v>61.579000000000001</v>
      </c>
      <c r="I19" s="173">
        <f t="shared" ref="I19:I20" si="4">G19+H19</f>
        <v>113.76300000000001</v>
      </c>
      <c r="J19" s="173"/>
      <c r="K19" s="173">
        <f t="shared" si="0"/>
        <v>11.527999999999992</v>
      </c>
      <c r="L19" s="36">
        <v>10.133347397660048</v>
      </c>
      <c r="M19" s="190">
        <v>6.94</v>
      </c>
      <c r="N19" s="33"/>
      <c r="O19" s="33"/>
    </row>
    <row r="20" spans="1:15" ht="11.1" customHeight="1">
      <c r="A20" s="112" t="s">
        <v>79</v>
      </c>
      <c r="B20" s="176">
        <v>11.528</v>
      </c>
      <c r="C20" s="173">
        <v>109.137</v>
      </c>
      <c r="D20" s="173">
        <v>4.681</v>
      </c>
      <c r="E20" s="173">
        <v>125.346</v>
      </c>
      <c r="F20" s="173"/>
      <c r="G20" s="173">
        <v>56.753999999999998</v>
      </c>
      <c r="H20" s="173">
        <v>55.606000000000002</v>
      </c>
      <c r="I20" s="173">
        <f t="shared" si="4"/>
        <v>112.36</v>
      </c>
      <c r="J20" s="173"/>
      <c r="K20" s="173">
        <f t="shared" si="0"/>
        <v>12.986000000000004</v>
      </c>
      <c r="L20" s="36">
        <v>11.557493770024921</v>
      </c>
      <c r="M20" s="190">
        <v>7.83</v>
      </c>
      <c r="N20" s="33"/>
      <c r="O20" s="33"/>
    </row>
    <row r="21" spans="1:15" ht="3" customHeight="1">
      <c r="A21" s="186"/>
      <c r="B21" s="176"/>
      <c r="C21" s="173"/>
      <c r="D21" s="173"/>
      <c r="E21" s="173"/>
      <c r="F21" s="173"/>
      <c r="G21" s="173"/>
      <c r="H21" s="173"/>
      <c r="I21" s="173"/>
      <c r="J21" s="173"/>
      <c r="K21" s="173"/>
      <c r="L21" s="36"/>
      <c r="M21" s="190"/>
      <c r="N21" s="33"/>
      <c r="O21" s="33"/>
    </row>
    <row r="22" spans="1:15" ht="11.1" customHeight="1">
      <c r="A22" s="112" t="s">
        <v>80</v>
      </c>
      <c r="B22" s="176">
        <v>12.986000000000001</v>
      </c>
      <c r="C22" s="173">
        <v>128.01499999999999</v>
      </c>
      <c r="D22" s="173">
        <v>5.4039999999999999</v>
      </c>
      <c r="E22" s="173">
        <v>146.405</v>
      </c>
      <c r="F22" s="173"/>
      <c r="G22" s="173">
        <v>55.04</v>
      </c>
      <c r="H22" s="173">
        <v>69.756</v>
      </c>
      <c r="I22" s="173">
        <f t="shared" ref="I22:I23" si="5">G22+H22</f>
        <v>124.79599999999999</v>
      </c>
      <c r="J22" s="173"/>
      <c r="K22" s="173">
        <f t="shared" si="0"/>
        <v>21.609000000000009</v>
      </c>
      <c r="L22" s="36">
        <v>17.315458828808616</v>
      </c>
      <c r="M22" s="190">
        <v>5.87</v>
      </c>
      <c r="N22" s="33"/>
      <c r="O22" s="33"/>
    </row>
    <row r="23" spans="1:15" ht="11.1" customHeight="1">
      <c r="A23" s="112" t="s">
        <v>81</v>
      </c>
      <c r="B23" s="176">
        <v>21.609000000000002</v>
      </c>
      <c r="C23" s="173">
        <v>103.06399999999999</v>
      </c>
      <c r="D23" s="173">
        <v>5.8029999999999999</v>
      </c>
      <c r="E23" s="173">
        <v>130.476</v>
      </c>
      <c r="F23" s="173"/>
      <c r="G23" s="173">
        <v>56.713000000000001</v>
      </c>
      <c r="H23" s="173">
        <v>58.613</v>
      </c>
      <c r="I23" s="173">
        <f t="shared" si="5"/>
        <v>115.32599999999999</v>
      </c>
      <c r="J23" s="173"/>
      <c r="K23" s="173">
        <f t="shared" si="0"/>
        <v>15.150000000000006</v>
      </c>
      <c r="L23" s="36">
        <v>13.136673430102494</v>
      </c>
      <c r="M23" s="190">
        <v>7.93</v>
      </c>
      <c r="N23" s="33"/>
      <c r="O23" s="33"/>
    </row>
    <row r="24" spans="1:15" ht="3" customHeight="1">
      <c r="A24" s="186"/>
      <c r="B24" s="176"/>
      <c r="C24" s="173"/>
      <c r="D24" s="173"/>
      <c r="E24" s="173"/>
      <c r="F24" s="173"/>
      <c r="G24" s="173"/>
      <c r="H24" s="173"/>
      <c r="I24" s="173"/>
      <c r="J24" s="173"/>
      <c r="K24" s="173"/>
      <c r="L24" s="36"/>
      <c r="M24" s="190"/>
      <c r="N24" s="33"/>
      <c r="O24" s="33"/>
    </row>
    <row r="25" spans="1:15" ht="11.1" customHeight="1">
      <c r="A25" s="112" t="s">
        <v>82</v>
      </c>
      <c r="B25" s="176">
        <v>15.15</v>
      </c>
      <c r="C25" s="173">
        <v>133.44499999999999</v>
      </c>
      <c r="D25" s="173">
        <v>6.8869999999999996</v>
      </c>
      <c r="E25" s="173">
        <v>155.482</v>
      </c>
      <c r="F25" s="173"/>
      <c r="G25" s="173">
        <v>57.18</v>
      </c>
      <c r="H25" s="173">
        <v>83.72</v>
      </c>
      <c r="I25" s="173">
        <f t="shared" ref="I25:I26" si="6">G25+H25</f>
        <v>140.9</v>
      </c>
      <c r="J25" s="173"/>
      <c r="K25" s="173">
        <f t="shared" si="0"/>
        <v>14.581999999999994</v>
      </c>
      <c r="L25" s="36">
        <v>10.349183818310859</v>
      </c>
      <c r="M25" s="190">
        <v>6.87</v>
      </c>
      <c r="N25" s="33"/>
      <c r="O25" s="33"/>
    </row>
    <row r="26" spans="1:15" ht="11.1" customHeight="1">
      <c r="A26" s="112" t="s">
        <v>83</v>
      </c>
      <c r="B26" s="176">
        <v>14.582000000000001</v>
      </c>
      <c r="C26" s="173">
        <v>121.73</v>
      </c>
      <c r="D26" s="173">
        <v>6.3819999999999997</v>
      </c>
      <c r="E26" s="173">
        <v>142.69399999999999</v>
      </c>
      <c r="F26" s="173"/>
      <c r="G26" s="173">
        <v>67.069000000000003</v>
      </c>
      <c r="H26" s="173">
        <v>65.507000000000005</v>
      </c>
      <c r="I26" s="173">
        <f t="shared" si="6"/>
        <v>132.57600000000002</v>
      </c>
      <c r="J26" s="173"/>
      <c r="K26" s="173">
        <f t="shared" si="0"/>
        <v>10.117999999999967</v>
      </c>
      <c r="L26" s="36">
        <v>7.6318489017620088</v>
      </c>
      <c r="M26" s="190">
        <v>9.3699999999999992</v>
      </c>
      <c r="N26" s="33"/>
      <c r="O26" s="33"/>
    </row>
    <row r="27" spans="1:15" ht="3" customHeight="1">
      <c r="A27" s="186"/>
      <c r="B27" s="176"/>
      <c r="C27" s="173"/>
      <c r="D27" s="173"/>
      <c r="E27" s="173"/>
      <c r="F27" s="173"/>
      <c r="G27" s="173"/>
      <c r="H27" s="173"/>
      <c r="I27" s="173"/>
      <c r="J27" s="173"/>
      <c r="K27" s="173"/>
      <c r="L27" s="36"/>
      <c r="M27" s="190"/>
      <c r="N27" s="33"/>
      <c r="O27" s="33"/>
    </row>
    <row r="28" spans="1:15" ht="11.1" customHeight="1">
      <c r="A28" s="112" t="s">
        <v>84</v>
      </c>
      <c r="B28" s="176">
        <v>10.118</v>
      </c>
      <c r="C28" s="173">
        <v>113.629</v>
      </c>
      <c r="D28" s="173">
        <v>9.1150000000000002</v>
      </c>
      <c r="E28" s="173">
        <v>132.86199999999999</v>
      </c>
      <c r="F28" s="173"/>
      <c r="G28" s="173">
        <v>61.348999999999997</v>
      </c>
      <c r="H28" s="173">
        <v>57.374000000000002</v>
      </c>
      <c r="I28" s="173">
        <f t="shared" ref="I28:I29" si="7">G28+H28</f>
        <v>118.723</v>
      </c>
      <c r="J28" s="173"/>
      <c r="K28" s="173">
        <f t="shared" si="0"/>
        <v>14.138999999999996</v>
      </c>
      <c r="L28" s="36">
        <v>11.909234099542633</v>
      </c>
      <c r="M28" s="190">
        <v>10.6</v>
      </c>
      <c r="N28" s="33"/>
      <c r="O28" s="33"/>
    </row>
    <row r="29" spans="1:15" ht="11.1" customHeight="1">
      <c r="A29" s="187" t="s">
        <v>85</v>
      </c>
      <c r="B29" s="176">
        <v>14.138999999999999</v>
      </c>
      <c r="C29" s="173">
        <v>124.485</v>
      </c>
      <c r="D29" s="173">
        <v>7.8639999999999999</v>
      </c>
      <c r="E29" s="173">
        <v>146.488</v>
      </c>
      <c r="F29" s="173"/>
      <c r="G29" s="173">
        <v>59.713999999999999</v>
      </c>
      <c r="H29" s="173">
        <v>72.251000000000005</v>
      </c>
      <c r="I29" s="173">
        <f t="shared" si="7"/>
        <v>131.965</v>
      </c>
      <c r="J29" s="173"/>
      <c r="K29" s="173">
        <f t="shared" si="0"/>
        <v>14.522999999999996</v>
      </c>
      <c r="L29" s="36">
        <v>11.005190770279997</v>
      </c>
      <c r="M29" s="190">
        <v>10.199999999999999</v>
      </c>
      <c r="N29" s="33"/>
      <c r="O29" s="33"/>
    </row>
    <row r="30" spans="1:15" ht="3" customHeight="1">
      <c r="A30" s="186"/>
      <c r="B30" s="176"/>
      <c r="C30" s="173"/>
      <c r="D30" s="173"/>
      <c r="E30" s="173"/>
      <c r="F30" s="173"/>
      <c r="G30" s="173"/>
      <c r="H30" s="173"/>
      <c r="I30" s="173"/>
      <c r="J30" s="173"/>
      <c r="K30" s="173"/>
      <c r="L30" s="36"/>
      <c r="M30" s="190"/>
      <c r="N30" s="33"/>
      <c r="O30" s="33"/>
    </row>
    <row r="31" spans="1:15" ht="11.1" customHeight="1">
      <c r="A31" s="187" t="s">
        <v>86</v>
      </c>
      <c r="B31" s="176">
        <v>14.523</v>
      </c>
      <c r="C31" s="173">
        <v>139.328</v>
      </c>
      <c r="D31" s="173">
        <v>8.3670000000000009</v>
      </c>
      <c r="E31" s="173">
        <v>162.21799999999999</v>
      </c>
      <c r="F31" s="173"/>
      <c r="G31" s="173">
        <v>76.707999999999998</v>
      </c>
      <c r="H31" s="173">
        <v>71.447999999999993</v>
      </c>
      <c r="I31" s="173">
        <f t="shared" ref="I31:I32" si="8">G31+H31</f>
        <v>148.15600000000001</v>
      </c>
      <c r="J31" s="173"/>
      <c r="K31" s="173">
        <f t="shared" si="0"/>
        <v>14.061999999999983</v>
      </c>
      <c r="L31" s="36">
        <v>9.4913469586111923</v>
      </c>
      <c r="M31" s="190">
        <v>8.7899999999999991</v>
      </c>
      <c r="N31" s="33"/>
      <c r="O31" s="33"/>
    </row>
    <row r="32" spans="1:15" ht="11.1" customHeight="1">
      <c r="A32" s="187" t="s">
        <v>87</v>
      </c>
      <c r="B32" s="176">
        <v>14.061999999999999</v>
      </c>
      <c r="C32" s="173">
        <v>151.863</v>
      </c>
      <c r="D32" s="173">
        <v>7.569</v>
      </c>
      <c r="E32" s="173">
        <v>173.494</v>
      </c>
      <c r="F32" s="173"/>
      <c r="G32" s="173">
        <v>87.594999999999999</v>
      </c>
      <c r="H32" s="173">
        <v>70.284000000000006</v>
      </c>
      <c r="I32" s="173">
        <f t="shared" si="8"/>
        <v>157.87900000000002</v>
      </c>
      <c r="J32" s="173"/>
      <c r="K32" s="173">
        <f t="shared" si="0"/>
        <v>15.614999999999981</v>
      </c>
      <c r="L32" s="36">
        <v>9.8904857517465921</v>
      </c>
      <c r="M32" s="190">
        <v>5.7</v>
      </c>
      <c r="N32" s="33"/>
      <c r="O32" s="33"/>
    </row>
    <row r="33" spans="1:15" ht="3" customHeight="1">
      <c r="A33" s="187"/>
      <c r="B33" s="176"/>
      <c r="C33" s="173"/>
      <c r="D33" s="173"/>
      <c r="E33" s="173"/>
      <c r="F33" s="173"/>
      <c r="G33" s="173"/>
      <c r="H33" s="173"/>
      <c r="I33" s="173"/>
      <c r="J33" s="173"/>
      <c r="K33" s="173"/>
      <c r="L33" s="36"/>
      <c r="M33" s="190"/>
      <c r="N33" s="33"/>
      <c r="O33" s="33"/>
    </row>
    <row r="34" spans="1:15" ht="11.1" customHeight="1">
      <c r="A34" s="187" t="s">
        <v>116</v>
      </c>
      <c r="B34" s="191">
        <v>15.615</v>
      </c>
      <c r="C34" s="192">
        <v>128.756</v>
      </c>
      <c r="D34" s="192">
        <v>8.7520000000000007</v>
      </c>
      <c r="E34" s="193">
        <v>153.12300000000002</v>
      </c>
      <c r="F34" s="173"/>
      <c r="G34" s="192">
        <v>75.824000000000012</v>
      </c>
      <c r="H34" s="192">
        <v>65.661000000000001</v>
      </c>
      <c r="I34" s="173">
        <f t="shared" ref="I34:I35" si="9">G34+H34</f>
        <v>141.48500000000001</v>
      </c>
      <c r="J34" s="173"/>
      <c r="K34" s="173">
        <f t="shared" si="0"/>
        <v>11.638000000000005</v>
      </c>
      <c r="L34" s="194">
        <v>8.2256069548008615</v>
      </c>
      <c r="M34" s="195">
        <v>5.84</v>
      </c>
      <c r="N34" s="33"/>
      <c r="O34" s="33"/>
    </row>
    <row r="35" spans="1:15" ht="11.1" customHeight="1">
      <c r="A35" s="187" t="s">
        <v>117</v>
      </c>
      <c r="B35" s="191">
        <v>11.638</v>
      </c>
      <c r="C35" s="192">
        <v>167.55500000000001</v>
      </c>
      <c r="D35" s="192">
        <v>9.1549999999999994</v>
      </c>
      <c r="E35" s="193">
        <v>188.34800000000001</v>
      </c>
      <c r="F35" s="173"/>
      <c r="G35" s="192">
        <v>87.27000000000001</v>
      </c>
      <c r="H35" s="192">
        <v>74.28</v>
      </c>
      <c r="I35" s="173">
        <f t="shared" si="9"/>
        <v>161.55000000000001</v>
      </c>
      <c r="J35" s="173"/>
      <c r="K35" s="173">
        <f t="shared" si="0"/>
        <v>26.798000000000002</v>
      </c>
      <c r="L35" s="194">
        <v>16.588053234292786</v>
      </c>
      <c r="M35" s="195">
        <v>4.0999999999999996</v>
      </c>
      <c r="N35" s="33"/>
      <c r="O35" s="33"/>
    </row>
    <row r="36" spans="1:15" ht="4.5" customHeight="1">
      <c r="A36" s="187"/>
      <c r="B36" s="191"/>
      <c r="C36" s="192"/>
      <c r="D36" s="192"/>
      <c r="E36" s="193"/>
      <c r="F36" s="173"/>
      <c r="G36" s="192"/>
      <c r="H36" s="192"/>
      <c r="I36" s="193"/>
      <c r="J36" s="173"/>
      <c r="K36" s="173"/>
      <c r="L36" s="194"/>
      <c r="M36" s="195"/>
      <c r="N36" s="33"/>
      <c r="O36" s="33"/>
    </row>
    <row r="37" spans="1:15" ht="11.1" customHeight="1">
      <c r="A37" s="187" t="s">
        <v>90</v>
      </c>
      <c r="B37" s="191">
        <v>26.797999999999998</v>
      </c>
      <c r="C37" s="192">
        <v>157.24299999999999</v>
      </c>
      <c r="D37" s="192">
        <v>10.037000000000001</v>
      </c>
      <c r="E37" s="193">
        <v>194.078</v>
      </c>
      <c r="F37" s="173"/>
      <c r="G37" s="192">
        <v>77.685000000000002</v>
      </c>
      <c r="H37" s="192">
        <v>100.71</v>
      </c>
      <c r="I37" s="173">
        <f t="shared" ref="I37:I38" si="10">G37+H37</f>
        <v>178.39499999999998</v>
      </c>
      <c r="J37" s="173"/>
      <c r="K37" s="173">
        <f t="shared" si="0"/>
        <v>15.683000000000021</v>
      </c>
      <c r="L37" s="194">
        <v>8.7911656716836255</v>
      </c>
      <c r="M37" s="195">
        <v>4.1500000000000004</v>
      </c>
      <c r="N37" s="33"/>
      <c r="O37" s="33"/>
    </row>
    <row r="38" spans="1:15" ht="11.1" customHeight="1">
      <c r="A38" s="187" t="s">
        <v>118</v>
      </c>
      <c r="B38" s="191">
        <v>15.683</v>
      </c>
      <c r="C38" s="192">
        <v>149.011</v>
      </c>
      <c r="D38" s="192">
        <v>9.7899999999999991</v>
      </c>
      <c r="E38" s="193">
        <v>174.48399999999998</v>
      </c>
      <c r="F38" s="173"/>
      <c r="G38" s="192">
        <v>83.803999999999974</v>
      </c>
      <c r="H38" s="192">
        <v>80.353999999999999</v>
      </c>
      <c r="I38" s="173">
        <f t="shared" si="10"/>
        <v>164.15799999999996</v>
      </c>
      <c r="J38" s="173"/>
      <c r="K38" s="173">
        <f t="shared" si="0"/>
        <v>10.326000000000022</v>
      </c>
      <c r="L38" s="194">
        <v>6.2902813143434999</v>
      </c>
      <c r="M38" s="195">
        <v>7.6</v>
      </c>
      <c r="N38" s="33"/>
      <c r="O38" s="33"/>
    </row>
    <row r="39" spans="1:15" ht="3.75" customHeight="1">
      <c r="A39" s="187"/>
      <c r="B39" s="191"/>
      <c r="C39" s="192"/>
      <c r="D39" s="192"/>
      <c r="E39" s="193"/>
      <c r="F39" s="173"/>
      <c r="G39" s="192"/>
      <c r="H39" s="192"/>
      <c r="I39" s="193"/>
      <c r="J39" s="173"/>
      <c r="K39" s="173"/>
      <c r="L39" s="194"/>
      <c r="M39" s="195"/>
      <c r="N39" s="33"/>
      <c r="O39" s="33"/>
    </row>
    <row r="40" spans="1:15" ht="11.1" customHeight="1">
      <c r="A40" s="112" t="s">
        <v>119</v>
      </c>
      <c r="B40" s="191">
        <v>10.326000000000001</v>
      </c>
      <c r="C40" s="192">
        <v>170.44499999999999</v>
      </c>
      <c r="D40" s="192">
        <v>10.515000000000001</v>
      </c>
      <c r="E40" s="193">
        <v>191.286</v>
      </c>
      <c r="F40" s="173"/>
      <c r="G40" s="192">
        <v>84.551000000000002</v>
      </c>
      <c r="H40" s="192">
        <v>83.995999999999995</v>
      </c>
      <c r="I40" s="173">
        <f>G40+H40</f>
        <v>168.547</v>
      </c>
      <c r="J40" s="173"/>
      <c r="K40" s="173">
        <f t="shared" si="0"/>
        <v>22.739000000000004</v>
      </c>
      <c r="L40" s="194">
        <v>13.491192367707525</v>
      </c>
      <c r="M40" s="195">
        <v>7.34</v>
      </c>
      <c r="N40" s="33"/>
      <c r="O40" s="33"/>
    </row>
    <row r="41" spans="1:15" ht="11.1" customHeight="1">
      <c r="A41" s="112" t="s">
        <v>93</v>
      </c>
      <c r="B41" s="191">
        <v>22.739000000000001</v>
      </c>
      <c r="C41" s="192">
        <v>177.125</v>
      </c>
      <c r="D41" s="192">
        <v>12.254</v>
      </c>
      <c r="E41" s="193">
        <v>212.11799999999999</v>
      </c>
      <c r="F41" s="173"/>
      <c r="G41" s="192">
        <v>87.281000000000006</v>
      </c>
      <c r="H41" s="192">
        <v>92.165999999999997</v>
      </c>
      <c r="I41" s="173">
        <f>G41+H41</f>
        <v>179.447</v>
      </c>
      <c r="J41" s="173"/>
      <c r="K41" s="173">
        <f t="shared" si="0"/>
        <v>32.670999999999992</v>
      </c>
      <c r="L41" s="194">
        <v>18.206489938533384</v>
      </c>
      <c r="M41" s="195">
        <v>7.3</v>
      </c>
      <c r="N41" s="33"/>
      <c r="O41" s="33"/>
    </row>
    <row r="42" spans="1:15" ht="3.75" customHeight="1">
      <c r="A42" s="112"/>
      <c r="B42" s="191"/>
      <c r="C42" s="192"/>
      <c r="D42" s="192"/>
      <c r="E42" s="193"/>
      <c r="F42" s="173"/>
      <c r="G42" s="192"/>
      <c r="H42" s="192"/>
      <c r="I42" s="193"/>
      <c r="J42" s="173"/>
      <c r="K42" s="173"/>
      <c r="L42" s="194"/>
      <c r="M42" s="195"/>
      <c r="N42" s="33"/>
      <c r="O42" s="33"/>
    </row>
    <row r="43" spans="1:15" ht="11.1" customHeight="1">
      <c r="A43" s="112" t="s">
        <v>120</v>
      </c>
      <c r="B43" s="191">
        <v>32.670999999999999</v>
      </c>
      <c r="C43" s="192">
        <v>147.06299999999999</v>
      </c>
      <c r="D43" s="192">
        <v>14.249000000000001</v>
      </c>
      <c r="E43" s="193">
        <v>193.98299999999998</v>
      </c>
      <c r="F43" s="173"/>
      <c r="G43" s="192">
        <v>93.443999999999974</v>
      </c>
      <c r="H43" s="192">
        <v>72</v>
      </c>
      <c r="I43" s="173">
        <f>G43+H43</f>
        <v>165.44399999999996</v>
      </c>
      <c r="J43" s="173"/>
      <c r="K43" s="173">
        <f t="shared" si="0"/>
        <v>28.539000000000016</v>
      </c>
      <c r="L43" s="194">
        <v>17.249945600928417</v>
      </c>
      <c r="M43" s="195">
        <v>9.4700000000000006</v>
      </c>
      <c r="N43" s="33"/>
      <c r="O43" s="33"/>
    </row>
    <row r="44" spans="1:15" ht="11.1" customHeight="1">
      <c r="A44" s="112" t="s">
        <v>95</v>
      </c>
      <c r="B44" s="191">
        <v>28.539000000000001</v>
      </c>
      <c r="C44" s="192">
        <v>143.23500000000001</v>
      </c>
      <c r="D44" s="192">
        <v>17.655999999999999</v>
      </c>
      <c r="E44" s="193">
        <v>189.43</v>
      </c>
      <c r="F44" s="173"/>
      <c r="G44" s="192">
        <v>90.926000000000016</v>
      </c>
      <c r="H44" s="192">
        <v>79.447999999999993</v>
      </c>
      <c r="I44" s="173">
        <f>G44+H44</f>
        <v>170.37400000000002</v>
      </c>
      <c r="J44" s="173"/>
      <c r="K44" s="173">
        <f t="shared" si="0"/>
        <v>19.055999999999983</v>
      </c>
      <c r="L44" s="194">
        <v>11.184805193280663</v>
      </c>
      <c r="M44" s="195">
        <v>12.4</v>
      </c>
      <c r="N44" s="33"/>
      <c r="O44" s="33"/>
    </row>
    <row r="45" spans="1:15" ht="3.75" customHeight="1">
      <c r="A45" s="112"/>
      <c r="B45" s="191"/>
      <c r="C45" s="192"/>
      <c r="D45" s="192"/>
      <c r="E45" s="193"/>
      <c r="F45" s="173"/>
      <c r="G45" s="192"/>
      <c r="H45" s="192"/>
      <c r="I45" s="193"/>
      <c r="J45" s="173"/>
      <c r="K45" s="173"/>
      <c r="L45" s="194"/>
      <c r="M45" s="195"/>
      <c r="N45" s="33"/>
      <c r="O45" s="33"/>
    </row>
    <row r="46" spans="1:15" ht="11.1" customHeight="1">
      <c r="A46" s="187" t="s">
        <v>96</v>
      </c>
      <c r="B46" s="191">
        <v>19.056000000000001</v>
      </c>
      <c r="C46" s="192">
        <v>153.25700000000001</v>
      </c>
      <c r="D46" s="192">
        <v>15.859</v>
      </c>
      <c r="E46" s="193">
        <v>188.17200000000003</v>
      </c>
      <c r="F46" s="173"/>
      <c r="G46" s="192">
        <v>100.13400000000003</v>
      </c>
      <c r="H46" s="192">
        <v>67.998999999999995</v>
      </c>
      <c r="I46" s="173">
        <f>G46+H46</f>
        <v>168.13300000000004</v>
      </c>
      <c r="J46" s="173"/>
      <c r="K46" s="173">
        <f t="shared" si="0"/>
        <v>20.038999999999987</v>
      </c>
      <c r="L46" s="194">
        <f>K46/I46*100</f>
        <v>11.918540679105222</v>
      </c>
      <c r="M46" s="195">
        <v>14.9</v>
      </c>
      <c r="N46" s="33"/>
      <c r="O46" s="33"/>
    </row>
    <row r="47" spans="1:15" ht="11.1" customHeight="1">
      <c r="A47" s="187" t="s">
        <v>97</v>
      </c>
      <c r="B47" s="191">
        <v>20.039000000000001</v>
      </c>
      <c r="C47" s="192">
        <v>152.72499999999999</v>
      </c>
      <c r="D47" s="192">
        <v>16.495999999999999</v>
      </c>
      <c r="E47" s="193">
        <v>189.26</v>
      </c>
      <c r="F47" s="173"/>
      <c r="G47" s="192">
        <v>91.942999999999998</v>
      </c>
      <c r="H47" s="192">
        <v>74.275000000000006</v>
      </c>
      <c r="I47" s="173">
        <f>G47+H47</f>
        <v>166.21800000000002</v>
      </c>
      <c r="J47" s="173"/>
      <c r="K47" s="173">
        <f t="shared" si="0"/>
        <v>23.041999999999973</v>
      </c>
      <c r="L47" s="194">
        <f>K47/I47*100</f>
        <v>13.862517898181888</v>
      </c>
      <c r="M47" s="195">
        <v>12.9</v>
      </c>
      <c r="N47" s="33"/>
      <c r="O47" s="33"/>
    </row>
    <row r="48" spans="1:15" ht="3.6" customHeight="1">
      <c r="A48" s="187"/>
      <c r="B48" s="191"/>
      <c r="C48" s="192"/>
      <c r="D48" s="192"/>
      <c r="E48" s="193"/>
      <c r="F48" s="173"/>
      <c r="G48" s="192"/>
      <c r="H48" s="192"/>
      <c r="I48" s="193"/>
      <c r="J48" s="173"/>
      <c r="K48" s="173"/>
      <c r="L48" s="194"/>
      <c r="M48" s="195"/>
      <c r="N48" s="33"/>
      <c r="O48" s="33"/>
    </row>
    <row r="49" spans="1:15" ht="11.1" customHeight="1">
      <c r="A49" s="187" t="s">
        <v>98</v>
      </c>
      <c r="B49" s="191">
        <v>23.042000000000002</v>
      </c>
      <c r="C49" s="192">
        <v>183.29599999999999</v>
      </c>
      <c r="D49" s="192">
        <v>15.816000000000001</v>
      </c>
      <c r="E49" s="193">
        <v>222.154</v>
      </c>
      <c r="F49" s="173"/>
      <c r="G49" s="192">
        <v>108.556</v>
      </c>
      <c r="H49" s="192">
        <v>77.956999999999994</v>
      </c>
      <c r="I49" s="173">
        <f>G49+H49</f>
        <v>186.51299999999998</v>
      </c>
      <c r="J49" s="173"/>
      <c r="K49" s="173">
        <f t="shared" si="0"/>
        <v>35.64100000000002</v>
      </c>
      <c r="L49" s="194">
        <f>K49/I49*100</f>
        <v>19.109123760810252</v>
      </c>
      <c r="M49" s="196">
        <v>11</v>
      </c>
      <c r="N49" s="33"/>
      <c r="O49" s="33"/>
    </row>
    <row r="50" spans="1:15" ht="11.1" customHeight="1">
      <c r="A50" s="187" t="s">
        <v>99</v>
      </c>
      <c r="B50" s="191">
        <v>35.640999999999998</v>
      </c>
      <c r="C50" s="192">
        <v>116.352</v>
      </c>
      <c r="D50" s="192">
        <v>16.942</v>
      </c>
      <c r="E50" s="193">
        <f>B50+C50+D50</f>
        <v>168.935</v>
      </c>
      <c r="F50" s="173"/>
      <c r="G50" s="192">
        <v>77.977000000000004</v>
      </c>
      <c r="H50" s="192">
        <v>66.706999999999994</v>
      </c>
      <c r="I50" s="173">
        <f>G50+H50</f>
        <v>144.684</v>
      </c>
      <c r="J50" s="173"/>
      <c r="K50" s="173">
        <f t="shared" si="0"/>
        <v>24.251000000000005</v>
      </c>
      <c r="L50" s="194">
        <f>K50/I50*100</f>
        <v>16.761355782256508</v>
      </c>
      <c r="M50" s="196">
        <v>13.4</v>
      </c>
      <c r="N50" s="33"/>
      <c r="O50" s="33"/>
    </row>
    <row r="51" spans="1:15" ht="4.3499999999999996" customHeight="1">
      <c r="A51" s="187"/>
      <c r="B51" s="191"/>
      <c r="C51" s="192"/>
      <c r="D51" s="192"/>
      <c r="E51" s="193"/>
      <c r="F51" s="173"/>
      <c r="G51" s="192"/>
      <c r="H51" s="192"/>
      <c r="I51" s="193"/>
      <c r="J51" s="173"/>
      <c r="K51" s="173"/>
      <c r="L51" s="194"/>
      <c r="M51" s="196"/>
      <c r="N51" s="33"/>
      <c r="O51" s="33"/>
    </row>
    <row r="52" spans="1:15" ht="11.1" customHeight="1">
      <c r="A52" s="187" t="s">
        <v>100</v>
      </c>
      <c r="B52" s="191">
        <v>24.251000000000001</v>
      </c>
      <c r="C52" s="192">
        <v>144.28</v>
      </c>
      <c r="D52" s="192">
        <v>18.739000000000001</v>
      </c>
      <c r="E52" s="193">
        <f>B52+C52+D52</f>
        <v>187.27</v>
      </c>
      <c r="F52" s="173"/>
      <c r="G52" s="192">
        <v>89.617000000000004</v>
      </c>
      <c r="H52" s="192">
        <v>75.78</v>
      </c>
      <c r="I52" s="173">
        <f>G52+H52</f>
        <v>165.39699999999999</v>
      </c>
      <c r="J52" s="173"/>
      <c r="K52" s="173">
        <f t="shared" si="0"/>
        <v>21.873000000000019</v>
      </c>
      <c r="L52" s="194">
        <f>K52/I52*100</f>
        <v>13.224544580615138</v>
      </c>
      <c r="M52" s="196">
        <v>14.5</v>
      </c>
      <c r="N52" s="33"/>
      <c r="O52" s="33"/>
    </row>
    <row r="53" spans="1:15" ht="11.1" customHeight="1">
      <c r="A53" s="187" t="s">
        <v>121</v>
      </c>
      <c r="B53" s="191">
        <v>21.873000000000001</v>
      </c>
      <c r="C53" s="192">
        <v>131.518</v>
      </c>
      <c r="D53" s="192">
        <v>20.462</v>
      </c>
      <c r="E53" s="193">
        <f>B53+C53+D53</f>
        <v>173.85299999999998</v>
      </c>
      <c r="F53" s="173"/>
      <c r="G53" s="192">
        <v>95.759</v>
      </c>
      <c r="H53" s="192">
        <v>61.892000000000003</v>
      </c>
      <c r="I53" s="173">
        <f>G53+H53</f>
        <v>157.65100000000001</v>
      </c>
      <c r="J53" s="173"/>
      <c r="K53" s="173">
        <f t="shared" si="0"/>
        <v>16.20199999999997</v>
      </c>
      <c r="L53" s="194">
        <f>K53/I53*100</f>
        <v>10.277131131423186</v>
      </c>
      <c r="M53" s="196">
        <v>15.4</v>
      </c>
      <c r="N53" s="33"/>
      <c r="O53" s="33"/>
    </row>
    <row r="54" spans="1:15" ht="5.0999999999999996" customHeight="1">
      <c r="A54" s="187"/>
      <c r="B54" s="191"/>
      <c r="C54" s="192"/>
      <c r="D54" s="192"/>
      <c r="E54" s="193"/>
      <c r="F54" s="173"/>
      <c r="G54" s="192"/>
      <c r="H54" s="192"/>
      <c r="I54" s="193"/>
      <c r="J54" s="173"/>
      <c r="K54" s="173"/>
      <c r="L54" s="194"/>
      <c r="M54" s="196"/>
      <c r="N54" s="33"/>
      <c r="O54" s="33"/>
    </row>
    <row r="55" spans="1:15" ht="11.1" customHeight="1">
      <c r="A55" s="187" t="s">
        <v>101</v>
      </c>
      <c r="B55" s="191">
        <v>16.202000000000002</v>
      </c>
      <c r="C55" s="192">
        <v>162.66499999999999</v>
      </c>
      <c r="D55" s="192">
        <v>21.771000000000001</v>
      </c>
      <c r="E55" s="193">
        <f>B55+C55+D55</f>
        <v>200.63799999999998</v>
      </c>
      <c r="F55" s="173"/>
      <c r="G55" s="192">
        <v>105.642</v>
      </c>
      <c r="H55" s="192">
        <v>68.537000000000006</v>
      </c>
      <c r="I55" s="173">
        <f>G55+H55</f>
        <v>174.179</v>
      </c>
      <c r="J55" s="173"/>
      <c r="K55" s="173">
        <f t="shared" si="0"/>
        <v>26.458999999999975</v>
      </c>
      <c r="L55" s="194">
        <f>K55/I55*100</f>
        <v>15.190694630236695</v>
      </c>
      <c r="M55" s="196">
        <v>11.9</v>
      </c>
      <c r="N55" s="33"/>
      <c r="O55" s="33"/>
    </row>
    <row r="56" spans="1:15" ht="11.1" customHeight="1">
      <c r="A56" s="187" t="s">
        <v>133</v>
      </c>
      <c r="B56" s="191">
        <f>K55</f>
        <v>26.458999999999975</v>
      </c>
      <c r="C56" s="192">
        <v>133.40100000000001</v>
      </c>
      <c r="D56" s="192">
        <v>20.869</v>
      </c>
      <c r="E56" s="193">
        <f>B56+C56+D56</f>
        <v>180.72899999999998</v>
      </c>
      <c r="F56" s="173"/>
      <c r="G56" s="192">
        <v>82.477999999999994</v>
      </c>
      <c r="H56" s="192">
        <v>75.561000000000007</v>
      </c>
      <c r="I56" s="173">
        <f>G56+H56</f>
        <v>158.03899999999999</v>
      </c>
      <c r="J56" s="173"/>
      <c r="K56" s="173">
        <f t="shared" si="0"/>
        <v>22.689999999999998</v>
      </c>
      <c r="L56" s="194">
        <f>K56/I56*100</f>
        <v>14.357215623991545</v>
      </c>
      <c r="M56" s="196">
        <v>11.2</v>
      </c>
      <c r="N56" s="33"/>
      <c r="O56" s="33"/>
    </row>
    <row r="57" spans="1:15" ht="6.6" customHeight="1">
      <c r="A57" s="187"/>
      <c r="B57" s="191"/>
      <c r="C57" s="192"/>
      <c r="D57" s="192"/>
      <c r="E57" s="193"/>
      <c r="F57" s="173"/>
      <c r="G57" s="192"/>
      <c r="H57" s="192"/>
      <c r="I57" s="193"/>
      <c r="J57" s="173"/>
      <c r="K57" s="173"/>
      <c r="L57" s="194"/>
      <c r="M57" s="196"/>
      <c r="N57" s="33"/>
      <c r="O57" s="33"/>
    </row>
    <row r="58" spans="1:15" ht="11.1" customHeight="1">
      <c r="A58" s="187" t="s">
        <v>137</v>
      </c>
      <c r="B58" s="191">
        <v>22.69</v>
      </c>
      <c r="C58" s="192">
        <v>166.465</v>
      </c>
      <c r="D58" s="192">
        <v>20.257999999999999</v>
      </c>
      <c r="E58" s="193">
        <f>B58+C58+D58</f>
        <v>209.41300000000001</v>
      </c>
      <c r="F58" s="173"/>
      <c r="G58" s="192">
        <v>101.786</v>
      </c>
      <c r="H58" s="192">
        <v>76.616</v>
      </c>
      <c r="I58" s="173">
        <f>G58+H58</f>
        <v>178.40199999999999</v>
      </c>
      <c r="J58" s="173"/>
      <c r="K58" s="173">
        <f t="shared" si="0"/>
        <v>31.011000000000024</v>
      </c>
      <c r="L58" s="194">
        <f>K58/I58*100</f>
        <v>17.382652660844624</v>
      </c>
      <c r="M58" s="196">
        <v>9.61</v>
      </c>
      <c r="N58" s="33"/>
      <c r="O58" s="33"/>
    </row>
    <row r="59" spans="1:15" ht="11.1" customHeight="1">
      <c r="A59" s="187" t="s">
        <v>136</v>
      </c>
      <c r="B59" s="191">
        <v>31.010999999999999</v>
      </c>
      <c r="C59" s="192">
        <v>127.85</v>
      </c>
      <c r="D59" s="192">
        <v>23.335000000000001</v>
      </c>
      <c r="E59" s="193">
        <f>B59+C59+D59</f>
        <v>182.196</v>
      </c>
      <c r="F59" s="173"/>
      <c r="G59" s="192">
        <v>98.695999999999998</v>
      </c>
      <c r="H59" s="192">
        <v>63.174999999999997</v>
      </c>
      <c r="I59" s="173">
        <f>G59+H59</f>
        <v>161.87099999999998</v>
      </c>
      <c r="J59" s="173"/>
      <c r="K59" s="173">
        <f t="shared" si="0"/>
        <v>20.325000000000017</v>
      </c>
      <c r="L59" s="194">
        <f>K59/I59*100</f>
        <v>12.556294827362541</v>
      </c>
      <c r="M59" s="196">
        <v>11.5</v>
      </c>
      <c r="N59" s="33"/>
      <c r="O59" s="33"/>
    </row>
    <row r="60" spans="1:15" ht="3.6" customHeight="1">
      <c r="A60" s="187"/>
      <c r="B60" s="191"/>
      <c r="C60" s="192"/>
      <c r="D60" s="192"/>
      <c r="E60" s="193"/>
      <c r="F60" s="173"/>
      <c r="G60" s="192"/>
      <c r="H60" s="192"/>
      <c r="I60" s="193"/>
      <c r="J60" s="173"/>
      <c r="K60" s="173"/>
      <c r="L60" s="194"/>
      <c r="M60" s="196"/>
      <c r="N60" s="33"/>
      <c r="O60" s="33"/>
    </row>
    <row r="61" spans="1:15" ht="11.1" customHeight="1">
      <c r="A61" s="187" t="s">
        <v>142</v>
      </c>
      <c r="B61" s="191">
        <f>K59</f>
        <v>20.325000000000017</v>
      </c>
      <c r="C61" s="192">
        <v>163.434</v>
      </c>
      <c r="D61" s="192">
        <v>23.428000000000001</v>
      </c>
      <c r="E61" s="193">
        <f>B61+C61+D61</f>
        <v>207.18700000000001</v>
      </c>
      <c r="F61" s="173"/>
      <c r="G61" s="192">
        <v>108.339</v>
      </c>
      <c r="H61" s="192">
        <v>66.242000000000004</v>
      </c>
      <c r="I61" s="173">
        <f>G61+H61</f>
        <v>174.58100000000002</v>
      </c>
      <c r="J61" s="173"/>
      <c r="K61" s="173">
        <f t="shared" si="0"/>
        <v>32.605999999999995</v>
      </c>
      <c r="L61" s="194">
        <f>K61/I61*100</f>
        <v>18.676717397654951</v>
      </c>
      <c r="M61" s="196">
        <v>10.8</v>
      </c>
      <c r="N61" s="33"/>
      <c r="O61" s="33"/>
    </row>
    <row r="62" spans="1:15" ht="11.1" customHeight="1">
      <c r="A62" s="187" t="s">
        <v>143</v>
      </c>
      <c r="B62" s="191">
        <f>K61</f>
        <v>32.605999999999995</v>
      </c>
      <c r="C62" s="192">
        <v>125.60899999999999</v>
      </c>
      <c r="D62" s="192">
        <v>29.762</v>
      </c>
      <c r="E62" s="193">
        <f>B62+C62+D62</f>
        <v>187.97699999999998</v>
      </c>
      <c r="F62" s="173"/>
      <c r="G62" s="192">
        <v>106.286</v>
      </c>
      <c r="H62" s="192">
        <v>64.77</v>
      </c>
      <c r="I62" s="173">
        <f>G62+H62</f>
        <v>171.05599999999998</v>
      </c>
      <c r="J62" s="173"/>
      <c r="K62" s="173">
        <f t="shared" si="0"/>
        <v>16.920999999999992</v>
      </c>
      <c r="L62" s="194">
        <f>K62/I62*100</f>
        <v>9.8920821251519939</v>
      </c>
      <c r="M62" s="196">
        <v>12</v>
      </c>
      <c r="N62" s="33"/>
      <c r="O62" s="33"/>
    </row>
    <row r="63" spans="1:15" ht="6" customHeight="1">
      <c r="A63" s="187"/>
      <c r="B63" s="191"/>
      <c r="C63" s="192"/>
      <c r="D63" s="192"/>
      <c r="E63" s="193"/>
      <c r="F63" s="173"/>
      <c r="G63" s="192"/>
      <c r="H63" s="192"/>
      <c r="I63" s="193"/>
      <c r="J63" s="173"/>
      <c r="K63" s="173"/>
      <c r="L63" s="194"/>
      <c r="M63" s="196"/>
      <c r="N63" s="33"/>
      <c r="O63" s="33"/>
    </row>
    <row r="64" spans="1:15" ht="11.1" customHeight="1">
      <c r="A64" s="187" t="s">
        <v>154</v>
      </c>
      <c r="B64" s="191">
        <f>K62</f>
        <v>16.920999999999992</v>
      </c>
      <c r="C64" s="192">
        <v>170.33799999999999</v>
      </c>
      <c r="D64" s="192">
        <v>27.358000000000001</v>
      </c>
      <c r="E64" s="193">
        <f>B64+C64+D64</f>
        <v>214.61699999999999</v>
      </c>
      <c r="F64" s="173"/>
      <c r="G64" s="192">
        <v>119.843</v>
      </c>
      <c r="H64" s="192">
        <v>65.043999999999997</v>
      </c>
      <c r="I64" s="173">
        <f>G64+H64</f>
        <v>184.887</v>
      </c>
      <c r="J64" s="173"/>
      <c r="K64" s="173">
        <f t="shared" si="0"/>
        <v>29.72999999999999</v>
      </c>
      <c r="L64" s="194">
        <f>K64/I64*100</f>
        <v>16.080092164403119</v>
      </c>
      <c r="M64" s="196">
        <v>12.6</v>
      </c>
      <c r="N64" s="33"/>
      <c r="O64" s="33"/>
    </row>
    <row r="65" spans="1:15" ht="11.1" customHeight="1">
      <c r="A65" s="126" t="s">
        <v>171</v>
      </c>
      <c r="B65" s="197">
        <f>K64</f>
        <v>29.72999999999999</v>
      </c>
      <c r="C65" s="192">
        <v>143.96100000000001</v>
      </c>
      <c r="D65" s="192">
        <v>30.67</v>
      </c>
      <c r="E65" s="193">
        <f>B65+C65+D65</f>
        <v>204.36099999999999</v>
      </c>
      <c r="F65" s="173"/>
      <c r="G65" s="192">
        <v>117.717</v>
      </c>
      <c r="H65" s="192">
        <v>62.003</v>
      </c>
      <c r="I65" s="173">
        <f>G65+H65</f>
        <v>179.72</v>
      </c>
      <c r="J65" s="173"/>
      <c r="K65" s="173">
        <f t="shared" ref="K65" si="11">E65-I65</f>
        <v>24.640999999999991</v>
      </c>
      <c r="L65" s="194">
        <f>K65/I65*100</f>
        <v>13.710772312486085</v>
      </c>
      <c r="M65" s="196">
        <v>13.6</v>
      </c>
      <c r="N65" s="33"/>
      <c r="O65" s="33"/>
    </row>
    <row r="66" spans="1:15" ht="6" customHeight="1">
      <c r="A66" s="126"/>
      <c r="B66" s="191"/>
      <c r="C66" s="192"/>
      <c r="D66" s="192"/>
      <c r="E66" s="193"/>
      <c r="F66" s="173"/>
      <c r="G66" s="192"/>
      <c r="H66" s="192"/>
      <c r="I66" s="173"/>
      <c r="J66" s="173"/>
      <c r="K66" s="173"/>
      <c r="L66" s="194"/>
      <c r="M66" s="196"/>
      <c r="N66" s="33"/>
      <c r="O66" s="33"/>
    </row>
    <row r="67" spans="1:15" ht="11.1" customHeight="1">
      <c r="A67" s="126" t="s">
        <v>178</v>
      </c>
      <c r="B67" s="191">
        <f>K65</f>
        <v>24.640999999999991</v>
      </c>
      <c r="C67" s="192">
        <v>128.46100000000001</v>
      </c>
      <c r="D67" s="192">
        <v>31.902999999999999</v>
      </c>
      <c r="E67" s="193">
        <f>B67+C67+D67</f>
        <v>185.005</v>
      </c>
      <c r="F67" s="173"/>
      <c r="G67" s="192">
        <v>113.996</v>
      </c>
      <c r="H67" s="192">
        <v>49.832000000000001</v>
      </c>
      <c r="I67" s="173">
        <f>G67+H67</f>
        <v>163.828</v>
      </c>
      <c r="J67" s="173"/>
      <c r="K67" s="173">
        <f t="shared" ref="K67:K68" si="12">E67-I67</f>
        <v>21.176999999999992</v>
      </c>
      <c r="L67" s="194">
        <f>K67/I67*100</f>
        <v>12.92636179407671</v>
      </c>
      <c r="M67" s="196">
        <v>16.7</v>
      </c>
      <c r="N67" s="33"/>
      <c r="O67" s="33"/>
    </row>
    <row r="68" spans="1:15" ht="11.1" customHeight="1">
      <c r="A68" s="127" t="s">
        <v>179</v>
      </c>
      <c r="B68" s="198">
        <f>K67</f>
        <v>21.176999999999992</v>
      </c>
      <c r="C68" s="135">
        <v>153.87100000000001</v>
      </c>
      <c r="D68" s="135">
        <v>36</v>
      </c>
      <c r="E68" s="136">
        <f>B68+C68+D68</f>
        <v>211.048</v>
      </c>
      <c r="F68" s="137"/>
      <c r="G68" s="135">
        <v>125</v>
      </c>
      <c r="H68" s="135">
        <v>66</v>
      </c>
      <c r="I68" s="137">
        <f>G68+H68</f>
        <v>191</v>
      </c>
      <c r="J68" s="137"/>
      <c r="K68" s="137">
        <f t="shared" si="12"/>
        <v>20.048000000000002</v>
      </c>
      <c r="L68" s="56">
        <f>K68/I68*100</f>
        <v>10.496335078534031</v>
      </c>
      <c r="M68" s="199">
        <v>16.100000000000001</v>
      </c>
      <c r="N68" s="33"/>
      <c r="O68" s="33"/>
    </row>
    <row r="69" spans="1:15" ht="13.35" customHeight="1">
      <c r="A69" s="39" t="s">
        <v>163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36"/>
      <c r="M69" s="35"/>
      <c r="N69" s="33"/>
      <c r="O69" s="33"/>
    </row>
    <row r="70" spans="1:15" ht="11.1" customHeight="1">
      <c r="A70" s="39" t="s">
        <v>177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36"/>
      <c r="M70" s="35"/>
      <c r="N70" s="33"/>
      <c r="O70" s="33"/>
    </row>
    <row r="71" spans="1:15">
      <c r="A71" s="39" t="s">
        <v>147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36"/>
      <c r="M71" s="35"/>
      <c r="N71" s="33"/>
      <c r="O71" s="33"/>
    </row>
    <row r="72" spans="1:15">
      <c r="A72" s="39" t="s">
        <v>139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36"/>
      <c r="M72" s="35"/>
      <c r="N72" s="33"/>
      <c r="O72" s="33"/>
    </row>
    <row r="73" spans="1:15">
      <c r="A73" s="40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36"/>
      <c r="M73" s="35"/>
      <c r="N73" s="33"/>
      <c r="O73" s="33"/>
    </row>
    <row r="74" spans="1:15">
      <c r="A74" s="40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36"/>
      <c r="M74" s="35"/>
      <c r="N74" s="33"/>
      <c r="O74" s="33"/>
    </row>
    <row r="75" spans="1:15">
      <c r="A75" s="40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36"/>
      <c r="M75" s="35"/>
      <c r="N75" s="33"/>
      <c r="O75" s="33"/>
    </row>
    <row r="76" spans="1:15">
      <c r="A76" s="40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36"/>
      <c r="M76" s="35"/>
      <c r="N76" s="33"/>
      <c r="O76" s="33"/>
    </row>
    <row r="77" spans="1:15">
      <c r="A77" s="40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36"/>
      <c r="M77" s="35"/>
      <c r="N77" s="33"/>
      <c r="O77" s="33"/>
    </row>
    <row r="78" spans="1:15">
      <c r="A78" s="41"/>
      <c r="N78" s="33"/>
      <c r="O78" s="33"/>
    </row>
    <row r="79" spans="1:15">
      <c r="A79" s="41"/>
      <c r="N79" s="33"/>
      <c r="O79" s="33"/>
    </row>
    <row r="80" spans="1:15">
      <c r="A80" s="41"/>
      <c r="N80" s="33"/>
      <c r="O80" s="33"/>
    </row>
    <row r="81" spans="1:15">
      <c r="A81" s="41"/>
      <c r="N81" s="33"/>
      <c r="O81" s="33"/>
    </row>
    <row r="82" spans="1:15">
      <c r="A82" s="41"/>
      <c r="N82" s="33"/>
      <c r="O82" s="33"/>
    </row>
    <row r="83" spans="1:15">
      <c r="A83" s="41"/>
      <c r="N83" s="33"/>
      <c r="O83" s="33"/>
    </row>
    <row r="84" spans="1:15">
      <c r="A84" s="41"/>
      <c r="N84" s="33"/>
      <c r="O84" s="33"/>
    </row>
    <row r="85" spans="1:15">
      <c r="A85" s="41"/>
      <c r="N85" s="33"/>
      <c r="O85" s="33"/>
    </row>
    <row r="86" spans="1:15">
      <c r="A86" s="41"/>
      <c r="N86" s="33"/>
      <c r="O86" s="33"/>
    </row>
    <row r="87" spans="1:15">
      <c r="A87" s="41"/>
      <c r="N87" s="33"/>
      <c r="O87" s="33"/>
    </row>
    <row r="88" spans="1:15">
      <c r="A88" s="41"/>
      <c r="N88" s="33"/>
      <c r="O88" s="33"/>
    </row>
    <row r="89" spans="1:15">
      <c r="A89" s="41"/>
      <c r="N89" s="33"/>
      <c r="O89" s="33"/>
    </row>
  </sheetData>
  <pageMargins left="0.66700000000000004" right="0.66700000000000004" top="0.5" bottom="0.5" header="0" footer="0"/>
  <pageSetup scale="70" orientation="portrait" horizontalDpi="300" verticalDpi="300" r:id="rId1"/>
  <headerFooter alignWithMargins="0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P81"/>
  <sheetViews>
    <sheetView showGridLines="0" zoomScale="142" zoomScaleNormal="155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I68" sqref="I68"/>
    </sheetView>
  </sheetViews>
  <sheetFormatPr defaultColWidth="9" defaultRowHeight="13.2"/>
  <cols>
    <col min="1" max="1" width="10" style="50" customWidth="1"/>
    <col min="2" max="5" width="9.21875" style="59" customWidth="1"/>
    <col min="6" max="6" width="0.77734375" style="59" customWidth="1"/>
    <col min="7" max="9" width="9.21875" style="59" customWidth="1"/>
    <col min="10" max="10" width="0.77734375" style="59" customWidth="1"/>
    <col min="11" max="11" width="9.21875" style="59" customWidth="1"/>
    <col min="12" max="12" width="9.21875" style="42" customWidth="1"/>
    <col min="13" max="13" width="1.77734375" style="42" customWidth="1"/>
    <col min="14" max="14" width="8.33203125" style="51" customWidth="1"/>
    <col min="15" max="15" width="9.109375" style="46" customWidth="1"/>
    <col min="16" max="16" width="8.88671875" style="46" customWidth="1"/>
    <col min="17" max="23" width="7.6640625" style="34" customWidth="1"/>
    <col min="24" max="16384" width="9" style="34"/>
  </cols>
  <sheetData>
    <row r="1" spans="1:16" ht="12" customHeight="1">
      <c r="A1" s="120" t="s">
        <v>166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6"/>
      <c r="N1" s="117"/>
      <c r="O1" s="118"/>
      <c r="P1" s="207"/>
    </row>
    <row r="2" spans="1:16" ht="12" customHeight="1">
      <c r="A2" s="121"/>
      <c r="B2" s="208"/>
      <c r="C2" s="107"/>
      <c r="D2" s="107" t="s">
        <v>104</v>
      </c>
      <c r="E2" s="107"/>
      <c r="F2" s="201"/>
      <c r="G2" s="107"/>
      <c r="H2" s="107" t="s">
        <v>31</v>
      </c>
      <c r="I2" s="107"/>
      <c r="J2" s="201"/>
      <c r="K2" s="107" t="s">
        <v>122</v>
      </c>
      <c r="L2" s="108"/>
      <c r="M2" s="204"/>
      <c r="N2" s="117"/>
      <c r="O2" s="118"/>
      <c r="P2" s="207"/>
    </row>
    <row r="3" spans="1:16" ht="12" customHeight="1">
      <c r="A3" s="121" t="s">
        <v>106</v>
      </c>
      <c r="B3" s="201" t="s">
        <v>107</v>
      </c>
      <c r="C3" s="201"/>
      <c r="D3" s="201"/>
      <c r="E3" s="201"/>
      <c r="F3" s="201"/>
      <c r="G3" s="203" t="s">
        <v>108</v>
      </c>
      <c r="H3" s="201"/>
      <c r="I3" s="201"/>
      <c r="J3" s="201"/>
      <c r="K3" s="201"/>
      <c r="L3" s="204" t="s">
        <v>45</v>
      </c>
      <c r="M3" s="204"/>
      <c r="N3" s="209"/>
      <c r="O3" s="210" t="s">
        <v>123</v>
      </c>
      <c r="P3" s="211"/>
    </row>
    <row r="4" spans="1:16" s="38" customFormat="1" ht="10.5" customHeight="1">
      <c r="A4" s="122" t="s">
        <v>110</v>
      </c>
      <c r="B4" s="107" t="s">
        <v>48</v>
      </c>
      <c r="C4" s="107" t="s">
        <v>111</v>
      </c>
      <c r="D4" s="107" t="s">
        <v>41</v>
      </c>
      <c r="E4" s="107" t="s">
        <v>112</v>
      </c>
      <c r="F4" s="107"/>
      <c r="G4" s="110" t="s">
        <v>113</v>
      </c>
      <c r="H4" s="110" t="s">
        <v>43</v>
      </c>
      <c r="I4" s="107" t="s">
        <v>35</v>
      </c>
      <c r="J4" s="107"/>
      <c r="K4" s="107" t="s">
        <v>114</v>
      </c>
      <c r="L4" s="108" t="s">
        <v>53</v>
      </c>
      <c r="M4" s="108"/>
      <c r="N4" s="111" t="s">
        <v>124</v>
      </c>
      <c r="O4" s="119" t="s">
        <v>125</v>
      </c>
      <c r="P4" s="212" t="s">
        <v>126</v>
      </c>
    </row>
    <row r="5" spans="1:16" ht="12" customHeight="1">
      <c r="A5" s="164"/>
      <c r="B5" s="166"/>
      <c r="C5" s="167"/>
      <c r="D5" s="167"/>
      <c r="E5" s="167"/>
      <c r="F5" s="167"/>
      <c r="G5" s="167" t="s">
        <v>115</v>
      </c>
      <c r="H5" s="167"/>
      <c r="I5" s="167"/>
      <c r="J5" s="167"/>
      <c r="K5" s="167"/>
      <c r="L5" s="168" t="s">
        <v>17</v>
      </c>
      <c r="M5" s="168"/>
      <c r="N5" s="169" t="s">
        <v>57</v>
      </c>
      <c r="O5" s="170"/>
      <c r="P5" s="171"/>
    </row>
    <row r="6" spans="1:16" ht="4.5" customHeight="1">
      <c r="A6" s="121"/>
      <c r="B6" s="172"/>
      <c r="C6" s="58"/>
      <c r="D6" s="58"/>
      <c r="E6" s="58"/>
      <c r="F6" s="58"/>
      <c r="G6" s="58"/>
      <c r="H6" s="58"/>
      <c r="I6" s="58"/>
      <c r="J6" s="58"/>
      <c r="K6" s="58"/>
      <c r="L6" s="36"/>
      <c r="M6" s="36"/>
      <c r="N6" s="173"/>
      <c r="O6" s="174"/>
      <c r="P6" s="175"/>
    </row>
    <row r="7" spans="1:16" ht="12" customHeight="1">
      <c r="A7" s="121" t="s">
        <v>70</v>
      </c>
      <c r="B7" s="176">
        <v>30.2</v>
      </c>
      <c r="C7" s="173">
        <v>60.213000000000001</v>
      </c>
      <c r="D7" s="173">
        <v>0.2</v>
      </c>
      <c r="E7" s="173">
        <v>91.811000000000007</v>
      </c>
      <c r="F7" s="173"/>
      <c r="G7" s="173">
        <v>28.501000000000001</v>
      </c>
      <c r="H7" s="173">
        <v>18.61</v>
      </c>
      <c r="I7" s="173">
        <f>G7+H7</f>
        <v>47.111000000000004</v>
      </c>
      <c r="J7" s="173"/>
      <c r="K7" s="173">
        <v>44.7</v>
      </c>
      <c r="L7" s="177">
        <f>K7/I7*100</f>
        <v>94.882299250705785</v>
      </c>
      <c r="M7" s="36"/>
      <c r="N7" s="173">
        <v>6.91</v>
      </c>
      <c r="O7" s="178" t="s">
        <v>140</v>
      </c>
      <c r="P7" s="179" t="s">
        <v>140</v>
      </c>
    </row>
    <row r="8" spans="1:16" ht="12" customHeight="1">
      <c r="A8" s="121" t="s">
        <v>71</v>
      </c>
      <c r="B8" s="176">
        <f>K7</f>
        <v>44.7</v>
      </c>
      <c r="C8" s="173">
        <v>35.402000000000001</v>
      </c>
      <c r="D8" s="173">
        <v>0.3</v>
      </c>
      <c r="E8" s="173">
        <v>81.369</v>
      </c>
      <c r="F8" s="173"/>
      <c r="G8" s="173">
        <v>27.026</v>
      </c>
      <c r="H8" s="173">
        <v>25.5</v>
      </c>
      <c r="I8" s="173">
        <f>G8+H8</f>
        <v>52.525999999999996</v>
      </c>
      <c r="J8" s="173"/>
      <c r="K8" s="173">
        <v>28.843</v>
      </c>
      <c r="L8" s="177">
        <f>K8/I8*100</f>
        <v>54.911853177474015</v>
      </c>
      <c r="M8" s="36"/>
      <c r="N8" s="173">
        <v>7.13</v>
      </c>
      <c r="O8" s="178" t="s">
        <v>140</v>
      </c>
      <c r="P8" s="179" t="s">
        <v>140</v>
      </c>
    </row>
    <row r="9" spans="1:16" ht="4.5" customHeight="1">
      <c r="A9" s="121"/>
      <c r="B9" s="176"/>
      <c r="C9" s="173"/>
      <c r="D9" s="173"/>
      <c r="E9" s="173"/>
      <c r="F9" s="173"/>
      <c r="G9" s="173"/>
      <c r="H9" s="173"/>
      <c r="I9" s="173"/>
      <c r="J9" s="173"/>
      <c r="K9" s="173"/>
      <c r="L9" s="36"/>
      <c r="M9" s="36"/>
      <c r="N9" s="173"/>
      <c r="O9" s="174"/>
      <c r="P9" s="175"/>
    </row>
    <row r="10" spans="1:16" ht="12" customHeight="1">
      <c r="A10" s="121" t="s">
        <v>72</v>
      </c>
      <c r="B10" s="176">
        <f>K8</f>
        <v>28.843</v>
      </c>
      <c r="C10" s="173">
        <v>42.780999999999999</v>
      </c>
      <c r="D10" s="173">
        <v>0.2</v>
      </c>
      <c r="E10" s="173">
        <v>73.5</v>
      </c>
      <c r="F10" s="173"/>
      <c r="G10" s="173">
        <v>27.7</v>
      </c>
      <c r="H10" s="173">
        <v>20.100000000000001</v>
      </c>
      <c r="I10" s="173">
        <f>G10+H10</f>
        <v>47.8</v>
      </c>
      <c r="J10" s="173"/>
      <c r="K10" s="173">
        <v>25.7</v>
      </c>
      <c r="L10" s="177">
        <f>K10/I10*100</f>
        <v>53.76569037656904</v>
      </c>
      <c r="M10" s="36"/>
      <c r="N10" s="173">
        <v>6.66</v>
      </c>
      <c r="O10" s="178" t="s">
        <v>140</v>
      </c>
      <c r="P10" s="179" t="s">
        <v>140</v>
      </c>
    </row>
    <row r="11" spans="1:16" ht="12" customHeight="1">
      <c r="A11" s="121" t="s">
        <v>73</v>
      </c>
      <c r="B11" s="176">
        <f>K10</f>
        <v>25.7</v>
      </c>
      <c r="C11" s="173">
        <v>34.545999999999999</v>
      </c>
      <c r="D11" s="173">
        <v>0.2</v>
      </c>
      <c r="E11" s="173">
        <v>61.7</v>
      </c>
      <c r="F11" s="173"/>
      <c r="G11" s="173">
        <v>18.8</v>
      </c>
      <c r="H11" s="173">
        <v>16.7</v>
      </c>
      <c r="I11" s="173">
        <f>G11+H11</f>
        <v>35.5</v>
      </c>
      <c r="J11" s="173"/>
      <c r="K11" s="173">
        <v>26.2</v>
      </c>
      <c r="L11" s="177">
        <f>K11/I11*100</f>
        <v>73.802816901408448</v>
      </c>
      <c r="M11" s="36"/>
      <c r="N11" s="173">
        <v>5.87</v>
      </c>
      <c r="O11" s="178" t="s">
        <v>140</v>
      </c>
      <c r="P11" s="179" t="s">
        <v>140</v>
      </c>
    </row>
    <row r="12" spans="1:16" ht="4.5" customHeight="1">
      <c r="A12" s="121"/>
      <c r="B12" s="176"/>
      <c r="C12" s="173"/>
      <c r="D12" s="173"/>
      <c r="E12" s="173"/>
      <c r="F12" s="173"/>
      <c r="G12" s="173"/>
      <c r="H12" s="173"/>
      <c r="I12" s="173"/>
      <c r="J12" s="173"/>
      <c r="K12" s="173"/>
      <c r="L12" s="36"/>
      <c r="M12" s="36"/>
      <c r="N12" s="173"/>
      <c r="O12" s="174"/>
      <c r="P12" s="175"/>
    </row>
    <row r="13" spans="1:16" ht="12" customHeight="1">
      <c r="A13" s="121" t="s">
        <v>74</v>
      </c>
      <c r="B13" s="176">
        <f>K11</f>
        <v>26.2</v>
      </c>
      <c r="C13" s="173">
        <v>36.582999999999998</v>
      </c>
      <c r="D13" s="173">
        <v>0.2</v>
      </c>
      <c r="E13" s="173">
        <v>61.814</v>
      </c>
      <c r="F13" s="173"/>
      <c r="G13" s="173">
        <v>26.41</v>
      </c>
      <c r="H13" s="173">
        <v>14.3</v>
      </c>
      <c r="I13" s="173">
        <f>G13+H13</f>
        <v>40.71</v>
      </c>
      <c r="J13" s="173"/>
      <c r="K13" s="173">
        <v>21.103999999999999</v>
      </c>
      <c r="L13" s="177">
        <f>K13/I13*100</f>
        <v>51.83984279046917</v>
      </c>
      <c r="M13" s="36"/>
      <c r="N13" s="173">
        <v>3.55</v>
      </c>
      <c r="O13" s="178" t="s">
        <v>140</v>
      </c>
      <c r="P13" s="179" t="s">
        <v>140</v>
      </c>
    </row>
    <row r="14" spans="1:16" ht="12" customHeight="1">
      <c r="A14" s="121" t="s">
        <v>75</v>
      </c>
      <c r="B14" s="176">
        <f>K13</f>
        <v>21.103999999999999</v>
      </c>
      <c r="C14" s="173">
        <v>40.607999999999997</v>
      </c>
      <c r="D14" s="173">
        <v>0.3</v>
      </c>
      <c r="E14" s="173">
        <v>63.5</v>
      </c>
      <c r="F14" s="173"/>
      <c r="G14" s="173">
        <v>30.952999999999999</v>
      </c>
      <c r="H14" s="173">
        <v>21.7</v>
      </c>
      <c r="I14" s="173">
        <f>G14+H14</f>
        <v>52.652999999999999</v>
      </c>
      <c r="J14" s="173"/>
      <c r="K14" s="173">
        <v>10.847</v>
      </c>
      <c r="L14" s="177">
        <f>K14/I14*100</f>
        <v>20.60091542742104</v>
      </c>
      <c r="M14" s="36"/>
      <c r="N14" s="173">
        <v>6.36</v>
      </c>
      <c r="O14" s="178" t="s">
        <v>140</v>
      </c>
      <c r="P14" s="179" t="s">
        <v>140</v>
      </c>
    </row>
    <row r="15" spans="1:16" ht="4.5" customHeight="1">
      <c r="A15" s="121"/>
      <c r="B15" s="176"/>
      <c r="C15" s="173"/>
      <c r="D15" s="173"/>
      <c r="E15" s="173"/>
      <c r="F15" s="173"/>
      <c r="G15" s="173"/>
      <c r="H15" s="173"/>
      <c r="I15" s="173"/>
      <c r="J15" s="173"/>
      <c r="K15" s="173"/>
      <c r="L15" s="36"/>
      <c r="M15" s="36"/>
      <c r="N15" s="173"/>
      <c r="O15" s="174"/>
      <c r="P15" s="175"/>
    </row>
    <row r="16" spans="1:16" ht="12" customHeight="1">
      <c r="A16" s="121" t="s">
        <v>76</v>
      </c>
      <c r="B16" s="176">
        <f>K14</f>
        <v>10.847</v>
      </c>
      <c r="C16" s="173">
        <v>40.533000000000001</v>
      </c>
      <c r="D16" s="173">
        <v>0.3</v>
      </c>
      <c r="E16" s="173">
        <v>50.774999999999999</v>
      </c>
      <c r="F16" s="173"/>
      <c r="G16" s="173">
        <v>26.914000000000001</v>
      </c>
      <c r="H16" s="173">
        <v>14.903</v>
      </c>
      <c r="I16" s="173">
        <f>G16+H16</f>
        <v>41.817</v>
      </c>
      <c r="J16" s="173"/>
      <c r="K16" s="173">
        <v>8.9580000000000002</v>
      </c>
      <c r="L16" s="177">
        <f>K16/I16*100</f>
        <v>21.421909749623357</v>
      </c>
      <c r="M16" s="36"/>
      <c r="N16" s="173">
        <v>6.47</v>
      </c>
      <c r="O16" s="178" t="s">
        <v>140</v>
      </c>
      <c r="P16" s="179" t="s">
        <v>140</v>
      </c>
    </row>
    <row r="17" spans="1:16" ht="12" customHeight="1">
      <c r="A17" s="121" t="s">
        <v>77</v>
      </c>
      <c r="B17" s="176">
        <f>K16</f>
        <v>8.9580000000000002</v>
      </c>
      <c r="C17" s="173">
        <v>45.326000000000001</v>
      </c>
      <c r="D17" s="173">
        <v>0.4</v>
      </c>
      <c r="E17" s="173">
        <v>55.603000000000002</v>
      </c>
      <c r="F17" s="173"/>
      <c r="G17" s="173">
        <v>33.616999999999997</v>
      </c>
      <c r="H17" s="173">
        <v>10.353999999999999</v>
      </c>
      <c r="I17" s="173">
        <f>G17+H17</f>
        <v>43.970999999999997</v>
      </c>
      <c r="J17" s="173"/>
      <c r="K17" s="173">
        <v>11.632</v>
      </c>
      <c r="L17" s="177">
        <f>K17/I17*100</f>
        <v>26.453799094857978</v>
      </c>
      <c r="M17" s="36"/>
      <c r="N17" s="173">
        <v>6.71</v>
      </c>
      <c r="O17" s="178" t="s">
        <v>140</v>
      </c>
      <c r="P17" s="179" t="s">
        <v>140</v>
      </c>
    </row>
    <row r="18" spans="1:16" ht="4.5" customHeight="1">
      <c r="A18" s="121"/>
      <c r="B18" s="176"/>
      <c r="C18" s="173"/>
      <c r="D18" s="173"/>
      <c r="E18" s="173"/>
      <c r="F18" s="173"/>
      <c r="G18" s="173"/>
      <c r="H18" s="173"/>
      <c r="I18" s="173"/>
      <c r="J18" s="173"/>
      <c r="K18" s="173"/>
      <c r="L18" s="36"/>
      <c r="M18" s="36"/>
      <c r="N18" s="173"/>
      <c r="O18" s="174"/>
      <c r="P18" s="175"/>
    </row>
    <row r="19" spans="1:16" ht="12" customHeight="1">
      <c r="A19" s="121" t="s">
        <v>78</v>
      </c>
      <c r="B19" s="176">
        <f>K17</f>
        <v>11.632</v>
      </c>
      <c r="C19" s="173">
        <v>48.281999999999996</v>
      </c>
      <c r="D19" s="173">
        <v>0.53500000000000003</v>
      </c>
      <c r="E19" s="173">
        <v>60.488999999999997</v>
      </c>
      <c r="F19" s="173"/>
      <c r="G19" s="173">
        <v>39.027999999999999</v>
      </c>
      <c r="H19" s="173">
        <v>9.8030000000000008</v>
      </c>
      <c r="I19" s="173">
        <f>G19+H19</f>
        <v>48.831000000000003</v>
      </c>
      <c r="J19" s="173"/>
      <c r="K19" s="173">
        <v>11.657999999999999</v>
      </c>
      <c r="L19" s="177">
        <f>K19/I19*100</f>
        <v>23.874178288382378</v>
      </c>
      <c r="M19" s="36"/>
      <c r="N19" s="173">
        <v>6.19</v>
      </c>
      <c r="O19" s="178" t="s">
        <v>140</v>
      </c>
      <c r="P19" s="179" t="s">
        <v>140</v>
      </c>
    </row>
    <row r="20" spans="1:16" ht="12" customHeight="1">
      <c r="A20" s="121" t="s">
        <v>79</v>
      </c>
      <c r="B20" s="176">
        <f>K19</f>
        <v>11.657999999999999</v>
      </c>
      <c r="C20" s="173">
        <v>50.23</v>
      </c>
      <c r="D20" s="173">
        <v>0.65</v>
      </c>
      <c r="E20" s="173">
        <v>62.445</v>
      </c>
      <c r="F20" s="173"/>
      <c r="G20" s="173">
        <v>38.587000000000003</v>
      </c>
      <c r="H20" s="173">
        <v>10.930999999999999</v>
      </c>
      <c r="I20" s="173">
        <f>G20+H20</f>
        <v>49.518000000000001</v>
      </c>
      <c r="J20" s="173"/>
      <c r="K20" s="173">
        <v>12.927</v>
      </c>
      <c r="L20" s="177">
        <f>K20/I20*100</f>
        <v>26.105658548406641</v>
      </c>
      <c r="M20" s="36"/>
      <c r="N20" s="173">
        <v>7</v>
      </c>
      <c r="O20" s="178" t="s">
        <v>140</v>
      </c>
      <c r="P20" s="179" t="s">
        <v>140</v>
      </c>
    </row>
    <row r="21" spans="1:16" ht="4.5" customHeight="1">
      <c r="A21" s="121"/>
      <c r="B21" s="176"/>
      <c r="C21" s="173"/>
      <c r="D21" s="173"/>
      <c r="E21" s="173"/>
      <c r="F21" s="173"/>
      <c r="G21" s="173"/>
      <c r="H21" s="173"/>
      <c r="I21" s="173"/>
      <c r="J21" s="173"/>
      <c r="K21" s="173"/>
      <c r="L21" s="36"/>
      <c r="M21" s="36"/>
      <c r="N21" s="173"/>
      <c r="O21" s="174"/>
      <c r="P21" s="175"/>
    </row>
    <row r="22" spans="1:16" ht="12" customHeight="1">
      <c r="A22" s="121" t="s">
        <v>80</v>
      </c>
      <c r="B22" s="176">
        <f>K20</f>
        <v>12.927</v>
      </c>
      <c r="C22" s="173">
        <v>51.643000000000001</v>
      </c>
      <c r="D22" s="173">
        <v>0.78400000000000003</v>
      </c>
      <c r="E22" s="173">
        <v>64.858000000000004</v>
      </c>
      <c r="F22" s="173"/>
      <c r="G22" s="173">
        <v>39.564</v>
      </c>
      <c r="H22" s="173">
        <v>9.4510000000000005</v>
      </c>
      <c r="I22" s="173">
        <f>G22+H22</f>
        <v>49.015000000000001</v>
      </c>
      <c r="J22" s="173"/>
      <c r="K22" s="173">
        <v>15.843</v>
      </c>
      <c r="L22" s="177">
        <f>K22/I22*100</f>
        <v>32.322758339283894</v>
      </c>
      <c r="M22" s="36"/>
      <c r="N22" s="173">
        <v>5.91</v>
      </c>
      <c r="O22" s="178" t="s">
        <v>140</v>
      </c>
      <c r="P22" s="179" t="s">
        <v>140</v>
      </c>
    </row>
    <row r="23" spans="1:16" ht="12" customHeight="1">
      <c r="A23" s="121" t="s">
        <v>81</v>
      </c>
      <c r="B23" s="176">
        <f>K22</f>
        <v>15.843</v>
      </c>
      <c r="C23" s="173">
        <v>53.045999999999999</v>
      </c>
      <c r="D23" s="173">
        <v>1.1379999999999999</v>
      </c>
      <c r="E23" s="173">
        <v>71.290999999999997</v>
      </c>
      <c r="F23" s="173"/>
      <c r="G23" s="173">
        <v>41.271999999999998</v>
      </c>
      <c r="H23" s="173">
        <v>19.978999999999999</v>
      </c>
      <c r="I23" s="173">
        <f>G23+H23</f>
        <v>61.250999999999998</v>
      </c>
      <c r="J23" s="173"/>
      <c r="K23" s="173">
        <v>10.039999999999999</v>
      </c>
      <c r="L23" s="177">
        <f>K23/I23*100</f>
        <v>16.391569117238902</v>
      </c>
      <c r="M23" s="36"/>
      <c r="N23" s="173">
        <v>8.09</v>
      </c>
      <c r="O23" s="178" t="s">
        <v>140</v>
      </c>
      <c r="P23" s="179" t="s">
        <v>140</v>
      </c>
    </row>
    <row r="24" spans="1:16" ht="4.5" customHeight="1">
      <c r="A24" s="121"/>
      <c r="B24" s="176"/>
      <c r="C24" s="173"/>
      <c r="D24" s="173"/>
      <c r="E24" s="173"/>
      <c r="F24" s="173"/>
      <c r="G24" s="173"/>
      <c r="H24" s="173"/>
      <c r="I24" s="173"/>
      <c r="J24" s="173"/>
      <c r="K24" s="173"/>
      <c r="L24" s="36"/>
      <c r="M24" s="36"/>
      <c r="N24" s="173"/>
      <c r="O24" s="174"/>
      <c r="P24" s="175"/>
    </row>
    <row r="25" spans="1:16" ht="12" customHeight="1">
      <c r="A25" s="121" t="s">
        <v>82</v>
      </c>
      <c r="B25" s="176">
        <f>K23</f>
        <v>10.039999999999999</v>
      </c>
      <c r="C25" s="173">
        <v>64.334000000000003</v>
      </c>
      <c r="D25" s="173">
        <v>1.1879999999999999</v>
      </c>
      <c r="E25" s="173">
        <v>75.231999999999999</v>
      </c>
      <c r="F25" s="173"/>
      <c r="G25" s="173">
        <v>41.223999999999997</v>
      </c>
      <c r="H25" s="173">
        <v>18.091999999999999</v>
      </c>
      <c r="I25" s="173">
        <f>G25+H25</f>
        <v>59.315999999999995</v>
      </c>
      <c r="J25" s="173"/>
      <c r="K25" s="173">
        <v>15.916</v>
      </c>
      <c r="L25" s="177">
        <f>K25/I25*100</f>
        <v>26.832557825881722</v>
      </c>
      <c r="M25" s="36"/>
      <c r="N25" s="173">
        <v>6.7</v>
      </c>
      <c r="O25" s="178" t="s">
        <v>140</v>
      </c>
      <c r="P25" s="179" t="s">
        <v>140</v>
      </c>
    </row>
    <row r="26" spans="1:16" ht="12" customHeight="1">
      <c r="A26" s="121" t="s">
        <v>83</v>
      </c>
      <c r="B26" s="176">
        <f>K25</f>
        <v>15.916</v>
      </c>
      <c r="C26" s="173">
        <v>52.140999999999998</v>
      </c>
      <c r="D26" s="173">
        <v>1.3220000000000001</v>
      </c>
      <c r="E26" s="173">
        <v>69.879000000000005</v>
      </c>
      <c r="F26" s="173"/>
      <c r="G26" s="173">
        <v>37.859000000000002</v>
      </c>
      <c r="H26" s="173">
        <v>17.734000000000002</v>
      </c>
      <c r="I26" s="173">
        <f>G26+H26</f>
        <v>55.593000000000004</v>
      </c>
      <c r="J26" s="173"/>
      <c r="K26" s="173">
        <v>14.286</v>
      </c>
      <c r="L26" s="177">
        <f>K26/I26*100</f>
        <v>25.697479898548377</v>
      </c>
      <c r="M26" s="36"/>
      <c r="N26" s="173">
        <v>8.82</v>
      </c>
      <c r="O26" s="178" t="s">
        <v>140</v>
      </c>
      <c r="P26" s="179" t="s">
        <v>140</v>
      </c>
    </row>
    <row r="27" spans="1:16" ht="4.5" customHeight="1">
      <c r="A27" s="121"/>
      <c r="B27" s="176"/>
      <c r="C27" s="173"/>
      <c r="D27" s="173"/>
      <c r="E27" s="173"/>
      <c r="F27" s="173"/>
      <c r="G27" s="173"/>
      <c r="H27" s="173"/>
      <c r="I27" s="173"/>
      <c r="J27" s="173"/>
      <c r="K27" s="173"/>
      <c r="L27" s="36"/>
      <c r="M27" s="36"/>
      <c r="N27" s="173"/>
      <c r="O27" s="174"/>
      <c r="P27" s="175"/>
    </row>
    <row r="28" spans="1:16" ht="12" customHeight="1">
      <c r="A28" s="121" t="s">
        <v>84</v>
      </c>
      <c r="B28" s="176">
        <f>K26</f>
        <v>14.286</v>
      </c>
      <c r="C28" s="173">
        <v>57.97</v>
      </c>
      <c r="D28" s="173">
        <v>1.4059999999999999</v>
      </c>
      <c r="E28" s="173">
        <v>73.314999999999998</v>
      </c>
      <c r="F28" s="173"/>
      <c r="G28" s="173">
        <v>40.256</v>
      </c>
      <c r="H28" s="173">
        <v>20.931999999999999</v>
      </c>
      <c r="I28" s="173">
        <f>G28+H28</f>
        <v>61.188000000000002</v>
      </c>
      <c r="J28" s="173"/>
      <c r="K28" s="173">
        <v>12.127000000000001</v>
      </c>
      <c r="L28" s="177">
        <f>K28/I28*100</f>
        <v>19.819245603713146</v>
      </c>
      <c r="M28" s="36"/>
      <c r="N28" s="173">
        <v>8.3699999999999992</v>
      </c>
      <c r="O28" s="178" t="s">
        <v>140</v>
      </c>
      <c r="P28" s="179" t="s">
        <v>140</v>
      </c>
    </row>
    <row r="29" spans="1:16" ht="12" customHeight="1">
      <c r="A29" s="165" t="s">
        <v>85</v>
      </c>
      <c r="B29" s="176">
        <f>K28</f>
        <v>12.127000000000001</v>
      </c>
      <c r="C29" s="173">
        <v>58.506999999999998</v>
      </c>
      <c r="D29" s="173">
        <v>1.4</v>
      </c>
      <c r="E29" s="173">
        <v>71.944999999999993</v>
      </c>
      <c r="F29" s="173"/>
      <c r="G29" s="173">
        <v>44.201999999999998</v>
      </c>
      <c r="H29" s="173">
        <v>15.42</v>
      </c>
      <c r="I29" s="173">
        <f>G29+H29</f>
        <v>59.622</v>
      </c>
      <c r="J29" s="173"/>
      <c r="K29" s="173">
        <v>12.323</v>
      </c>
      <c r="L29" s="177">
        <f>K29/I29*100</f>
        <v>20.668545167891047</v>
      </c>
      <c r="M29" s="36"/>
      <c r="N29" s="173">
        <v>8.52</v>
      </c>
      <c r="O29" s="178" t="s">
        <v>140</v>
      </c>
      <c r="P29" s="179" t="s">
        <v>140</v>
      </c>
    </row>
    <row r="30" spans="1:16" ht="4.5" customHeight="1">
      <c r="A30" s="121"/>
      <c r="B30" s="176"/>
      <c r="C30" s="173"/>
      <c r="D30" s="173"/>
      <c r="E30" s="173"/>
      <c r="F30" s="173"/>
      <c r="G30" s="173"/>
      <c r="H30" s="173"/>
      <c r="I30" s="173"/>
      <c r="J30" s="173"/>
      <c r="K30" s="173"/>
      <c r="L30" s="36"/>
      <c r="M30" s="36"/>
      <c r="N30" s="173"/>
      <c r="O30" s="174"/>
      <c r="P30" s="175"/>
    </row>
    <row r="31" spans="1:16" ht="12" customHeight="1">
      <c r="A31" s="165" t="s">
        <v>86</v>
      </c>
      <c r="B31" s="176">
        <f>K29</f>
        <v>12.323</v>
      </c>
      <c r="C31" s="173">
        <v>45.115000000000002</v>
      </c>
      <c r="D31" s="173">
        <v>2.2290000000000001</v>
      </c>
      <c r="E31" s="173">
        <v>59.575000000000003</v>
      </c>
      <c r="F31" s="173"/>
      <c r="G31" s="173">
        <v>37.369</v>
      </c>
      <c r="H31" s="173">
        <v>15.39</v>
      </c>
      <c r="I31" s="173">
        <f>G31+H31</f>
        <v>52.759</v>
      </c>
      <c r="J31" s="173"/>
      <c r="K31" s="173">
        <v>6.8159999999999998</v>
      </c>
      <c r="L31" s="177">
        <f>K31/I31*100</f>
        <v>12.919122803692259</v>
      </c>
      <c r="M31" s="36"/>
      <c r="N31" s="173">
        <v>9.18</v>
      </c>
      <c r="O31" s="178" t="s">
        <v>140</v>
      </c>
      <c r="P31" s="179" t="s">
        <v>140</v>
      </c>
    </row>
    <row r="32" spans="1:16" ht="12" customHeight="1">
      <c r="A32" s="165" t="s">
        <v>87</v>
      </c>
      <c r="B32" s="176">
        <f>K31</f>
        <v>6.8159999999999998</v>
      </c>
      <c r="C32" s="173">
        <v>54.164000000000001</v>
      </c>
      <c r="D32" s="173">
        <v>2.536</v>
      </c>
      <c r="E32" s="173">
        <v>63.28</v>
      </c>
      <c r="F32" s="173"/>
      <c r="G32" s="173">
        <v>34.287999999999997</v>
      </c>
      <c r="H32" s="173">
        <v>18.564</v>
      </c>
      <c r="I32" s="173">
        <f>G32+H32</f>
        <v>52.851999999999997</v>
      </c>
      <c r="J32" s="173"/>
      <c r="K32" s="173">
        <v>10.428000000000001</v>
      </c>
      <c r="L32" s="177">
        <f>K32/I32*100</f>
        <v>19.730568379626128</v>
      </c>
      <c r="M32" s="36"/>
      <c r="N32" s="173">
        <v>6.62</v>
      </c>
      <c r="O32" s="178" t="s">
        <v>140</v>
      </c>
      <c r="P32" s="179" t="s">
        <v>140</v>
      </c>
    </row>
    <row r="33" spans="1:16" ht="4.5" customHeight="1">
      <c r="A33" s="165"/>
      <c r="B33" s="176"/>
      <c r="C33" s="173"/>
      <c r="D33" s="173"/>
      <c r="E33" s="173"/>
      <c r="F33" s="173"/>
      <c r="G33" s="173"/>
      <c r="H33" s="173"/>
      <c r="I33" s="173"/>
      <c r="J33" s="173"/>
      <c r="K33" s="173"/>
      <c r="L33" s="36"/>
      <c r="M33" s="36"/>
      <c r="N33" s="173"/>
      <c r="O33" s="174"/>
      <c r="P33" s="175"/>
    </row>
    <row r="34" spans="1:16" ht="12" customHeight="1">
      <c r="A34" s="165" t="s">
        <v>116</v>
      </c>
      <c r="B34" s="176">
        <f>K32</f>
        <v>10.428000000000001</v>
      </c>
      <c r="C34" s="180">
        <v>62.116</v>
      </c>
      <c r="D34" s="180">
        <v>2.0979999999999999</v>
      </c>
      <c r="E34" s="180">
        <v>74.838999999999999</v>
      </c>
      <c r="F34" s="173"/>
      <c r="G34" s="180">
        <v>41.686999999999998</v>
      </c>
      <c r="H34" s="180">
        <v>17.553000000000001</v>
      </c>
      <c r="I34" s="173">
        <f>G34+H34</f>
        <v>59.239999999999995</v>
      </c>
      <c r="J34" s="173"/>
      <c r="K34" s="180">
        <v>15.599</v>
      </c>
      <c r="L34" s="177">
        <f>K34/I34*100</f>
        <v>26.331870357866311</v>
      </c>
      <c r="M34" s="177"/>
      <c r="N34" s="180">
        <v>5.15</v>
      </c>
      <c r="O34" s="178" t="s">
        <v>140</v>
      </c>
      <c r="P34" s="179" t="s">
        <v>140</v>
      </c>
    </row>
    <row r="35" spans="1:16" ht="12" customHeight="1">
      <c r="A35" s="165" t="s">
        <v>89</v>
      </c>
      <c r="B35" s="176">
        <f>K34</f>
        <v>15.599</v>
      </c>
      <c r="C35" s="180">
        <v>47.715000000000003</v>
      </c>
      <c r="D35" s="180">
        <v>4.0359999999999996</v>
      </c>
      <c r="E35" s="180">
        <v>67.087000000000003</v>
      </c>
      <c r="F35" s="173"/>
      <c r="G35" s="180">
        <v>35.991</v>
      </c>
      <c r="H35" s="180">
        <v>20.423999999999999</v>
      </c>
      <c r="I35" s="173">
        <f>G35+H35</f>
        <v>56.414999999999999</v>
      </c>
      <c r="J35" s="173"/>
      <c r="K35" s="180">
        <v>10.672000000000001</v>
      </c>
      <c r="L35" s="177">
        <f>K35/I35*100</f>
        <v>18.916954710626609</v>
      </c>
      <c r="M35" s="177"/>
      <c r="N35" s="180">
        <v>4.82</v>
      </c>
      <c r="O35" s="178" t="s">
        <v>140</v>
      </c>
      <c r="P35" s="179" t="s">
        <v>140</v>
      </c>
    </row>
    <row r="36" spans="1:16" ht="4.5" customHeight="1">
      <c r="A36" s="165"/>
      <c r="B36" s="181"/>
      <c r="C36" s="180"/>
      <c r="D36" s="180"/>
      <c r="E36" s="180"/>
      <c r="F36" s="173"/>
      <c r="G36" s="180"/>
      <c r="H36" s="180"/>
      <c r="I36" s="180"/>
      <c r="J36" s="173"/>
      <c r="K36" s="180"/>
      <c r="L36" s="177"/>
      <c r="M36" s="177"/>
      <c r="N36" s="180"/>
      <c r="O36" s="174"/>
      <c r="P36" s="175"/>
    </row>
    <row r="37" spans="1:16" ht="12" customHeight="1">
      <c r="A37" s="165" t="s">
        <v>90</v>
      </c>
      <c r="B37" s="176">
        <f>K35</f>
        <v>10.672000000000001</v>
      </c>
      <c r="C37" s="180">
        <v>53.716999999999999</v>
      </c>
      <c r="D37" s="180">
        <v>4.7969999999999997</v>
      </c>
      <c r="E37" s="180">
        <v>69.48</v>
      </c>
      <c r="F37" s="173"/>
      <c r="G37" s="180">
        <v>36.311999999999998</v>
      </c>
      <c r="H37" s="180">
        <v>23.887</v>
      </c>
      <c r="I37" s="173">
        <f>G37+H37</f>
        <v>60.198999999999998</v>
      </c>
      <c r="J37" s="173"/>
      <c r="K37" s="180">
        <v>9.2810000000000006</v>
      </c>
      <c r="L37" s="177">
        <f>K37/I37*100</f>
        <v>15.41719962125617</v>
      </c>
      <c r="M37" s="177"/>
      <c r="N37" s="180">
        <v>5.9</v>
      </c>
      <c r="O37" s="178" t="s">
        <v>140</v>
      </c>
      <c r="P37" s="179" t="s">
        <v>140</v>
      </c>
    </row>
    <row r="38" spans="1:16" ht="12" customHeight="1">
      <c r="A38" s="165" t="s">
        <v>91</v>
      </c>
      <c r="B38" s="176">
        <f>K37</f>
        <v>9.2810000000000006</v>
      </c>
      <c r="C38" s="180">
        <v>50.886000000000003</v>
      </c>
      <c r="D38" s="180">
        <v>5.2519999999999998</v>
      </c>
      <c r="E38" s="180">
        <v>66.227000000000004</v>
      </c>
      <c r="F38" s="173"/>
      <c r="G38" s="180">
        <v>31.15</v>
      </c>
      <c r="H38" s="180">
        <v>22.716000000000001</v>
      </c>
      <c r="I38" s="173">
        <f>G38+H38</f>
        <v>53.866</v>
      </c>
      <c r="J38" s="173"/>
      <c r="K38" s="180">
        <v>12.361000000000001</v>
      </c>
      <c r="L38" s="177">
        <f>K38/I38*100</f>
        <v>22.94768499610144</v>
      </c>
      <c r="M38" s="177"/>
      <c r="N38" s="180">
        <v>9.94</v>
      </c>
      <c r="O38" s="178" t="s">
        <v>140</v>
      </c>
      <c r="P38" s="179" t="s">
        <v>140</v>
      </c>
    </row>
    <row r="39" spans="1:16" ht="4.5" customHeight="1">
      <c r="A39" s="165"/>
      <c r="B39" s="181"/>
      <c r="C39" s="180"/>
      <c r="D39" s="180"/>
      <c r="E39" s="180"/>
      <c r="F39" s="173"/>
      <c r="G39" s="180"/>
      <c r="H39" s="180"/>
      <c r="I39" s="180"/>
      <c r="J39" s="173"/>
      <c r="K39" s="180"/>
      <c r="L39" s="177"/>
      <c r="M39" s="177"/>
      <c r="N39" s="180"/>
      <c r="O39" s="174"/>
      <c r="P39" s="175"/>
    </row>
    <row r="40" spans="1:16" ht="12" customHeight="1">
      <c r="A40" s="165" t="s">
        <v>119</v>
      </c>
      <c r="B40" s="176">
        <f>K38</f>
        <v>12.361000000000001</v>
      </c>
      <c r="C40" s="180">
        <v>61.917000000000002</v>
      </c>
      <c r="D40" s="180">
        <v>2.6890000000000001</v>
      </c>
      <c r="E40" s="180">
        <v>76.817999999999998</v>
      </c>
      <c r="F40" s="173"/>
      <c r="G40" s="180">
        <v>38.140999999999998</v>
      </c>
      <c r="H40" s="180">
        <v>24.850999999999999</v>
      </c>
      <c r="I40" s="173">
        <f>G40+H40</f>
        <v>62.991999999999997</v>
      </c>
      <c r="J40" s="173"/>
      <c r="K40" s="180">
        <v>13.826000000000001</v>
      </c>
      <c r="L40" s="177">
        <f>K40/I40*100</f>
        <v>21.948818897637796</v>
      </c>
      <c r="M40" s="177"/>
      <c r="N40" s="180">
        <v>7.29</v>
      </c>
      <c r="O40" s="178" t="s">
        <v>140</v>
      </c>
      <c r="P40" s="179" t="s">
        <v>140</v>
      </c>
    </row>
    <row r="41" spans="1:16" ht="12" customHeight="1">
      <c r="A41" s="165" t="s">
        <v>93</v>
      </c>
      <c r="B41" s="176">
        <f>K40</f>
        <v>13.826000000000001</v>
      </c>
      <c r="C41" s="180">
        <v>45.707999999999998</v>
      </c>
      <c r="D41" s="180">
        <v>4.88</v>
      </c>
      <c r="E41" s="180">
        <v>64.683000000000007</v>
      </c>
      <c r="F41" s="173"/>
      <c r="G41" s="180">
        <v>32.551000000000002</v>
      </c>
      <c r="H41" s="180">
        <v>22.687000000000001</v>
      </c>
      <c r="I41" s="173">
        <f>G41+H41</f>
        <v>55.238</v>
      </c>
      <c r="J41" s="173"/>
      <c r="K41" s="180">
        <v>9.4450000000000003</v>
      </c>
      <c r="L41" s="177">
        <f>K41/I41*100</f>
        <v>17.098736377131686</v>
      </c>
      <c r="M41" s="177"/>
      <c r="N41" s="180">
        <v>9.49</v>
      </c>
      <c r="O41" s="178" t="s">
        <v>140</v>
      </c>
      <c r="P41" s="179" t="s">
        <v>140</v>
      </c>
    </row>
    <row r="42" spans="1:16" ht="4.5" customHeight="1">
      <c r="A42" s="165"/>
      <c r="B42" s="181"/>
      <c r="C42" s="180"/>
      <c r="D42" s="180"/>
      <c r="E42" s="180"/>
      <c r="F42" s="173"/>
      <c r="G42" s="180"/>
      <c r="H42" s="180"/>
      <c r="I42" s="180"/>
      <c r="J42" s="173"/>
      <c r="K42" s="180"/>
      <c r="L42" s="177"/>
      <c r="M42" s="177"/>
      <c r="N42" s="180"/>
      <c r="O42" s="174"/>
      <c r="P42" s="175"/>
    </row>
    <row r="43" spans="1:16" ht="12" customHeight="1">
      <c r="A43" s="165" t="s">
        <v>120</v>
      </c>
      <c r="B43" s="176">
        <f>K41</f>
        <v>9.4450000000000003</v>
      </c>
      <c r="C43" s="180">
        <v>47.521999999999998</v>
      </c>
      <c r="D43" s="180">
        <v>6.3330000000000002</v>
      </c>
      <c r="E43" s="180">
        <v>63.417999999999999</v>
      </c>
      <c r="F43" s="173"/>
      <c r="G43" s="180">
        <v>34.636000000000003</v>
      </c>
      <c r="H43" s="180">
        <v>18.763999999999999</v>
      </c>
      <c r="I43" s="173">
        <f>G43+H43</f>
        <v>53.400000000000006</v>
      </c>
      <c r="J43" s="173"/>
      <c r="K43" s="180">
        <v>10.018000000000001</v>
      </c>
      <c r="L43" s="177">
        <f>K43/I43*100</f>
        <v>18.760299625468164</v>
      </c>
      <c r="M43" s="177"/>
      <c r="N43" s="180">
        <v>12.1</v>
      </c>
      <c r="O43" s="178" t="s">
        <v>140</v>
      </c>
      <c r="P43" s="179" t="s">
        <v>140</v>
      </c>
    </row>
    <row r="44" spans="1:16" ht="12" customHeight="1">
      <c r="A44" s="165" t="s">
        <v>95</v>
      </c>
      <c r="B44" s="176">
        <f>K43</f>
        <v>10.018000000000001</v>
      </c>
      <c r="C44" s="180">
        <v>55.152999999999999</v>
      </c>
      <c r="D44" s="180">
        <v>6.2439999999999998</v>
      </c>
      <c r="E44" s="180">
        <v>70.822999999999993</v>
      </c>
      <c r="F44" s="173"/>
      <c r="G44" s="180">
        <v>35.923000000000002</v>
      </c>
      <c r="H44" s="180">
        <v>25.814</v>
      </c>
      <c r="I44" s="173">
        <f>G44+H44</f>
        <v>61.737000000000002</v>
      </c>
      <c r="J44" s="173"/>
      <c r="K44" s="180">
        <v>9.0860000000000003</v>
      </c>
      <c r="L44" s="177">
        <f>K44/I44*100</f>
        <v>14.717268412783257</v>
      </c>
      <c r="M44" s="177"/>
      <c r="N44" s="180">
        <v>14.6</v>
      </c>
      <c r="O44" s="178" t="s">
        <v>140</v>
      </c>
      <c r="P44" s="179" t="s">
        <v>140</v>
      </c>
    </row>
    <row r="45" spans="1:16" ht="4.5" customHeight="1">
      <c r="A45" s="165"/>
      <c r="B45" s="181"/>
      <c r="C45" s="180"/>
      <c r="D45" s="180"/>
      <c r="E45" s="180"/>
      <c r="F45" s="173"/>
      <c r="G45" s="180"/>
      <c r="H45" s="180"/>
      <c r="I45" s="180"/>
      <c r="J45" s="173"/>
      <c r="K45" s="180"/>
      <c r="L45" s="177"/>
      <c r="M45" s="177"/>
      <c r="N45" s="180"/>
      <c r="O45" s="174"/>
      <c r="P45" s="175"/>
    </row>
    <row r="46" spans="1:16" ht="12" customHeight="1">
      <c r="A46" s="165" t="s">
        <v>96</v>
      </c>
      <c r="B46" s="176">
        <f>K44</f>
        <v>9.0860000000000003</v>
      </c>
      <c r="C46" s="180">
        <v>50.475999999999999</v>
      </c>
      <c r="D46" s="180">
        <v>3.36</v>
      </c>
      <c r="E46" s="180">
        <v>61.902000000000001</v>
      </c>
      <c r="F46" s="173"/>
      <c r="G46" s="180">
        <v>27.507000000000001</v>
      </c>
      <c r="H46" s="180">
        <v>26.385000000000002</v>
      </c>
      <c r="I46" s="173">
        <f>G46+H46</f>
        <v>53.892000000000003</v>
      </c>
      <c r="J46" s="173"/>
      <c r="K46" s="180">
        <v>8.01</v>
      </c>
      <c r="L46" s="177">
        <f>K46/I46*100</f>
        <v>14.86305945223781</v>
      </c>
      <c r="M46" s="177"/>
      <c r="N46" s="180">
        <v>24.8</v>
      </c>
      <c r="O46" s="174">
        <v>27.4</v>
      </c>
      <c r="P46" s="175">
        <v>18.2</v>
      </c>
    </row>
    <row r="47" spans="1:16" ht="12" customHeight="1">
      <c r="A47" s="165" t="s">
        <v>97</v>
      </c>
      <c r="B47" s="176">
        <f>K46</f>
        <v>8.01</v>
      </c>
      <c r="C47" s="180">
        <v>67.125</v>
      </c>
      <c r="D47" s="180">
        <v>2.5270000000000001</v>
      </c>
      <c r="E47" s="180">
        <v>78.62</v>
      </c>
      <c r="F47" s="173"/>
      <c r="G47" s="180">
        <v>32.491999999999997</v>
      </c>
      <c r="H47" s="180">
        <v>34.082999999999998</v>
      </c>
      <c r="I47" s="173">
        <f>G47+H47</f>
        <v>66.574999999999989</v>
      </c>
      <c r="J47" s="173"/>
      <c r="K47" s="180">
        <v>12.045</v>
      </c>
      <c r="L47" s="177">
        <f>K47/I47*100</f>
        <v>18.092377018400306</v>
      </c>
      <c r="M47" s="177"/>
      <c r="N47" s="180">
        <v>18.399999999999999</v>
      </c>
      <c r="O47" s="174">
        <v>19.5</v>
      </c>
      <c r="P47" s="175">
        <v>15.7</v>
      </c>
    </row>
    <row r="48" spans="1:16" ht="4.6500000000000004" customHeight="1">
      <c r="A48" s="165"/>
      <c r="B48" s="181"/>
      <c r="C48" s="180"/>
      <c r="D48" s="180"/>
      <c r="E48" s="180"/>
      <c r="F48" s="173"/>
      <c r="G48" s="180"/>
      <c r="H48" s="180"/>
      <c r="I48" s="180"/>
      <c r="J48" s="173"/>
      <c r="K48" s="180"/>
      <c r="L48" s="177"/>
      <c r="M48" s="177"/>
      <c r="N48" s="180"/>
      <c r="O48" s="174"/>
      <c r="P48" s="175"/>
    </row>
    <row r="49" spans="1:16" ht="12" customHeight="1">
      <c r="A49" s="165" t="s">
        <v>26</v>
      </c>
      <c r="B49" s="176">
        <f>K47</f>
        <v>12.045</v>
      </c>
      <c r="C49" s="180">
        <v>59.808</v>
      </c>
      <c r="D49" s="180">
        <v>2.5219999999999998</v>
      </c>
      <c r="E49" s="180">
        <v>73.094999999999999</v>
      </c>
      <c r="F49" s="173"/>
      <c r="G49" s="180">
        <v>28.364999999999998</v>
      </c>
      <c r="H49" s="180">
        <v>34.595999999999997</v>
      </c>
      <c r="I49" s="173">
        <f>G49+H49</f>
        <v>62.960999999999999</v>
      </c>
      <c r="J49" s="173"/>
      <c r="K49" s="180">
        <v>10.134</v>
      </c>
      <c r="L49" s="177">
        <f>K49/I49*100</f>
        <v>16.09567827702864</v>
      </c>
      <c r="M49" s="177"/>
      <c r="N49" s="182">
        <v>18.8</v>
      </c>
      <c r="O49" s="174">
        <v>20.8</v>
      </c>
      <c r="P49" s="175">
        <v>15</v>
      </c>
    </row>
    <row r="50" spans="1:16" ht="12" customHeight="1">
      <c r="A50" s="165" t="s">
        <v>99</v>
      </c>
      <c r="B50" s="176">
        <f>K49</f>
        <v>10.134</v>
      </c>
      <c r="C50" s="180">
        <v>68.588999999999999</v>
      </c>
      <c r="D50" s="180">
        <v>2.4169999999999998</v>
      </c>
      <c r="E50" s="180">
        <v>81.695999999999998</v>
      </c>
      <c r="F50" s="173"/>
      <c r="G50" s="180">
        <v>32.832999999999998</v>
      </c>
      <c r="H50" s="180">
        <v>34.170999999999999</v>
      </c>
      <c r="I50" s="173">
        <f>G50+H50</f>
        <v>67.003999999999991</v>
      </c>
      <c r="J50" s="173"/>
      <c r="K50" s="180">
        <v>14.692</v>
      </c>
      <c r="L50" s="177">
        <f>K50/I50*100</f>
        <v>21.927049131395144</v>
      </c>
      <c r="M50" s="177"/>
      <c r="N50" s="182">
        <v>17.100000000000001</v>
      </c>
      <c r="O50" s="174">
        <v>18.399999999999999</v>
      </c>
      <c r="P50" s="175">
        <v>14.3</v>
      </c>
    </row>
    <row r="51" spans="1:16" ht="3" customHeight="1">
      <c r="A51" s="165"/>
      <c r="B51" s="181"/>
      <c r="C51" s="180"/>
      <c r="D51" s="180"/>
      <c r="E51" s="180"/>
      <c r="F51" s="173"/>
      <c r="G51" s="180"/>
      <c r="H51" s="180"/>
      <c r="I51" s="180"/>
      <c r="J51" s="173"/>
      <c r="K51" s="180"/>
      <c r="L51" s="177"/>
      <c r="M51" s="177"/>
      <c r="N51" s="182"/>
      <c r="O51" s="174"/>
      <c r="P51" s="175"/>
    </row>
    <row r="52" spans="1:16" ht="12" customHeight="1">
      <c r="A52" s="165" t="s">
        <v>100</v>
      </c>
      <c r="B52" s="176">
        <f>K50</f>
        <v>14.692</v>
      </c>
      <c r="C52" s="180">
        <v>55.658999999999999</v>
      </c>
      <c r="D52" s="180">
        <v>2.3239999999999998</v>
      </c>
      <c r="E52" s="180">
        <v>72.466999999999999</v>
      </c>
      <c r="F52" s="173"/>
      <c r="G52" s="180">
        <v>29.425000000000001</v>
      </c>
      <c r="H52" s="180">
        <v>30.837</v>
      </c>
      <c r="I52" s="173">
        <f>G52+H52</f>
        <v>60.262</v>
      </c>
      <c r="J52" s="173"/>
      <c r="K52" s="180">
        <v>12.205</v>
      </c>
      <c r="L52" s="177">
        <f>K52/I52*100</f>
        <v>20.253227572931532</v>
      </c>
      <c r="M52" s="177"/>
      <c r="N52" s="182">
        <v>17.399999999999999</v>
      </c>
      <c r="O52" s="174">
        <v>18.399999999999999</v>
      </c>
      <c r="P52" s="175">
        <v>14.7</v>
      </c>
    </row>
    <row r="53" spans="1:16" ht="12" customHeight="1">
      <c r="A53" s="165" t="s">
        <v>28</v>
      </c>
      <c r="B53" s="176">
        <f>K52</f>
        <v>12.205</v>
      </c>
      <c r="C53" s="180">
        <v>57.981999999999999</v>
      </c>
      <c r="D53" s="180">
        <v>2.6419999999999999</v>
      </c>
      <c r="E53" s="180">
        <v>72.869</v>
      </c>
      <c r="F53" s="173"/>
      <c r="G53" s="180">
        <v>28.143999999999998</v>
      </c>
      <c r="H53" s="180">
        <v>31.4</v>
      </c>
      <c r="I53" s="173">
        <f>G53+H53</f>
        <v>59.543999999999997</v>
      </c>
      <c r="J53" s="173"/>
      <c r="K53" s="180">
        <v>13.324999999999999</v>
      </c>
      <c r="L53" s="177">
        <f>K53/I53*100</f>
        <v>22.378409243584578</v>
      </c>
      <c r="M53" s="177"/>
      <c r="N53" s="182">
        <v>19.2</v>
      </c>
      <c r="O53" s="174">
        <v>20.7</v>
      </c>
      <c r="P53" s="175">
        <v>15.7</v>
      </c>
    </row>
    <row r="54" spans="1:16" ht="5.0999999999999996" customHeight="1">
      <c r="A54" s="165"/>
      <c r="B54" s="181"/>
      <c r="C54" s="180"/>
      <c r="D54" s="180"/>
      <c r="E54" s="180"/>
      <c r="F54" s="173"/>
      <c r="G54" s="180"/>
      <c r="H54" s="180"/>
      <c r="I54" s="180"/>
      <c r="J54" s="173"/>
      <c r="K54" s="180"/>
      <c r="L54" s="177"/>
      <c r="M54" s="177"/>
      <c r="N54" s="182"/>
      <c r="O54" s="174"/>
      <c r="P54" s="175"/>
    </row>
    <row r="55" spans="1:16" ht="12" customHeight="1">
      <c r="A55" s="165" t="s">
        <v>101</v>
      </c>
      <c r="B55" s="176">
        <f>K53</f>
        <v>13.324999999999999</v>
      </c>
      <c r="C55" s="180">
        <v>59.55</v>
      </c>
      <c r="D55" s="180">
        <v>2.8759999999999999</v>
      </c>
      <c r="E55" s="180">
        <v>76.141999999999996</v>
      </c>
      <c r="F55" s="173"/>
      <c r="G55" s="180">
        <v>28.271999999999998</v>
      </c>
      <c r="H55" s="180">
        <v>27.716000000000001</v>
      </c>
      <c r="I55" s="173">
        <f>G55+H55</f>
        <v>55.988</v>
      </c>
      <c r="J55" s="173"/>
      <c r="K55" s="180">
        <v>20.154</v>
      </c>
      <c r="L55" s="177">
        <f>K55/I55*100</f>
        <v>35.996999357005073</v>
      </c>
      <c r="M55" s="177"/>
      <c r="N55" s="182">
        <v>18.3</v>
      </c>
      <c r="O55" s="178">
        <v>21.6</v>
      </c>
      <c r="P55" s="179">
        <v>14.4</v>
      </c>
    </row>
    <row r="56" spans="1:16" ht="12" customHeight="1">
      <c r="A56" s="165" t="s">
        <v>133</v>
      </c>
      <c r="B56" s="176">
        <f>K55</f>
        <v>20.154</v>
      </c>
      <c r="C56" s="180">
        <v>59.679000000000002</v>
      </c>
      <c r="D56" s="180">
        <v>3.2589999999999999</v>
      </c>
      <c r="E56" s="180">
        <v>82.119</v>
      </c>
      <c r="F56" s="173"/>
      <c r="G56" s="180">
        <v>30.196999999999999</v>
      </c>
      <c r="H56" s="180">
        <v>31.03</v>
      </c>
      <c r="I56" s="173">
        <f>G56+H56</f>
        <v>61.227000000000004</v>
      </c>
      <c r="J56" s="173"/>
      <c r="K56" s="180">
        <v>20.893000000000001</v>
      </c>
      <c r="L56" s="177">
        <f>K56/I56*100</f>
        <v>34.123834256128831</v>
      </c>
      <c r="M56" s="177"/>
      <c r="N56" s="182">
        <v>15.3</v>
      </c>
      <c r="O56" s="178">
        <v>18.100000000000001</v>
      </c>
      <c r="P56" s="179">
        <v>11.2</v>
      </c>
    </row>
    <row r="57" spans="1:16" ht="3.6" customHeight="1">
      <c r="A57" s="165"/>
      <c r="B57" s="181"/>
      <c r="C57" s="180"/>
      <c r="D57" s="180"/>
      <c r="E57" s="180"/>
      <c r="F57" s="173"/>
      <c r="G57" s="180"/>
      <c r="H57" s="180"/>
      <c r="I57" s="180"/>
      <c r="J57" s="173"/>
      <c r="K57" s="180"/>
      <c r="L57" s="177"/>
      <c r="M57" s="177"/>
      <c r="N57" s="182"/>
      <c r="O57" s="178"/>
      <c r="P57" s="179"/>
    </row>
    <row r="58" spans="1:16" ht="12" customHeight="1">
      <c r="A58" s="165" t="s">
        <v>137</v>
      </c>
      <c r="B58" s="176">
        <f>K56</f>
        <v>20.893000000000001</v>
      </c>
      <c r="C58" s="180">
        <v>57.68</v>
      </c>
      <c r="D58" s="180">
        <v>3.2040000000000002</v>
      </c>
      <c r="E58" s="180">
        <v>81.134</v>
      </c>
      <c r="F58" s="173"/>
      <c r="G58" s="180">
        <v>31.446999999999999</v>
      </c>
      <c r="H58" s="180">
        <v>38.18</v>
      </c>
      <c r="I58" s="173">
        <f>G58+H58</f>
        <v>69.626999999999995</v>
      </c>
      <c r="J58" s="173"/>
      <c r="K58" s="180">
        <v>11.506</v>
      </c>
      <c r="L58" s="177">
        <f>K58/I58*100</f>
        <v>16.525198558030652</v>
      </c>
      <c r="M58" s="177"/>
      <c r="N58" s="182">
        <v>13.1</v>
      </c>
      <c r="O58" s="178">
        <v>14.1</v>
      </c>
      <c r="P58" s="179">
        <v>10.1</v>
      </c>
    </row>
    <row r="59" spans="1:16" ht="12" customHeight="1">
      <c r="A59" s="165" t="s">
        <v>182</v>
      </c>
      <c r="B59" s="176">
        <f>K58</f>
        <v>11.506</v>
      </c>
      <c r="C59" s="180">
        <v>50.378</v>
      </c>
      <c r="D59" s="180">
        <v>4.2060000000000004</v>
      </c>
      <c r="E59" s="180">
        <v>68.206000000000003</v>
      </c>
      <c r="F59" s="173"/>
      <c r="G59" s="180">
        <v>36.719000000000001</v>
      </c>
      <c r="H59" s="180">
        <v>23.844000000000001</v>
      </c>
      <c r="I59" s="173">
        <f>G59+H59</f>
        <v>60.563000000000002</v>
      </c>
      <c r="J59" s="173"/>
      <c r="K59" s="180">
        <v>7.6429999999999998</v>
      </c>
      <c r="L59" s="177">
        <f>K59/I59*100</f>
        <v>12.619916450638177</v>
      </c>
      <c r="M59" s="177"/>
      <c r="N59" s="182">
        <v>17</v>
      </c>
      <c r="O59" s="178">
        <v>20.100000000000001</v>
      </c>
      <c r="P59" s="179">
        <v>11.7</v>
      </c>
    </row>
    <row r="60" spans="1:16" ht="6" customHeight="1">
      <c r="A60" s="165"/>
      <c r="B60" s="181"/>
      <c r="C60" s="180"/>
      <c r="D60" s="180"/>
      <c r="E60" s="180"/>
      <c r="F60" s="173"/>
      <c r="G60" s="180"/>
      <c r="H60" s="180"/>
      <c r="I60" s="180"/>
      <c r="J60" s="173"/>
      <c r="K60" s="180"/>
      <c r="L60" s="177"/>
      <c r="M60" s="177"/>
      <c r="N60" s="182"/>
      <c r="O60" s="178"/>
      <c r="P60" s="179"/>
    </row>
    <row r="61" spans="1:16" ht="12" customHeight="1">
      <c r="A61" s="165" t="s">
        <v>142</v>
      </c>
      <c r="B61" s="176">
        <f>K59</f>
        <v>7.6429999999999998</v>
      </c>
      <c r="C61" s="180">
        <v>60.326999999999998</v>
      </c>
      <c r="D61" s="180">
        <v>5.5570000000000004</v>
      </c>
      <c r="E61" s="180">
        <v>72.878</v>
      </c>
      <c r="F61" s="173"/>
      <c r="G61" s="180">
        <v>35.738</v>
      </c>
      <c r="H61" s="180">
        <v>26.957000000000001</v>
      </c>
      <c r="I61" s="173">
        <f>G61+H61</f>
        <v>62.695</v>
      </c>
      <c r="J61" s="173"/>
      <c r="K61" s="180">
        <v>10.183999999999999</v>
      </c>
      <c r="L61" s="177">
        <f>K61/I61*100</f>
        <v>16.243719594864022</v>
      </c>
      <c r="M61" s="177"/>
      <c r="N61" s="182">
        <v>18.5</v>
      </c>
      <c r="O61" s="178">
        <v>21.1</v>
      </c>
      <c r="P61" s="179">
        <v>12.3</v>
      </c>
    </row>
    <row r="62" spans="1:16" ht="12" customHeight="1">
      <c r="A62" s="165" t="s">
        <v>145</v>
      </c>
      <c r="B62" s="176">
        <f>K61</f>
        <v>10.183999999999999</v>
      </c>
      <c r="C62" s="180">
        <v>59.366999999999997</v>
      </c>
      <c r="D62" s="180">
        <v>7.5869999999999997</v>
      </c>
      <c r="E62" s="180">
        <v>78.171999999999997</v>
      </c>
      <c r="F62" s="173"/>
      <c r="G62" s="180">
        <v>38.03</v>
      </c>
      <c r="H62" s="180">
        <v>29.428000000000001</v>
      </c>
      <c r="I62" s="173">
        <f>G62+H62</f>
        <v>67.457999999999998</v>
      </c>
      <c r="J62" s="173"/>
      <c r="K62" s="180">
        <v>10.714</v>
      </c>
      <c r="L62" s="177">
        <f>K62/I62*100</f>
        <v>15.882475021494857</v>
      </c>
      <c r="M62" s="177"/>
      <c r="N62" s="182">
        <v>18.2</v>
      </c>
      <c r="O62" s="178">
        <v>21.6</v>
      </c>
      <c r="P62" s="179">
        <v>11.6</v>
      </c>
    </row>
    <row r="63" spans="1:16" ht="7.5" customHeight="1">
      <c r="A63" s="165"/>
      <c r="B63" s="176"/>
      <c r="C63" s="180"/>
      <c r="D63" s="180"/>
      <c r="E63" s="180"/>
      <c r="F63" s="173"/>
      <c r="G63" s="180"/>
      <c r="H63" s="180"/>
      <c r="I63" s="173"/>
      <c r="J63" s="173"/>
      <c r="K63" s="180"/>
      <c r="L63" s="177"/>
      <c r="M63" s="177"/>
      <c r="N63" s="182"/>
      <c r="O63" s="178"/>
      <c r="P63" s="179"/>
    </row>
    <row r="64" spans="1:16" ht="12" customHeight="1">
      <c r="A64" s="165" t="s">
        <v>154</v>
      </c>
      <c r="B64" s="181">
        <f>K62</f>
        <v>10.714</v>
      </c>
      <c r="C64" s="180">
        <v>56.585999999999999</v>
      </c>
      <c r="D64" s="180">
        <v>6.7149999999999999</v>
      </c>
      <c r="E64" s="180">
        <v>72.548000000000002</v>
      </c>
      <c r="F64" s="173"/>
      <c r="G64" s="180">
        <v>32.634</v>
      </c>
      <c r="H64" s="180">
        <v>28.462</v>
      </c>
      <c r="I64" s="173">
        <f>G64+H64</f>
        <v>61.096000000000004</v>
      </c>
      <c r="J64" s="173"/>
      <c r="K64" s="180">
        <v>11.452999999999999</v>
      </c>
      <c r="L64" s="177">
        <f>K64/I64*100</f>
        <v>18.745908079088643</v>
      </c>
      <c r="M64" s="177"/>
      <c r="N64" s="182">
        <v>20.100000000000001</v>
      </c>
      <c r="O64" s="178">
        <v>22.6</v>
      </c>
      <c r="P64" s="179">
        <v>13</v>
      </c>
    </row>
    <row r="65" spans="1:16" ht="12" customHeight="1">
      <c r="A65" s="128" t="s">
        <v>171</v>
      </c>
      <c r="B65" s="181">
        <f>K64</f>
        <v>11.452999999999999</v>
      </c>
      <c r="C65" s="180">
        <v>47.091000000000001</v>
      </c>
      <c r="D65" s="180">
        <v>7.0970000000000004</v>
      </c>
      <c r="E65" s="180">
        <v>66.090999999999994</v>
      </c>
      <c r="F65" s="173"/>
      <c r="G65" s="180">
        <v>31.581</v>
      </c>
      <c r="H65" s="180">
        <v>21.47</v>
      </c>
      <c r="I65" s="173">
        <f>G65+H65</f>
        <v>53.051000000000002</v>
      </c>
      <c r="J65" s="173"/>
      <c r="K65" s="180">
        <v>13.04</v>
      </c>
      <c r="L65" s="177">
        <f>K65/I65*100</f>
        <v>24.580121015626467</v>
      </c>
      <c r="M65" s="177"/>
      <c r="N65" s="182">
        <v>26.4</v>
      </c>
      <c r="O65" s="178">
        <v>31.9</v>
      </c>
      <c r="P65" s="179">
        <v>13.9</v>
      </c>
    </row>
    <row r="66" spans="1:16" ht="4.5" customHeight="1">
      <c r="A66" s="128"/>
      <c r="B66" s="181"/>
      <c r="C66" s="180"/>
      <c r="D66" s="180"/>
      <c r="E66" s="180"/>
      <c r="F66" s="173"/>
      <c r="G66" s="180"/>
      <c r="H66" s="180"/>
      <c r="I66" s="173"/>
      <c r="J66" s="173"/>
      <c r="K66" s="180"/>
      <c r="L66" s="177"/>
      <c r="M66" s="177"/>
      <c r="N66" s="182"/>
      <c r="O66" s="178"/>
      <c r="P66" s="179"/>
    </row>
    <row r="67" spans="1:16" ht="12" customHeight="1">
      <c r="A67" s="128" t="s">
        <v>178</v>
      </c>
      <c r="B67" s="181">
        <f>K65</f>
        <v>13.04</v>
      </c>
      <c r="C67" s="180">
        <v>31.58</v>
      </c>
      <c r="D67" s="180">
        <v>8.0090000000000003</v>
      </c>
      <c r="E67" s="180">
        <v>52.389000000000003</v>
      </c>
      <c r="F67" s="173"/>
      <c r="G67" s="180">
        <v>31.103000000000002</v>
      </c>
      <c r="H67" s="180">
        <v>14.49</v>
      </c>
      <c r="I67" s="173">
        <f>G67+H67</f>
        <v>45.593000000000004</v>
      </c>
      <c r="J67" s="173"/>
      <c r="K67" s="180">
        <v>6.7949999999999999</v>
      </c>
      <c r="L67" s="177">
        <f>K67/I67*100</f>
        <v>14.903603623363235</v>
      </c>
      <c r="M67" s="177"/>
      <c r="N67" s="182">
        <v>33.799999999999997</v>
      </c>
      <c r="O67" s="178">
        <v>40.9</v>
      </c>
      <c r="P67" s="179">
        <v>18.2</v>
      </c>
    </row>
    <row r="68" spans="1:16" s="133" customFormat="1" ht="12" customHeight="1">
      <c r="A68" s="131" t="s">
        <v>181</v>
      </c>
      <c r="B68" s="183">
        <f>K67</f>
        <v>6.7949999999999999</v>
      </c>
      <c r="C68" s="138">
        <v>64.42</v>
      </c>
      <c r="D68" s="138">
        <v>7</v>
      </c>
      <c r="E68" s="138">
        <v>78.215000000000003</v>
      </c>
      <c r="F68" s="137"/>
      <c r="G68" s="138">
        <v>37</v>
      </c>
      <c r="H68" s="138">
        <v>22</v>
      </c>
      <c r="I68" s="137">
        <f>G68+H68</f>
        <v>59</v>
      </c>
      <c r="J68" s="137"/>
      <c r="K68" s="138">
        <v>19.215</v>
      </c>
      <c r="L68" s="55">
        <f>K68/I68*100</f>
        <v>32.567796610169495</v>
      </c>
      <c r="M68" s="132"/>
      <c r="N68" s="60">
        <v>27.5</v>
      </c>
      <c r="O68" s="134">
        <v>32</v>
      </c>
      <c r="P68" s="184">
        <v>18</v>
      </c>
    </row>
    <row r="69" spans="1:16" s="49" customFormat="1" ht="14.25" customHeight="1">
      <c r="A69" s="48" t="s">
        <v>151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36"/>
      <c r="M69" s="36"/>
      <c r="N69" s="47"/>
      <c r="O69" s="46"/>
      <c r="P69" s="46"/>
    </row>
    <row r="70" spans="1:16" s="49" customFormat="1" ht="13.5" customHeight="1">
      <c r="A70" s="48" t="s">
        <v>152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36"/>
      <c r="M70" s="36"/>
      <c r="N70" s="47"/>
      <c r="O70" s="46"/>
      <c r="P70" s="46"/>
    </row>
    <row r="71" spans="1:16" s="49" customFormat="1" ht="13.5" customHeight="1">
      <c r="A71" s="48" t="s">
        <v>180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36"/>
      <c r="M71" s="36"/>
      <c r="N71" s="47"/>
      <c r="O71" s="46"/>
      <c r="P71" s="46"/>
    </row>
    <row r="72" spans="1:16" s="49" customFormat="1" ht="13.5" customHeight="1">
      <c r="A72" s="48" t="s">
        <v>167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36"/>
      <c r="M72" s="36"/>
      <c r="N72" s="47"/>
      <c r="O72" s="46"/>
      <c r="P72" s="46"/>
    </row>
    <row r="73" spans="1:16">
      <c r="A73" s="48" t="s">
        <v>168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36"/>
      <c r="M73" s="36"/>
      <c r="N73" s="47"/>
    </row>
    <row r="74" spans="1:16">
      <c r="A74" s="45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36"/>
      <c r="M74" s="36"/>
      <c r="N74" s="47"/>
    </row>
    <row r="75" spans="1:16">
      <c r="A75" s="45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36"/>
      <c r="M75" s="36"/>
      <c r="N75" s="47"/>
    </row>
    <row r="76" spans="1:16">
      <c r="A76" s="45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36"/>
      <c r="M76" s="36"/>
      <c r="N76" s="47"/>
    </row>
    <row r="77" spans="1:16">
      <c r="A77" s="45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36"/>
      <c r="M77" s="36"/>
      <c r="N77" s="47"/>
    </row>
    <row r="78" spans="1:16">
      <c r="A78" s="45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36"/>
      <c r="M78" s="36"/>
      <c r="N78" s="47"/>
    </row>
    <row r="79" spans="1:16">
      <c r="A79" s="45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36"/>
      <c r="M79" s="36"/>
      <c r="N79" s="47"/>
    </row>
    <row r="80" spans="1:16">
      <c r="A80" s="45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36"/>
      <c r="M80" s="36"/>
      <c r="N80" s="47"/>
    </row>
    <row r="81" spans="1:14">
      <c r="A81" s="45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36"/>
      <c r="M81" s="36"/>
      <c r="N81" s="47"/>
    </row>
  </sheetData>
  <pageMargins left="0.66700000000000004" right="0.66700000000000004" top="0.5" bottom="0.5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Content</vt:lpstr>
      <vt:lpstr>Table 7</vt:lpstr>
      <vt:lpstr>Table 8</vt:lpstr>
      <vt:lpstr>Table 9 </vt:lpstr>
      <vt:lpstr>Table 10</vt:lpstr>
      <vt:lpstr>'Table 10'!Print_Area</vt:lpstr>
      <vt:lpstr>'Table 7'!Print_Area</vt:lpstr>
      <vt:lpstr>'Table 9 '!Print_Area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supply, disapperance, and stocks</dc:title>
  <dc:subject>Agricultural economics</dc:subject>
  <dc:creator>Nathan Childs</dc:creator>
  <cp:keywords>Rice, supply, production, imports, exports, use, stocks, price</cp:keywords>
  <cp:lastModifiedBy>LeBeau, Bonnie - REE-ERS</cp:lastModifiedBy>
  <cp:lastPrinted>2024-03-27T14:33:31Z</cp:lastPrinted>
  <dcterms:created xsi:type="dcterms:W3CDTF">1999-07-26T18:19:56Z</dcterms:created>
  <dcterms:modified xsi:type="dcterms:W3CDTF">2024-03-28T15:36:08Z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